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2" yWindow="65495" windowWidth="10420" windowHeight="11031" tabRatio="760" activeTab="1"/>
  </bookViews>
  <sheets>
    <sheet name="график_сводные" sheetId="1" r:id="rId1"/>
    <sheet name="ПЛАН" sheetId="2" r:id="rId2"/>
    <sheet name="МАТРИЦА КОМПЕТЕНЦИЙ" sheetId="3" r:id="rId3"/>
    <sheet name="практика" sheetId="4" r:id="rId4"/>
    <sheet name="примечание" sheetId="5" r:id="rId5"/>
  </sheets>
  <definedNames>
    <definedName name="_xlnm._FilterDatabase" localSheetId="1" hidden="1">'ПЛАН'!$B$4:$F$109</definedName>
    <definedName name="_xlnm.Print_Titles" localSheetId="2">'МАТРИЦА КОМПЕТЕНЦИЙ'!$3:$3</definedName>
    <definedName name="_xlnm.Print_Titles" localSheetId="1">'ПЛАН'!$5:$9</definedName>
    <definedName name="_xlnm.Print_Area" localSheetId="0">'график_сводные'!$A$1:$BH$24</definedName>
    <definedName name="_xlnm.Print_Area" localSheetId="2">'МАТРИЦА КОМПЕТЕНЦИЙ'!$B$1:$F$62</definedName>
    <definedName name="_xlnm.Print_Area" localSheetId="1">'ПЛАН'!$G$2:$BP$109</definedName>
    <definedName name="_xlnm.Print_Area" localSheetId="4">'примечание'!$A$2:$T$9</definedName>
  </definedNames>
  <calcPr fullCalcOnLoad="1"/>
</workbook>
</file>

<file path=xl/comments1.xml><?xml version="1.0" encoding="utf-8"?>
<comments xmlns="http://schemas.openxmlformats.org/spreadsheetml/2006/main">
  <authors>
    <author>main</author>
  </authors>
  <commentList>
    <comment ref="AR39" authorId="0">
      <text>
        <r>
          <rPr>
            <b/>
            <sz val="10"/>
            <rFont val="Tahoma"/>
            <family val="2"/>
          </rPr>
          <t>отчисление - конец учебного года 30.06.2020</t>
        </r>
      </text>
    </comment>
  </commentList>
</comments>
</file>

<file path=xl/comments2.xml><?xml version="1.0" encoding="utf-8"?>
<comments xmlns="http://schemas.openxmlformats.org/spreadsheetml/2006/main">
  <authors>
    <author>Фомченко Наталья Васильевна</author>
  </authors>
  <commentList>
    <comment ref="AS60" authorId="0">
      <text>
        <r>
          <rPr>
            <b/>
            <sz val="18"/>
            <rFont val="Tahoma"/>
            <family val="2"/>
          </rPr>
          <t>54</t>
        </r>
      </text>
    </comment>
    <comment ref="AR80" authorId="0">
      <text>
        <r>
          <rPr>
            <b/>
            <sz val="11"/>
            <rFont val="Tahoma"/>
            <family val="2"/>
          </rPr>
          <t>14</t>
        </r>
      </text>
    </comment>
    <comment ref="AM80" authorId="0">
      <text>
        <r>
          <rPr>
            <b/>
            <sz val="11"/>
            <rFont val="Tahoma"/>
            <family val="2"/>
          </rPr>
          <t>14</t>
        </r>
      </text>
    </comment>
    <comment ref="AR60" authorId="0">
      <text>
        <r>
          <rPr>
            <sz val="11"/>
            <rFont val="Tahoma"/>
            <family val="2"/>
          </rPr>
          <t>14</t>
        </r>
      </text>
    </comment>
    <comment ref="BB81" authorId="0">
      <text>
        <r>
          <rPr>
            <b/>
            <sz val="9"/>
            <rFont val="Tahoma"/>
            <family val="2"/>
          </rPr>
          <t>10</t>
        </r>
      </text>
    </comment>
    <comment ref="AW81" authorId="0">
      <text>
        <r>
          <rPr>
            <b/>
            <sz val="9"/>
            <rFont val="Tahoma"/>
            <family val="2"/>
          </rPr>
          <t>16</t>
        </r>
      </text>
    </comment>
    <comment ref="AX90" authorId="0">
      <text>
        <r>
          <rPr>
            <b/>
            <sz val="9"/>
            <rFont val="Tahoma"/>
            <family val="2"/>
          </rPr>
          <t>72</t>
        </r>
      </text>
    </comment>
    <comment ref="AH46" authorId="0">
      <text>
        <r>
          <rPr>
            <b/>
            <sz val="9"/>
            <rFont val="Tahoma"/>
            <family val="2"/>
          </rPr>
          <t>12</t>
        </r>
      </text>
    </comment>
    <comment ref="AM46" authorId="0">
      <text>
        <r>
          <rPr>
            <b/>
            <sz val="9"/>
            <rFont val="Tahoma"/>
            <family val="2"/>
          </rPr>
          <t>8</t>
        </r>
      </text>
    </comment>
    <comment ref="AS55" authorId="0">
      <text>
        <r>
          <rPr>
            <b/>
            <sz val="9"/>
            <rFont val="Tahoma"/>
            <family val="2"/>
          </rPr>
          <t>44</t>
        </r>
      </text>
    </comment>
    <comment ref="AM84" authorId="0">
      <text>
        <r>
          <rPr>
            <b/>
            <sz val="9"/>
            <rFont val="Tahoma"/>
            <family val="2"/>
          </rPr>
          <t>14</t>
        </r>
      </text>
    </comment>
    <comment ref="AM50" authorId="0">
      <text>
        <r>
          <rPr>
            <b/>
            <sz val="9"/>
            <rFont val="Tahoma"/>
            <family val="2"/>
          </rPr>
          <t>14</t>
        </r>
      </text>
    </comment>
  </commentList>
</comments>
</file>

<file path=xl/sharedStrings.xml><?xml version="1.0" encoding="utf-8"?>
<sst xmlns="http://schemas.openxmlformats.org/spreadsheetml/2006/main" count="1050" uniqueCount="597">
  <si>
    <t>УТВЕРЖДАЮ</t>
  </si>
  <si>
    <t xml:space="preserve">Типовой учебный план </t>
  </si>
  <si>
    <t>II. Сводные данные по бюджету времени</t>
  </si>
  <si>
    <t>(в неделях)</t>
  </si>
  <si>
    <t>декабрь</t>
  </si>
  <si>
    <t>январь</t>
  </si>
  <si>
    <t>февраль</t>
  </si>
  <si>
    <t>август</t>
  </si>
  <si>
    <t>Теоретическое обучение</t>
  </si>
  <si>
    <t>Каникулы</t>
  </si>
  <si>
    <t>:</t>
  </si>
  <si>
    <t>═</t>
  </si>
  <si>
    <t>Х</t>
  </si>
  <si>
    <t>//</t>
  </si>
  <si>
    <t>Обозначения:</t>
  </si>
  <si>
    <t>теоретическое обучение</t>
  </si>
  <si>
    <t>экзаменационная сессия</t>
  </si>
  <si>
    <t>каникулы</t>
  </si>
  <si>
    <t>I</t>
  </si>
  <si>
    <t>II</t>
  </si>
  <si>
    <t>III</t>
  </si>
  <si>
    <t>IV</t>
  </si>
  <si>
    <t>V</t>
  </si>
  <si>
    <t xml:space="preserve">      </t>
  </si>
  <si>
    <t>октябрь</t>
  </si>
  <si>
    <t>сентябрь</t>
  </si>
  <si>
    <t>ноябрь</t>
  </si>
  <si>
    <t>март</t>
  </si>
  <si>
    <t>апрель</t>
  </si>
  <si>
    <t>май</t>
  </si>
  <si>
    <t>июнь</t>
  </si>
  <si>
    <t>июль</t>
  </si>
  <si>
    <t>К
У
Р
С
Ы</t>
  </si>
  <si>
    <t>Экзаменационные сессии</t>
  </si>
  <si>
    <t>Производственные практики</t>
  </si>
  <si>
    <t>Итоговая аттестация</t>
  </si>
  <si>
    <t>Всего</t>
  </si>
  <si>
    <t>учебная практика</t>
  </si>
  <si>
    <t>—</t>
  </si>
  <si>
    <t>III. План образовательного процесса</t>
  </si>
  <si>
    <t>№ п/п</t>
  </si>
  <si>
    <t>Экзамены</t>
  </si>
  <si>
    <t>Зачеты</t>
  </si>
  <si>
    <t>Аудиторных</t>
  </si>
  <si>
    <t>Из них</t>
  </si>
  <si>
    <t>лекции</t>
  </si>
  <si>
    <t>Распределение по курсам и семестрам</t>
  </si>
  <si>
    <t>I курс</t>
  </si>
  <si>
    <t>II курс</t>
  </si>
  <si>
    <t>III курс</t>
  </si>
  <si>
    <t>IV курс</t>
  </si>
  <si>
    <t>Всего зачетных единиц</t>
  </si>
  <si>
    <t>Всего часов</t>
  </si>
  <si>
    <t>Ауд. часов</t>
  </si>
  <si>
    <t>Зач. единиц</t>
  </si>
  <si>
    <t>Государственный компонент</t>
  </si>
  <si>
    <t>Философия</t>
  </si>
  <si>
    <t>практ. (лаб., семинары)</t>
  </si>
  <si>
    <t>2.</t>
  </si>
  <si>
    <t>Медицинская биология и общая генетика</t>
  </si>
  <si>
    <t>Биоорганическая химия</t>
  </si>
  <si>
    <t>Биологическая химия</t>
  </si>
  <si>
    <t>Латинский язык</t>
  </si>
  <si>
    <t>Иностранный язык</t>
  </si>
  <si>
    <t>Анатомия человека</t>
  </si>
  <si>
    <t>1, 2</t>
  </si>
  <si>
    <t>Нормальная физиология</t>
  </si>
  <si>
    <t>Патологическая анатомия</t>
  </si>
  <si>
    <t>Патологическая физиология</t>
  </si>
  <si>
    <t>Микробиология, вирусология, иммунология</t>
  </si>
  <si>
    <t>Радиационная и экологическая медицина</t>
  </si>
  <si>
    <t>Лучевая диагностика и лучевая терапия</t>
  </si>
  <si>
    <t>Фармакология</t>
  </si>
  <si>
    <t>Судебная медицина</t>
  </si>
  <si>
    <t>Неврология и нейрохирургия</t>
  </si>
  <si>
    <t>Педиатрия</t>
  </si>
  <si>
    <t>Внутренние болезни</t>
  </si>
  <si>
    <t>Количество часов учебных занятий</t>
  </si>
  <si>
    <t>Количество часов учебных занятий в неделю</t>
  </si>
  <si>
    <t>Количество экзаменов</t>
  </si>
  <si>
    <t>Количество зачетов</t>
  </si>
  <si>
    <t>Хирургические болезни</t>
  </si>
  <si>
    <t>Акушерство и гинекология</t>
  </si>
  <si>
    <t>Офтальмология</t>
  </si>
  <si>
    <t>Инфекционные болезни</t>
  </si>
  <si>
    <t>Психиатрия и наркология</t>
  </si>
  <si>
    <t>Общественное здоровье и здравоохранение</t>
  </si>
  <si>
    <t>Травматология и ортопедия</t>
  </si>
  <si>
    <t>Клиническая фармакология</t>
  </si>
  <si>
    <t>Физическая культура</t>
  </si>
  <si>
    <t>/1-8</t>
  </si>
  <si>
    <t>/72</t>
  </si>
  <si>
    <t>/76</t>
  </si>
  <si>
    <t>Семестр</t>
  </si>
  <si>
    <t>Название практики</t>
  </si>
  <si>
    <t>Недель</t>
  </si>
  <si>
    <t>Зачетных единиц</t>
  </si>
  <si>
    <t>1. Медсестринская</t>
  </si>
  <si>
    <t>Информатика в медицине</t>
  </si>
  <si>
    <t>Общая гигиена</t>
  </si>
  <si>
    <t>Срок обучения - 5 лет</t>
  </si>
  <si>
    <t>Эпидемиология</t>
  </si>
  <si>
    <t>V курс</t>
  </si>
  <si>
    <t>0</t>
  </si>
  <si>
    <t>СОГЛАСОВАНО</t>
  </si>
  <si>
    <t>1.Зуботехническая</t>
  </si>
  <si>
    <t xml:space="preserve">производственная практика </t>
  </si>
  <si>
    <t>итоговая аттестация</t>
  </si>
  <si>
    <t>Количество академических часов</t>
  </si>
  <si>
    <t>Учебные практики</t>
  </si>
  <si>
    <t>2</t>
  </si>
  <si>
    <t>I. График образовательного процесса</t>
  </si>
  <si>
    <t>/2</t>
  </si>
  <si>
    <t xml:space="preserve">Министерства образования Республики Беларусь  </t>
  </si>
  <si>
    <t>Эксперт-нормоконтролер</t>
  </si>
  <si>
    <t>МИНИСТЕРСТВО ОБРАЗОВАНИЯ РЕСПУБЛИКИ БЕЛАРУСЬ</t>
  </si>
  <si>
    <t xml:space="preserve">Первый заместитель </t>
  </si>
  <si>
    <t>Министра образования</t>
  </si>
  <si>
    <t>Республики Беларусь</t>
  </si>
  <si>
    <t>Регистрационный № ________________</t>
  </si>
  <si>
    <t xml:space="preserve">Проректор по научно-методической работе Государственного учреждения </t>
  </si>
  <si>
    <t>Министерства здравоохранения Республики Беларусь</t>
  </si>
  <si>
    <t>образования «Республиканский институт высшей школы»</t>
  </si>
  <si>
    <t xml:space="preserve">Ортодонтия </t>
  </si>
  <si>
    <t>V. Производственные практики</t>
  </si>
  <si>
    <t>VI. Итоговая аттестация</t>
  </si>
  <si>
    <t>6. Врачебная (челюстно-лицевая хирургия и хирургическая стоматология)</t>
  </si>
  <si>
    <t>7. Врачебная (детская челюстно-лицевая хирургия и хирургическая стоматология)</t>
  </si>
  <si>
    <t>5. Врачебная поликлиническая (ортопедическая стоматология)</t>
  </si>
  <si>
    <t>Лекции</t>
  </si>
  <si>
    <t xml:space="preserve">Лабораторные </t>
  </si>
  <si>
    <t xml:space="preserve">Практические </t>
  </si>
  <si>
    <t>Семинарские</t>
  </si>
  <si>
    <t>/80</t>
  </si>
  <si>
    <t>Пропедевтика в стоматологии</t>
  </si>
  <si>
    <t>Консервативная стоматология</t>
  </si>
  <si>
    <t>9д, 10</t>
  </si>
  <si>
    <t>Хирургическая стоматология и пропедевтика хирургических заболеваний челюстно-лицевой области</t>
  </si>
  <si>
    <t>Челюстно-лицевая хирургия и амбулаторная хирургия челюстно-лицевой области</t>
  </si>
  <si>
    <t>Детская челюстно-лицевая хирургия</t>
  </si>
  <si>
    <t>Название  модуля, учебной дисциплины</t>
  </si>
  <si>
    <t>Код компетенции</t>
  </si>
  <si>
    <t>1 семестр,                                 
20 недель</t>
  </si>
  <si>
    <t>1.1</t>
  </si>
  <si>
    <t>1.1.1</t>
  </si>
  <si>
    <t>1.1.2</t>
  </si>
  <si>
    <t>1.1.3</t>
  </si>
  <si>
    <t>1.2</t>
  </si>
  <si>
    <t>Естественно-научный модуль</t>
  </si>
  <si>
    <t>1.2.1</t>
  </si>
  <si>
    <t>Медицинская и биологическая физика</t>
  </si>
  <si>
    <t>1.2.2</t>
  </si>
  <si>
    <t>1.3</t>
  </si>
  <si>
    <t>Лингвистический модуль</t>
  </si>
  <si>
    <t>1.3.1</t>
  </si>
  <si>
    <t>1.3.2</t>
  </si>
  <si>
    <t>1.4.1</t>
  </si>
  <si>
    <t>Гистология, цитология, эмбриология</t>
  </si>
  <si>
    <t>Медико-биологический модуль 1</t>
  </si>
  <si>
    <t>1.5.1</t>
  </si>
  <si>
    <t>Медико-биологический модуль 2</t>
  </si>
  <si>
    <t>1.6.1</t>
  </si>
  <si>
    <t>1.7.1</t>
  </si>
  <si>
    <t>1.7.2</t>
  </si>
  <si>
    <t>1.8.1</t>
  </si>
  <si>
    <t>1.8.2</t>
  </si>
  <si>
    <t>1.9.1</t>
  </si>
  <si>
    <t>2.1</t>
  </si>
  <si>
    <t>Вариативный социально-гуманитарный модуль</t>
  </si>
  <si>
    <t>2.1.1</t>
  </si>
  <si>
    <t>Химический модуль</t>
  </si>
  <si>
    <t>2.2.1</t>
  </si>
  <si>
    <t>2.3.1</t>
  </si>
  <si>
    <t>2.4.1</t>
  </si>
  <si>
    <t>2.5.1</t>
  </si>
  <si>
    <t>2.5.2</t>
  </si>
  <si>
    <t>2.6.1</t>
  </si>
  <si>
    <t>2.6.2</t>
  </si>
  <si>
    <t>2.7.1</t>
  </si>
  <si>
    <t>Факультативные дисциплины</t>
  </si>
  <si>
    <t>/36</t>
  </si>
  <si>
    <t>/18</t>
  </si>
  <si>
    <t>/54</t>
  </si>
  <si>
    <t>/34</t>
  </si>
  <si>
    <t>/8</t>
  </si>
  <si>
    <t>/3-6</t>
  </si>
  <si>
    <t>/270</t>
  </si>
  <si>
    <t>/175</t>
  </si>
  <si>
    <t>/70</t>
  </si>
  <si>
    <t>/105</t>
  </si>
  <si>
    <t>/50</t>
  </si>
  <si>
    <t>/20</t>
  </si>
  <si>
    <t>/30</t>
  </si>
  <si>
    <t>/45</t>
  </si>
  <si>
    <t>/25</t>
  </si>
  <si>
    <t>/48</t>
  </si>
  <si>
    <t>/10</t>
  </si>
  <si>
    <t>2.7.2</t>
  </si>
  <si>
    <t>8 семестр,                        
17 недель</t>
  </si>
  <si>
    <t>3 семестр,                               
18 недель</t>
  </si>
  <si>
    <t>5 семестр,                               
18 недель</t>
  </si>
  <si>
    <t>6 семестр,                                             
18 недель</t>
  </si>
  <si>
    <t>7 семестр,                    
20 недель</t>
  </si>
  <si>
    <t>4 семестр,                               
19 недель</t>
  </si>
  <si>
    <t>Медицина катастроф</t>
  </si>
  <si>
    <t>Производствен-ные практики</t>
  </si>
  <si>
    <r>
      <rPr>
        <u val="single"/>
        <sz val="10"/>
        <color indexed="23"/>
        <rFont val="Arial"/>
        <family val="2"/>
      </rPr>
      <t>31</t>
    </r>
    <r>
      <rPr>
        <sz val="10"/>
        <color indexed="23"/>
        <rFont val="Arial"/>
        <family val="2"/>
      </rPr>
      <t xml:space="preserve">
08</t>
    </r>
  </si>
  <si>
    <r>
      <t>28</t>
    </r>
    <r>
      <rPr>
        <sz val="10"/>
        <rFont val="Arial"/>
        <family val="2"/>
      </rPr>
      <t xml:space="preserve">
09</t>
    </r>
  </si>
  <si>
    <r>
      <t>26</t>
    </r>
    <r>
      <rPr>
        <sz val="10"/>
        <rFont val="Arial"/>
        <family val="2"/>
      </rPr>
      <t xml:space="preserve">
10</t>
    </r>
  </si>
  <si>
    <r>
      <t>30</t>
    </r>
    <r>
      <rPr>
        <sz val="10"/>
        <rFont val="Arial"/>
        <family val="2"/>
      </rPr>
      <t xml:space="preserve">
11</t>
    </r>
  </si>
  <si>
    <r>
      <rPr>
        <u val="single"/>
        <sz val="10"/>
        <rFont val="Arial"/>
        <family val="2"/>
      </rPr>
      <t>28</t>
    </r>
    <r>
      <rPr>
        <sz val="10"/>
        <rFont val="Arial"/>
        <family val="2"/>
      </rPr>
      <t xml:space="preserve">
12</t>
    </r>
  </si>
  <si>
    <t>29
03</t>
  </si>
  <si>
    <r>
      <t xml:space="preserve">26
</t>
    </r>
    <r>
      <rPr>
        <sz val="10"/>
        <rFont val="Arial"/>
        <family val="2"/>
      </rPr>
      <t>04</t>
    </r>
  </si>
  <si>
    <r>
      <t xml:space="preserve">31
</t>
    </r>
    <r>
      <rPr>
        <sz val="10"/>
        <rFont val="Arial"/>
        <family val="2"/>
      </rPr>
      <t>05</t>
    </r>
  </si>
  <si>
    <r>
      <t xml:space="preserve">29
</t>
    </r>
    <r>
      <rPr>
        <sz val="10"/>
        <rFont val="Arial"/>
        <family val="2"/>
      </rPr>
      <t>06</t>
    </r>
  </si>
  <si>
    <r>
      <t>26</t>
    </r>
    <r>
      <rPr>
        <sz val="10"/>
        <rFont val="Arial"/>
        <family val="2"/>
      </rPr>
      <t xml:space="preserve">
07</t>
    </r>
  </si>
  <si>
    <r>
      <rPr>
        <u val="single"/>
        <sz val="10"/>
        <rFont val="Arial"/>
        <family val="2"/>
      </rPr>
      <t>06</t>
    </r>
    <r>
      <rPr>
        <sz val="10"/>
        <rFont val="Arial"/>
        <family val="2"/>
      </rPr>
      <t xml:space="preserve">
09</t>
    </r>
  </si>
  <si>
    <r>
      <t>04</t>
    </r>
    <r>
      <rPr>
        <sz val="10"/>
        <rFont val="Arial"/>
        <family val="2"/>
      </rPr>
      <t xml:space="preserve">
10</t>
    </r>
  </si>
  <si>
    <r>
      <t>01</t>
    </r>
    <r>
      <rPr>
        <sz val="10"/>
        <rFont val="Arial"/>
        <family val="2"/>
      </rPr>
      <t xml:space="preserve">
11</t>
    </r>
  </si>
  <si>
    <r>
      <t>06</t>
    </r>
    <r>
      <rPr>
        <sz val="10"/>
        <rFont val="Arial"/>
        <family val="2"/>
      </rPr>
      <t xml:space="preserve">
12</t>
    </r>
  </si>
  <si>
    <r>
      <t>03</t>
    </r>
    <r>
      <rPr>
        <sz val="10"/>
        <rFont val="Arial"/>
        <family val="2"/>
      </rPr>
      <t xml:space="preserve">
01</t>
    </r>
  </si>
  <si>
    <r>
      <t>04</t>
    </r>
    <r>
      <rPr>
        <sz val="10"/>
        <rFont val="Arial"/>
        <family val="2"/>
      </rPr>
      <t xml:space="preserve">
04</t>
    </r>
  </si>
  <si>
    <r>
      <t xml:space="preserve">02
</t>
    </r>
    <r>
      <rPr>
        <sz val="10"/>
        <rFont val="Arial"/>
        <family val="2"/>
      </rPr>
      <t>05</t>
    </r>
  </si>
  <si>
    <r>
      <t xml:space="preserve">06
</t>
    </r>
    <r>
      <rPr>
        <sz val="10"/>
        <rFont val="Arial"/>
        <family val="2"/>
      </rPr>
      <t>06</t>
    </r>
  </si>
  <si>
    <r>
      <t xml:space="preserve">04
</t>
    </r>
    <r>
      <rPr>
        <sz val="10"/>
        <rFont val="Arial"/>
        <family val="2"/>
      </rPr>
      <t>07</t>
    </r>
  </si>
  <si>
    <r>
      <t>01</t>
    </r>
    <r>
      <rPr>
        <sz val="10"/>
        <rFont val="Arial"/>
        <family val="2"/>
      </rPr>
      <t xml:space="preserve">
08</t>
    </r>
  </si>
  <si>
    <t>№ нед</t>
  </si>
  <si>
    <t>нч</t>
  </si>
  <si>
    <t>ч</t>
  </si>
  <si>
    <r>
      <t xml:space="preserve">2 </t>
    </r>
    <r>
      <rPr>
        <vertAlign val="superscript"/>
        <sz val="11"/>
        <rFont val="Arial"/>
        <family val="2"/>
      </rPr>
      <t>1</t>
    </r>
  </si>
  <si>
    <t>4</t>
  </si>
  <si>
    <t>2020-2021 учебный год</t>
  </si>
  <si>
    <t>/40</t>
  </si>
  <si>
    <t>/78</t>
  </si>
  <si>
    <t>/146</t>
  </si>
  <si>
    <t>Медицинская химия</t>
  </si>
  <si>
    <t xml:space="preserve">Топографическая анатомия и оперативная хирургия </t>
  </si>
  <si>
    <t>6д</t>
  </si>
  <si>
    <t>2.8.1</t>
  </si>
  <si>
    <t>2.9.1</t>
  </si>
  <si>
    <t>Первая помощь</t>
  </si>
  <si>
    <t>VII. Матрица компетенций</t>
  </si>
  <si>
    <t>Наименование компетенции</t>
  </si>
  <si>
    <t>Код модуля, учебной дисциплины</t>
  </si>
  <si>
    <t>Дисциплина</t>
  </si>
  <si>
    <t>1.9.2</t>
  </si>
  <si>
    <t>1.10.1</t>
  </si>
  <si>
    <t>Клиническая периодонтология</t>
  </si>
  <si>
    <t>УК-1</t>
  </si>
  <si>
    <t>УК-2</t>
  </si>
  <si>
    <t>УК-3</t>
  </si>
  <si>
    <t>БПК-1</t>
  </si>
  <si>
    <t>БПК-2</t>
  </si>
  <si>
    <t>БПК-3</t>
  </si>
  <si>
    <t>Биомедицинская этика</t>
  </si>
  <si>
    <t>БПК-4</t>
  </si>
  <si>
    <t>БПК-5</t>
  </si>
  <si>
    <t>СК-1</t>
  </si>
  <si>
    <t>СК-2</t>
  </si>
  <si>
    <t>СК-3</t>
  </si>
  <si>
    <t>СК-4</t>
  </si>
  <si>
    <t>СК-5</t>
  </si>
  <si>
    <t>СК-6</t>
  </si>
  <si>
    <t>СК-7</t>
  </si>
  <si>
    <t>СК-8</t>
  </si>
  <si>
    <t>СК-9</t>
  </si>
  <si>
    <t>СК-10</t>
  </si>
  <si>
    <t>СК-11</t>
  </si>
  <si>
    <t>СК-12</t>
  </si>
  <si>
    <t>СК-13</t>
  </si>
  <si>
    <t>БПК-19</t>
  </si>
  <si>
    <t>БПК-21</t>
  </si>
  <si>
    <t>БПК-22</t>
  </si>
  <si>
    <t>БПК-10</t>
  </si>
  <si>
    <t>БПК-11</t>
  </si>
  <si>
    <t>БПК-12</t>
  </si>
  <si>
    <t>БПК-13</t>
  </si>
  <si>
    <t>БПК-15</t>
  </si>
  <si>
    <t>БПК-16</t>
  </si>
  <si>
    <t>БПК-17</t>
  </si>
  <si>
    <t>БПК-23</t>
  </si>
  <si>
    <t>БПК-24</t>
  </si>
  <si>
    <t>1.11.1</t>
  </si>
  <si>
    <t>1.11.2</t>
  </si>
  <si>
    <t>1.5.2</t>
  </si>
  <si>
    <t>1.6.2</t>
  </si>
  <si>
    <t>Несъемное протезирование</t>
  </si>
  <si>
    <t>Съемное протезирование</t>
  </si>
  <si>
    <t>Челюстно-лицевая ортопедия и  ортопедическая стоматология</t>
  </si>
  <si>
    <t xml:space="preserve"> </t>
  </si>
  <si>
    <t>Комплексная периодонтология</t>
  </si>
  <si>
    <t>1.4.2</t>
  </si>
  <si>
    <t>1.9.3</t>
  </si>
  <si>
    <t>1.10.2</t>
  </si>
  <si>
    <t>1.10.3</t>
  </si>
  <si>
    <t>1.11.3</t>
  </si>
  <si>
    <t>1.11.4</t>
  </si>
  <si>
    <t>БПК-6</t>
  </si>
  <si>
    <t>БПК-7</t>
  </si>
  <si>
    <t>БПК-14</t>
  </si>
  <si>
    <t>2. Врачебная поликлиническая (медицинская профилактика стоматологических заболеваний)</t>
  </si>
  <si>
    <t>9 семестр,                                    
16 недель</t>
  </si>
  <si>
    <t>10 семестр,                        
20 недель</t>
  </si>
  <si>
    <t>1. Терапевтическая стоматология</t>
  </si>
  <si>
    <t>Детская терапевтическая стоматология</t>
  </si>
  <si>
    <t>/16</t>
  </si>
  <si>
    <t>УК-4</t>
  </si>
  <si>
    <t>УК-8</t>
  </si>
  <si>
    <t>УК-13</t>
  </si>
  <si>
    <t>2.1.2</t>
  </si>
  <si>
    <t>__________________________ О.Н.Колюпанова</t>
  </si>
  <si>
    <t>_______________ И.А.Старовойтова</t>
  </si>
  <si>
    <t>IV. Учебные практики</t>
  </si>
  <si>
    <t>1.4</t>
  </si>
  <si>
    <t>1.5</t>
  </si>
  <si>
    <t>1.6</t>
  </si>
  <si>
    <t>1.7</t>
  </si>
  <si>
    <t>1.8</t>
  </si>
  <si>
    <t>1.9</t>
  </si>
  <si>
    <t>1.10</t>
  </si>
  <si>
    <t>1.11</t>
  </si>
  <si>
    <t>7, 9, 10</t>
  </si>
  <si>
    <r>
      <t xml:space="preserve">52 </t>
    </r>
    <r>
      <rPr>
        <vertAlign val="superscript"/>
        <sz val="11"/>
        <rFont val="Arial"/>
        <family val="2"/>
      </rPr>
      <t>1</t>
    </r>
  </si>
  <si>
    <t>Социально-гуманитарный модуль</t>
  </si>
  <si>
    <r>
      <rPr>
        <vertAlign val="superscript"/>
        <sz val="12"/>
        <rFont val="Arial"/>
        <family val="2"/>
      </rPr>
      <t>1</t>
    </r>
    <r>
      <rPr>
        <sz val="12"/>
        <rFont val="Arial"/>
        <family val="2"/>
      </rPr>
      <t xml:space="preserve"> Допускается совмещение учебной практики с теоретическим обучением.</t>
    </r>
  </si>
  <si>
    <r>
      <rPr>
        <vertAlign val="superscript"/>
        <sz val="12"/>
        <rFont val="Arial"/>
        <family val="2"/>
      </rPr>
      <t>4</t>
    </r>
    <r>
      <rPr>
        <sz val="12"/>
        <rFont val="Arial"/>
        <family val="2"/>
      </rPr>
      <t xml:space="preserve"> Интегрированная дисциплина «Безопасность жизнедеятельности человека» включает учебные дисциплины «Охрана труда», «Основы энергосбережения».</t>
    </r>
  </si>
  <si>
    <r>
      <rPr>
        <vertAlign val="superscript"/>
        <sz val="12"/>
        <rFont val="Arial"/>
        <family val="2"/>
      </rPr>
      <t>5</t>
    </r>
    <r>
      <rPr>
        <sz val="12"/>
        <rFont val="Arial"/>
        <family val="2"/>
      </rPr>
      <t xml:space="preserve"> Для обучающихся по программе подготовки офицеров запаса.</t>
    </r>
  </si>
  <si>
    <t>Начальник Главного управления организационно-кадровой работы</t>
  </si>
  <si>
    <t>Начальник Главного управления профессионального образования</t>
  </si>
  <si>
    <t>Модуль «Введение в специальность»</t>
  </si>
  <si>
    <t>Модуль «Медицинская профилактика в стоматологии»</t>
  </si>
  <si>
    <t>Модуль «Терапевтическая стоматология»</t>
  </si>
  <si>
    <t>Модуль «Челюстно-лицевая хирургия и хирургическая стоматология»</t>
  </si>
  <si>
    <t>Модуль «Детская стоматология»</t>
  </si>
  <si>
    <r>
      <t xml:space="preserve">3. Врачебная поликлиническая (детская терапевтическая стоматология) </t>
    </r>
    <r>
      <rPr>
        <vertAlign val="superscript"/>
        <sz val="13"/>
        <rFont val="Arial"/>
        <family val="2"/>
      </rPr>
      <t>6</t>
    </r>
  </si>
  <si>
    <r>
      <t xml:space="preserve">4. Врачебная поликлиническая (терапевтическая стоматология) </t>
    </r>
    <r>
      <rPr>
        <vertAlign val="superscript"/>
        <sz val="13"/>
        <rFont val="Arial"/>
        <family val="2"/>
      </rPr>
      <t>6</t>
    </r>
  </si>
  <si>
    <t>1.3.3</t>
  </si>
  <si>
    <t>1.5.3</t>
  </si>
  <si>
    <t>1.12</t>
  </si>
  <si>
    <t>1.12.1</t>
  </si>
  <si>
    <t>1.12.2</t>
  </si>
  <si>
    <t>1.12.3</t>
  </si>
  <si>
    <t>1.12.4</t>
  </si>
  <si>
    <t>1.12.5</t>
  </si>
  <si>
    <t>2.4.2</t>
  </si>
  <si>
    <t>2.6</t>
  </si>
  <si>
    <t>2.5</t>
  </si>
  <si>
    <t>2.4</t>
  </si>
  <si>
    <t>2.3</t>
  </si>
  <si>
    <t>2.2</t>
  </si>
  <si>
    <t>2.7</t>
  </si>
  <si>
    <t>2.8</t>
  </si>
  <si>
    <t>2.9</t>
  </si>
  <si>
    <t>УК-5</t>
  </si>
  <si>
    <t>УК-6</t>
  </si>
  <si>
    <t>УК-7</t>
  </si>
  <si>
    <t>УК-9</t>
  </si>
  <si>
    <t>УК-10</t>
  </si>
  <si>
    <t>УК-11</t>
  </si>
  <si>
    <t>УК-12</t>
  </si>
  <si>
    <t>Безопасность жизне-деятельности человека</t>
  </si>
  <si>
    <t>Применять основные биофизические законы и знания об общих принципах функционирования медицинского оборудования для решения задач  профессиональной деятельности</t>
  </si>
  <si>
    <t>Работать с оптическими приборами, составлять родословную человека, решать задачи по молекулярной биологии, общей и медицинской генетике</t>
  </si>
  <si>
    <t>Идентифицировать основные анатомические структуры (сосуды, нервы, мышцы и кости) в области головы и шеи; использовать общехирургические инструменты при наложении различных видов хирургических швов</t>
  </si>
  <si>
    <t>Оценивать свойства природных и синтетических органических соединений, потенциально опасных для организма человека веществ, прогнозировать их поведение в биологических средах</t>
  </si>
  <si>
    <t>БПК-8</t>
  </si>
  <si>
    <t>БПК-9</t>
  </si>
  <si>
    <t xml:space="preserve">Использовать знания об этиологии и патогенезе общепатологических процессов, типовых форм патологии органов и систем организма человека при проведении патофизиологического анализа данных лабораторных исследований </t>
  </si>
  <si>
    <t>БПК-18</t>
  </si>
  <si>
    <t>Организовывать оказание медицинской помощи при чрезвычайных ситуациях</t>
  </si>
  <si>
    <t>БПК-20</t>
  </si>
  <si>
    <t>Внутренние болезни, педиатрия, хирургические боелхни</t>
  </si>
  <si>
    <t>Профессиональная коммуникация в медицине</t>
  </si>
  <si>
    <t>Использовать знания о составе и свойствах конструкционных и вспомогательных стоматологических материалов, технологических процессах, применяемых на клинико-лабораторных этапах изготовления ортопедических конструкций</t>
  </si>
  <si>
    <t>8д</t>
  </si>
  <si>
    <t>7, 8</t>
  </si>
  <si>
    <t>2д</t>
  </si>
  <si>
    <t>/21</t>
  </si>
  <si>
    <t>/1</t>
  </si>
  <si>
    <t>Оценивать показатели физиологического состояния здорового и больного человека на основе знаний о закономерностях функционирования и регуляции жизнедеятельности целостного организма человека, его органов и систем</t>
  </si>
  <si>
    <t>Использовать знания о рисках развития радиационно и экологически обусловленной патологии, применять методы снижения радиационных и экологических нагрузок на население</t>
  </si>
  <si>
    <t>Использовать знания о закономерностях эпидемического процесса, методах его изучения, профилактике и иммунопрофилактике инфекционных заболеваний, применять методы организации и проведения дезинфекции и стерилизации медицинских изделий</t>
  </si>
  <si>
    <t>Проводить судебно-медицинскую экспертизу трупа и живых лиц, осмотр трупа на месте его обнаружения (происшествия)</t>
  </si>
  <si>
    <t>Проводить неврологический осмотр, применять современные диагностические технологии, методы дифференциальной диагностики при нейростоматологических заболеваниях</t>
  </si>
  <si>
    <t xml:space="preserve">Распознавать распространенные психические расстройства (заболевания) и применять методы их профилактики </t>
  </si>
  <si>
    <t>УК-14</t>
  </si>
  <si>
    <t xml:space="preserve">Анализировать происходящие в обществе процессы, осуществлять их социологическую диагностику, прогнозировать, упреждать или минимизировать последствия кризисных явлений в различных сферах жизнедеятельности современного социума
</t>
  </si>
  <si>
    <t>Применять методы изучения здоровья населения для организации и проведения мероприятий превентивного (предупреждающего) и протективного (защитного) поведения</t>
  </si>
  <si>
    <t>Работать с пломбировочными и конструкционными материалами, применять методы восстановления твердых тканей зубов, препарировать твердые ткани зубов при терапевтических вмешательствах и изготовлении ортопедических конструкций</t>
  </si>
  <si>
    <t>Применять методы профилактики заболеваний зубочелюстной системы, органов и тканей полости рта у детей и взрослых, проводить санитарно-гигиеническое просвещение населения</t>
  </si>
  <si>
    <t>Проводить обследование, применять методы диагностики,  современные технологии лечения и реабилитации пациентов с дефектами твердых тканей зубов и частичной вторичной адентией, пациентов с полной потерей зубов и основами временного и постоянного шинирования зубов с применением несъемных и съемных ортопедических конструкций при заболеваниях тканей периодонта, пациентов со сложной челюстно-лицевой патологией на поликлиническом приеме</t>
  </si>
  <si>
    <t xml:space="preserve">Применять современные методы клинической, дополнительной, специальной диагностики хирургических заболеваний челюстно-лицевой области, современные принципы хирургического лечения в челюстно-лицевой хирургии и хирургической стоматологии
</t>
  </si>
  <si>
    <t xml:space="preserve">Проводить обследование, применять методы диагностики, профилактики и лечения основных стоматологических и хирургических заболеваний челюстно-лицевой области у детей  </t>
  </si>
  <si>
    <t>Применять методы диагностики зубочелюстных аномалий, аппаратурный, ортопедический и функциональный методы лечения в ортодонтии, планировать конструкции ортодонтических аппаратов в зависимости от патологии зубочелюстной системы</t>
  </si>
  <si>
    <t>Применять методы эпидемиологического обследования населения, прогнозирования кариеса, разрабатывать программы коммунальной профилактики стоматологических заболеваний для различных возрастных групп; оценивать качество стоматологической помощи на индивидуальном и коммунальном уровне с использованием национальных и международных критериев</t>
  </si>
  <si>
    <t>Проводить обследование пациентов с патологией челюстно-лицевой области, применять методы обезболивания в челюстно-лицевой хирургии и стоматологии, применять методики дентальной хирургии, методы диагностики и лечения пациентов с одонтогенными и неодонтогенными воспалительными процессами челюстно-лицевой области в амбулаторных условиях, диагностики одонтогенных заболеваний верхнечелюстных пазух</t>
  </si>
  <si>
    <t>Применять основные и дополнительные методы диагностики, прогнозирования, лечения и профилактики болезней периодонта на основе знаний о механизме развития, классификации болезней периодонта; определять окончательный комплексный план стоматологического лечения и профилактики болезней периодонта у взрослых в сотрудничестве со специалистами из разных стоматологических и медицинских областей</t>
  </si>
  <si>
    <t>Специальная военная подготовка</t>
  </si>
  <si>
    <t xml:space="preserve">Организовывать медицинское обеспечение воинской части в военное время </t>
  </si>
  <si>
    <t>Основы управления интеллектуальной собственностью</t>
  </si>
  <si>
    <t>Применять нормы международного и национального законодательства в процессе создания и реализации объектов интеллектуальной собственности</t>
  </si>
  <si>
    <t>Дисциплина по выбору</t>
  </si>
  <si>
    <t xml:space="preserve">Применять дополнительные методы диагностики и оказывать медицинскую помощь при стоматологических заболеваниях у взрослых и детей в рамках углубленного изучения учебных дисциплин образовательных модулей специальности </t>
  </si>
  <si>
    <t>Проводить обследование, применять методы диагностики, дифференциальной диагностики, формулировать клинический диагноз, применять современные технологии лечения и профилактики кариеса и его осложнений (пульпита, периодонтита), других заболеваний твердых тканей зубов, слизистой оболочки полости рта у взрослых; определять комплексный план стоматологического лечения</t>
  </si>
  <si>
    <t>2 семестр,                              
20 недель</t>
  </si>
  <si>
    <t>к врачебной поликлинической практике.</t>
  </si>
  <si>
    <t>Морфологичес-кий модуль</t>
  </si>
  <si>
    <t>Медико-профи-лактический модуль</t>
  </si>
  <si>
    <t>Дерматовенеро-логия</t>
  </si>
  <si>
    <r>
      <rPr>
        <b/>
        <sz val="17"/>
        <rFont val="Arial"/>
        <family val="2"/>
      </rPr>
      <t>Общеклинический</t>
    </r>
    <r>
      <rPr>
        <b/>
        <sz val="18"/>
        <rFont val="Arial"/>
        <family val="2"/>
      </rPr>
      <t xml:space="preserve"> хирургический модуль </t>
    </r>
  </si>
  <si>
    <r>
      <rPr>
        <b/>
        <sz val="17"/>
        <rFont val="Arial"/>
        <family val="2"/>
      </rPr>
      <t>Общеклинический</t>
    </r>
    <r>
      <rPr>
        <b/>
        <sz val="18"/>
        <rFont val="Arial"/>
        <family val="2"/>
      </rPr>
      <t xml:space="preserve"> терапевтический модуль 2</t>
    </r>
  </si>
  <si>
    <r>
      <rPr>
        <b/>
        <sz val="17"/>
        <rFont val="Arial"/>
        <family val="2"/>
      </rPr>
      <t>Общеклинический</t>
    </r>
    <r>
      <rPr>
        <b/>
        <sz val="18"/>
        <rFont val="Arial"/>
        <family val="2"/>
      </rPr>
      <t xml:space="preserve"> терапевтический модуль 1</t>
    </r>
  </si>
  <si>
    <t>Оториноларин-гология</t>
  </si>
  <si>
    <r>
      <t>Модуль «</t>
    </r>
    <r>
      <rPr>
        <b/>
        <sz val="17"/>
        <rFont val="Arial"/>
        <family val="2"/>
      </rPr>
      <t>Терапевтическая</t>
    </r>
    <r>
      <rPr>
        <b/>
        <sz val="18"/>
        <rFont val="Arial"/>
        <family val="2"/>
      </rPr>
      <t xml:space="preserve"> стоматология»</t>
    </r>
  </si>
  <si>
    <t>Модуль «Периодонтоло-гия»</t>
  </si>
  <si>
    <r>
      <t>Модуль «</t>
    </r>
    <r>
      <rPr>
        <b/>
        <sz val="17"/>
        <rFont val="Arial"/>
        <family val="2"/>
      </rPr>
      <t>Ортопедическая</t>
    </r>
    <r>
      <rPr>
        <b/>
        <sz val="18"/>
        <rFont val="Arial"/>
        <family val="2"/>
      </rPr>
      <t xml:space="preserve"> стоматология»</t>
    </r>
  </si>
  <si>
    <r>
      <rPr>
        <b/>
        <sz val="17"/>
        <rFont val="Arial"/>
        <family val="2"/>
      </rPr>
      <t>Ортодонтический</t>
    </r>
    <r>
      <rPr>
        <b/>
        <sz val="18"/>
        <rFont val="Arial"/>
        <family val="2"/>
      </rPr>
      <t xml:space="preserve"> модуль</t>
    </r>
  </si>
  <si>
    <r>
      <t xml:space="preserve">Модуль «Общественное здоровье и </t>
    </r>
    <r>
      <rPr>
        <b/>
        <sz val="17"/>
        <rFont val="Arial"/>
        <family val="2"/>
      </rPr>
      <t>здравоохранение»</t>
    </r>
  </si>
  <si>
    <r>
      <t xml:space="preserve">Безопасность </t>
    </r>
    <r>
      <rPr>
        <sz val="17"/>
        <rFont val="Arial"/>
        <family val="2"/>
      </rPr>
      <t>жизнедеятельности</t>
    </r>
    <r>
      <rPr>
        <sz val="18"/>
        <rFont val="Arial"/>
        <family val="2"/>
      </rPr>
      <t xml:space="preserve"> человека </t>
    </r>
    <r>
      <rPr>
        <vertAlign val="superscript"/>
        <sz val="18"/>
        <rFont val="Arial"/>
        <family val="2"/>
      </rPr>
      <t>4</t>
    </r>
  </si>
  <si>
    <t>Материаловеде-ние и основы изготовления зубных протезов</t>
  </si>
  <si>
    <t>Общественное стоматологичес-кое здоровье</t>
  </si>
  <si>
    <t xml:space="preserve">Профилактика стоматологичес-ких заболеваний </t>
  </si>
  <si>
    <t>Белорусский язык: профессиональ-ная лексика</t>
  </si>
  <si>
    <r>
      <t>29</t>
    </r>
    <r>
      <rPr>
        <sz val="10"/>
        <rFont val="Arial"/>
        <family val="2"/>
      </rPr>
      <t xml:space="preserve">
09</t>
    </r>
  </si>
  <si>
    <r>
      <t>27</t>
    </r>
    <r>
      <rPr>
        <sz val="10"/>
        <rFont val="Arial"/>
        <family val="2"/>
      </rPr>
      <t xml:space="preserve">
10</t>
    </r>
  </si>
  <si>
    <r>
      <t>29</t>
    </r>
    <r>
      <rPr>
        <sz val="10"/>
        <rFont val="Arial"/>
        <family val="2"/>
      </rPr>
      <t xml:space="preserve">
12</t>
    </r>
  </si>
  <si>
    <r>
      <t>26</t>
    </r>
    <r>
      <rPr>
        <sz val="10"/>
        <rFont val="Arial"/>
        <family val="2"/>
      </rPr>
      <t xml:space="preserve">
01</t>
    </r>
  </si>
  <si>
    <r>
      <t>23</t>
    </r>
    <r>
      <rPr>
        <sz val="10"/>
        <rFont val="Arial"/>
        <family val="2"/>
      </rPr>
      <t xml:space="preserve">
02</t>
    </r>
  </si>
  <si>
    <r>
      <t>30</t>
    </r>
    <r>
      <rPr>
        <sz val="10"/>
        <rFont val="Arial"/>
        <family val="2"/>
      </rPr>
      <t xml:space="preserve">
03</t>
    </r>
  </si>
  <si>
    <r>
      <t>27</t>
    </r>
    <r>
      <rPr>
        <sz val="10"/>
        <rFont val="Arial"/>
        <family val="2"/>
      </rPr>
      <t xml:space="preserve">
04</t>
    </r>
  </si>
  <si>
    <r>
      <t>29</t>
    </r>
    <r>
      <rPr>
        <sz val="10"/>
        <rFont val="Arial"/>
        <family val="2"/>
      </rPr>
      <t xml:space="preserve">
06</t>
    </r>
  </si>
  <si>
    <r>
      <t>27</t>
    </r>
    <r>
      <rPr>
        <sz val="10"/>
        <rFont val="Arial"/>
        <family val="2"/>
      </rPr>
      <t xml:space="preserve">
07</t>
    </r>
  </si>
  <si>
    <r>
      <t>05</t>
    </r>
    <r>
      <rPr>
        <sz val="10"/>
        <rFont val="Arial"/>
        <family val="2"/>
      </rPr>
      <t xml:space="preserve">
10</t>
    </r>
  </si>
  <si>
    <r>
      <t>02</t>
    </r>
    <r>
      <rPr>
        <sz val="10"/>
        <rFont val="Arial"/>
        <family val="2"/>
      </rPr>
      <t xml:space="preserve">
11</t>
    </r>
  </si>
  <si>
    <r>
      <t>04</t>
    </r>
    <r>
      <rPr>
        <sz val="10"/>
        <rFont val="Arial"/>
        <family val="2"/>
      </rPr>
      <t xml:space="preserve">
01</t>
    </r>
  </si>
  <si>
    <r>
      <t>01</t>
    </r>
    <r>
      <rPr>
        <sz val="10"/>
        <rFont val="Arial"/>
        <family val="2"/>
      </rPr>
      <t xml:space="preserve">
02</t>
    </r>
  </si>
  <si>
    <r>
      <t>01</t>
    </r>
    <r>
      <rPr>
        <sz val="10"/>
        <rFont val="Arial"/>
        <family val="2"/>
      </rPr>
      <t xml:space="preserve">
03</t>
    </r>
  </si>
  <si>
    <r>
      <t>05</t>
    </r>
    <r>
      <rPr>
        <sz val="10"/>
        <rFont val="Arial"/>
        <family val="2"/>
      </rPr>
      <t xml:space="preserve">
04</t>
    </r>
  </si>
  <si>
    <r>
      <t>03</t>
    </r>
    <r>
      <rPr>
        <sz val="10"/>
        <rFont val="Arial"/>
        <family val="2"/>
      </rPr>
      <t xml:space="preserve">
05</t>
    </r>
  </si>
  <si>
    <r>
      <t>05</t>
    </r>
    <r>
      <rPr>
        <sz val="10"/>
        <rFont val="Arial"/>
        <family val="2"/>
      </rPr>
      <t xml:space="preserve">
07</t>
    </r>
  </si>
  <si>
    <r>
      <t>02</t>
    </r>
    <r>
      <rPr>
        <sz val="10"/>
        <rFont val="Arial"/>
        <family val="2"/>
      </rPr>
      <t xml:space="preserve">
08</t>
    </r>
  </si>
  <si>
    <t>/452</t>
  </si>
  <si>
    <t>/454</t>
  </si>
  <si>
    <t>Использовать знания о закономерностях воздействия факторов среды обитания на здоровье человека, применять методы гигиенической оценки среды обитания человека для разработки базовых профилактических здоровьесберегающих мероприятий</t>
  </si>
  <si>
    <t>7,9д, 10</t>
  </si>
  <si>
    <t>Использовать знания о молекулярных основах процессов жизнедеятельности в организме человека в норме и при патологии, применять принципы биохимических методов диагностики заболеваний, основных методов биохимических исследований</t>
  </si>
  <si>
    <t xml:space="preserve">Использовать знания об основных характеристиках микроорганизмов, вызывающих инфекционные заболевания человека, закономерностях функционирования иммунной системы, механизмах развития заболеваний при проведении микробиологической диагностики, использовать знания об основах этиопатогенеза инфекций полости рта при проведении профилактики, рациональной антисептики и химиотерапии в стоматологии </t>
  </si>
  <si>
    <r>
      <rPr>
        <vertAlign val="superscript"/>
        <sz val="12"/>
        <rFont val="Arial"/>
        <family val="2"/>
      </rPr>
      <t>6</t>
    </r>
    <r>
      <rPr>
        <sz val="12"/>
        <rFont val="Arial"/>
        <family val="2"/>
      </rPr>
      <t xml:space="preserve"> Итоговая практика для обучающихся по программе подготовки офицеров запаса с экзаменом за весь период обучения приравниваются </t>
    </r>
  </si>
  <si>
    <t xml:space="preserve">Рекомендован к утверждению Президиумом Совета УМО </t>
  </si>
  <si>
    <t>по высшему медицинскому, фармацевтическому образованию</t>
  </si>
  <si>
    <r>
      <t xml:space="preserve">Основы управления интеллектуальной собственностью </t>
    </r>
    <r>
      <rPr>
        <vertAlign val="superscript"/>
        <sz val="18"/>
        <rFont val="Arial"/>
        <family val="2"/>
      </rPr>
      <t>2</t>
    </r>
  </si>
  <si>
    <r>
      <t>Современные подходы в реставрационной терапии</t>
    </r>
    <r>
      <rPr>
        <vertAlign val="superscript"/>
        <sz val="18"/>
        <rFont val="Arial"/>
        <family val="2"/>
      </rPr>
      <t>3</t>
    </r>
  </si>
  <si>
    <r>
      <t>Специальная военная подготовка</t>
    </r>
    <r>
      <rPr>
        <vertAlign val="superscript"/>
        <sz val="18"/>
        <rFont val="Arial"/>
        <family val="2"/>
      </rPr>
      <t>5,6</t>
    </r>
  </si>
  <si>
    <t>Использовать знания о строении организма человека на тканевом, клеточном и субклеточном уровнях, эмбриогенезе человека и его нарушениях при оказании медицинской помощи</t>
  </si>
  <si>
    <t>БПК-25</t>
  </si>
  <si>
    <t>БПК-26</t>
  </si>
  <si>
    <t>Экономика государственного сектора/ 
Социология здоровья</t>
  </si>
  <si>
    <t>1.13</t>
  </si>
  <si>
    <t>1.13.1</t>
  </si>
  <si>
    <t>2.3.2</t>
  </si>
  <si>
    <t>2.5.3</t>
  </si>
  <si>
    <t>2.9.2</t>
  </si>
  <si>
    <t>1.9.4</t>
  </si>
  <si>
    <t>БПК-8,13</t>
  </si>
  <si>
    <t>1.12.6</t>
  </si>
  <si>
    <t>1.13.2</t>
  </si>
  <si>
    <t>1.13.3</t>
  </si>
  <si>
    <t>1.13.4</t>
  </si>
  <si>
    <t>1.13.5</t>
  </si>
  <si>
    <t>УК-5,6 БПК-10,11, 17</t>
  </si>
  <si>
    <t>6, 8, 9,10</t>
  </si>
  <si>
    <t>__________________________ С.П.Рубникович</t>
  </si>
  <si>
    <t xml:space="preserve">Cопредседатель УМО по высшему медицинскому, </t>
  </si>
  <si>
    <t>фармацевтическому образованию</t>
  </si>
  <si>
    <t>___________________________ С.А.Касперович</t>
  </si>
  <si>
    <t>___________________________ И.В.Титович</t>
  </si>
  <si>
    <t>___________________________ И.Н.Михайлова</t>
  </si>
  <si>
    <t>Современная политэкономия</t>
  </si>
  <si>
    <t>1д</t>
  </si>
  <si>
    <r>
      <t xml:space="preserve">История белорусской </t>
    </r>
    <r>
      <rPr>
        <sz val="17"/>
        <rFont val="Arial"/>
        <family val="2"/>
      </rPr>
      <t>государственности</t>
    </r>
  </si>
  <si>
    <t>2.1.3</t>
  </si>
  <si>
    <t>Великая Отечественная война советского народа (в контексте Второй мировой войны)</t>
  </si>
  <si>
    <t>УК- 7</t>
  </si>
  <si>
    <t>_______________ 2022</t>
  </si>
  <si>
    <t>ПРИМЕРНЫЙ УЧЕБНЫЙ ПЛАН</t>
  </si>
  <si>
    <t>Специальность 7-07-0911-03 Стоматология</t>
  </si>
  <si>
    <t>Квалификация - Врач</t>
  </si>
  <si>
    <t>Степень: Магистр</t>
  </si>
  <si>
    <t>Модуль «Пропедевтика в стоматологии и материаловеде-ние»</t>
  </si>
  <si>
    <t>Компонент учреждения  образования</t>
  </si>
  <si>
    <t>ПРИМЕРНЫЙ УЧЕБНЫЙ ПЛАН ПО СПЕЦИАЛЬНОСТИ 7-07-0911-03 "СТОМАТОЛОГИЯ"</t>
  </si>
  <si>
    <t>Разработан в качестве примера реализации образовательного стандарта по специальности 7-07-0911-03 «Стоматология»</t>
  </si>
  <si>
    <t>Председатель НМС по стоматологии</t>
  </si>
  <si>
    <t>__________________________ Т.Л.Шевела</t>
  </si>
  <si>
    <t>___________________ 2022</t>
  </si>
  <si>
    <t>Протокол №______  от _____.____.2022</t>
  </si>
  <si>
    <t>Продолжение примерного учебного плана по специальности 7-07-0911-03 «Стоматология», регистрационный № ___________________</t>
  </si>
  <si>
    <r>
      <rPr>
        <vertAlign val="superscript"/>
        <sz val="12"/>
        <rFont val="Arial"/>
        <family val="2"/>
      </rPr>
      <t xml:space="preserve">2 </t>
    </r>
    <r>
      <rPr>
        <sz val="12"/>
        <rFont val="Arial"/>
        <family val="2"/>
      </rPr>
      <t xml:space="preserve">При составлении учебного плана учреждения образования учебная дисциплина «Основы управления интеллектуальной собственностью» </t>
    </r>
  </si>
  <si>
    <t>планируется в качестве дисциплины компонента учреждения образования или дисциплины по выбору.</t>
  </si>
  <si>
    <r>
      <rPr>
        <vertAlign val="superscript"/>
        <sz val="12"/>
        <rFont val="Arial"/>
        <family val="2"/>
      </rPr>
      <t>3</t>
    </r>
    <r>
      <rPr>
        <sz val="12"/>
        <rFont val="Arial"/>
        <family val="2"/>
      </rPr>
      <t xml:space="preserve"> Перечень факультативных дисциплин устанавливается учреждением образования.</t>
    </r>
  </si>
  <si>
    <t>___________________________С.А.Касперович</t>
  </si>
  <si>
    <t>___________________________И.В.Титович</t>
  </si>
  <si>
    <t>3. Челюстно-лицевая хирургия и хирургическая стоматология</t>
  </si>
  <si>
    <t>4. Общественное здоровье и здравоохранение</t>
  </si>
  <si>
    <t>Государственные экзамены:</t>
  </si>
  <si>
    <t>УК-15</t>
  </si>
  <si>
    <t>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 сохранять и приумножать историческую память о роли Советского союза и его народов в Победе над германским нацизмом, транслировать новым поколениям историческую правду и нормы поведения, ценности и традиции, выработанные белорусским народом в период преодоления трагических событий Великой Отечественной войны</t>
  </si>
  <si>
    <t>Обладать способностью анализировать процессы государственного строительства в разные исторические периоды, выявлять факторы и механизмы исторических изменений, определять социально-политическое значение исторических событий (личностей, артефактов и символов) для современной белорусской государственности, в совершенстве использовать выявленные закономерности в процессе формирования гражданской идентичности</t>
  </si>
  <si>
    <t>Обладать способностью грамотно использовать основы правовых знаний в различных сферах жизнедеятельности, владеть навыками поиска нормативных правовых актов, анализа их содержания и применения в непосредственной профессиональной деятельности</t>
  </si>
  <si>
    <t>Применять нормативные правовые акты для регулирования правоотношений в сфере здравоохранения, досудебного регулирования споров, анализа коррупционных рисков, предотвращения коррупционных нарушений</t>
  </si>
  <si>
    <t>Использовать знания об этиологии, патогенезе, морфологических особенностях общепатологических процессов и заболеваний на разных стадиях развития (морфогенез), применять морфологические методы исследований</t>
  </si>
  <si>
    <t>Оказывать первую помощь при несчастных случаях, травмах, кровотечениях, отравлениях и других состояниях, угрожающих жизни и (или) здоровью человека</t>
  </si>
  <si>
    <t xml:space="preserve">Использовать знания об этиологии и патогенезе, клинических проявлениях, осложнениях, методах диагностики и дифференциальной диагностики, применять принципы лечения и профилактики при заболеваниях и травмах у взрослых и детей, оказывать медицинскую помощь при состояниях, представляющих угрозу для жизни и (или) здоровья человека
</t>
  </si>
  <si>
    <t>Устанавливать степень риска для здоровых и безопасных условий труда работника с последующей разработкой предупредительных мероприятий, применять принципы рационального энергосбережения</t>
  </si>
  <si>
    <t>1.3, 2.1.3</t>
  </si>
  <si>
    <t>2. Ортопедическая стоматология и ортодонтия</t>
  </si>
  <si>
    <t>и стоматология детского возраста</t>
  </si>
  <si>
    <t>Применять методы научного познания в исследовательской деятельности, генерировать и реализовывать инновационные идеи</t>
  </si>
  <si>
    <t>Решать профессиональные, научно-исследовательские и инновационные задачи на основе применения информационно-коммуникационных технологий</t>
  </si>
  <si>
    <t>Обеспечивать коммуникации, проявлять лидерские навыки, быть способным к командообразованию и разработке стратегических целей и задач, толерантно воспринимать социальные, этнические, конфессиональные, культурные и иные различия</t>
  </si>
  <si>
    <t>Быть способным к саморазвитию и совершенствованию в профессиональной деятельности, развивать инновационную восприимчивость и способность к инновационной деятельности</t>
  </si>
  <si>
    <t>Проявлять инициативу и адаптироваться к изменениям в профессиональной деятельности, быть способным к прогнозированию условий реализации профессиональной деятельности и решению профессиональных задач в условиях неопределенности</t>
  </si>
  <si>
    <t>ВОВ</t>
  </si>
  <si>
    <t>История БГ</t>
  </si>
  <si>
    <t>2.10</t>
  </si>
  <si>
    <t>2.10.1</t>
  </si>
  <si>
    <t>2.10.2</t>
  </si>
  <si>
    <t>2.10.3</t>
  </si>
  <si>
    <t>2.11</t>
  </si>
  <si>
    <t>2.11.1</t>
  </si>
  <si>
    <t>2.11.2</t>
  </si>
  <si>
    <t>2.11.3</t>
  </si>
  <si>
    <t>2.11.4</t>
  </si>
  <si>
    <t>Философия и методология науки</t>
  </si>
  <si>
    <t>/124</t>
  </si>
  <si>
    <t>/32</t>
  </si>
  <si>
    <t>/142</t>
  </si>
  <si>
    <t>/96</t>
  </si>
  <si>
    <t>Основы информационных технологий</t>
  </si>
  <si>
    <t>/26</t>
  </si>
  <si>
    <t>/24</t>
  </si>
  <si>
    <t>2.11.5</t>
  </si>
  <si>
    <t>2.11.6</t>
  </si>
  <si>
    <t>2.11.7</t>
  </si>
  <si>
    <t>/64</t>
  </si>
  <si>
    <t>/60</t>
  </si>
  <si>
    <t>/3</t>
  </si>
  <si>
    <t>/4</t>
  </si>
  <si>
    <t>/14</t>
  </si>
  <si>
    <t>/56</t>
  </si>
  <si>
    <t>/62</t>
  </si>
  <si>
    <t>Эндодонтия</t>
  </si>
  <si>
    <t>7, 10</t>
  </si>
  <si>
    <t>2.3.3</t>
  </si>
  <si>
    <t>Оральная мукология</t>
  </si>
  <si>
    <t>9д</t>
  </si>
  <si>
    <t>Медицинское право/ Профессиональ-ная коммуникация в медицине</t>
  </si>
  <si>
    <t>Медицинское право</t>
  </si>
  <si>
    <t>УПК-1</t>
  </si>
  <si>
    <t>Оториноларингология</t>
  </si>
  <si>
    <t>УПК-2</t>
  </si>
  <si>
    <t>УПК-3</t>
  </si>
  <si>
    <t>Клинфармакология</t>
  </si>
  <si>
    <t>УПК-4</t>
  </si>
  <si>
    <t>Использовать знания об этиологии, патогенезе, клинических проявлениях, осложнениях наиболее распространенных оториноларингологических заболеваний для оказания медицинской помощи, включая неотложные и угрожающие жизни состояния</t>
  </si>
  <si>
    <t>Обследовать пациентов с применением лучевых методов диагностики, выявлять основные лучевые симптомы и синдромы заболеваний  человека при комплексном использовании методов лучевой визуализации и лучевой терапии</t>
  </si>
  <si>
    <t>Обладать современной культурой мышления, гуманистическим мировоззрением, аналитическим и инновационно-критическим стилем познавательной, социально-практической и коммуникативной деятельности, использовать основы философских знаний в непосредственной профессиональной деятельности, самостоятельно усваивать философские знания и выстраивать на их основании мировоззренческую позицию</t>
  </si>
  <si>
    <t>Обладать способностью анализировать экономическую систему общества в ее динамике, законы ее функционирования и развития для понимания факторов возникновения и направлений развития современных социально-экономических систем, их способности удовлетворять потребности людей, выявлять факторы и механизмы политических и социально-экономических процессов,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t>
  </si>
  <si>
    <t>Использовать знания о химических основах процессов деминерализации и реминерализации зубной эмали, современных химических и физико-химических методах исследования биологических жидкостей, растворов лекарственных веществ и биополимеров для произведения расчетов на основании проведенных исследований</t>
  </si>
  <si>
    <t>д - дифференцированный зачет.</t>
  </si>
  <si>
    <r>
      <rPr>
        <vertAlign val="superscript"/>
        <sz val="12"/>
        <rFont val="Arial"/>
        <family val="2"/>
      </rPr>
      <t>7</t>
    </r>
    <r>
      <rPr>
        <sz val="12"/>
        <rFont val="Arial"/>
        <family val="2"/>
      </rPr>
      <t xml:space="preserve"> Общеобразовательные дисциплины «Философия и методология науки», «Иностранный язык», «Основы информационных технологий» включаются в перечень </t>
    </r>
  </si>
  <si>
    <t>/8д</t>
  </si>
  <si>
    <t>Философия и методология науки (канд мин)</t>
  </si>
  <si>
    <t>Основы информационных технологий (канд мин)</t>
  </si>
  <si>
    <t>Иностранный язык (канд мин)</t>
  </si>
  <si>
    <t>Осуществлять коммуникации на иностранном языке в академической, научной и профессиональной среде для реализации научно-исследовательской и инновационной деятельности</t>
  </si>
  <si>
    <r>
      <t>УК-4, 15 БПК-</t>
    </r>
    <r>
      <rPr>
        <sz val="15"/>
        <rFont val="Arial"/>
        <family val="2"/>
      </rPr>
      <t>10,11</t>
    </r>
  </si>
  <si>
    <t>УК- 12, 13</t>
  </si>
  <si>
    <t>Лингвистический модуль, Бел яз</t>
  </si>
  <si>
    <t>Медицинское право/Биоэтика</t>
  </si>
  <si>
    <t>Проф коммуникация в медицине/ БИОЭТИКА</t>
  </si>
  <si>
    <t>1.11.3, 1.11.4, 1.12.1, 1.12.3, 1.13.1, 1.13.2, 1.13.3</t>
  </si>
  <si>
    <r>
      <rPr>
        <b/>
        <sz val="17"/>
        <rFont val="Arial"/>
        <family val="2"/>
      </rPr>
      <t>Дополнительные</t>
    </r>
    <r>
      <rPr>
        <b/>
        <sz val="18"/>
        <rFont val="Arial"/>
        <family val="2"/>
      </rPr>
      <t xml:space="preserve"> виды обучения</t>
    </r>
    <r>
      <rPr>
        <b/>
        <vertAlign val="superscript"/>
        <sz val="18"/>
        <rFont val="Arial"/>
        <family val="2"/>
      </rPr>
      <t>7</t>
    </r>
  </si>
  <si>
    <t>3д</t>
  </si>
  <si>
    <t>4д</t>
  </si>
  <si>
    <t>Использовать знания о фармакологических свойствах лекарственных средств, владеть принципами выбора рациональной фармакотерапии при заболеваниях и патологических состояниях организма человека и с профилактической целью</t>
  </si>
  <si>
    <t>учебных дисциплин модуля «Дополнительные виды обучения» учебного плана и изучаются по выбору обучающегося.</t>
  </si>
  <si>
    <t>Использовать психолого-педагогические знания о целях и видах коммуникаций, организации коммуникативного процесса в здравоохранении, применять методы эффективной коммуникации при разрешении конфликтных ситуаций в медицине, принципы биомедицинской этики в профессиональной деятельности</t>
  </si>
  <si>
    <t>Применять методики анализа и прогнозирования показателей здоровья населения, использовать знания о принципах, видах, формах и условиях оказания медицинской помощи населению, разрабатывать и реализовывать управленческие решения</t>
  </si>
  <si>
    <t xml:space="preserve">Владеть методами сбора фармакологического и аллергологического анамнеза, осуществлять выбор эффективных и безопасных лекарственных средств при лечении и профилактике стоматологических заболеваний </t>
  </si>
  <si>
    <t>Министра здравоохранения</t>
  </si>
  <si>
    <t>_______________ Е.Н.Кроткова</t>
  </si>
  <si>
    <t xml:space="preserve">Осуществлять коммуникации на иностранном языке в профессиональной деятельности, использовать знания словообразования, произношения при употреблении греко-латинской медицинской терминологии </t>
  </si>
  <si>
    <t>УК-16</t>
  </si>
  <si>
    <t>Использовать средства физической культуры и спорта для сохранения и укрепления здоровья, профилактики заболеваний</t>
  </si>
  <si>
    <t>Использовать основные понятия и термины специальной лексики белорусского языка в профессиональной деятельности</t>
  </si>
  <si>
    <t>Использовать знания о закономерностях развития и строения тела человека, его систем и органов с учетом  возрастных, половых и индивидуальных особенностей при оказании медицинской помощи</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</si>
</sst>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
    <numFmt numFmtId="190" formatCode="#,##0.0"/>
    <numFmt numFmtId="191" formatCode="0.0000000"/>
    <numFmt numFmtId="192" formatCode="0.000000"/>
    <numFmt numFmtId="193" formatCode="0.00000"/>
    <numFmt numFmtId="194" formatCode="0.0000"/>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00000000000"/>
    <numFmt numFmtId="201" formatCode="0.0000000000000"/>
    <numFmt numFmtId="202" formatCode="0.000000000000"/>
    <numFmt numFmtId="203" formatCode="0.00000000000"/>
    <numFmt numFmtId="204" formatCode="0.0000000000"/>
    <numFmt numFmtId="205" formatCode="0.000000000"/>
    <numFmt numFmtId="206" formatCode="0.00000000"/>
  </numFmts>
  <fonts count="115">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sz val="12"/>
      <name val="Times New Roman"/>
      <family val="1"/>
    </font>
    <font>
      <b/>
      <sz val="10"/>
      <name val="Times New Roman"/>
      <family val="1"/>
    </font>
    <font>
      <sz val="9"/>
      <name val="Times New Roman"/>
      <family val="1"/>
    </font>
    <font>
      <sz val="10"/>
      <color indexed="9"/>
      <name val="Times New Roman"/>
      <family val="1"/>
    </font>
    <font>
      <sz val="7"/>
      <name val="Times New Roman"/>
      <family val="1"/>
    </font>
    <font>
      <sz val="8"/>
      <name val="Times New Roman"/>
      <family val="1"/>
    </font>
    <font>
      <b/>
      <sz val="14"/>
      <name val="Arial"/>
      <family val="2"/>
    </font>
    <font>
      <i/>
      <sz val="10"/>
      <name val="Times New Roman"/>
      <family val="1"/>
    </font>
    <font>
      <sz val="12"/>
      <name val="Arial"/>
      <family val="2"/>
    </font>
    <font>
      <sz val="11"/>
      <name val="Arial"/>
      <family val="2"/>
    </font>
    <font>
      <sz val="8"/>
      <name val="Arial"/>
      <family val="2"/>
    </font>
    <font>
      <b/>
      <sz val="10"/>
      <name val="Arial"/>
      <family val="2"/>
    </font>
    <font>
      <sz val="14"/>
      <name val="Arial"/>
      <family val="2"/>
    </font>
    <font>
      <b/>
      <sz val="18"/>
      <name val="Arial"/>
      <family val="2"/>
    </font>
    <font>
      <sz val="13"/>
      <name val="Arial"/>
      <family val="2"/>
    </font>
    <font>
      <b/>
      <sz val="11"/>
      <name val="Arial"/>
      <family val="2"/>
    </font>
    <font>
      <u val="single"/>
      <sz val="13"/>
      <name val="Arial"/>
      <family val="2"/>
    </font>
    <font>
      <b/>
      <sz val="12"/>
      <name val="Arial"/>
      <family val="2"/>
    </font>
    <font>
      <vertAlign val="superscript"/>
      <sz val="11"/>
      <name val="Arial"/>
      <family val="2"/>
    </font>
    <font>
      <b/>
      <sz val="15"/>
      <name val="Arial"/>
      <family val="2"/>
    </font>
    <font>
      <sz val="15"/>
      <name val="Arial"/>
      <family val="2"/>
    </font>
    <font>
      <sz val="15"/>
      <name val="Times New Roman"/>
      <family val="1"/>
    </font>
    <font>
      <i/>
      <sz val="15"/>
      <name val="Arial"/>
      <family val="2"/>
    </font>
    <font>
      <sz val="16"/>
      <name val="Arial"/>
      <family val="2"/>
    </font>
    <font>
      <b/>
      <sz val="16"/>
      <name val="Arial"/>
      <family val="2"/>
    </font>
    <font>
      <i/>
      <sz val="16"/>
      <name val="Arial"/>
      <family val="2"/>
    </font>
    <font>
      <sz val="12"/>
      <color indexed="23"/>
      <name val="Arial"/>
      <family val="2"/>
    </font>
    <font>
      <b/>
      <sz val="15"/>
      <color indexed="9"/>
      <name val="Arial"/>
      <family val="2"/>
    </font>
    <font>
      <sz val="10"/>
      <color indexed="10"/>
      <name val="Times New Roman"/>
      <family val="1"/>
    </font>
    <font>
      <vertAlign val="superscript"/>
      <sz val="12"/>
      <name val="Arial"/>
      <family val="2"/>
    </font>
    <font>
      <sz val="16"/>
      <name val="Times New Roman"/>
      <family val="1"/>
    </font>
    <font>
      <b/>
      <sz val="15"/>
      <color indexed="9"/>
      <name val="Times New Roman"/>
      <family val="1"/>
    </font>
    <font>
      <b/>
      <sz val="20"/>
      <color indexed="10"/>
      <name val="Times New Roman"/>
      <family val="1"/>
    </font>
    <font>
      <sz val="20"/>
      <name val="Times New Roman"/>
      <family val="1"/>
    </font>
    <font>
      <sz val="12"/>
      <color indexed="10"/>
      <name val="Times New Roman"/>
      <family val="1"/>
    </font>
    <font>
      <b/>
      <sz val="12"/>
      <name val="Times New Roman"/>
      <family val="1"/>
    </font>
    <font>
      <sz val="10"/>
      <name val="Arial Cyr"/>
      <family val="0"/>
    </font>
    <font>
      <sz val="10"/>
      <color indexed="23"/>
      <name val="Arial"/>
      <family val="2"/>
    </font>
    <font>
      <u val="single"/>
      <sz val="10"/>
      <color indexed="23"/>
      <name val="Arial"/>
      <family val="2"/>
    </font>
    <font>
      <u val="single"/>
      <sz val="10"/>
      <name val="Arial"/>
      <family val="2"/>
    </font>
    <font>
      <b/>
      <sz val="10"/>
      <name val="Tahoma"/>
      <family val="2"/>
    </font>
    <font>
      <sz val="22"/>
      <name val="Times New Roman"/>
      <family val="1"/>
    </font>
    <font>
      <sz val="22"/>
      <name val="Arial"/>
      <family val="2"/>
    </font>
    <font>
      <sz val="18"/>
      <name val="Arial"/>
      <family val="2"/>
    </font>
    <font>
      <vertAlign val="superscript"/>
      <sz val="13"/>
      <name val="Arial"/>
      <family val="2"/>
    </font>
    <font>
      <sz val="18"/>
      <name val="Times New Roman"/>
      <family val="1"/>
    </font>
    <font>
      <sz val="9"/>
      <name val="Arial"/>
      <family val="2"/>
    </font>
    <font>
      <b/>
      <i/>
      <sz val="17"/>
      <name val="Arial"/>
      <family val="2"/>
    </font>
    <font>
      <b/>
      <sz val="17"/>
      <name val="Arial"/>
      <family val="2"/>
    </font>
    <font>
      <b/>
      <i/>
      <sz val="18"/>
      <name val="Arial"/>
      <family val="2"/>
    </font>
    <font>
      <sz val="17"/>
      <name val="Arial"/>
      <family val="2"/>
    </font>
    <font>
      <vertAlign val="superscript"/>
      <sz val="18"/>
      <name val="Arial"/>
      <family val="2"/>
    </font>
    <font>
      <b/>
      <sz val="16"/>
      <name val="Arial Narrow"/>
      <family val="2"/>
    </font>
    <font>
      <b/>
      <sz val="15"/>
      <name val="Arial Narrow"/>
      <family val="2"/>
    </font>
    <font>
      <sz val="14"/>
      <name val="Times New Roman"/>
      <family val="1"/>
    </font>
    <font>
      <b/>
      <sz val="18"/>
      <name val="Arial Narrow"/>
      <family val="2"/>
    </font>
    <font>
      <i/>
      <sz val="18"/>
      <name val="Arial Narrow"/>
      <family val="2"/>
    </font>
    <font>
      <sz val="20"/>
      <name val="Arial Narrow"/>
      <family val="2"/>
    </font>
    <font>
      <i/>
      <sz val="20"/>
      <name val="Arial Narrow"/>
      <family val="2"/>
    </font>
    <font>
      <b/>
      <i/>
      <sz val="18"/>
      <name val="Arial Narrow"/>
      <family val="2"/>
    </font>
    <font>
      <b/>
      <sz val="20"/>
      <name val="Arial Narrow"/>
      <family val="2"/>
    </font>
    <font>
      <b/>
      <sz val="20"/>
      <color indexed="9"/>
      <name val="Arial Narrow"/>
      <family val="2"/>
    </font>
    <font>
      <sz val="20"/>
      <color indexed="10"/>
      <name val="Arial Narrow"/>
      <family val="2"/>
    </font>
    <font>
      <b/>
      <i/>
      <sz val="20"/>
      <name val="Arial Narrow"/>
      <family val="2"/>
    </font>
    <font>
      <u val="single"/>
      <sz val="14"/>
      <name val="Arial"/>
      <family val="2"/>
    </font>
    <font>
      <sz val="18"/>
      <name val="Arial Narrow"/>
      <family val="2"/>
    </font>
    <font>
      <b/>
      <sz val="9"/>
      <name val="Tahoma"/>
      <family val="2"/>
    </font>
    <font>
      <b/>
      <sz val="11"/>
      <name val="Tahoma"/>
      <family val="2"/>
    </font>
    <font>
      <b/>
      <sz val="18"/>
      <name val="Tahoma"/>
      <family val="2"/>
    </font>
    <font>
      <sz val="11"/>
      <name val="Tahoma"/>
      <family val="2"/>
    </font>
    <font>
      <sz val="7"/>
      <name val="Arial"/>
      <family val="2"/>
    </font>
    <font>
      <b/>
      <vertAlign val="superscript"/>
      <sz val="18"/>
      <name val="Arial"/>
      <family val="2"/>
    </font>
    <font>
      <b/>
      <sz val="15"/>
      <color indexed="10"/>
      <name val="Arial"/>
      <family val="2"/>
    </font>
    <font>
      <sz val="15"/>
      <color indexed="10"/>
      <name val="Arial"/>
      <family val="2"/>
    </font>
    <font>
      <i/>
      <sz val="10"/>
      <color indexed="9"/>
      <name val="Times New Roman"/>
      <family val="1"/>
    </font>
    <font>
      <sz val="8"/>
      <color indexed="9"/>
      <name val="Times New Roman"/>
      <family val="1"/>
    </font>
    <font>
      <b/>
      <sz val="20"/>
      <color indexed="10"/>
      <name val="Arial Narrow"/>
      <family val="2"/>
    </font>
    <font>
      <i/>
      <sz val="20"/>
      <color indexed="10"/>
      <name val="Arial Narrow"/>
      <family val="2"/>
    </font>
    <font>
      <sz val="13"/>
      <color indexed="10"/>
      <name val="Arial"/>
      <family val="2"/>
    </font>
    <font>
      <sz val="10"/>
      <color indexed="36"/>
      <name val="Arial"/>
      <family val="2"/>
    </font>
    <font>
      <sz val="8"/>
      <name val="Segoe UI"/>
      <family val="2"/>
    </font>
    <font>
      <sz val="10"/>
      <color theme="0" tint="-0.4999699890613556"/>
      <name val="Arial"/>
      <family val="2"/>
    </font>
    <font>
      <b/>
      <sz val="15"/>
      <color rgb="FFFF0000"/>
      <name val="Arial"/>
      <family val="2"/>
    </font>
    <font>
      <sz val="15"/>
      <color rgb="FFFF0000"/>
      <name val="Arial"/>
      <family val="2"/>
    </font>
    <font>
      <sz val="10"/>
      <color theme="0"/>
      <name val="Times New Roman"/>
      <family val="1"/>
    </font>
    <font>
      <i/>
      <sz val="10"/>
      <color theme="0"/>
      <name val="Times New Roman"/>
      <family val="1"/>
    </font>
    <font>
      <sz val="8"/>
      <color theme="0"/>
      <name val="Times New Roman"/>
      <family val="1"/>
    </font>
    <font>
      <b/>
      <sz val="20"/>
      <color rgb="FFFF0000"/>
      <name val="Arial Narrow"/>
      <family val="2"/>
    </font>
    <font>
      <sz val="20"/>
      <color rgb="FFFF0000"/>
      <name val="Arial Narrow"/>
      <family val="2"/>
    </font>
    <font>
      <i/>
      <sz val="20"/>
      <color rgb="FFFF0000"/>
      <name val="Arial Narrow"/>
      <family val="2"/>
    </font>
    <font>
      <sz val="10"/>
      <color rgb="FF7030A0"/>
      <name val="Arial"/>
      <family val="2"/>
    </font>
    <font>
      <sz val="13"/>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theme="0" tint="-0.24997000396251678"/>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double"/>
      <bottom>
        <color indexed="63"/>
      </bottom>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thin"/>
      <top>
        <color indexed="63"/>
      </top>
      <bottom style="thin"/>
    </border>
    <border>
      <left style="thin"/>
      <right style="thin"/>
      <top>
        <color indexed="63"/>
      </top>
      <bottom style="thin"/>
    </border>
    <border>
      <left style="double"/>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thin"/>
    </border>
    <border>
      <left style="double"/>
      <right style="double"/>
      <top style="thin"/>
      <bottom style="thin"/>
    </border>
    <border>
      <left style="double"/>
      <right style="double"/>
      <top style="thin"/>
      <bottom style="double"/>
    </border>
    <border>
      <left style="medium"/>
      <right style="thin"/>
      <top style="medium"/>
      <bottom style="medium"/>
    </border>
    <border>
      <left style="medium"/>
      <right style="thin"/>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double"/>
      <right style="thin"/>
      <top style="double"/>
      <bottom style="thin"/>
    </border>
    <border>
      <left style="double"/>
      <right style="thin"/>
      <top style="thin"/>
      <bottom style="double"/>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medium"/>
      <bottom style="thin"/>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thin"/>
      <right style="thin"/>
      <top style="medium"/>
      <bottom style="medium"/>
    </border>
    <border>
      <left style="medium"/>
      <right style="thin"/>
      <top style="double"/>
      <bottom style="thin"/>
    </border>
    <border>
      <left style="thin"/>
      <right style="medium"/>
      <top style="double"/>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color indexed="63"/>
      </top>
      <bottom style="double"/>
    </border>
    <border>
      <left style="thin"/>
      <right/>
      <top/>
      <bottom style="double"/>
    </border>
    <border>
      <left style="thin"/>
      <right style="double"/>
      <top>
        <color indexed="63"/>
      </top>
      <bottom style="double"/>
    </border>
    <border>
      <left style="thin"/>
      <right style="double"/>
      <top/>
      <bottom style="thin"/>
    </border>
    <border>
      <left style="thin"/>
      <right>
        <color indexed="63"/>
      </right>
      <top style="thin"/>
      <bottom style="thin"/>
    </border>
    <border>
      <left style="medium"/>
      <right style="medium"/>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style="thin"/>
      <right>
        <color indexed="63"/>
      </right>
      <top style="medium"/>
      <bottom style="thin"/>
    </border>
    <border>
      <left style="thin"/>
      <right>
        <color indexed="63"/>
      </right>
      <top style="medium"/>
      <bottom style="medium"/>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double"/>
      <right style="thin"/>
      <top>
        <color indexed="63"/>
      </top>
      <bottom style="double"/>
    </border>
    <border>
      <left style="medium"/>
      <right>
        <color indexed="63"/>
      </right>
      <top style="double"/>
      <bottom style="thin"/>
    </border>
    <border>
      <left style="thin"/>
      <right>
        <color indexed="63"/>
      </right>
      <top style="double"/>
      <bottom style="thin"/>
    </border>
    <border>
      <left style="medium"/>
      <right style="medium"/>
      <top style="double"/>
      <bottom style="thin"/>
    </border>
    <border>
      <left style="medium"/>
      <right>
        <color indexed="63"/>
      </right>
      <top style="thin"/>
      <bottom style="thin"/>
    </border>
    <border>
      <left style="medium"/>
      <right style="medium"/>
      <top>
        <color indexed="63"/>
      </top>
      <bottom style="thin"/>
    </border>
    <border>
      <left>
        <color indexed="63"/>
      </left>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style="thin"/>
      <bottom style="medium"/>
    </border>
    <border>
      <left style="thin"/>
      <right style="thin"/>
      <top style="thin"/>
      <bottom style="medium"/>
    </border>
    <border>
      <left>
        <color indexed="63"/>
      </left>
      <right style="thin"/>
      <top style="thin"/>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medium"/>
      <top style="thin"/>
      <bottom style="medium"/>
    </border>
    <border>
      <left style="medium"/>
      <right style="medium"/>
      <top style="medium"/>
      <bottom style="thin"/>
    </border>
    <border>
      <left style="medium"/>
      <right style="medium"/>
      <top>
        <color indexed="63"/>
      </top>
      <bottom style="medium"/>
    </border>
    <border>
      <left style="medium"/>
      <right style="medium"/>
      <top style="medium"/>
      <bottom style="medium"/>
    </border>
    <border>
      <left style="thin"/>
      <right style="medium"/>
      <top>
        <color indexed="63"/>
      </top>
      <bottom style="double"/>
    </border>
    <border>
      <left style="double"/>
      <right style="double"/>
      <top style="double"/>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color indexed="63"/>
      </right>
      <top style="double"/>
      <bottom style="thin"/>
    </border>
    <border>
      <left>
        <color indexed="63"/>
      </left>
      <right style="thin"/>
      <top style="double"/>
      <bottom style="thin"/>
    </border>
    <border>
      <left/>
      <right style="double"/>
      <top style="double"/>
      <bottom style="thin"/>
    </border>
    <border>
      <left style="double"/>
      <right style="double"/>
      <top>
        <color indexed="63"/>
      </top>
      <bottom>
        <color indexed="63"/>
      </bottom>
    </border>
    <border>
      <left style="double"/>
      <right>
        <color indexed="63"/>
      </right>
      <top style="double"/>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58" fillId="0" borderId="0">
      <alignment/>
      <protection/>
    </xf>
    <xf numFmtId="0" fontId="0"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9" fillId="4" borderId="0" applyNumberFormat="0" applyBorder="0" applyAlignment="0" applyProtection="0"/>
  </cellStyleXfs>
  <cellXfs count="772">
    <xf numFmtId="0" fontId="0" fillId="0" borderId="0" xfId="0" applyAlignment="1">
      <alignment/>
    </xf>
    <xf numFmtId="0" fontId="0" fillId="0" borderId="0" xfId="0" applyFont="1" applyAlignment="1" applyProtection="1">
      <alignment/>
      <protection/>
    </xf>
    <xf numFmtId="0" fontId="20" fillId="0" borderId="0" xfId="0" applyFont="1" applyAlignment="1" applyProtection="1">
      <alignment/>
      <protection/>
    </xf>
    <xf numFmtId="0" fontId="21" fillId="0" borderId="0" xfId="0" applyFont="1" applyAlignment="1" applyProtection="1">
      <alignment/>
      <protection/>
    </xf>
    <xf numFmtId="0" fontId="21"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1" fillId="0" borderId="0" xfId="0" applyFont="1" applyFill="1" applyBorder="1" applyAlignment="1" applyProtection="1">
      <alignment/>
      <protection/>
    </xf>
    <xf numFmtId="0" fontId="26" fillId="0" borderId="0" xfId="0" applyFont="1" applyBorder="1" applyAlignment="1" applyProtection="1">
      <alignment/>
      <protection/>
    </xf>
    <xf numFmtId="0" fontId="26" fillId="0" borderId="0" xfId="0" applyFont="1" applyAlignment="1" applyProtection="1">
      <alignment/>
      <protection/>
    </xf>
    <xf numFmtId="0" fontId="27" fillId="0" borderId="0" xfId="0" applyFont="1" applyAlignment="1" applyProtection="1">
      <alignment/>
      <protection/>
    </xf>
    <xf numFmtId="0" fontId="21" fillId="0" borderId="0" xfId="0" applyFont="1" applyAlignment="1">
      <alignment/>
    </xf>
    <xf numFmtId="0" fontId="25" fillId="0" borderId="10" xfId="0" applyFont="1" applyFill="1" applyBorder="1" applyAlignment="1" applyProtection="1">
      <alignment/>
      <protection locked="0"/>
    </xf>
    <xf numFmtId="0" fontId="21" fillId="0" borderId="10" xfId="0" applyFont="1" applyFill="1" applyBorder="1" applyAlignment="1" applyProtection="1">
      <alignment/>
      <protection/>
    </xf>
    <xf numFmtId="0" fontId="25" fillId="0" borderId="10" xfId="0" applyFont="1" applyFill="1" applyBorder="1" applyAlignment="1" applyProtection="1">
      <alignment/>
      <protection/>
    </xf>
    <xf numFmtId="0" fontId="21" fillId="0" borderId="10" xfId="0" applyFont="1" applyFill="1" applyBorder="1" applyAlignment="1" applyProtection="1">
      <alignment horizontal="center"/>
      <protection locked="0"/>
    </xf>
    <xf numFmtId="0" fontId="23" fillId="0" borderId="10" xfId="0" applyFont="1" applyFill="1" applyBorder="1" applyAlignment="1" applyProtection="1">
      <alignment horizontal="center" vertical="center"/>
      <protection locked="0"/>
    </xf>
    <xf numFmtId="49" fontId="21" fillId="0" borderId="10"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protection locked="0"/>
    </xf>
    <xf numFmtId="49" fontId="23" fillId="0" borderId="10" xfId="0" applyNumberFormat="1" applyFont="1" applyBorder="1" applyAlignment="1" applyProtection="1">
      <alignment horizontal="center"/>
      <protection/>
    </xf>
    <xf numFmtId="0" fontId="21" fillId="0" borderId="10" xfId="0" applyFont="1" applyBorder="1" applyAlignment="1" applyProtection="1">
      <alignment/>
      <protection/>
    </xf>
    <xf numFmtId="0" fontId="21" fillId="0" borderId="10" xfId="0" applyFont="1" applyFill="1" applyBorder="1" applyAlignment="1" applyProtection="1">
      <alignment horizontal="center" vertical="center"/>
      <protection locked="0"/>
    </xf>
    <xf numFmtId="0" fontId="22" fillId="0" borderId="11" xfId="0" applyFont="1" applyBorder="1" applyAlignment="1" applyProtection="1">
      <alignment horizontal="center" vertical="center"/>
      <protection/>
    </xf>
    <xf numFmtId="0" fontId="21" fillId="0" borderId="12" xfId="0" applyFont="1" applyFill="1" applyBorder="1" applyAlignment="1" applyProtection="1">
      <alignment/>
      <protection/>
    </xf>
    <xf numFmtId="0" fontId="25" fillId="0" borderId="12" xfId="0" applyFont="1" applyFill="1" applyBorder="1" applyAlignment="1" applyProtection="1">
      <alignment/>
      <protection/>
    </xf>
    <xf numFmtId="0" fontId="21" fillId="0" borderId="12" xfId="0" applyFont="1" applyFill="1" applyBorder="1" applyAlignment="1" applyProtection="1">
      <alignment horizontal="center"/>
      <protection locked="0"/>
    </xf>
    <xf numFmtId="0" fontId="23" fillId="0" borderId="12" xfId="0"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protection locked="0"/>
    </xf>
    <xf numFmtId="49" fontId="21" fillId="0" borderId="13" xfId="0" applyNumberFormat="1" applyFont="1" applyFill="1" applyBorder="1" applyAlignment="1" applyProtection="1">
      <alignment horizontal="center" vertical="center"/>
      <protection locked="0"/>
    </xf>
    <xf numFmtId="49" fontId="21" fillId="0" borderId="14" xfId="0" applyNumberFormat="1" applyFont="1" applyFill="1" applyBorder="1" applyAlignment="1" applyProtection="1">
      <alignment horizontal="center" vertical="center"/>
      <protection locked="0"/>
    </xf>
    <xf numFmtId="0" fontId="21" fillId="0" borderId="15" xfId="0" applyFont="1" applyFill="1" applyBorder="1" applyAlignment="1" applyProtection="1">
      <alignment/>
      <protection/>
    </xf>
    <xf numFmtId="49" fontId="21" fillId="0" borderId="15" xfId="0" applyNumberFormat="1" applyFont="1" applyFill="1" applyBorder="1" applyAlignment="1" applyProtection="1">
      <alignment horizontal="center" vertical="center"/>
      <protection locked="0"/>
    </xf>
    <xf numFmtId="0" fontId="25" fillId="0" borderId="15" xfId="0" applyFont="1" applyFill="1" applyBorder="1" applyAlignment="1" applyProtection="1">
      <alignment/>
      <protection locked="0"/>
    </xf>
    <xf numFmtId="0" fontId="21" fillId="0" borderId="15" xfId="0" applyFont="1" applyFill="1" applyBorder="1" applyAlignment="1" applyProtection="1">
      <alignment/>
      <protection locked="0"/>
    </xf>
    <xf numFmtId="0" fontId="21" fillId="0" borderId="15" xfId="0" applyFont="1" applyFill="1" applyBorder="1" applyAlignment="1" applyProtection="1">
      <alignment horizontal="center" vertical="center"/>
      <protection locked="0"/>
    </xf>
    <xf numFmtId="0" fontId="21" fillId="0" borderId="0" xfId="0" applyFont="1" applyAlignment="1">
      <alignment wrapText="1"/>
    </xf>
    <xf numFmtId="0" fontId="30" fillId="0" borderId="0" xfId="0" applyFont="1" applyAlignment="1" applyProtection="1">
      <alignment/>
      <protection/>
    </xf>
    <xf numFmtId="0" fontId="30" fillId="0" borderId="0" xfId="0" applyFont="1" applyAlignment="1">
      <alignment/>
    </xf>
    <xf numFmtId="0" fontId="30" fillId="0" borderId="0" xfId="0" applyFont="1" applyFill="1" applyAlignment="1" applyProtection="1">
      <alignment/>
      <protection/>
    </xf>
    <xf numFmtId="0" fontId="0" fillId="0" borderId="0" xfId="0" applyFont="1" applyAlignment="1">
      <alignment/>
    </xf>
    <xf numFmtId="0" fontId="31" fillId="0" borderId="0" xfId="0" applyFont="1" applyAlignment="1">
      <alignment/>
    </xf>
    <xf numFmtId="0" fontId="23" fillId="0" borderId="15" xfId="0" applyFont="1" applyFill="1" applyBorder="1" applyAlignment="1" applyProtection="1">
      <alignment horizontal="center" vertical="center"/>
      <protection locked="0"/>
    </xf>
    <xf numFmtId="49" fontId="21" fillId="0" borderId="16" xfId="0" applyNumberFormat="1" applyFont="1" applyFill="1" applyBorder="1" applyAlignment="1" applyProtection="1">
      <alignment horizontal="center" vertical="center"/>
      <protection locked="0"/>
    </xf>
    <xf numFmtId="0" fontId="29" fillId="0" borderId="0" xfId="0" applyFont="1" applyAlignment="1">
      <alignment/>
    </xf>
    <xf numFmtId="0" fontId="29" fillId="0" borderId="0" xfId="0" applyFont="1" applyAlignment="1">
      <alignment wrapText="1"/>
    </xf>
    <xf numFmtId="0" fontId="36" fillId="0" borderId="0" xfId="0" applyFont="1" applyBorder="1" applyAlignment="1" applyProtection="1">
      <alignment/>
      <protection hidden="1"/>
    </xf>
    <xf numFmtId="0" fontId="36" fillId="0" borderId="0" xfId="0" applyFont="1" applyAlignment="1" applyProtection="1">
      <alignment/>
      <protection/>
    </xf>
    <xf numFmtId="0" fontId="38" fillId="0" borderId="0" xfId="0" applyFont="1" applyAlignment="1" applyProtection="1">
      <alignment/>
      <protection/>
    </xf>
    <xf numFmtId="1" fontId="31" fillId="0" borderId="17" xfId="0" applyNumberFormat="1" applyFont="1" applyFill="1" applyBorder="1" applyAlignment="1" applyProtection="1">
      <alignment/>
      <protection hidden="1"/>
    </xf>
    <xf numFmtId="1" fontId="31" fillId="0" borderId="18" xfId="0" applyNumberFormat="1" applyFont="1" applyFill="1" applyBorder="1" applyAlignment="1" applyProtection="1">
      <alignment/>
      <protection locked="0"/>
    </xf>
    <xf numFmtId="1" fontId="31" fillId="0" borderId="19" xfId="0" applyNumberFormat="1" applyFont="1" applyFill="1" applyBorder="1" applyAlignment="1" applyProtection="1">
      <alignment/>
      <protection hidden="1"/>
    </xf>
    <xf numFmtId="1" fontId="31" fillId="0" borderId="10" xfId="0" applyNumberFormat="1" applyFont="1" applyFill="1" applyBorder="1" applyAlignment="1" applyProtection="1">
      <alignment/>
      <protection locked="0"/>
    </xf>
    <xf numFmtId="1" fontId="31" fillId="0" borderId="14" xfId="0" applyNumberFormat="1" applyFont="1" applyFill="1" applyBorder="1" applyAlignment="1" applyProtection="1">
      <alignment/>
      <protection hidden="1"/>
    </xf>
    <xf numFmtId="1" fontId="37" fillId="0" borderId="20" xfId="0" applyNumberFormat="1" applyFont="1" applyFill="1" applyBorder="1" applyAlignment="1" applyProtection="1">
      <alignment/>
      <protection hidden="1"/>
    </xf>
    <xf numFmtId="1" fontId="37" fillId="0" borderId="21" xfId="0" applyNumberFormat="1" applyFont="1" applyFill="1" applyBorder="1" applyAlignment="1" applyProtection="1">
      <alignment/>
      <protection hidden="1"/>
    </xf>
    <xf numFmtId="1" fontId="37" fillId="0" borderId="22" xfId="0" applyNumberFormat="1" applyFont="1" applyBorder="1" applyAlignment="1" applyProtection="1">
      <alignment/>
      <protection hidden="1"/>
    </xf>
    <xf numFmtId="0" fontId="39" fillId="0" borderId="0" xfId="0" applyFont="1" applyAlignment="1" applyProtection="1">
      <alignment/>
      <protection/>
    </xf>
    <xf numFmtId="0" fontId="0" fillId="0" borderId="0" xfId="0" applyFont="1" applyAlignment="1" applyProtection="1">
      <alignment horizontal="centerContinuous"/>
      <protection/>
    </xf>
    <xf numFmtId="0" fontId="22" fillId="0" borderId="11" xfId="0" applyFont="1" applyFill="1" applyBorder="1" applyAlignment="1" applyProtection="1">
      <alignment horizontal="center" vertical="center"/>
      <protection/>
    </xf>
    <xf numFmtId="49" fontId="23" fillId="0" borderId="15" xfId="0" applyNumberFormat="1" applyFont="1" applyFill="1" applyBorder="1" applyAlignment="1" applyProtection="1">
      <alignment horizontal="center"/>
      <protection/>
    </xf>
    <xf numFmtId="49" fontId="31" fillId="0" borderId="10" xfId="0" applyNumberFormat="1" applyFont="1" applyFill="1" applyBorder="1" applyAlignment="1" applyProtection="1">
      <alignment horizontal="right"/>
      <protection locked="0"/>
    </xf>
    <xf numFmtId="49" fontId="37" fillId="0" borderId="21" xfId="0" applyNumberFormat="1" applyFont="1" applyFill="1" applyBorder="1" applyAlignment="1" applyProtection="1">
      <alignment horizontal="right"/>
      <protection hidden="1"/>
    </xf>
    <xf numFmtId="0" fontId="39" fillId="0" borderId="0" xfId="0" applyFont="1" applyFill="1" applyAlignment="1" applyProtection="1">
      <alignment/>
      <protection/>
    </xf>
    <xf numFmtId="49" fontId="0" fillId="0" borderId="23" xfId="0" applyNumberFormat="1" applyFont="1" applyFill="1" applyBorder="1" applyAlignment="1" applyProtection="1">
      <alignment horizontal="center"/>
      <protection/>
    </xf>
    <xf numFmtId="49" fontId="0" fillId="0" borderId="24" xfId="0" applyNumberFormat="1" applyFont="1" applyFill="1" applyBorder="1" applyAlignment="1" applyProtection="1">
      <alignment horizontal="center"/>
      <protection/>
    </xf>
    <xf numFmtId="49" fontId="0" fillId="0" borderId="25" xfId="0" applyNumberFormat="1" applyFont="1" applyFill="1" applyBorder="1" applyAlignment="1" applyProtection="1">
      <alignment horizontal="center"/>
      <protection/>
    </xf>
    <xf numFmtId="0" fontId="30" fillId="0" borderId="0" xfId="0" applyFont="1" applyAlignment="1">
      <alignment/>
    </xf>
    <xf numFmtId="0" fontId="22" fillId="0" borderId="0" xfId="0" applyFont="1" applyAlignment="1">
      <alignment/>
    </xf>
    <xf numFmtId="0" fontId="42" fillId="0" borderId="26" xfId="0" applyFont="1" applyBorder="1" applyAlignment="1">
      <alignment horizontal="center" wrapText="1"/>
    </xf>
    <xf numFmtId="0" fontId="42" fillId="0" borderId="27" xfId="0" applyFont="1" applyBorder="1" applyAlignment="1">
      <alignment horizontal="center" wrapText="1"/>
    </xf>
    <xf numFmtId="0" fontId="30" fillId="0" borderId="0" xfId="0" applyFont="1" applyFill="1" applyBorder="1" applyAlignment="1" applyProtection="1">
      <alignment/>
      <protection/>
    </xf>
    <xf numFmtId="0" fontId="30" fillId="0" borderId="28" xfId="0" applyFont="1" applyFill="1" applyBorder="1" applyAlignment="1" applyProtection="1">
      <alignment horizontal="center" vertical="center"/>
      <protection/>
    </xf>
    <xf numFmtId="0" fontId="30" fillId="0" borderId="28" xfId="0" applyFont="1" applyFill="1" applyBorder="1" applyAlignment="1" applyProtection="1">
      <alignment horizontal="center" vertical="center" wrapText="1"/>
      <protection/>
    </xf>
    <xf numFmtId="0" fontId="30" fillId="0" borderId="28" xfId="0" applyNumberFormat="1" applyFont="1" applyFill="1" applyBorder="1" applyAlignment="1" applyProtection="1">
      <alignment horizontal="center"/>
      <protection/>
    </xf>
    <xf numFmtId="0" fontId="30" fillId="0" borderId="28" xfId="0" applyFont="1" applyFill="1" applyBorder="1" applyAlignment="1" applyProtection="1">
      <alignment horizontal="center"/>
      <protection/>
    </xf>
    <xf numFmtId="0" fontId="30" fillId="0" borderId="0" xfId="0" applyFont="1" applyBorder="1" applyAlignment="1">
      <alignment/>
    </xf>
    <xf numFmtId="0" fontId="48" fillId="0" borderId="0" xfId="0" applyFont="1" applyFill="1" applyBorder="1" applyAlignment="1" applyProtection="1">
      <alignment/>
      <protection locked="0"/>
    </xf>
    <xf numFmtId="0" fontId="30" fillId="0" borderId="0" xfId="0" applyFont="1" applyFill="1" applyBorder="1" applyAlignment="1" applyProtection="1">
      <alignment/>
      <protection hidden="1"/>
    </xf>
    <xf numFmtId="0" fontId="30" fillId="0" borderId="29" xfId="0" applyFont="1" applyBorder="1" applyAlignment="1">
      <alignment/>
    </xf>
    <xf numFmtId="0" fontId="23" fillId="0" borderId="15" xfId="0" applyFont="1" applyFill="1" applyBorder="1" applyAlignment="1" applyProtection="1">
      <alignment horizontal="center"/>
      <protection/>
    </xf>
    <xf numFmtId="49" fontId="0" fillId="0" borderId="15" xfId="0" applyNumberFormat="1" applyFont="1" applyFill="1" applyBorder="1" applyAlignment="1" applyProtection="1">
      <alignment horizontal="center" vertical="center"/>
      <protection locked="0"/>
    </xf>
    <xf numFmtId="0" fontId="50" fillId="0" borderId="0" xfId="0" applyFont="1" applyAlignment="1">
      <alignment/>
    </xf>
    <xf numFmtId="0" fontId="39" fillId="0" borderId="0" xfId="0" applyFont="1" applyAlignment="1">
      <alignment/>
    </xf>
    <xf numFmtId="0" fontId="36" fillId="0" borderId="30" xfId="0" applyFont="1" applyBorder="1" applyAlignment="1" applyProtection="1">
      <alignment/>
      <protection/>
    </xf>
    <xf numFmtId="0" fontId="21" fillId="0" borderId="31" xfId="0" applyFont="1" applyFill="1" applyBorder="1" applyAlignment="1" applyProtection="1">
      <alignment/>
      <protection locked="0"/>
    </xf>
    <xf numFmtId="0" fontId="21" fillId="0" borderId="19" xfId="0" applyFont="1" applyFill="1" applyBorder="1" applyAlignment="1" applyProtection="1">
      <alignment/>
      <protection locked="0"/>
    </xf>
    <xf numFmtId="0" fontId="21" fillId="0" borderId="32" xfId="0" applyFont="1" applyFill="1" applyBorder="1" applyAlignment="1" applyProtection="1">
      <alignment/>
      <protection locked="0"/>
    </xf>
    <xf numFmtId="0" fontId="30" fillId="0" borderId="10" xfId="0" applyFont="1" applyFill="1" applyBorder="1" applyAlignment="1" applyProtection="1">
      <alignment horizontal="center" vertical="center"/>
      <protection/>
    </xf>
    <xf numFmtId="0" fontId="30" fillId="0" borderId="18" xfId="0" applyFont="1" applyFill="1" applyBorder="1" applyAlignment="1" applyProtection="1">
      <alignment horizontal="center" vertical="center"/>
      <protection/>
    </xf>
    <xf numFmtId="0" fontId="31" fillId="0" borderId="10" xfId="0" applyNumberFormat="1" applyFont="1" applyFill="1" applyBorder="1" applyAlignment="1" applyProtection="1">
      <alignment horizontal="right"/>
      <protection locked="0"/>
    </xf>
    <xf numFmtId="1" fontId="31" fillId="0" borderId="14" xfId="0" applyNumberFormat="1" applyFont="1" applyFill="1" applyBorder="1" applyAlignment="1" applyProtection="1">
      <alignment horizontal="right"/>
      <protection hidden="1"/>
    </xf>
    <xf numFmtId="0" fontId="23" fillId="0" borderId="0" xfId="0" applyFont="1" applyAlignment="1">
      <alignment wrapText="1"/>
    </xf>
    <xf numFmtId="0" fontId="23" fillId="0" borderId="0" xfId="0" applyFont="1" applyAlignment="1">
      <alignment/>
    </xf>
    <xf numFmtId="49" fontId="34" fillId="0" borderId="10" xfId="0" applyNumberFormat="1" applyFont="1" applyBorder="1" applyAlignment="1">
      <alignment horizontal="left" vertical="top" wrapText="1"/>
    </xf>
    <xf numFmtId="1" fontId="52" fillId="0" borderId="33" xfId="0" applyNumberFormat="1" applyFont="1" applyBorder="1" applyAlignment="1">
      <alignment wrapText="1"/>
    </xf>
    <xf numFmtId="1" fontId="52" fillId="0" borderId="34" xfId="0" applyNumberFormat="1" applyFont="1" applyBorder="1" applyAlignment="1">
      <alignment wrapText="1"/>
    </xf>
    <xf numFmtId="0" fontId="25" fillId="0" borderId="0" xfId="0" applyFont="1" applyAlignment="1">
      <alignment wrapText="1"/>
    </xf>
    <xf numFmtId="49" fontId="34" fillId="24" borderId="10" xfId="0" applyNumberFormat="1" applyFont="1" applyFill="1" applyBorder="1" applyAlignment="1" applyProtection="1">
      <alignment horizontal="left" vertical="top"/>
      <protection/>
    </xf>
    <xf numFmtId="49" fontId="34" fillId="24" borderId="18" xfId="0" applyNumberFormat="1" applyFont="1" applyFill="1" applyBorder="1" applyAlignment="1" applyProtection="1">
      <alignment horizontal="left" vertical="top"/>
      <protection/>
    </xf>
    <xf numFmtId="1" fontId="44" fillId="20" borderId="10" xfId="0" applyNumberFormat="1" applyFont="1" applyFill="1" applyBorder="1" applyAlignment="1">
      <alignment wrapText="1"/>
    </xf>
    <xf numFmtId="0" fontId="52" fillId="0" borderId="0" xfId="0" applyFont="1" applyAlignment="1">
      <alignment wrapText="1"/>
    </xf>
    <xf numFmtId="0" fontId="52" fillId="0" borderId="0" xfId="0" applyFont="1" applyAlignment="1">
      <alignment/>
    </xf>
    <xf numFmtId="49" fontId="34" fillId="0" borderId="10" xfId="0" applyNumberFormat="1" applyFont="1" applyFill="1" applyBorder="1" applyAlignment="1">
      <alignment horizontal="left" vertical="top" wrapText="1"/>
    </xf>
    <xf numFmtId="0" fontId="21" fillId="0" borderId="0" xfId="0" applyFont="1" applyFill="1" applyAlignment="1">
      <alignment wrapText="1"/>
    </xf>
    <xf numFmtId="0" fontId="21" fillId="0" borderId="0" xfId="0" applyFont="1" applyFill="1" applyAlignment="1">
      <alignment/>
    </xf>
    <xf numFmtId="0" fontId="45" fillId="0" borderId="33" xfId="0" applyFont="1" applyFill="1" applyBorder="1" applyAlignment="1">
      <alignment wrapText="1"/>
    </xf>
    <xf numFmtId="0" fontId="52" fillId="0" borderId="0" xfId="0" applyFont="1" applyFill="1" applyAlignment="1">
      <alignment wrapText="1"/>
    </xf>
    <xf numFmtId="0" fontId="52" fillId="0" borderId="0" xfId="0" applyFont="1" applyFill="1" applyAlignment="1">
      <alignment/>
    </xf>
    <xf numFmtId="0" fontId="21" fillId="0" borderId="0" xfId="0" applyFont="1" applyAlignment="1">
      <alignment vertical="center" wrapText="1"/>
    </xf>
    <xf numFmtId="0" fontId="21" fillId="0" borderId="0" xfId="0" applyFont="1" applyAlignment="1">
      <alignment vertical="center"/>
    </xf>
    <xf numFmtId="0" fontId="45" fillId="0" borderId="33" xfId="0" applyFont="1" applyBorder="1" applyAlignment="1">
      <alignment wrapText="1"/>
    </xf>
    <xf numFmtId="49" fontId="28" fillId="24" borderId="18" xfId="0" applyNumberFormat="1" applyFont="1" applyFill="1" applyBorder="1" applyAlignment="1" applyProtection="1">
      <alignment horizontal="left" vertical="top"/>
      <protection/>
    </xf>
    <xf numFmtId="0" fontId="46" fillId="0" borderId="35" xfId="0" applyFont="1" applyBorder="1" applyAlignment="1">
      <alignment horizontal="right" wrapText="1"/>
    </xf>
    <xf numFmtId="49" fontId="28" fillId="0" borderId="36" xfId="0" applyNumberFormat="1" applyFont="1" applyFill="1" applyBorder="1" applyAlignment="1">
      <alignment horizontal="left" vertical="top" wrapText="1"/>
    </xf>
    <xf numFmtId="49" fontId="34" fillId="0" borderId="18" xfId="0" applyNumberFormat="1" applyFont="1" applyBorder="1" applyAlignment="1">
      <alignment horizontal="left" vertical="top" wrapText="1"/>
    </xf>
    <xf numFmtId="0" fontId="45" fillId="0" borderId="37" xfId="0" applyFont="1" applyBorder="1" applyAlignment="1">
      <alignment wrapText="1"/>
    </xf>
    <xf numFmtId="0" fontId="45" fillId="0" borderId="38" xfId="0" applyFont="1" applyBorder="1" applyAlignment="1">
      <alignment horizontal="center" wrapText="1"/>
    </xf>
    <xf numFmtId="0" fontId="45" fillId="0" borderId="39" xfId="0" applyFont="1" applyBorder="1" applyAlignment="1">
      <alignment horizontal="right" wrapText="1"/>
    </xf>
    <xf numFmtId="49" fontId="28" fillId="0" borderId="40" xfId="0" applyNumberFormat="1" applyFont="1" applyFill="1" applyBorder="1" applyAlignment="1">
      <alignment horizontal="left" vertical="top" wrapText="1"/>
    </xf>
    <xf numFmtId="49" fontId="34" fillId="0" borderId="15" xfId="0" applyNumberFormat="1" applyFont="1" applyFill="1" applyBorder="1" applyAlignment="1">
      <alignment horizontal="left" vertical="top" wrapText="1"/>
    </xf>
    <xf numFmtId="0" fontId="22" fillId="0" borderId="41" xfId="0" applyFont="1" applyBorder="1" applyAlignment="1">
      <alignment wrapText="1"/>
    </xf>
    <xf numFmtId="0" fontId="22" fillId="0" borderId="42" xfId="0" applyFont="1" applyBorder="1" applyAlignment="1">
      <alignment wrapText="1"/>
    </xf>
    <xf numFmtId="0" fontId="22" fillId="0" borderId="0" xfId="0" applyFont="1" applyAlignment="1">
      <alignment wrapText="1"/>
    </xf>
    <xf numFmtId="49" fontId="34" fillId="0" borderId="43" xfId="0" applyNumberFormat="1" applyFont="1" applyBorder="1" applyAlignment="1">
      <alignment horizontal="left" vertical="top" wrapText="1"/>
    </xf>
    <xf numFmtId="0" fontId="21" fillId="0" borderId="43" xfId="0" applyFont="1" applyBorder="1" applyAlignment="1">
      <alignment wrapText="1"/>
    </xf>
    <xf numFmtId="0" fontId="29" fillId="0" borderId="43" xfId="0" applyFont="1" applyBorder="1" applyAlignment="1">
      <alignment wrapText="1"/>
    </xf>
    <xf numFmtId="49" fontId="34" fillId="0" borderId="0" xfId="0" applyNumberFormat="1" applyFont="1" applyAlignment="1">
      <alignment horizontal="left" vertical="top" wrapText="1"/>
    </xf>
    <xf numFmtId="49" fontId="34" fillId="0" borderId="0" xfId="0" applyNumberFormat="1" applyFont="1" applyAlignment="1">
      <alignment horizontal="left" vertical="top"/>
    </xf>
    <xf numFmtId="49" fontId="34" fillId="0" borderId="0" xfId="0" applyNumberFormat="1" applyFont="1" applyAlignment="1">
      <alignment horizontal="left"/>
    </xf>
    <xf numFmtId="0" fontId="56" fillId="0" borderId="0" xfId="0" applyFont="1" applyAlignment="1">
      <alignment/>
    </xf>
    <xf numFmtId="0" fontId="57" fillId="0" borderId="0" xfId="0" applyFont="1" applyAlignment="1">
      <alignment/>
    </xf>
    <xf numFmtId="0" fontId="103" fillId="0" borderId="44" xfId="0" applyFont="1" applyBorder="1" applyAlignment="1" applyProtection="1">
      <alignment horizontal="center" wrapText="1"/>
      <protection/>
    </xf>
    <xf numFmtId="0" fontId="0" fillId="0" borderId="44" xfId="0" applyFont="1" applyBorder="1" applyAlignment="1" applyProtection="1">
      <alignment horizontal="center"/>
      <protection/>
    </xf>
    <xf numFmtId="0" fontId="0" fillId="0" borderId="44" xfId="0" applyFont="1" applyBorder="1" applyAlignment="1" applyProtection="1">
      <alignment horizontal="center" wrapText="1"/>
      <protection/>
    </xf>
    <xf numFmtId="0" fontId="61" fillId="25" borderId="44" xfId="0" applyFont="1" applyFill="1" applyBorder="1" applyAlignment="1" applyProtection="1">
      <alignment horizontal="center" wrapText="1"/>
      <protection/>
    </xf>
    <xf numFmtId="0" fontId="61" fillId="0" borderId="44" xfId="0" applyFont="1" applyBorder="1" applyAlignment="1" applyProtection="1">
      <alignment horizontal="center" wrapText="1"/>
      <protection/>
    </xf>
    <xf numFmtId="0" fontId="0" fillId="25" borderId="44" xfId="0" applyFont="1" applyFill="1" applyBorder="1" applyAlignment="1" applyProtection="1">
      <alignment horizontal="center"/>
      <protection/>
    </xf>
    <xf numFmtId="0" fontId="0" fillId="25" borderId="44" xfId="0" applyFont="1" applyFill="1" applyBorder="1" applyAlignment="1" applyProtection="1">
      <alignment horizontal="center" wrapText="1"/>
      <protection/>
    </xf>
    <xf numFmtId="0" fontId="0" fillId="0" borderId="44" xfId="0" applyFont="1" applyFill="1" applyBorder="1" applyAlignment="1" applyProtection="1">
      <alignment horizontal="center"/>
      <protection/>
    </xf>
    <xf numFmtId="0" fontId="0" fillId="0" borderId="45" xfId="0" applyFont="1" applyBorder="1" applyAlignment="1" applyProtection="1">
      <alignment horizontal="center"/>
      <protection/>
    </xf>
    <xf numFmtId="0" fontId="0" fillId="0" borderId="46" xfId="0" applyFont="1" applyBorder="1" applyAlignment="1" applyProtection="1">
      <alignment horizontal="center" wrapText="1"/>
      <protection/>
    </xf>
    <xf numFmtId="0" fontId="0" fillId="0" borderId="44" xfId="0" applyFont="1" applyBorder="1" applyAlignment="1" applyProtection="1">
      <alignment/>
      <protection/>
    </xf>
    <xf numFmtId="0" fontId="0" fillId="0" borderId="46" xfId="0" applyFont="1" applyBorder="1" applyAlignment="1" applyProtection="1">
      <alignment horizontal="center"/>
      <protection/>
    </xf>
    <xf numFmtId="0" fontId="0" fillId="0" borderId="47" xfId="0" applyFont="1" applyBorder="1" applyAlignment="1" applyProtection="1">
      <alignment horizontal="center" vertical="top" wrapText="1"/>
      <protection/>
    </xf>
    <xf numFmtId="0" fontId="0" fillId="0" borderId="47" xfId="0" applyFont="1" applyBorder="1" applyAlignment="1" applyProtection="1">
      <alignment horizontal="center" vertical="top"/>
      <protection/>
    </xf>
    <xf numFmtId="0" fontId="61" fillId="0" borderId="47" xfId="0" applyFont="1" applyBorder="1" applyAlignment="1" applyProtection="1">
      <alignment horizontal="center" vertical="top" wrapText="1"/>
      <protection/>
    </xf>
    <xf numFmtId="0" fontId="0" fillId="0" borderId="48" xfId="0" applyFont="1" applyBorder="1" applyAlignment="1" applyProtection="1">
      <alignment horizontal="center" vertical="top"/>
      <protection/>
    </xf>
    <xf numFmtId="0" fontId="0" fillId="0" borderId="49" xfId="0" applyFont="1" applyBorder="1" applyAlignment="1" applyProtection="1">
      <alignment horizontal="center" vertical="top" wrapText="1"/>
      <protection/>
    </xf>
    <xf numFmtId="0" fontId="30" fillId="26" borderId="20" xfId="0" applyFont="1" applyFill="1" applyBorder="1" applyAlignment="1" applyProtection="1">
      <alignment horizontal="center" vertical="center"/>
      <protection/>
    </xf>
    <xf numFmtId="0" fontId="30" fillId="26" borderId="21" xfId="0" applyFont="1" applyFill="1" applyBorder="1" applyAlignment="1" applyProtection="1">
      <alignment horizontal="center" vertical="center"/>
      <protection/>
    </xf>
    <xf numFmtId="0" fontId="30" fillId="26" borderId="22" xfId="0" applyFont="1" applyFill="1" applyBorder="1" applyAlignment="1" applyProtection="1">
      <alignment horizontal="center" vertical="center" textRotation="90" wrapText="1"/>
      <protection/>
    </xf>
    <xf numFmtId="0" fontId="22" fillId="27" borderId="21" xfId="0" applyFont="1" applyFill="1" applyBorder="1" applyAlignment="1" applyProtection="1">
      <alignment horizontal="center" vertical="top"/>
      <protection/>
    </xf>
    <xf numFmtId="0" fontId="22" fillId="26" borderId="21" xfId="0" applyFont="1" applyFill="1" applyBorder="1" applyAlignment="1" applyProtection="1">
      <alignment horizontal="center" vertical="top"/>
      <protection/>
    </xf>
    <xf numFmtId="0" fontId="22" fillId="26" borderId="22" xfId="0" applyFont="1" applyFill="1" applyBorder="1" applyAlignment="1" applyProtection="1">
      <alignment horizontal="center" vertical="top"/>
      <protection/>
    </xf>
    <xf numFmtId="49" fontId="0" fillId="25" borderId="23" xfId="0" applyNumberFormat="1" applyFont="1" applyFill="1" applyBorder="1" applyAlignment="1" applyProtection="1">
      <alignment horizontal="center"/>
      <protection/>
    </xf>
    <xf numFmtId="1" fontId="31" fillId="0" borderId="18" xfId="0" applyNumberFormat="1" applyFont="1" applyFill="1" applyBorder="1" applyAlignment="1" applyProtection="1">
      <alignment horizontal="right"/>
      <protection locked="0"/>
    </xf>
    <xf numFmtId="1" fontId="31" fillId="0" borderId="50" xfId="0" applyNumberFormat="1" applyFont="1" applyFill="1" applyBorder="1" applyAlignment="1" applyProtection="1">
      <alignment/>
      <protection hidden="1"/>
    </xf>
    <xf numFmtId="49" fontId="0" fillId="25" borderId="24" xfId="0" applyNumberFormat="1" applyFont="1" applyFill="1" applyBorder="1" applyAlignment="1" applyProtection="1">
      <alignment horizontal="center"/>
      <protection/>
    </xf>
    <xf numFmtId="1" fontId="31" fillId="0" borderId="32" xfId="0" applyNumberFormat="1" applyFont="1" applyFill="1" applyBorder="1" applyAlignment="1" applyProtection="1">
      <alignment/>
      <protection hidden="1"/>
    </xf>
    <xf numFmtId="1" fontId="31" fillId="0" borderId="15" xfId="0" applyNumberFormat="1" applyFont="1" applyFill="1" applyBorder="1" applyAlignment="1" applyProtection="1">
      <alignment/>
      <protection locked="0"/>
    </xf>
    <xf numFmtId="49" fontId="31" fillId="0" borderId="15" xfId="0" applyNumberFormat="1" applyFont="1" applyFill="1" applyBorder="1" applyAlignment="1" applyProtection="1">
      <alignment horizontal="right"/>
      <protection locked="0"/>
    </xf>
    <xf numFmtId="1" fontId="31" fillId="0" borderId="16" xfId="0" applyNumberFormat="1" applyFont="1" applyFill="1" applyBorder="1" applyAlignment="1" applyProtection="1">
      <alignment/>
      <protection hidden="1"/>
    </xf>
    <xf numFmtId="49" fontId="37" fillId="0" borderId="21" xfId="0" applyNumberFormat="1" applyFont="1" applyFill="1" applyBorder="1" applyAlignment="1" applyProtection="1">
      <alignment horizontal="right"/>
      <protection locked="0"/>
    </xf>
    <xf numFmtId="1" fontId="37" fillId="0" borderId="22" xfId="0" applyNumberFormat="1" applyFont="1" applyFill="1" applyBorder="1" applyAlignment="1" applyProtection="1">
      <alignment/>
      <protection hidden="1"/>
    </xf>
    <xf numFmtId="0" fontId="20" fillId="26" borderId="21" xfId="0" applyFont="1" applyFill="1" applyBorder="1" applyAlignment="1" applyProtection="1">
      <alignment vertical="top"/>
      <protection/>
    </xf>
    <xf numFmtId="0" fontId="20" fillId="26" borderId="22" xfId="0" applyFont="1" applyFill="1" applyBorder="1" applyAlignment="1" applyProtection="1">
      <alignment vertical="top"/>
      <protection/>
    </xf>
    <xf numFmtId="0" fontId="31" fillId="26" borderId="20" xfId="0" applyFont="1" applyFill="1" applyBorder="1" applyAlignment="1" applyProtection="1">
      <alignment horizontal="center" vertical="center"/>
      <protection/>
    </xf>
    <xf numFmtId="0" fontId="31" fillId="26" borderId="21" xfId="0" applyFont="1" applyFill="1" applyBorder="1" applyAlignment="1" applyProtection="1">
      <alignment horizontal="center" vertical="center"/>
      <protection/>
    </xf>
    <xf numFmtId="0" fontId="31" fillId="26" borderId="22" xfId="0" applyFont="1" applyFill="1" applyBorder="1" applyAlignment="1" applyProtection="1">
      <alignment horizontal="center" vertical="center" textRotation="90" wrapText="1"/>
      <protection/>
    </xf>
    <xf numFmtId="0" fontId="22" fillId="25" borderId="21" xfId="0" applyFont="1" applyFill="1" applyBorder="1" applyAlignment="1" applyProtection="1">
      <alignment horizontal="center" vertical="top"/>
      <protection/>
    </xf>
    <xf numFmtId="0" fontId="63" fillId="0" borderId="0" xfId="0" applyFont="1" applyAlignment="1">
      <alignment/>
    </xf>
    <xf numFmtId="49" fontId="64" fillId="0" borderId="0" xfId="0" applyNumberFormat="1" applyFont="1" applyAlignment="1">
      <alignment horizontal="left"/>
    </xf>
    <xf numFmtId="49" fontId="34" fillId="25" borderId="10" xfId="0" applyNumberFormat="1" applyFont="1" applyFill="1" applyBorder="1" applyAlignment="1" applyProtection="1">
      <alignment horizontal="left" vertical="top"/>
      <protection/>
    </xf>
    <xf numFmtId="1" fontId="43" fillId="25" borderId="33" xfId="0" applyNumberFormat="1" applyFont="1" applyFill="1" applyBorder="1" applyAlignment="1">
      <alignment horizontal="center" wrapText="1"/>
    </xf>
    <xf numFmtId="1" fontId="43" fillId="25" borderId="34" xfId="0" applyNumberFormat="1" applyFont="1" applyFill="1" applyBorder="1" applyAlignment="1">
      <alignment horizontal="center" wrapText="1"/>
    </xf>
    <xf numFmtId="1" fontId="41" fillId="25" borderId="33" xfId="0" applyNumberFormat="1" applyFont="1" applyFill="1" applyBorder="1" applyAlignment="1">
      <alignment horizontal="right" wrapText="1"/>
    </xf>
    <xf numFmtId="1" fontId="41" fillId="25" borderId="34" xfId="0" applyNumberFormat="1" applyFont="1" applyFill="1" applyBorder="1" applyAlignment="1">
      <alignment horizontal="right" wrapText="1"/>
    </xf>
    <xf numFmtId="1" fontId="41" fillId="25" borderId="10" xfId="0" applyNumberFormat="1" applyFont="1" applyFill="1" applyBorder="1" applyAlignment="1">
      <alignment horizontal="right" wrapText="1"/>
    </xf>
    <xf numFmtId="1" fontId="104" fillId="25" borderId="33" xfId="0" applyNumberFormat="1" applyFont="1" applyFill="1" applyBorder="1" applyAlignment="1">
      <alignment horizontal="right" wrapText="1"/>
    </xf>
    <xf numFmtId="1" fontId="104" fillId="25" borderId="10" xfId="0" applyNumberFormat="1" applyFont="1" applyFill="1" applyBorder="1" applyAlignment="1">
      <alignment horizontal="right" wrapText="1"/>
    </xf>
    <xf numFmtId="1" fontId="105" fillId="25" borderId="10" xfId="0" applyNumberFormat="1" applyFont="1" applyFill="1" applyBorder="1" applyAlignment="1">
      <alignment wrapText="1"/>
    </xf>
    <xf numFmtId="1" fontId="104" fillId="25" borderId="34" xfId="0" applyNumberFormat="1" applyFont="1" applyFill="1" applyBorder="1" applyAlignment="1">
      <alignment horizontal="right" wrapText="1"/>
    </xf>
    <xf numFmtId="1" fontId="53" fillId="25" borderId="33" xfId="0" applyNumberFormat="1" applyFont="1" applyFill="1" applyBorder="1" applyAlignment="1">
      <alignment horizontal="right" wrapText="1"/>
    </xf>
    <xf numFmtId="1" fontId="53" fillId="25" borderId="10" xfId="0" applyNumberFormat="1" applyFont="1" applyFill="1" applyBorder="1" applyAlignment="1">
      <alignment horizontal="right" wrapText="1"/>
    </xf>
    <xf numFmtId="1" fontId="53" fillId="25" borderId="34" xfId="0" applyNumberFormat="1" applyFont="1" applyFill="1" applyBorder="1" applyAlignment="1">
      <alignment horizontal="right" wrapText="1"/>
    </xf>
    <xf numFmtId="1" fontId="53" fillId="25" borderId="51" xfId="0" applyNumberFormat="1" applyFont="1" applyFill="1" applyBorder="1" applyAlignment="1">
      <alignment horizontal="right" wrapText="1"/>
    </xf>
    <xf numFmtId="1" fontId="49" fillId="25" borderId="52" xfId="0" applyNumberFormat="1" applyFont="1" applyFill="1" applyBorder="1" applyAlignment="1">
      <alignment horizontal="right" wrapText="1"/>
    </xf>
    <xf numFmtId="49" fontId="28" fillId="25" borderId="10" xfId="0" applyNumberFormat="1" applyFont="1" applyFill="1" applyBorder="1" applyAlignment="1">
      <alignment horizontal="left" vertical="top" wrapText="1"/>
    </xf>
    <xf numFmtId="49" fontId="28" fillId="25" borderId="18" xfId="0" applyNumberFormat="1" applyFont="1" applyFill="1" applyBorder="1" applyAlignment="1" applyProtection="1">
      <alignment horizontal="left" vertical="top"/>
      <protection/>
    </xf>
    <xf numFmtId="0" fontId="106" fillId="0" borderId="0" xfId="0" applyFont="1" applyBorder="1" applyAlignment="1" applyProtection="1">
      <alignment/>
      <protection/>
    </xf>
    <xf numFmtId="0" fontId="107" fillId="0" borderId="0" xfId="0" applyFont="1" applyFill="1" applyBorder="1" applyAlignment="1" applyProtection="1">
      <alignment/>
      <protection/>
    </xf>
    <xf numFmtId="0" fontId="106" fillId="0" borderId="0" xfId="0" applyFont="1" applyFill="1" applyBorder="1" applyAlignment="1" applyProtection="1">
      <alignment/>
      <protection/>
    </xf>
    <xf numFmtId="1" fontId="108" fillId="0" borderId="0" xfId="0" applyNumberFormat="1" applyFont="1" applyAlignment="1" applyProtection="1">
      <alignment/>
      <protection/>
    </xf>
    <xf numFmtId="0" fontId="30" fillId="0" borderId="51" xfId="0" applyFont="1" applyFill="1" applyBorder="1" applyAlignment="1" applyProtection="1">
      <alignment horizontal="center" vertical="center"/>
      <protection/>
    </xf>
    <xf numFmtId="0" fontId="30" fillId="0" borderId="29" xfId="0" applyFont="1" applyFill="1" applyBorder="1" applyAlignment="1" applyProtection="1">
      <alignment horizontal="center" vertical="center"/>
      <protection/>
    </xf>
    <xf numFmtId="1" fontId="41" fillId="25" borderId="51" xfId="0" applyNumberFormat="1" applyFont="1" applyFill="1" applyBorder="1" applyAlignment="1">
      <alignment horizontal="right" wrapText="1"/>
    </xf>
    <xf numFmtId="0" fontId="0" fillId="25" borderId="0" xfId="0" applyFill="1" applyAlignment="1">
      <alignment/>
    </xf>
    <xf numFmtId="0" fontId="33" fillId="0" borderId="0" xfId="0" applyFont="1" applyAlignment="1">
      <alignment/>
    </xf>
    <xf numFmtId="0" fontId="0" fillId="28" borderId="10" xfId="0" applyFill="1" applyBorder="1" applyAlignment="1">
      <alignment horizontal="center" vertical="center" wrapText="1"/>
    </xf>
    <xf numFmtId="0" fontId="0" fillId="28" borderId="10" xfId="0" applyFill="1" applyBorder="1" applyAlignment="1">
      <alignment vertical="center" wrapText="1"/>
    </xf>
    <xf numFmtId="0" fontId="0" fillId="0" borderId="0" xfId="0" applyAlignment="1">
      <alignment wrapText="1"/>
    </xf>
    <xf numFmtId="0" fontId="0" fillId="25" borderId="10" xfId="0" applyFill="1" applyBorder="1" applyAlignment="1">
      <alignment horizontal="center" vertical="top" wrapText="1"/>
    </xf>
    <xf numFmtId="0" fontId="0" fillId="25" borderId="10" xfId="0" applyFont="1" applyFill="1" applyBorder="1" applyAlignment="1">
      <alignment horizontal="center" vertical="center"/>
    </xf>
    <xf numFmtId="0" fontId="63" fillId="25" borderId="0" xfId="0" applyFont="1" applyFill="1" applyAlignment="1">
      <alignment/>
    </xf>
    <xf numFmtId="0" fontId="21" fillId="25" borderId="43" xfId="0" applyFont="1" applyFill="1" applyBorder="1" applyAlignment="1">
      <alignment wrapText="1"/>
    </xf>
    <xf numFmtId="0" fontId="21" fillId="25" borderId="0" xfId="0" applyFont="1" applyFill="1" applyAlignment="1">
      <alignment wrapText="1"/>
    </xf>
    <xf numFmtId="0" fontId="21" fillId="25" borderId="0" xfId="0" applyFont="1" applyFill="1" applyAlignment="1">
      <alignment/>
    </xf>
    <xf numFmtId="0" fontId="0" fillId="0" borderId="0" xfId="0" applyAlignment="1">
      <alignment horizontal="center"/>
    </xf>
    <xf numFmtId="1" fontId="55" fillId="0" borderId="0" xfId="0" applyNumberFormat="1" applyFont="1" applyFill="1" applyAlignment="1">
      <alignment wrapText="1"/>
    </xf>
    <xf numFmtId="0" fontId="37" fillId="0" borderId="53" xfId="0" applyFont="1" applyBorder="1" applyAlignment="1">
      <alignment horizontal="centerContinuous" vertical="center"/>
    </xf>
    <xf numFmtId="0" fontId="31" fillId="0" borderId="0" xfId="53" applyFont="1">
      <alignment/>
      <protection/>
    </xf>
    <xf numFmtId="0" fontId="106" fillId="0" borderId="12" xfId="0" applyFont="1" applyFill="1" applyBorder="1" applyAlignment="1" applyProtection="1">
      <alignment/>
      <protection/>
    </xf>
    <xf numFmtId="0" fontId="106" fillId="0" borderId="10" xfId="0" applyFont="1" applyFill="1" applyBorder="1" applyAlignment="1" applyProtection="1">
      <alignment/>
      <protection/>
    </xf>
    <xf numFmtId="0" fontId="106" fillId="0" borderId="15" xfId="0" applyFont="1" applyFill="1" applyBorder="1" applyAlignment="1" applyProtection="1">
      <alignment/>
      <protection/>
    </xf>
    <xf numFmtId="188" fontId="65" fillId="0" borderId="52" xfId="0" applyNumberFormat="1" applyFont="1" applyBorder="1" applyAlignment="1">
      <alignment wrapText="1"/>
    </xf>
    <xf numFmtId="49" fontId="28" fillId="25" borderId="10" xfId="0" applyNumberFormat="1" applyFont="1" applyFill="1" applyBorder="1" applyAlignment="1" applyProtection="1">
      <alignment horizontal="left" vertical="top"/>
      <protection/>
    </xf>
    <xf numFmtId="49" fontId="28" fillId="0" borderId="10" xfId="0" applyNumberFormat="1" applyFont="1" applyBorder="1" applyAlignment="1">
      <alignment horizontal="left" vertical="top" wrapText="1"/>
    </xf>
    <xf numFmtId="49" fontId="28" fillId="25" borderId="18" xfId="0" applyNumberFormat="1" applyFont="1" applyFill="1" applyBorder="1" applyAlignment="1">
      <alignment horizontal="left" vertical="top" wrapText="1"/>
    </xf>
    <xf numFmtId="0" fontId="0" fillId="0" borderId="0" xfId="0" applyAlignment="1">
      <alignment vertical="top"/>
    </xf>
    <xf numFmtId="0" fontId="32" fillId="28" borderId="0" xfId="0" applyFont="1" applyFill="1" applyAlignment="1">
      <alignment vertical="center" wrapText="1"/>
    </xf>
    <xf numFmtId="0" fontId="68" fillId="28" borderId="0" xfId="0" applyFont="1" applyFill="1" applyAlignment="1">
      <alignment vertical="center" wrapText="1"/>
    </xf>
    <xf numFmtId="0" fontId="0" fillId="28" borderId="0" xfId="0" applyFont="1" applyFill="1" applyAlignment="1">
      <alignment vertical="center"/>
    </xf>
    <xf numFmtId="0" fontId="30" fillId="25" borderId="28" xfId="0" applyFont="1" applyFill="1" applyBorder="1" applyAlignment="1" applyProtection="1">
      <alignment horizontal="center"/>
      <protection/>
    </xf>
    <xf numFmtId="188" fontId="67" fillId="25" borderId="0" xfId="0" applyNumberFormat="1" applyFont="1" applyFill="1" applyBorder="1" applyAlignment="1">
      <alignment/>
    </xf>
    <xf numFmtId="0" fontId="0" fillId="29" borderId="10" xfId="0" applyFill="1" applyBorder="1" applyAlignment="1">
      <alignment vertical="center" wrapText="1"/>
    </xf>
    <xf numFmtId="0" fontId="0" fillId="29" borderId="0" xfId="0" applyFont="1" applyFill="1" applyAlignment="1">
      <alignment vertical="center"/>
    </xf>
    <xf numFmtId="49" fontId="0" fillId="25" borderId="10" xfId="0" applyNumberFormat="1" applyFont="1" applyFill="1" applyBorder="1" applyAlignment="1">
      <alignment horizontal="center" vertical="top" wrapText="1"/>
    </xf>
    <xf numFmtId="0" fontId="0" fillId="25" borderId="10" xfId="0" applyFill="1" applyBorder="1" applyAlignment="1">
      <alignment horizontal="center" vertical="center" wrapText="1"/>
    </xf>
    <xf numFmtId="0" fontId="0" fillId="25" borderId="10" xfId="0" applyFont="1" applyFill="1" applyBorder="1" applyAlignment="1">
      <alignment horizontal="center" vertical="top"/>
    </xf>
    <xf numFmtId="0" fontId="0" fillId="25" borderId="10" xfId="0" applyFill="1" applyBorder="1" applyAlignment="1">
      <alignment horizontal="center" vertical="top"/>
    </xf>
    <xf numFmtId="0" fontId="0" fillId="30" borderId="10" xfId="0" applyFont="1" applyFill="1" applyBorder="1" applyAlignment="1">
      <alignment vertical="center" wrapText="1"/>
    </xf>
    <xf numFmtId="49" fontId="0" fillId="25" borderId="10" xfId="0" applyNumberFormat="1" applyFont="1" applyFill="1" applyBorder="1" applyAlignment="1">
      <alignment horizontal="center" vertical="center"/>
    </xf>
    <xf numFmtId="0" fontId="45" fillId="0" borderId="34" xfId="0" applyFont="1" applyBorder="1" applyAlignment="1">
      <alignment horizontal="center" vertical="center" textRotation="90" wrapText="1"/>
    </xf>
    <xf numFmtId="0" fontId="45" fillId="0" borderId="10" xfId="0" applyFont="1" applyBorder="1" applyAlignment="1">
      <alignment horizontal="center" vertical="center" textRotation="90" wrapText="1"/>
    </xf>
    <xf numFmtId="0" fontId="45" fillId="0" borderId="54" xfId="0" applyFont="1" applyBorder="1" applyAlignment="1">
      <alignment horizontal="center" vertical="center" textRotation="90" wrapText="1"/>
    </xf>
    <xf numFmtId="0" fontId="30" fillId="25" borderId="10" xfId="0" applyFont="1" applyFill="1" applyBorder="1" applyAlignment="1" applyProtection="1">
      <alignment horizontal="center" vertical="center"/>
      <protection/>
    </xf>
    <xf numFmtId="0" fontId="30" fillId="0" borderId="10" xfId="0" applyFont="1" applyBorder="1" applyAlignment="1" applyProtection="1">
      <alignment/>
      <protection/>
    </xf>
    <xf numFmtId="0" fontId="30" fillId="0" borderId="0" xfId="0" applyFont="1" applyBorder="1" applyAlignment="1" applyProtection="1">
      <alignment/>
      <protection/>
    </xf>
    <xf numFmtId="49" fontId="39" fillId="0" borderId="10" xfId="0" applyNumberFormat="1" applyFont="1" applyBorder="1" applyAlignment="1" applyProtection="1">
      <alignment horizontal="center"/>
      <protection/>
    </xf>
    <xf numFmtId="0" fontId="22" fillId="0" borderId="10" xfId="0" applyFont="1" applyBorder="1" applyAlignment="1" applyProtection="1">
      <alignment horizontal="center"/>
      <protection/>
    </xf>
    <xf numFmtId="0" fontId="22" fillId="0" borderId="0" xfId="0" applyFont="1" applyAlignment="1" applyProtection="1">
      <alignment/>
      <protection/>
    </xf>
    <xf numFmtId="0" fontId="39" fillId="0" borderId="10" xfId="0" applyFont="1" applyBorder="1" applyAlignment="1" applyProtection="1">
      <alignment horizontal="center" vertical="center"/>
      <protection/>
    </xf>
    <xf numFmtId="0" fontId="33" fillId="0" borderId="0" xfId="0" applyFont="1" applyAlignment="1" applyProtection="1">
      <alignment horizontal="centerContinuous"/>
      <protection/>
    </xf>
    <xf numFmtId="0" fontId="21" fillId="31" borderId="0" xfId="0" applyFont="1" applyFill="1" applyAlignment="1">
      <alignment/>
    </xf>
    <xf numFmtId="0" fontId="52" fillId="31" borderId="0" xfId="0" applyFont="1" applyFill="1" applyAlignment="1">
      <alignment/>
    </xf>
    <xf numFmtId="0" fontId="65" fillId="25" borderId="51" xfId="0" applyFont="1" applyFill="1" applyBorder="1" applyAlignment="1" applyProtection="1">
      <alignment horizontal="left" vertical="center" wrapText="1"/>
      <protection/>
    </xf>
    <xf numFmtId="0" fontId="65" fillId="25" borderId="51" xfId="0" applyFont="1" applyFill="1" applyBorder="1" applyAlignment="1" applyProtection="1">
      <alignment horizontal="left" vertical="top" wrapText="1"/>
      <protection/>
    </xf>
    <xf numFmtId="0" fontId="35" fillId="25" borderId="51" xfId="0" applyFont="1" applyFill="1" applyBorder="1" applyAlignment="1">
      <alignment horizontal="left" wrapText="1"/>
    </xf>
    <xf numFmtId="0" fontId="35" fillId="25" borderId="51" xfId="0" applyFont="1" applyFill="1" applyBorder="1" applyAlignment="1" applyProtection="1">
      <alignment horizontal="left" vertical="top" wrapText="1"/>
      <protection/>
    </xf>
    <xf numFmtId="0" fontId="69" fillId="25" borderId="51" xfId="0" applyFont="1" applyFill="1" applyBorder="1" applyAlignment="1">
      <alignment wrapText="1"/>
    </xf>
    <xf numFmtId="0" fontId="65" fillId="25" borderId="51" xfId="0" applyFont="1" applyFill="1" applyBorder="1" applyAlignment="1">
      <alignment vertical="top" wrapText="1"/>
    </xf>
    <xf numFmtId="0" fontId="35" fillId="25" borderId="29" xfId="0" applyFont="1" applyFill="1" applyBorder="1" applyAlignment="1">
      <alignment horizontal="left" vertical="center" wrapText="1"/>
    </xf>
    <xf numFmtId="0" fontId="35" fillId="25" borderId="51" xfId="0" applyFont="1" applyFill="1" applyBorder="1" applyAlignment="1">
      <alignment horizontal="left" vertical="center" wrapText="1"/>
    </xf>
    <xf numFmtId="0" fontId="35" fillId="25" borderId="30" xfId="0" applyFont="1" applyFill="1" applyBorder="1" applyAlignment="1" applyProtection="1">
      <alignment horizontal="left" vertical="top" wrapText="1"/>
      <protection/>
    </xf>
    <xf numFmtId="0" fontId="65" fillId="25" borderId="30" xfId="0" applyFont="1" applyFill="1" applyBorder="1" applyAlignment="1" applyProtection="1">
      <alignment horizontal="left" vertical="top" wrapText="1"/>
      <protection/>
    </xf>
    <xf numFmtId="1" fontId="45" fillId="25" borderId="52" xfId="0" applyNumberFormat="1" applyFont="1" applyFill="1" applyBorder="1" applyAlignment="1">
      <alignment horizontal="center" wrapText="1"/>
    </xf>
    <xf numFmtId="0" fontId="45" fillId="0" borderId="33" xfId="0" applyFont="1" applyBorder="1" applyAlignment="1">
      <alignment horizontal="center" vertical="center" textRotation="90" wrapText="1"/>
    </xf>
    <xf numFmtId="0" fontId="47" fillId="20" borderId="10" xfId="0" applyFont="1" applyFill="1" applyBorder="1" applyAlignment="1">
      <alignment horizontal="center" vertical="center" textRotation="90" wrapText="1"/>
    </xf>
    <xf numFmtId="0" fontId="45" fillId="0" borderId="51" xfId="0" applyFont="1" applyBorder="1" applyAlignment="1">
      <alignment horizontal="center" vertical="center" textRotation="90" wrapText="1"/>
    </xf>
    <xf numFmtId="0" fontId="65" fillId="25" borderId="29" xfId="0" applyFont="1" applyFill="1" applyBorder="1" applyAlignment="1" applyProtection="1">
      <alignment horizontal="left" vertical="top" wrapText="1"/>
      <protection/>
    </xf>
    <xf numFmtId="0" fontId="71" fillId="25" borderId="29" xfId="0" applyFont="1" applyFill="1" applyBorder="1" applyAlignment="1" applyProtection="1">
      <alignment horizontal="left" vertical="top" wrapText="1"/>
      <protection/>
    </xf>
    <xf numFmtId="0" fontId="21" fillId="30" borderId="0" xfId="0" applyFont="1" applyFill="1" applyAlignment="1">
      <alignment/>
    </xf>
    <xf numFmtId="0" fontId="21" fillId="30" borderId="0" xfId="0" applyFont="1" applyFill="1" applyAlignment="1">
      <alignment vertical="center"/>
    </xf>
    <xf numFmtId="0" fontId="65" fillId="25" borderId="55" xfId="0" applyFont="1" applyFill="1" applyBorder="1" applyAlignment="1" applyProtection="1">
      <alignment horizontal="left" vertical="top" wrapText="1"/>
      <protection/>
    </xf>
    <xf numFmtId="0" fontId="35" fillId="25" borderId="56" xfId="0" applyFont="1" applyFill="1" applyBorder="1" applyAlignment="1">
      <alignment horizontal="left" vertical="center" wrapText="1"/>
    </xf>
    <xf numFmtId="0" fontId="65" fillId="25" borderId="29" xfId="0" applyFont="1" applyFill="1" applyBorder="1" applyAlignment="1">
      <alignment vertical="center" wrapText="1"/>
    </xf>
    <xf numFmtId="0" fontId="35" fillId="25" borderId="57" xfId="0" applyFont="1" applyFill="1" applyBorder="1" applyAlignment="1">
      <alignment horizontal="left" vertical="center" wrapText="1"/>
    </xf>
    <xf numFmtId="0" fontId="23" fillId="32" borderId="0" xfId="0" applyFont="1" applyFill="1" applyAlignment="1">
      <alignment/>
    </xf>
    <xf numFmtId="0" fontId="21" fillId="32" borderId="0" xfId="0" applyFont="1" applyFill="1" applyAlignment="1">
      <alignment/>
    </xf>
    <xf numFmtId="0" fontId="52" fillId="32" borderId="0" xfId="0" applyFont="1" applyFill="1" applyAlignment="1">
      <alignment/>
    </xf>
    <xf numFmtId="0" fontId="34" fillId="0" borderId="0" xfId="0" applyFont="1" applyAlignment="1">
      <alignment/>
    </xf>
    <xf numFmtId="0" fontId="39" fillId="0" borderId="53" xfId="0" applyFont="1" applyBorder="1" applyAlignment="1">
      <alignment horizontal="centerContinuous" vertical="center"/>
    </xf>
    <xf numFmtId="0" fontId="0" fillId="31" borderId="0" xfId="0" applyFill="1" applyAlignment="1">
      <alignment horizontal="center"/>
    </xf>
    <xf numFmtId="0" fontId="0" fillId="0" borderId="58" xfId="0" applyFont="1" applyBorder="1" applyAlignment="1" applyProtection="1">
      <alignment/>
      <protection/>
    </xf>
    <xf numFmtId="0" fontId="0" fillId="0" borderId="28" xfId="0" applyFont="1" applyBorder="1" applyAlignment="1" applyProtection="1">
      <alignment/>
      <protection/>
    </xf>
    <xf numFmtId="0" fontId="0" fillId="0" borderId="28" xfId="0" applyFont="1" applyBorder="1" applyAlignment="1" applyProtection="1">
      <alignment horizontal="center"/>
      <protection/>
    </xf>
    <xf numFmtId="0" fontId="0" fillId="0" borderId="28" xfId="0" applyFont="1" applyFill="1" applyBorder="1" applyAlignment="1" applyProtection="1">
      <alignment horizontal="center"/>
      <protection/>
    </xf>
    <xf numFmtId="0" fontId="61" fillId="0" borderId="44" xfId="0" applyFont="1" applyFill="1" applyBorder="1" applyAlignment="1" applyProtection="1">
      <alignment horizontal="center" wrapText="1"/>
      <protection/>
    </xf>
    <xf numFmtId="0" fontId="0" fillId="0" borderId="59" xfId="0" applyFont="1" applyFill="1" applyBorder="1" applyAlignment="1" applyProtection="1">
      <alignment horizontal="center"/>
      <protection/>
    </xf>
    <xf numFmtId="0" fontId="0" fillId="0" borderId="60" xfId="0" applyFont="1" applyBorder="1" applyAlignment="1" applyProtection="1">
      <alignment/>
      <protection/>
    </xf>
    <xf numFmtId="0" fontId="0" fillId="0" borderId="46" xfId="0" applyFont="1" applyFill="1" applyBorder="1" applyAlignment="1" applyProtection="1">
      <alignment horizontal="center"/>
      <protection/>
    </xf>
    <xf numFmtId="0" fontId="0" fillId="0" borderId="61" xfId="0" applyFont="1" applyBorder="1" applyAlignment="1" applyProtection="1">
      <alignment vertical="top"/>
      <protection/>
    </xf>
    <xf numFmtId="0" fontId="0" fillId="0" borderId="47" xfId="0" applyFont="1" applyBorder="1" applyAlignment="1" applyProtection="1">
      <alignment vertical="top"/>
      <protection/>
    </xf>
    <xf numFmtId="0" fontId="0" fillId="0" borderId="47" xfId="0" applyFont="1" applyFill="1" applyBorder="1" applyAlignment="1" applyProtection="1">
      <alignment horizontal="center" vertical="top"/>
      <protection/>
    </xf>
    <xf numFmtId="0" fontId="61" fillId="0" borderId="47" xfId="0" applyFont="1" applyFill="1" applyBorder="1" applyAlignment="1" applyProtection="1">
      <alignment horizontal="center" vertical="top" wrapText="1"/>
      <protection/>
    </xf>
    <xf numFmtId="0" fontId="0" fillId="0" borderId="49" xfId="0" applyFont="1" applyFill="1" applyBorder="1" applyAlignment="1" applyProtection="1">
      <alignment horizontal="center" vertical="top"/>
      <protection/>
    </xf>
    <xf numFmtId="0" fontId="30" fillId="0" borderId="18" xfId="0" applyNumberFormat="1" applyFont="1" applyFill="1" applyBorder="1" applyAlignment="1" applyProtection="1">
      <alignment horizontal="center"/>
      <protection/>
    </xf>
    <xf numFmtId="0" fontId="30" fillId="0" borderId="18" xfId="0" applyFont="1" applyFill="1" applyBorder="1" applyAlignment="1" applyProtection="1">
      <alignment horizontal="center"/>
      <protection/>
    </xf>
    <xf numFmtId="0" fontId="30" fillId="0" borderId="43" xfId="0" applyFont="1" applyBorder="1" applyAlignment="1">
      <alignment/>
    </xf>
    <xf numFmtId="0" fontId="67" fillId="0" borderId="0" xfId="0" applyFont="1" applyAlignment="1">
      <alignment/>
    </xf>
    <xf numFmtId="1" fontId="67" fillId="25" borderId="0" xfId="0" applyNumberFormat="1" applyFont="1" applyFill="1" applyAlignment="1">
      <alignment/>
    </xf>
    <xf numFmtId="1" fontId="67" fillId="0" borderId="0" xfId="0" applyNumberFormat="1" applyFont="1" applyAlignment="1">
      <alignment/>
    </xf>
    <xf numFmtId="1" fontId="55" fillId="25" borderId="0" xfId="0" applyNumberFormat="1" applyFont="1" applyFill="1" applyBorder="1" applyAlignment="1">
      <alignment/>
    </xf>
    <xf numFmtId="188" fontId="22" fillId="0" borderId="0" xfId="0" applyNumberFormat="1" applyFont="1" applyAlignment="1">
      <alignment/>
    </xf>
    <xf numFmtId="1" fontId="74" fillId="0" borderId="62" xfId="0" applyNumberFormat="1" applyFont="1" applyBorder="1" applyAlignment="1">
      <alignment wrapText="1"/>
    </xf>
    <xf numFmtId="1" fontId="74" fillId="0" borderId="63" xfId="0" applyNumberFormat="1" applyFont="1" applyBorder="1" applyAlignment="1">
      <alignment wrapText="1"/>
    </xf>
    <xf numFmtId="1" fontId="74" fillId="0" borderId="41" xfId="0" applyNumberFormat="1" applyFont="1" applyBorder="1" applyAlignment="1">
      <alignment wrapText="1"/>
    </xf>
    <xf numFmtId="1" fontId="74" fillId="0" borderId="12" xfId="0" applyNumberFormat="1" applyFont="1" applyBorder="1" applyAlignment="1">
      <alignment wrapText="1"/>
    </xf>
    <xf numFmtId="1" fontId="74" fillId="0" borderId="42" xfId="0" applyNumberFormat="1" applyFont="1" applyBorder="1" applyAlignment="1">
      <alignment wrapText="1"/>
    </xf>
    <xf numFmtId="1" fontId="74" fillId="20" borderId="12" xfId="0" applyNumberFormat="1" applyFont="1" applyFill="1" applyBorder="1" applyAlignment="1">
      <alignment wrapText="1"/>
    </xf>
    <xf numFmtId="1" fontId="74" fillId="0" borderId="12" xfId="0" applyNumberFormat="1" applyFont="1" applyFill="1" applyBorder="1" applyAlignment="1">
      <alignment wrapText="1"/>
    </xf>
    <xf numFmtId="1" fontId="74" fillId="0" borderId="64" xfId="0" applyNumberFormat="1" applyFont="1" applyBorder="1" applyAlignment="1">
      <alignment wrapText="1"/>
    </xf>
    <xf numFmtId="1" fontId="75" fillId="0" borderId="41" xfId="0" applyNumberFormat="1" applyFont="1" applyBorder="1" applyAlignment="1">
      <alignment wrapText="1"/>
    </xf>
    <xf numFmtId="0" fontId="0" fillId="29" borderId="10" xfId="0" applyFont="1" applyFill="1" applyBorder="1" applyAlignment="1">
      <alignment vertical="center" wrapText="1"/>
    </xf>
    <xf numFmtId="0" fontId="37" fillId="25" borderId="53" xfId="0" applyFont="1" applyFill="1" applyBorder="1" applyAlignment="1">
      <alignment horizontal="centerContinuous" vertical="center"/>
    </xf>
    <xf numFmtId="1" fontId="74" fillId="0" borderId="65" xfId="0" applyNumberFormat="1" applyFont="1" applyBorder="1" applyAlignment="1">
      <alignment horizontal="right" wrapText="1"/>
    </xf>
    <xf numFmtId="49" fontId="0" fillId="25" borderId="10" xfId="0" applyNumberFormat="1" applyFill="1" applyBorder="1" applyAlignment="1">
      <alignment horizontal="center" vertical="top"/>
    </xf>
    <xf numFmtId="1" fontId="77" fillId="0" borderId="65" xfId="0" applyNumberFormat="1" applyFont="1" applyBorder="1" applyAlignment="1">
      <alignment horizontal="right" wrapText="1"/>
    </xf>
    <xf numFmtId="1" fontId="77" fillId="0" borderId="51" xfId="0" applyNumberFormat="1" applyFont="1" applyBorder="1" applyAlignment="1">
      <alignment horizontal="right" wrapText="1"/>
    </xf>
    <xf numFmtId="1" fontId="77" fillId="0" borderId="10" xfId="0" applyNumberFormat="1" applyFont="1" applyBorder="1" applyAlignment="1">
      <alignment horizontal="right" wrapText="1"/>
    </xf>
    <xf numFmtId="1" fontId="78" fillId="20" borderId="10" xfId="0" applyNumberFormat="1" applyFont="1" applyFill="1" applyBorder="1" applyAlignment="1">
      <alignment horizontal="right" wrapText="1"/>
    </xf>
    <xf numFmtId="1" fontId="77" fillId="0" borderId="33" xfId="0" applyNumberFormat="1" applyFont="1" applyBorder="1" applyAlignment="1">
      <alignment horizontal="right" wrapText="1"/>
    </xf>
    <xf numFmtId="1" fontId="77" fillId="0" borderId="34" xfId="0" applyNumberFormat="1" applyFont="1" applyBorder="1" applyAlignment="1">
      <alignment horizontal="right" wrapText="1"/>
    </xf>
    <xf numFmtId="1" fontId="77" fillId="0" borderId="52" xfId="0" applyNumberFormat="1" applyFont="1" applyBorder="1" applyAlignment="1">
      <alignment horizontal="right" wrapText="1"/>
    </xf>
    <xf numFmtId="1" fontId="79" fillId="0" borderId="37" xfId="0" applyNumberFormat="1" applyFont="1" applyBorder="1" applyAlignment="1">
      <alignment wrapText="1"/>
    </xf>
    <xf numFmtId="1" fontId="79" fillId="0" borderId="35" xfId="0" applyNumberFormat="1" applyFont="1" applyFill="1" applyBorder="1" applyAlignment="1">
      <alignment horizontal="right" wrapText="1"/>
    </xf>
    <xf numFmtId="1" fontId="79" fillId="0" borderId="33" xfId="0" applyNumberFormat="1" applyFont="1" applyBorder="1" applyAlignment="1">
      <alignment wrapText="1"/>
    </xf>
    <xf numFmtId="1" fontId="79" fillId="0" borderId="29" xfId="0" applyNumberFormat="1" applyFont="1" applyBorder="1" applyAlignment="1">
      <alignment wrapText="1"/>
    </xf>
    <xf numFmtId="1" fontId="79" fillId="0" borderId="18" xfId="0" applyNumberFormat="1" applyFont="1" applyBorder="1" applyAlignment="1">
      <alignment wrapText="1"/>
    </xf>
    <xf numFmtId="1" fontId="79" fillId="0" borderId="35" xfId="0" applyNumberFormat="1" applyFont="1" applyBorder="1" applyAlignment="1">
      <alignment wrapText="1"/>
    </xf>
    <xf numFmtId="1" fontId="79" fillId="0" borderId="10" xfId="0" applyNumberFormat="1" applyFont="1" applyBorder="1" applyAlignment="1">
      <alignment wrapText="1"/>
    </xf>
    <xf numFmtId="1" fontId="79" fillId="20" borderId="10" xfId="0" applyNumberFormat="1" applyFont="1" applyFill="1" applyBorder="1" applyAlignment="1">
      <alignment wrapText="1"/>
    </xf>
    <xf numFmtId="1" fontId="79" fillId="0" borderId="51" xfId="0" applyNumberFormat="1" applyFont="1" applyBorder="1" applyAlignment="1">
      <alignment wrapText="1"/>
    </xf>
    <xf numFmtId="1" fontId="79" fillId="20" borderId="18" xfId="0" applyNumberFormat="1" applyFont="1" applyFill="1" applyBorder="1" applyAlignment="1">
      <alignment wrapText="1"/>
    </xf>
    <xf numFmtId="1" fontId="80" fillId="20" borderId="10" xfId="0" applyNumberFormat="1" applyFont="1" applyFill="1" applyBorder="1" applyAlignment="1">
      <alignment wrapText="1"/>
    </xf>
    <xf numFmtId="1" fontId="79" fillId="0" borderId="52" xfId="0" applyNumberFormat="1" applyFont="1" applyBorder="1" applyAlignment="1">
      <alignment horizontal="right" wrapText="1"/>
    </xf>
    <xf numFmtId="1" fontId="79" fillId="0" borderId="34" xfId="0" applyNumberFormat="1" applyFont="1" applyBorder="1" applyAlignment="1">
      <alignment horizontal="right" wrapText="1"/>
    </xf>
    <xf numFmtId="1" fontId="79" fillId="0" borderId="34" xfId="0" applyNumberFormat="1" applyFont="1" applyBorder="1" applyAlignment="1">
      <alignment wrapText="1"/>
    </xf>
    <xf numFmtId="1" fontId="79" fillId="25" borderId="33" xfId="0" applyNumberFormat="1" applyFont="1" applyFill="1" applyBorder="1" applyAlignment="1">
      <alignment horizontal="center" wrapText="1"/>
    </xf>
    <xf numFmtId="1" fontId="79" fillId="0" borderId="34" xfId="0" applyNumberFormat="1" applyFont="1" applyFill="1" applyBorder="1" applyAlignment="1">
      <alignment horizontal="right" wrapText="1"/>
    </xf>
    <xf numFmtId="1" fontId="82" fillId="25" borderId="33" xfId="0" applyNumberFormat="1" applyFont="1" applyFill="1" applyBorder="1" applyAlignment="1">
      <alignment horizontal="right" wrapText="1"/>
    </xf>
    <xf numFmtId="1" fontId="82" fillId="25" borderId="51" xfId="0" applyNumberFormat="1" applyFont="1" applyFill="1" applyBorder="1" applyAlignment="1">
      <alignment horizontal="right" wrapText="1"/>
    </xf>
    <xf numFmtId="1" fontId="82" fillId="25" borderId="10" xfId="0" applyNumberFormat="1" applyFont="1" applyFill="1" applyBorder="1" applyAlignment="1">
      <alignment horizontal="right" wrapText="1"/>
    </xf>
    <xf numFmtId="1" fontId="82" fillId="25" borderId="34" xfId="0" applyNumberFormat="1" applyFont="1" applyFill="1" applyBorder="1" applyAlignment="1">
      <alignment horizontal="right" wrapText="1"/>
    </xf>
    <xf numFmtId="1" fontId="79" fillId="0" borderId="33" xfId="0" applyNumberFormat="1" applyFont="1" applyFill="1" applyBorder="1" applyAlignment="1">
      <alignment wrapText="1"/>
    </xf>
    <xf numFmtId="0" fontId="79" fillId="0" borderId="10" xfId="0" applyFont="1" applyFill="1" applyBorder="1" applyAlignment="1">
      <alignment wrapText="1"/>
    </xf>
    <xf numFmtId="0" fontId="80" fillId="20" borderId="10" xfId="0" applyFont="1" applyFill="1" applyBorder="1" applyAlignment="1">
      <alignment wrapText="1"/>
    </xf>
    <xf numFmtId="1" fontId="79" fillId="25" borderId="10" xfId="0" applyNumberFormat="1" applyFont="1" applyFill="1" applyBorder="1" applyAlignment="1">
      <alignment wrapText="1"/>
    </xf>
    <xf numFmtId="1" fontId="79" fillId="0" borderId="54" xfId="0" applyNumberFormat="1" applyFont="1" applyFill="1" applyBorder="1" applyAlignment="1">
      <alignment wrapText="1"/>
    </xf>
    <xf numFmtId="1" fontId="79" fillId="0" borderId="34" xfId="0" applyNumberFormat="1" applyFont="1" applyFill="1" applyBorder="1" applyAlignment="1">
      <alignment wrapText="1"/>
    </xf>
    <xf numFmtId="1" fontId="109" fillId="25" borderId="33" xfId="0" applyNumberFormat="1" applyFont="1" applyFill="1" applyBorder="1" applyAlignment="1">
      <alignment horizontal="right" wrapText="1"/>
    </xf>
    <xf numFmtId="1" fontId="109" fillId="25" borderId="10" xfId="0" applyNumberFormat="1" applyFont="1" applyFill="1" applyBorder="1" applyAlignment="1">
      <alignment horizontal="right" wrapText="1"/>
    </xf>
    <xf numFmtId="1" fontId="109" fillId="25" borderId="34" xfId="0" applyNumberFormat="1" applyFont="1" applyFill="1" applyBorder="1" applyAlignment="1">
      <alignment horizontal="right" wrapText="1"/>
    </xf>
    <xf numFmtId="1" fontId="83" fillId="25" borderId="33" xfId="0" applyNumberFormat="1" applyFont="1" applyFill="1" applyBorder="1" applyAlignment="1">
      <alignment horizontal="right" wrapText="1"/>
    </xf>
    <xf numFmtId="1" fontId="83" fillId="25" borderId="10" xfId="0" applyNumberFormat="1" applyFont="1" applyFill="1" applyBorder="1" applyAlignment="1">
      <alignment horizontal="right" wrapText="1"/>
    </xf>
    <xf numFmtId="1" fontId="83" fillId="25" borderId="34" xfId="0" applyNumberFormat="1" applyFont="1" applyFill="1" applyBorder="1" applyAlignment="1">
      <alignment horizontal="right" wrapText="1"/>
    </xf>
    <xf numFmtId="1" fontId="83" fillId="25" borderId="51" xfId="0" applyNumberFormat="1" applyFont="1" applyFill="1" applyBorder="1" applyAlignment="1">
      <alignment horizontal="right" wrapText="1"/>
    </xf>
    <xf numFmtId="1" fontId="79" fillId="25" borderId="52" xfId="0" applyNumberFormat="1" applyFont="1" applyFill="1" applyBorder="1" applyAlignment="1">
      <alignment horizontal="right" wrapText="1"/>
    </xf>
    <xf numFmtId="1" fontId="79" fillId="0" borderId="51" xfId="0" applyNumberFormat="1" applyFont="1" applyFill="1" applyBorder="1" applyAlignment="1">
      <alignment wrapText="1"/>
    </xf>
    <xf numFmtId="1" fontId="79" fillId="0" borderId="10" xfId="0" applyNumberFormat="1" applyFont="1" applyFill="1" applyBorder="1" applyAlignment="1">
      <alignment wrapText="1"/>
    </xf>
    <xf numFmtId="1" fontId="79" fillId="25" borderId="33" xfId="0" applyNumberFormat="1" applyFont="1" applyFill="1" applyBorder="1" applyAlignment="1">
      <alignment wrapText="1"/>
    </xf>
    <xf numFmtId="0" fontId="79" fillId="25" borderId="10" xfId="0" applyFont="1" applyFill="1" applyBorder="1" applyAlignment="1">
      <alignment wrapText="1"/>
    </xf>
    <xf numFmtId="1" fontId="79" fillId="25" borderId="54" xfId="0" applyNumberFormat="1" applyFont="1" applyFill="1" applyBorder="1" applyAlignment="1">
      <alignment wrapText="1"/>
    </xf>
    <xf numFmtId="0" fontId="79" fillId="0" borderId="33" xfId="0" applyFont="1" applyFill="1" applyBorder="1" applyAlignment="1">
      <alignment wrapText="1"/>
    </xf>
    <xf numFmtId="188" fontId="79" fillId="0" borderId="34" xfId="0" applyNumberFormat="1" applyFont="1" applyFill="1" applyBorder="1" applyAlignment="1">
      <alignment wrapText="1"/>
    </xf>
    <xf numFmtId="0" fontId="79" fillId="0" borderId="54" xfId="0" applyFont="1" applyFill="1" applyBorder="1" applyAlignment="1">
      <alignment wrapText="1"/>
    </xf>
    <xf numFmtId="0" fontId="79" fillId="0" borderId="51" xfId="0" applyFont="1" applyFill="1" applyBorder="1" applyAlignment="1">
      <alignment wrapText="1"/>
    </xf>
    <xf numFmtId="0" fontId="79" fillId="0" borderId="34" xfId="0" applyFont="1" applyFill="1" applyBorder="1" applyAlignment="1">
      <alignment wrapText="1"/>
    </xf>
    <xf numFmtId="0" fontId="79" fillId="25" borderId="33" xfId="0" applyFont="1" applyFill="1" applyBorder="1" applyAlignment="1">
      <alignment wrapText="1"/>
    </xf>
    <xf numFmtId="0" fontId="79" fillId="25" borderId="34" xfId="0" applyFont="1" applyFill="1" applyBorder="1" applyAlignment="1">
      <alignment horizontal="right" wrapText="1"/>
    </xf>
    <xf numFmtId="0" fontId="79" fillId="25" borderId="51" xfId="0" applyFont="1" applyFill="1" applyBorder="1" applyAlignment="1">
      <alignment wrapText="1"/>
    </xf>
    <xf numFmtId="0" fontId="79" fillId="25" borderId="54" xfId="0" applyFont="1" applyFill="1" applyBorder="1" applyAlignment="1">
      <alignment wrapText="1"/>
    </xf>
    <xf numFmtId="0" fontId="79" fillId="25" borderId="34" xfId="0" applyFont="1" applyFill="1" applyBorder="1" applyAlignment="1">
      <alignment wrapText="1"/>
    </xf>
    <xf numFmtId="0" fontId="79" fillId="20" borderId="10" xfId="0" applyFont="1" applyFill="1" applyBorder="1" applyAlignment="1">
      <alignment wrapText="1"/>
    </xf>
    <xf numFmtId="1" fontId="79" fillId="25" borderId="34" xfId="0" applyNumberFormat="1" applyFont="1" applyFill="1" applyBorder="1" applyAlignment="1">
      <alignment wrapText="1"/>
    </xf>
    <xf numFmtId="1" fontId="80" fillId="25" borderId="10" xfId="0" applyNumberFormat="1" applyFont="1" applyFill="1" applyBorder="1" applyAlignment="1">
      <alignment wrapText="1"/>
    </xf>
    <xf numFmtId="0" fontId="80" fillId="25" borderId="10" xfId="0" applyFont="1" applyFill="1" applyBorder="1" applyAlignment="1">
      <alignment wrapText="1"/>
    </xf>
    <xf numFmtId="1" fontId="79" fillId="25" borderId="52" xfId="0" applyNumberFormat="1" applyFont="1" applyFill="1" applyBorder="1" applyAlignment="1">
      <alignment wrapText="1"/>
    </xf>
    <xf numFmtId="0" fontId="79" fillId="0" borderId="33" xfId="0" applyFont="1" applyBorder="1" applyAlignment="1">
      <alignment wrapText="1"/>
    </xf>
    <xf numFmtId="0" fontId="79" fillId="0" borderId="34" xfId="0" applyFont="1" applyBorder="1" applyAlignment="1">
      <alignment horizontal="right" wrapText="1"/>
    </xf>
    <xf numFmtId="0" fontId="79" fillId="0" borderId="34" xfId="0" applyFont="1" applyBorder="1" applyAlignment="1">
      <alignment wrapText="1"/>
    </xf>
    <xf numFmtId="0" fontId="79" fillId="0" borderId="10" xfId="0" applyFont="1" applyBorder="1" applyAlignment="1">
      <alignment wrapText="1"/>
    </xf>
    <xf numFmtId="188" fontId="79" fillId="0" borderId="51" xfId="0" applyNumberFormat="1" applyFont="1" applyBorder="1" applyAlignment="1">
      <alignment wrapText="1"/>
    </xf>
    <xf numFmtId="188" fontId="79" fillId="0" borderId="10" xfId="0" applyNumberFormat="1" applyFont="1" applyBorder="1" applyAlignment="1">
      <alignment wrapText="1"/>
    </xf>
    <xf numFmtId="188" fontId="79" fillId="0" borderId="34" xfId="0" applyNumberFormat="1" applyFont="1" applyBorder="1" applyAlignment="1">
      <alignment wrapText="1"/>
    </xf>
    <xf numFmtId="0" fontId="79" fillId="0" borderId="54" xfId="0" applyFont="1" applyBorder="1" applyAlignment="1">
      <alignment wrapText="1"/>
    </xf>
    <xf numFmtId="0" fontId="79" fillId="0" borderId="51" xfId="0" applyFont="1" applyBorder="1" applyAlignment="1">
      <alignment wrapText="1"/>
    </xf>
    <xf numFmtId="1" fontId="79" fillId="0" borderId="54" xfId="0" applyNumberFormat="1" applyFont="1" applyBorder="1" applyAlignment="1">
      <alignment wrapText="1"/>
    </xf>
    <xf numFmtId="0" fontId="79" fillId="0" borderId="34" xfId="0" applyFont="1" applyFill="1" applyBorder="1" applyAlignment="1">
      <alignment horizontal="right" wrapText="1"/>
    </xf>
    <xf numFmtId="0" fontId="80" fillId="33" borderId="10" xfId="0" applyFont="1" applyFill="1" applyBorder="1" applyAlignment="1">
      <alignment wrapText="1"/>
    </xf>
    <xf numFmtId="0" fontId="80" fillId="20" borderId="51" xfId="0" applyFont="1" applyFill="1" applyBorder="1" applyAlignment="1">
      <alignment wrapText="1"/>
    </xf>
    <xf numFmtId="1" fontId="79" fillId="25" borderId="37" xfId="0" applyNumberFormat="1" applyFont="1" applyFill="1" applyBorder="1" applyAlignment="1">
      <alignment horizontal="center" wrapText="1"/>
    </xf>
    <xf numFmtId="1" fontId="79" fillId="25" borderId="35" xfId="0" applyNumberFormat="1" applyFont="1" applyFill="1" applyBorder="1" applyAlignment="1">
      <alignment horizontal="center" wrapText="1"/>
    </xf>
    <xf numFmtId="1" fontId="82" fillId="25" borderId="37" xfId="0" applyNumberFormat="1" applyFont="1" applyFill="1" applyBorder="1" applyAlignment="1">
      <alignment horizontal="right" wrapText="1"/>
    </xf>
    <xf numFmtId="1" fontId="82" fillId="25" borderId="29" xfId="0" applyNumberFormat="1" applyFont="1" applyFill="1" applyBorder="1" applyAlignment="1">
      <alignment horizontal="right" wrapText="1"/>
    </xf>
    <xf numFmtId="1" fontId="82" fillId="25" borderId="18" xfId="0" applyNumberFormat="1" applyFont="1" applyFill="1" applyBorder="1" applyAlignment="1">
      <alignment horizontal="right" wrapText="1"/>
    </xf>
    <xf numFmtId="1" fontId="82" fillId="25" borderId="35" xfId="0" applyNumberFormat="1" applyFont="1" applyFill="1" applyBorder="1" applyAlignment="1">
      <alignment horizontal="right" wrapText="1"/>
    </xf>
    <xf numFmtId="1" fontId="109" fillId="25" borderId="37" xfId="0" applyNumberFormat="1" applyFont="1" applyFill="1" applyBorder="1" applyAlignment="1">
      <alignment horizontal="right" wrapText="1"/>
    </xf>
    <xf numFmtId="1" fontId="109" fillId="25" borderId="18" xfId="0" applyNumberFormat="1" applyFont="1" applyFill="1" applyBorder="1" applyAlignment="1">
      <alignment horizontal="right" wrapText="1"/>
    </xf>
    <xf numFmtId="1" fontId="109" fillId="25" borderId="35" xfId="0" applyNumberFormat="1" applyFont="1" applyFill="1" applyBorder="1" applyAlignment="1">
      <alignment horizontal="right" wrapText="1"/>
    </xf>
    <xf numFmtId="1" fontId="83" fillId="25" borderId="37" xfId="0" applyNumberFormat="1" applyFont="1" applyFill="1" applyBorder="1" applyAlignment="1">
      <alignment horizontal="right" wrapText="1"/>
    </xf>
    <xf numFmtId="1" fontId="83" fillId="25" borderId="18" xfId="0" applyNumberFormat="1" applyFont="1" applyFill="1" applyBorder="1" applyAlignment="1">
      <alignment horizontal="right" wrapText="1"/>
    </xf>
    <xf numFmtId="1" fontId="83" fillId="25" borderId="35" xfId="0" applyNumberFormat="1" applyFont="1" applyFill="1" applyBorder="1" applyAlignment="1">
      <alignment horizontal="right" wrapText="1"/>
    </xf>
    <xf numFmtId="1" fontId="83" fillId="25" borderId="29" xfId="0" applyNumberFormat="1" applyFont="1" applyFill="1" applyBorder="1" applyAlignment="1">
      <alignment horizontal="right" wrapText="1"/>
    </xf>
    <xf numFmtId="1" fontId="83" fillId="25" borderId="66" xfId="0" applyNumberFormat="1" applyFont="1" applyFill="1" applyBorder="1" applyAlignment="1">
      <alignment horizontal="right" wrapText="1"/>
    </xf>
    <xf numFmtId="1" fontId="79" fillId="25" borderId="34" xfId="0" applyNumberFormat="1" applyFont="1" applyFill="1" applyBorder="1" applyAlignment="1">
      <alignment horizontal="center" wrapText="1"/>
    </xf>
    <xf numFmtId="1" fontId="110" fillId="25" borderId="10" xfId="0" applyNumberFormat="1" applyFont="1" applyFill="1" applyBorder="1" applyAlignment="1">
      <alignment wrapText="1"/>
    </xf>
    <xf numFmtId="1" fontId="83" fillId="25" borderId="52" xfId="0" applyNumberFormat="1" applyFont="1" applyFill="1" applyBorder="1" applyAlignment="1">
      <alignment horizontal="right" wrapText="1"/>
    </xf>
    <xf numFmtId="1" fontId="79" fillId="0" borderId="33" xfId="0" applyNumberFormat="1" applyFont="1" applyFill="1" applyBorder="1" applyAlignment="1">
      <alignment horizontal="right" wrapText="1"/>
    </xf>
    <xf numFmtId="0" fontId="80" fillId="31" borderId="10" xfId="0" applyFont="1" applyFill="1" applyBorder="1" applyAlignment="1">
      <alignment wrapText="1"/>
    </xf>
    <xf numFmtId="1" fontId="79" fillId="0" borderId="67" xfId="0" applyNumberFormat="1" applyFont="1" applyBorder="1" applyAlignment="1">
      <alignment wrapText="1"/>
    </xf>
    <xf numFmtId="1" fontId="79" fillId="0" borderId="28" xfId="0" applyNumberFormat="1" applyFont="1" applyBorder="1" applyAlignment="1">
      <alignment wrapText="1"/>
    </xf>
    <xf numFmtId="1" fontId="80" fillId="20" borderId="28" xfId="0" applyNumberFormat="1" applyFont="1" applyFill="1" applyBorder="1" applyAlignment="1">
      <alignment wrapText="1"/>
    </xf>
    <xf numFmtId="1" fontId="79" fillId="0" borderId="68" xfId="0" applyNumberFormat="1" applyFont="1" applyBorder="1" applyAlignment="1">
      <alignment wrapText="1"/>
    </xf>
    <xf numFmtId="1" fontId="79" fillId="0" borderId="30" xfId="0" applyNumberFormat="1" applyFont="1" applyBorder="1" applyAlignment="1">
      <alignment wrapText="1"/>
    </xf>
    <xf numFmtId="1" fontId="79" fillId="0" borderId="69" xfId="0" applyNumberFormat="1" applyFont="1" applyBorder="1" applyAlignment="1">
      <alignment wrapText="1"/>
    </xf>
    <xf numFmtId="0" fontId="79" fillId="25" borderId="33" xfId="0" applyFont="1" applyFill="1" applyBorder="1" applyAlignment="1">
      <alignment horizontal="center" wrapText="1"/>
    </xf>
    <xf numFmtId="0" fontId="79" fillId="25" borderId="34" xfId="0" applyFont="1" applyFill="1" applyBorder="1" applyAlignment="1">
      <alignment horizontal="center" wrapText="1"/>
    </xf>
    <xf numFmtId="0" fontId="82" fillId="25" borderId="33" xfId="0" applyFont="1" applyFill="1" applyBorder="1" applyAlignment="1">
      <alignment horizontal="right" wrapText="1"/>
    </xf>
    <xf numFmtId="0" fontId="82" fillId="25" borderId="10" xfId="0" applyFont="1" applyFill="1" applyBorder="1" applyAlignment="1">
      <alignment horizontal="right" wrapText="1"/>
    </xf>
    <xf numFmtId="0" fontId="109" fillId="25" borderId="33" xfId="0" applyFont="1" applyFill="1" applyBorder="1" applyAlignment="1">
      <alignment horizontal="right" wrapText="1"/>
    </xf>
    <xf numFmtId="0" fontId="109" fillId="25" borderId="10" xfId="0" applyFont="1" applyFill="1" applyBorder="1" applyAlignment="1">
      <alignment horizontal="right" wrapText="1"/>
    </xf>
    <xf numFmtId="188" fontId="109" fillId="25" borderId="10" xfId="0" applyNumberFormat="1" applyFont="1" applyFill="1" applyBorder="1" applyAlignment="1">
      <alignment horizontal="right" wrapText="1"/>
    </xf>
    <xf numFmtId="188" fontId="109" fillId="25" borderId="34" xfId="0" applyNumberFormat="1" applyFont="1" applyFill="1" applyBorder="1" applyAlignment="1">
      <alignment horizontal="right" wrapText="1"/>
    </xf>
    <xf numFmtId="0" fontId="83" fillId="25" borderId="33" xfId="0" applyFont="1" applyFill="1" applyBorder="1" applyAlignment="1">
      <alignment horizontal="right" wrapText="1"/>
    </xf>
    <xf numFmtId="0" fontId="83" fillId="25" borderId="10" xfId="0" applyFont="1" applyFill="1" applyBorder="1" applyAlignment="1">
      <alignment horizontal="right" wrapText="1"/>
    </xf>
    <xf numFmtId="0" fontId="83" fillId="25" borderId="34" xfId="0" applyFont="1" applyFill="1" applyBorder="1" applyAlignment="1">
      <alignment horizontal="right" wrapText="1"/>
    </xf>
    <xf numFmtId="0" fontId="83" fillId="25" borderId="51" xfId="0" applyFont="1" applyFill="1" applyBorder="1" applyAlignment="1">
      <alignment horizontal="right" wrapText="1"/>
    </xf>
    <xf numFmtId="188" fontId="83" fillId="25" borderId="52" xfId="0" applyNumberFormat="1" applyFont="1" applyFill="1" applyBorder="1" applyAlignment="1">
      <alignment horizontal="right" wrapText="1"/>
    </xf>
    <xf numFmtId="1" fontId="79" fillId="25" borderId="69" xfId="0" applyNumberFormat="1" applyFont="1" applyFill="1" applyBorder="1" applyAlignment="1">
      <alignment wrapText="1"/>
    </xf>
    <xf numFmtId="1" fontId="79" fillId="25" borderId="68" xfId="0" applyNumberFormat="1" applyFont="1" applyFill="1" applyBorder="1" applyAlignment="1">
      <alignment horizontal="right" wrapText="1"/>
    </xf>
    <xf numFmtId="1" fontId="79" fillId="25" borderId="30" xfId="0" applyNumberFormat="1" applyFont="1" applyFill="1" applyBorder="1" applyAlignment="1">
      <alignment wrapText="1"/>
    </xf>
    <xf numFmtId="1" fontId="79" fillId="25" borderId="28" xfId="0" applyNumberFormat="1" applyFont="1" applyFill="1" applyBorder="1" applyAlignment="1">
      <alignment wrapText="1"/>
    </xf>
    <xf numFmtId="1" fontId="79" fillId="25" borderId="68" xfId="0" applyNumberFormat="1" applyFont="1" applyFill="1" applyBorder="1" applyAlignment="1">
      <alignment wrapText="1"/>
    </xf>
    <xf numFmtId="1" fontId="80" fillId="25" borderId="28" xfId="0" applyNumberFormat="1" applyFont="1" applyFill="1" applyBorder="1" applyAlignment="1">
      <alignment wrapText="1"/>
    </xf>
    <xf numFmtId="1" fontId="79" fillId="25" borderId="67" xfId="0" applyNumberFormat="1" applyFont="1" applyFill="1" applyBorder="1" applyAlignment="1">
      <alignment wrapText="1"/>
    </xf>
    <xf numFmtId="1" fontId="79" fillId="25" borderId="70" xfId="0" applyNumberFormat="1" applyFont="1" applyFill="1" applyBorder="1" applyAlignment="1">
      <alignment wrapText="1"/>
    </xf>
    <xf numFmtId="1" fontId="79" fillId="0" borderId="69" xfId="0" applyNumberFormat="1" applyFont="1" applyFill="1" applyBorder="1" applyAlignment="1">
      <alignment wrapText="1"/>
    </xf>
    <xf numFmtId="0" fontId="84" fillId="0" borderId="54" xfId="0" applyFont="1" applyFill="1" applyBorder="1" applyAlignment="1">
      <alignment wrapText="1"/>
    </xf>
    <xf numFmtId="1" fontId="84" fillId="0" borderId="34" xfId="0" applyNumberFormat="1" applyFont="1" applyFill="1" applyBorder="1" applyAlignment="1">
      <alignment wrapText="1"/>
    </xf>
    <xf numFmtId="0" fontId="79" fillId="0" borderId="37" xfId="0" applyFont="1" applyFill="1" applyBorder="1" applyAlignment="1">
      <alignment wrapText="1"/>
    </xf>
    <xf numFmtId="0" fontId="79" fillId="0" borderId="18" xfId="0" applyFont="1" applyFill="1" applyBorder="1" applyAlignment="1">
      <alignment wrapText="1"/>
    </xf>
    <xf numFmtId="0" fontId="80" fillId="20" borderId="18" xfId="0" applyFont="1" applyFill="1" applyBorder="1" applyAlignment="1">
      <alignment wrapText="1"/>
    </xf>
    <xf numFmtId="1" fontId="79" fillId="0" borderId="18" xfId="0" applyNumberFormat="1" applyFont="1" applyFill="1" applyBorder="1" applyAlignment="1">
      <alignment wrapText="1"/>
    </xf>
    <xf numFmtId="1" fontId="84" fillId="0" borderId="71" xfId="0" applyNumberFormat="1" applyFont="1" applyFill="1" applyBorder="1" applyAlignment="1">
      <alignment wrapText="1"/>
    </xf>
    <xf numFmtId="188" fontId="84" fillId="0" borderId="35" xfId="0" applyNumberFormat="1" applyFont="1" applyFill="1" applyBorder="1" applyAlignment="1">
      <alignment wrapText="1"/>
    </xf>
    <xf numFmtId="1" fontId="109" fillId="25" borderId="51" xfId="0" applyNumberFormat="1" applyFont="1" applyFill="1" applyBorder="1" applyAlignment="1">
      <alignment horizontal="right" wrapText="1"/>
    </xf>
    <xf numFmtId="0" fontId="79" fillId="0" borderId="33" xfId="0" applyFont="1" applyFill="1" applyBorder="1" applyAlignment="1">
      <alignment horizontal="right" wrapText="1"/>
    </xf>
    <xf numFmtId="188" fontId="79" fillId="0" borderId="10" xfId="0" applyNumberFormat="1" applyFont="1" applyFill="1" applyBorder="1" applyAlignment="1">
      <alignment wrapText="1"/>
    </xf>
    <xf numFmtId="1" fontId="84" fillId="0" borderId="10" xfId="0" applyNumberFormat="1" applyFont="1" applyFill="1" applyBorder="1" applyAlignment="1">
      <alignment wrapText="1"/>
    </xf>
    <xf numFmtId="0" fontId="84" fillId="0" borderId="10" xfId="0" applyFont="1" applyBorder="1" applyAlignment="1">
      <alignment wrapText="1"/>
    </xf>
    <xf numFmtId="0" fontId="84" fillId="0" borderId="51" xfId="0" applyFont="1" applyBorder="1" applyAlignment="1">
      <alignment wrapText="1"/>
    </xf>
    <xf numFmtId="0" fontId="84" fillId="0" borderId="33" xfId="0" applyFont="1" applyBorder="1" applyAlignment="1">
      <alignment wrapText="1"/>
    </xf>
    <xf numFmtId="1" fontId="84" fillId="0" borderId="51" xfId="0" applyNumberFormat="1" applyFont="1" applyBorder="1" applyAlignment="1">
      <alignment wrapText="1"/>
    </xf>
    <xf numFmtId="1" fontId="84" fillId="0" borderId="10" xfId="0" applyNumberFormat="1" applyFont="1" applyBorder="1" applyAlignment="1">
      <alignment wrapText="1"/>
    </xf>
    <xf numFmtId="0" fontId="84" fillId="0" borderId="10" xfId="0" applyFont="1" applyFill="1" applyBorder="1" applyAlignment="1">
      <alignment wrapText="1"/>
    </xf>
    <xf numFmtId="1" fontId="79" fillId="25" borderId="51" xfId="0" applyNumberFormat="1" applyFont="1" applyFill="1" applyBorder="1" applyAlignment="1">
      <alignment wrapText="1"/>
    </xf>
    <xf numFmtId="1" fontId="110" fillId="0" borderId="10" xfId="0" applyNumberFormat="1" applyFont="1" applyFill="1" applyBorder="1" applyAlignment="1">
      <alignment wrapText="1"/>
    </xf>
    <xf numFmtId="0" fontId="110" fillId="0" borderId="10" xfId="0" applyFont="1" applyFill="1" applyBorder="1" applyAlignment="1">
      <alignment wrapText="1"/>
    </xf>
    <xf numFmtId="0" fontId="111" fillId="20" borderId="10" xfId="0" applyFont="1" applyFill="1" applyBorder="1" applyAlignment="1">
      <alignment wrapText="1"/>
    </xf>
    <xf numFmtId="1" fontId="110" fillId="0" borderId="34" xfId="0" applyNumberFormat="1" applyFont="1" applyBorder="1" applyAlignment="1">
      <alignment wrapText="1"/>
    </xf>
    <xf numFmtId="1" fontId="84" fillId="0" borderId="33" xfId="0" applyNumberFormat="1" applyFont="1" applyBorder="1" applyAlignment="1">
      <alignment wrapText="1"/>
    </xf>
    <xf numFmtId="188" fontId="84" fillId="0" borderId="10" xfId="0" applyNumberFormat="1" applyFont="1" applyBorder="1" applyAlignment="1">
      <alignment wrapText="1"/>
    </xf>
    <xf numFmtId="188" fontId="84" fillId="0" borderId="34" xfId="0" applyNumberFormat="1" applyFont="1" applyBorder="1" applyAlignment="1">
      <alignment wrapText="1"/>
    </xf>
    <xf numFmtId="0" fontId="84" fillId="0" borderId="54" xfId="0" applyFont="1" applyBorder="1" applyAlignment="1">
      <alignment wrapText="1"/>
    </xf>
    <xf numFmtId="1" fontId="84" fillId="0" borderId="34" xfId="0" applyNumberFormat="1" applyFont="1" applyBorder="1" applyAlignment="1">
      <alignment wrapText="1"/>
    </xf>
    <xf numFmtId="0" fontId="84" fillId="0" borderId="33" xfId="0" applyFont="1" applyFill="1" applyBorder="1" applyAlignment="1">
      <alignment wrapText="1"/>
    </xf>
    <xf numFmtId="1" fontId="84" fillId="0" borderId="54" xfId="0" applyNumberFormat="1" applyFont="1" applyFill="1" applyBorder="1" applyAlignment="1">
      <alignment wrapText="1"/>
    </xf>
    <xf numFmtId="188" fontId="84" fillId="0" borderId="34" xfId="0" applyNumberFormat="1" applyFont="1" applyFill="1" applyBorder="1" applyAlignment="1">
      <alignment wrapText="1"/>
    </xf>
    <xf numFmtId="0" fontId="84" fillId="0" borderId="34" xfId="0" applyFont="1" applyFill="1" applyBorder="1" applyAlignment="1">
      <alignment wrapText="1"/>
    </xf>
    <xf numFmtId="1" fontId="84" fillId="0" borderId="51" xfId="0" applyNumberFormat="1" applyFont="1" applyFill="1" applyBorder="1" applyAlignment="1">
      <alignment wrapText="1"/>
    </xf>
    <xf numFmtId="0" fontId="79" fillId="0" borderId="33" xfId="0" applyFont="1" applyBorder="1" applyAlignment="1">
      <alignment horizontal="right" wrapText="1"/>
    </xf>
    <xf numFmtId="1" fontId="82" fillId="25" borderId="33" xfId="0" applyNumberFormat="1" applyFont="1" applyFill="1" applyBorder="1" applyAlignment="1">
      <alignment wrapText="1"/>
    </xf>
    <xf numFmtId="1" fontId="79" fillId="25" borderId="34" xfId="0" applyNumberFormat="1" applyFont="1" applyFill="1" applyBorder="1" applyAlignment="1">
      <alignment horizontal="right" wrapText="1"/>
    </xf>
    <xf numFmtId="1" fontId="82" fillId="25" borderId="51" xfId="0" applyNumberFormat="1" applyFont="1" applyFill="1" applyBorder="1" applyAlignment="1">
      <alignment wrapText="1"/>
    </xf>
    <xf numFmtId="1" fontId="82" fillId="25" borderId="10" xfId="0" applyNumberFormat="1" applyFont="1" applyFill="1" applyBorder="1" applyAlignment="1">
      <alignment wrapText="1"/>
    </xf>
    <xf numFmtId="1" fontId="82" fillId="25" borderId="34" xfId="0" applyNumberFormat="1" applyFont="1" applyFill="1" applyBorder="1" applyAlignment="1">
      <alignment wrapText="1"/>
    </xf>
    <xf numFmtId="1" fontId="85" fillId="25" borderId="10" xfId="0" applyNumberFormat="1" applyFont="1" applyFill="1" applyBorder="1" applyAlignment="1">
      <alignment wrapText="1"/>
    </xf>
    <xf numFmtId="1" fontId="82" fillId="25" borderId="54" xfId="0" applyNumberFormat="1" applyFont="1" applyFill="1" applyBorder="1" applyAlignment="1">
      <alignment wrapText="1"/>
    </xf>
    <xf numFmtId="0" fontId="110" fillId="0" borderId="33" xfId="0" applyFont="1" applyFill="1" applyBorder="1" applyAlignment="1">
      <alignment wrapText="1"/>
    </xf>
    <xf numFmtId="0" fontId="110" fillId="0" borderId="34" xfId="0" applyFont="1" applyFill="1" applyBorder="1" applyAlignment="1">
      <alignment wrapText="1"/>
    </xf>
    <xf numFmtId="188" fontId="84" fillId="0" borderId="51" xfId="0" applyNumberFormat="1" applyFont="1" applyFill="1" applyBorder="1" applyAlignment="1">
      <alignment wrapText="1"/>
    </xf>
    <xf numFmtId="0" fontId="110" fillId="0" borderId="33" xfId="0" applyFont="1" applyBorder="1" applyAlignment="1">
      <alignment wrapText="1"/>
    </xf>
    <xf numFmtId="0" fontId="110" fillId="0" borderId="34" xfId="0" applyFont="1" applyBorder="1" applyAlignment="1">
      <alignment wrapText="1"/>
    </xf>
    <xf numFmtId="188" fontId="84" fillId="0" borderId="10" xfId="0" applyNumberFormat="1" applyFont="1" applyFill="1" applyBorder="1" applyAlignment="1">
      <alignment wrapText="1"/>
    </xf>
    <xf numFmtId="188" fontId="84" fillId="0" borderId="51" xfId="0" applyNumberFormat="1" applyFont="1" applyBorder="1" applyAlignment="1">
      <alignment wrapText="1"/>
    </xf>
    <xf numFmtId="0" fontId="110" fillId="0" borderId="33" xfId="0" applyFont="1" applyFill="1" applyBorder="1" applyAlignment="1">
      <alignment vertical="center" wrapText="1"/>
    </xf>
    <xf numFmtId="0" fontId="110" fillId="0" borderId="34" xfId="0" applyFont="1" applyFill="1" applyBorder="1" applyAlignment="1">
      <alignment vertical="center" wrapText="1"/>
    </xf>
    <xf numFmtId="1" fontId="84" fillId="0" borderId="54" xfId="0" applyNumberFormat="1" applyFont="1" applyBorder="1" applyAlignment="1">
      <alignment wrapText="1"/>
    </xf>
    <xf numFmtId="0" fontId="80" fillId="30" borderId="10" xfId="0" applyFont="1" applyFill="1" applyBorder="1" applyAlignment="1">
      <alignment wrapText="1"/>
    </xf>
    <xf numFmtId="0" fontId="79" fillId="0" borderId="37" xfId="0" applyFont="1" applyBorder="1" applyAlignment="1">
      <alignment wrapText="1"/>
    </xf>
    <xf numFmtId="0" fontId="79" fillId="25" borderId="35" xfId="0" applyFont="1" applyFill="1" applyBorder="1" applyAlignment="1">
      <alignment horizontal="right" wrapText="1"/>
    </xf>
    <xf numFmtId="0" fontId="79" fillId="0" borderId="29" xfId="0" applyFont="1" applyBorder="1" applyAlignment="1">
      <alignment wrapText="1"/>
    </xf>
    <xf numFmtId="0" fontId="79" fillId="0" borderId="18" xfId="0" applyFont="1" applyBorder="1" applyAlignment="1">
      <alignment wrapText="1"/>
    </xf>
    <xf numFmtId="0" fontId="79" fillId="0" borderId="35" xfId="0" applyFont="1" applyBorder="1" applyAlignment="1">
      <alignment wrapText="1"/>
    </xf>
    <xf numFmtId="1" fontId="79" fillId="0" borderId="37" xfId="0" applyNumberFormat="1" applyFont="1" applyFill="1" applyBorder="1" applyAlignment="1">
      <alignment wrapText="1"/>
    </xf>
    <xf numFmtId="1" fontId="79" fillId="0" borderId="71" xfId="0" applyNumberFormat="1" applyFont="1" applyFill="1" applyBorder="1" applyAlignment="1">
      <alignment wrapText="1"/>
    </xf>
    <xf numFmtId="1" fontId="79" fillId="0" borderId="35" xfId="0" applyNumberFormat="1" applyFont="1" applyFill="1" applyBorder="1" applyAlignment="1">
      <alignment wrapText="1"/>
    </xf>
    <xf numFmtId="0" fontId="84" fillId="0" borderId="37" xfId="0" applyFont="1" applyBorder="1" applyAlignment="1">
      <alignment wrapText="1"/>
    </xf>
    <xf numFmtId="0" fontId="84" fillId="0" borderId="18" xfId="0" applyFont="1" applyBorder="1" applyAlignment="1">
      <alignment wrapText="1"/>
    </xf>
    <xf numFmtId="188" fontId="84" fillId="0" borderId="35" xfId="0" applyNumberFormat="1" applyFont="1" applyBorder="1" applyAlignment="1">
      <alignment wrapText="1"/>
    </xf>
    <xf numFmtId="0" fontId="84" fillId="0" borderId="71" xfId="0" applyFont="1" applyBorder="1" applyAlignment="1">
      <alignment wrapText="1"/>
    </xf>
    <xf numFmtId="1" fontId="84" fillId="0" borderId="18" xfId="0" applyNumberFormat="1" applyFont="1" applyBorder="1" applyAlignment="1">
      <alignment wrapText="1"/>
    </xf>
    <xf numFmtId="1" fontId="84" fillId="0" borderId="29" xfId="0" applyNumberFormat="1" applyFont="1" applyBorder="1" applyAlignment="1">
      <alignment wrapText="1"/>
    </xf>
    <xf numFmtId="1" fontId="84" fillId="0" borderId="37" xfId="0" applyNumberFormat="1" applyFont="1" applyBorder="1" applyAlignment="1">
      <alignment wrapText="1"/>
    </xf>
    <xf numFmtId="188" fontId="84" fillId="0" borderId="18" xfId="0" applyNumberFormat="1" applyFont="1" applyBorder="1" applyAlignment="1">
      <alignment wrapText="1"/>
    </xf>
    <xf numFmtId="1" fontId="79" fillId="25" borderId="18" xfId="0" applyNumberFormat="1" applyFont="1" applyFill="1" applyBorder="1" applyAlignment="1">
      <alignment wrapText="1"/>
    </xf>
    <xf numFmtId="1" fontId="79" fillId="25" borderId="35" xfId="0" applyNumberFormat="1" applyFont="1" applyFill="1" applyBorder="1" applyAlignment="1">
      <alignment wrapText="1"/>
    </xf>
    <xf numFmtId="1" fontId="80" fillId="20" borderId="18" xfId="0" applyNumberFormat="1" applyFont="1" applyFill="1" applyBorder="1" applyAlignment="1">
      <alignment wrapText="1"/>
    </xf>
    <xf numFmtId="1" fontId="79" fillId="0" borderId="66" xfId="0" applyNumberFormat="1" applyFont="1" applyBorder="1" applyAlignment="1">
      <alignment horizontal="right" wrapText="1"/>
    </xf>
    <xf numFmtId="1" fontId="77" fillId="0" borderId="37" xfId="0" applyNumberFormat="1" applyFont="1" applyBorder="1" applyAlignment="1">
      <alignment wrapText="1"/>
    </xf>
    <xf numFmtId="0" fontId="77" fillId="0" borderId="29" xfId="0" applyFont="1" applyBorder="1" applyAlignment="1">
      <alignment wrapText="1"/>
    </xf>
    <xf numFmtId="0" fontId="77" fillId="0" borderId="37" xfId="0" applyFont="1" applyBorder="1" applyAlignment="1">
      <alignment wrapText="1"/>
    </xf>
    <xf numFmtId="1" fontId="77" fillId="0" borderId="18" xfId="0" applyNumberFormat="1" applyFont="1" applyBorder="1" applyAlignment="1">
      <alignment wrapText="1"/>
    </xf>
    <xf numFmtId="0" fontId="77" fillId="0" borderId="35" xfId="0" applyFont="1" applyBorder="1" applyAlignment="1">
      <alignment wrapText="1"/>
    </xf>
    <xf numFmtId="1" fontId="77" fillId="0" borderId="72" xfId="0" applyNumberFormat="1" applyFont="1" applyBorder="1" applyAlignment="1">
      <alignment horizontal="right" wrapText="1"/>
    </xf>
    <xf numFmtId="0" fontId="77" fillId="0" borderId="18" xfId="0" applyFont="1" applyBorder="1" applyAlignment="1">
      <alignment horizontal="right" wrapText="1"/>
    </xf>
    <xf numFmtId="0" fontId="81" fillId="20" borderId="18" xfId="0" applyFont="1" applyFill="1" applyBorder="1" applyAlignment="1">
      <alignment horizontal="right" wrapText="1"/>
    </xf>
    <xf numFmtId="1" fontId="77" fillId="0" borderId="18" xfId="0" applyNumberFormat="1" applyFont="1" applyBorder="1" applyAlignment="1">
      <alignment horizontal="right" wrapText="1"/>
    </xf>
    <xf numFmtId="1" fontId="77" fillId="0" borderId="29" xfId="0" applyNumberFormat="1" applyFont="1" applyBorder="1" applyAlignment="1">
      <alignment horizontal="right" wrapText="1"/>
    </xf>
    <xf numFmtId="0" fontId="77" fillId="0" borderId="37" xfId="0" applyFont="1" applyBorder="1" applyAlignment="1">
      <alignment horizontal="right" wrapText="1"/>
    </xf>
    <xf numFmtId="1" fontId="77" fillId="0" borderId="35" xfId="0" applyNumberFormat="1" applyFont="1" applyBorder="1" applyAlignment="1">
      <alignment horizontal="right" wrapText="1"/>
    </xf>
    <xf numFmtId="0" fontId="77" fillId="0" borderId="29" xfId="0" applyFont="1" applyBorder="1" applyAlignment="1">
      <alignment horizontal="right" wrapText="1"/>
    </xf>
    <xf numFmtId="0" fontId="77" fillId="0" borderId="35" xfId="0" applyFont="1" applyBorder="1" applyAlignment="1">
      <alignment horizontal="right" wrapText="1"/>
    </xf>
    <xf numFmtId="1" fontId="77" fillId="0" borderId="66" xfId="0" applyNumberFormat="1" applyFont="1" applyBorder="1" applyAlignment="1">
      <alignment horizontal="right" wrapText="1"/>
    </xf>
    <xf numFmtId="188" fontId="79" fillId="0" borderId="51" xfId="0" applyNumberFormat="1" applyFont="1" applyFill="1" applyBorder="1" applyAlignment="1">
      <alignment wrapText="1"/>
    </xf>
    <xf numFmtId="1" fontId="83" fillId="25" borderId="54" xfId="0" applyNumberFormat="1" applyFont="1" applyFill="1" applyBorder="1" applyAlignment="1">
      <alignment horizontal="right" wrapText="1"/>
    </xf>
    <xf numFmtId="188" fontId="79" fillId="25" borderId="51" xfId="0" applyNumberFormat="1" applyFont="1" applyFill="1" applyBorder="1" applyAlignment="1">
      <alignment wrapText="1"/>
    </xf>
    <xf numFmtId="1" fontId="84" fillId="0" borderId="33" xfId="0" applyNumberFormat="1" applyFont="1" applyFill="1" applyBorder="1" applyAlignment="1">
      <alignment wrapText="1"/>
    </xf>
    <xf numFmtId="0" fontId="79" fillId="25" borderId="73" xfId="0" applyFont="1" applyFill="1" applyBorder="1" applyAlignment="1">
      <alignment horizontal="right" wrapText="1"/>
    </xf>
    <xf numFmtId="1" fontId="79" fillId="25" borderId="39" xfId="0" applyNumberFormat="1" applyFont="1" applyFill="1" applyBorder="1" applyAlignment="1">
      <alignment wrapText="1"/>
    </xf>
    <xf numFmtId="0" fontId="79" fillId="25" borderId="55" xfId="0" applyFont="1" applyFill="1" applyBorder="1" applyAlignment="1">
      <alignment wrapText="1"/>
    </xf>
    <xf numFmtId="1" fontId="79" fillId="0" borderId="39" xfId="0" applyNumberFormat="1" applyFont="1" applyBorder="1" applyAlignment="1">
      <alignment wrapText="1"/>
    </xf>
    <xf numFmtId="0" fontId="79" fillId="0" borderId="74" xfId="0" applyFont="1" applyBorder="1" applyAlignment="1">
      <alignment wrapText="1"/>
    </xf>
    <xf numFmtId="1" fontId="79" fillId="0" borderId="74" xfId="0" applyNumberFormat="1" applyFont="1" applyBorder="1" applyAlignment="1">
      <alignment wrapText="1"/>
    </xf>
    <xf numFmtId="0" fontId="79" fillId="0" borderId="73" xfId="0" applyFont="1" applyBorder="1" applyAlignment="1">
      <alignment wrapText="1"/>
    </xf>
    <xf numFmtId="0" fontId="79" fillId="0" borderId="39" xfId="0" applyFont="1" applyBorder="1" applyAlignment="1">
      <alignment wrapText="1"/>
    </xf>
    <xf numFmtId="0" fontId="80" fillId="20" borderId="74" xfId="0" applyFont="1" applyFill="1" applyBorder="1" applyAlignment="1">
      <alignment wrapText="1"/>
    </xf>
    <xf numFmtId="188" fontId="79" fillId="0" borderId="74" xfId="0" applyNumberFormat="1" applyFont="1" applyBorder="1" applyAlignment="1">
      <alignment wrapText="1"/>
    </xf>
    <xf numFmtId="188" fontId="79" fillId="0" borderId="73" xfId="0" applyNumberFormat="1" applyFont="1" applyBorder="1" applyAlignment="1">
      <alignment wrapText="1"/>
    </xf>
    <xf numFmtId="0" fontId="84" fillId="0" borderId="39" xfId="0" applyFont="1" applyBorder="1" applyAlignment="1">
      <alignment wrapText="1"/>
    </xf>
    <xf numFmtId="0" fontId="84" fillId="0" borderId="74" xfId="0" applyFont="1" applyBorder="1" applyAlignment="1">
      <alignment wrapText="1"/>
    </xf>
    <xf numFmtId="188" fontId="84" fillId="0" borderId="73" xfId="0" applyNumberFormat="1" applyFont="1" applyBorder="1" applyAlignment="1">
      <alignment wrapText="1"/>
    </xf>
    <xf numFmtId="0" fontId="84" fillId="0" borderId="75" xfId="0" applyFont="1" applyBorder="1" applyAlignment="1">
      <alignment wrapText="1"/>
    </xf>
    <xf numFmtId="188" fontId="84" fillId="0" borderId="55" xfId="0" applyNumberFormat="1" applyFont="1" applyBorder="1" applyAlignment="1">
      <alignment wrapText="1"/>
    </xf>
    <xf numFmtId="1" fontId="84" fillId="0" borderId="39" xfId="0" applyNumberFormat="1" applyFont="1" applyBorder="1" applyAlignment="1">
      <alignment wrapText="1"/>
    </xf>
    <xf numFmtId="188" fontId="84" fillId="0" borderId="74" xfId="0" applyNumberFormat="1" applyFont="1" applyBorder="1" applyAlignment="1">
      <alignment wrapText="1"/>
    </xf>
    <xf numFmtId="1" fontId="84" fillId="0" borderId="74" xfId="0" applyNumberFormat="1" applyFont="1" applyBorder="1" applyAlignment="1">
      <alignment wrapText="1"/>
    </xf>
    <xf numFmtId="1" fontId="79" fillId="25" borderId="74" xfId="0" applyNumberFormat="1" applyFont="1" applyFill="1" applyBorder="1" applyAlignment="1">
      <alignment wrapText="1"/>
    </xf>
    <xf numFmtId="1" fontId="79" fillId="0" borderId="74" xfId="0" applyNumberFormat="1" applyFont="1" applyFill="1" applyBorder="1" applyAlignment="1">
      <alignment wrapText="1"/>
    </xf>
    <xf numFmtId="0" fontId="79" fillId="0" borderId="74" xfId="0" applyFont="1" applyFill="1" applyBorder="1" applyAlignment="1">
      <alignment wrapText="1"/>
    </xf>
    <xf numFmtId="0" fontId="80" fillId="31" borderId="74" xfId="0" applyFont="1" applyFill="1" applyBorder="1" applyAlignment="1">
      <alignment wrapText="1"/>
    </xf>
    <xf numFmtId="1" fontId="79" fillId="0" borderId="55" xfId="0" applyNumberFormat="1" applyFont="1" applyFill="1" applyBorder="1" applyAlignment="1">
      <alignment wrapText="1"/>
    </xf>
    <xf numFmtId="0" fontId="79" fillId="0" borderId="76" xfId="0" applyFont="1" applyBorder="1" applyAlignment="1">
      <alignment horizontal="right" wrapText="1"/>
    </xf>
    <xf numFmtId="0" fontId="82" fillId="0" borderId="27" xfId="0" applyFont="1" applyBorder="1" applyAlignment="1">
      <alignment horizontal="right" wrapText="1"/>
    </xf>
    <xf numFmtId="1" fontId="82" fillId="0" borderId="56" xfId="0" applyNumberFormat="1" applyFont="1" applyBorder="1" applyAlignment="1">
      <alignment horizontal="right" wrapText="1"/>
    </xf>
    <xf numFmtId="0" fontId="82" fillId="0" borderId="36" xfId="0" applyFont="1" applyBorder="1" applyAlignment="1">
      <alignment horizontal="right" wrapText="1"/>
    </xf>
    <xf numFmtId="1" fontId="82" fillId="0" borderId="76" xfId="0" applyNumberFormat="1" applyFont="1" applyBorder="1" applyAlignment="1">
      <alignment horizontal="right" wrapText="1"/>
    </xf>
    <xf numFmtId="0" fontId="82" fillId="20" borderId="36" xfId="0" applyFont="1" applyFill="1" applyBorder="1" applyAlignment="1">
      <alignment horizontal="right" wrapText="1"/>
    </xf>
    <xf numFmtId="1" fontId="82" fillId="0" borderId="36" xfId="0" applyNumberFormat="1" applyFont="1" applyBorder="1" applyAlignment="1">
      <alignment horizontal="right" wrapText="1"/>
    </xf>
    <xf numFmtId="1" fontId="82" fillId="20" borderId="36" xfId="0" applyNumberFormat="1" applyFont="1" applyFill="1" applyBorder="1" applyAlignment="1">
      <alignment horizontal="right" wrapText="1"/>
    </xf>
    <xf numFmtId="0" fontId="79" fillId="0" borderId="35" xfId="0" applyFont="1" applyBorder="1" applyAlignment="1">
      <alignment horizontal="right" wrapText="1"/>
    </xf>
    <xf numFmtId="1" fontId="79" fillId="0" borderId="33" xfId="0" applyNumberFormat="1" applyFont="1" applyBorder="1" applyAlignment="1">
      <alignment horizontal="right" wrapText="1"/>
    </xf>
    <xf numFmtId="0" fontId="79" fillId="0" borderId="51" xfId="0" applyFont="1" applyBorder="1" applyAlignment="1">
      <alignment horizontal="right" wrapText="1"/>
    </xf>
    <xf numFmtId="0" fontId="79" fillId="0" borderId="10" xfId="0" applyFont="1" applyBorder="1" applyAlignment="1">
      <alignment horizontal="right" wrapText="1"/>
    </xf>
    <xf numFmtId="1" fontId="79" fillId="0" borderId="37" xfId="0" applyNumberFormat="1" applyFont="1" applyBorder="1" applyAlignment="1">
      <alignment horizontal="right" wrapText="1"/>
    </xf>
    <xf numFmtId="0" fontId="79" fillId="0" borderId="18" xfId="0" applyFont="1" applyBorder="1" applyAlignment="1">
      <alignment horizontal="right" wrapText="1"/>
    </xf>
    <xf numFmtId="0" fontId="80" fillId="20" borderId="18" xfId="0" applyFont="1" applyFill="1" applyBorder="1" applyAlignment="1">
      <alignment horizontal="right" wrapText="1"/>
    </xf>
    <xf numFmtId="188" fontId="79" fillId="0" borderId="10" xfId="0" applyNumberFormat="1" applyFont="1" applyBorder="1" applyAlignment="1">
      <alignment horizontal="right" wrapText="1"/>
    </xf>
    <xf numFmtId="1" fontId="79" fillId="0" borderId="10" xfId="0" applyNumberFormat="1" applyFont="1" applyFill="1" applyBorder="1" applyAlignment="1">
      <alignment horizontal="right" wrapText="1"/>
    </xf>
    <xf numFmtId="188" fontId="79" fillId="0" borderId="35" xfId="0" applyNumberFormat="1" applyFont="1" applyBorder="1" applyAlignment="1">
      <alignment horizontal="right" wrapText="1"/>
    </xf>
    <xf numFmtId="1" fontId="79" fillId="0" borderId="37" xfId="0" applyNumberFormat="1" applyFont="1" applyFill="1" applyBorder="1" applyAlignment="1">
      <alignment horizontal="right" wrapText="1"/>
    </xf>
    <xf numFmtId="188" fontId="79" fillId="0" borderId="18" xfId="0" applyNumberFormat="1" applyFont="1" applyBorder="1" applyAlignment="1">
      <alignment wrapText="1"/>
    </xf>
    <xf numFmtId="188" fontId="79" fillId="0" borderId="35" xfId="0" applyNumberFormat="1" applyFont="1" applyBorder="1" applyAlignment="1">
      <alignment wrapText="1"/>
    </xf>
    <xf numFmtId="188" fontId="79" fillId="0" borderId="29" xfId="0" applyNumberFormat="1" applyFont="1" applyBorder="1" applyAlignment="1">
      <alignment wrapText="1"/>
    </xf>
    <xf numFmtId="1" fontId="79" fillId="0" borderId="18" xfId="0" applyNumberFormat="1" applyFont="1" applyBorder="1" applyAlignment="1">
      <alignment horizontal="right" wrapText="1"/>
    </xf>
    <xf numFmtId="0" fontId="79" fillId="0" borderId="77" xfId="0" applyFont="1" applyBorder="1" applyAlignment="1">
      <alignment horizontal="right" wrapText="1"/>
    </xf>
    <xf numFmtId="1" fontId="82" fillId="0" borderId="78" xfId="0" applyNumberFormat="1" applyFont="1" applyBorder="1" applyAlignment="1">
      <alignment horizontal="right" wrapText="1"/>
    </xf>
    <xf numFmtId="0" fontId="82" fillId="0" borderId="38" xfId="0" applyFont="1" applyBorder="1" applyAlignment="1">
      <alignment horizontal="right" wrapText="1"/>
    </xf>
    <xf numFmtId="0" fontId="82" fillId="0" borderId="79" xfId="0" applyFont="1" applyBorder="1" applyAlignment="1">
      <alignment horizontal="right" wrapText="1"/>
    </xf>
    <xf numFmtId="0" fontId="82" fillId="20" borderId="79" xfId="0" applyFont="1" applyFill="1" applyBorder="1" applyAlignment="1">
      <alignment horizontal="right" wrapText="1"/>
    </xf>
    <xf numFmtId="1" fontId="82" fillId="0" borderId="79" xfId="0" applyNumberFormat="1" applyFont="1" applyBorder="1" applyAlignment="1">
      <alignment horizontal="right" wrapText="1"/>
    </xf>
    <xf numFmtId="1" fontId="82" fillId="20" borderId="79" xfId="0" applyNumberFormat="1" applyFont="1" applyFill="1" applyBorder="1" applyAlignment="1">
      <alignment horizontal="right" wrapText="1"/>
    </xf>
    <xf numFmtId="1" fontId="82" fillId="0" borderId="73" xfId="0" applyNumberFormat="1" applyFont="1" applyBorder="1" applyAlignment="1">
      <alignment horizontal="right" wrapText="1"/>
    </xf>
    <xf numFmtId="0" fontId="79" fillId="0" borderId="39" xfId="0" applyFont="1" applyBorder="1" applyAlignment="1">
      <alignment horizontal="right" wrapText="1"/>
    </xf>
    <xf numFmtId="1" fontId="82" fillId="0" borderId="80" xfId="0" applyNumberFormat="1" applyFont="1" applyBorder="1" applyAlignment="1">
      <alignment horizontal="right" wrapText="1"/>
    </xf>
    <xf numFmtId="0" fontId="79" fillId="0" borderId="81" xfId="0" applyFont="1" applyBorder="1" applyAlignment="1">
      <alignment horizontal="center" wrapText="1"/>
    </xf>
    <xf numFmtId="0" fontId="82" fillId="0" borderId="26" xfId="0" applyFont="1" applyBorder="1" applyAlignment="1">
      <alignment horizontal="right" wrapText="1"/>
    </xf>
    <xf numFmtId="1" fontId="82" fillId="0" borderId="57" xfId="0" applyNumberFormat="1" applyFont="1" applyBorder="1" applyAlignment="1">
      <alignment horizontal="right" wrapText="1"/>
    </xf>
    <xf numFmtId="0" fontId="82" fillId="0" borderId="40" xfId="0" applyFont="1" applyBorder="1" applyAlignment="1">
      <alignment horizontal="right" wrapText="1"/>
    </xf>
    <xf numFmtId="1" fontId="82" fillId="0" borderId="81" xfId="0" applyNumberFormat="1" applyFont="1" applyBorder="1" applyAlignment="1">
      <alignment horizontal="right" wrapText="1"/>
    </xf>
    <xf numFmtId="0" fontId="82" fillId="20" borderId="40" xfId="0" applyFont="1" applyFill="1" applyBorder="1" applyAlignment="1">
      <alignment horizontal="right" wrapText="1"/>
    </xf>
    <xf numFmtId="1" fontId="82" fillId="0" borderId="40" xfId="0" applyNumberFormat="1" applyFont="1" applyBorder="1" applyAlignment="1">
      <alignment horizontal="right" wrapText="1"/>
    </xf>
    <xf numFmtId="1" fontId="82" fillId="20" borderId="40" xfId="0" applyNumberFormat="1" applyFont="1" applyFill="1" applyBorder="1" applyAlignment="1">
      <alignment horizontal="right" wrapText="1"/>
    </xf>
    <xf numFmtId="0" fontId="80" fillId="20" borderId="10" xfId="0" applyFont="1" applyFill="1" applyBorder="1" applyAlignment="1">
      <alignment horizontal="right" wrapText="1"/>
    </xf>
    <xf numFmtId="0" fontId="79" fillId="0" borderId="0" xfId="0" applyFont="1" applyAlignment="1">
      <alignment/>
    </xf>
    <xf numFmtId="0" fontId="79" fillId="0" borderId="54" xfId="0" applyFont="1" applyBorder="1" applyAlignment="1">
      <alignment horizontal="right" wrapText="1"/>
    </xf>
    <xf numFmtId="1" fontId="79" fillId="0" borderId="54" xfId="0" applyNumberFormat="1" applyFont="1" applyBorder="1" applyAlignment="1">
      <alignment horizontal="right" wrapText="1"/>
    </xf>
    <xf numFmtId="1" fontId="79" fillId="0" borderId="10" xfId="0" applyNumberFormat="1" applyFont="1" applyBorder="1" applyAlignment="1">
      <alignment horizontal="right" wrapText="1"/>
    </xf>
    <xf numFmtId="0" fontId="79" fillId="0" borderId="10" xfId="0" applyFont="1" applyFill="1" applyBorder="1" applyAlignment="1">
      <alignment horizontal="right" wrapText="1"/>
    </xf>
    <xf numFmtId="1" fontId="79" fillId="0" borderId="82" xfId="0" applyNumberFormat="1" applyFont="1" applyBorder="1" applyAlignment="1">
      <alignment horizontal="right" wrapText="1"/>
    </xf>
    <xf numFmtId="188" fontId="82" fillId="0" borderId="83" xfId="0" applyNumberFormat="1" applyFont="1" applyBorder="1" applyAlignment="1">
      <alignment horizontal="right" wrapText="1"/>
    </xf>
    <xf numFmtId="188" fontId="82" fillId="0" borderId="84" xfId="0" applyNumberFormat="1" applyFont="1" applyBorder="1" applyAlignment="1">
      <alignment horizontal="right" wrapText="1"/>
    </xf>
    <xf numFmtId="188" fontId="82" fillId="0" borderId="85" xfId="0" applyNumberFormat="1" applyFont="1" applyBorder="1" applyAlignment="1">
      <alignment horizontal="right" wrapText="1"/>
    </xf>
    <xf numFmtId="188" fontId="79" fillId="0" borderId="52" xfId="0" applyNumberFormat="1" applyFont="1" applyBorder="1" applyAlignment="1">
      <alignment wrapText="1"/>
    </xf>
    <xf numFmtId="0" fontId="79" fillId="0" borderId="69" xfId="0" applyFont="1" applyBorder="1" applyAlignment="1">
      <alignment wrapText="1"/>
    </xf>
    <xf numFmtId="0" fontId="79" fillId="0" borderId="68" xfId="0" applyFont="1" applyBorder="1" applyAlignment="1">
      <alignment wrapText="1"/>
    </xf>
    <xf numFmtId="0" fontId="79" fillId="0" borderId="30" xfId="0" applyFont="1" applyBorder="1" applyAlignment="1">
      <alignment wrapText="1"/>
    </xf>
    <xf numFmtId="0" fontId="79" fillId="0" borderId="28" xfId="0" applyFont="1" applyBorder="1" applyAlignment="1">
      <alignment wrapText="1"/>
    </xf>
    <xf numFmtId="0" fontId="82" fillId="0" borderId="37" xfId="0" applyFont="1" applyBorder="1" applyAlignment="1">
      <alignment wrapText="1"/>
    </xf>
    <xf numFmtId="0" fontId="79" fillId="25" borderId="33" xfId="0" applyFont="1" applyFill="1" applyBorder="1" applyAlignment="1">
      <alignment horizontal="right" wrapText="1"/>
    </xf>
    <xf numFmtId="0" fontId="79" fillId="0" borderId="33" xfId="0" applyFont="1" applyFill="1" applyBorder="1" applyAlignment="1">
      <alignment horizontal="right" vertical="top" wrapText="1"/>
    </xf>
    <xf numFmtId="0" fontId="34" fillId="0" borderId="0" xfId="0" applyFont="1" applyBorder="1" applyAlignment="1" applyProtection="1">
      <alignment/>
      <protection hidden="1"/>
    </xf>
    <xf numFmtId="0" fontId="34" fillId="0" borderId="0" xfId="0" applyFont="1" applyAlignment="1" applyProtection="1">
      <alignment/>
      <protection/>
    </xf>
    <xf numFmtId="0" fontId="86" fillId="0" borderId="0" xfId="0" applyFont="1" applyAlignment="1" applyProtection="1">
      <alignment/>
      <protection/>
    </xf>
    <xf numFmtId="0" fontId="76" fillId="0" borderId="0" xfId="0" applyFont="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34" fillId="0" borderId="0" xfId="0" applyFont="1" applyBorder="1" applyAlignment="1" applyProtection="1">
      <alignment/>
      <protection/>
    </xf>
    <xf numFmtId="0" fontId="76" fillId="0" borderId="0" xfId="0" applyFont="1" applyBorder="1" applyAlignment="1" applyProtection="1">
      <alignment/>
      <protection/>
    </xf>
    <xf numFmtId="0" fontId="34" fillId="0" borderId="0" xfId="0" applyFont="1" applyAlignment="1" applyProtection="1">
      <alignment/>
      <protection hidden="1"/>
    </xf>
    <xf numFmtId="0" fontId="34" fillId="0" borderId="0" xfId="0" applyFont="1" applyAlignment="1" applyProtection="1">
      <alignment horizontal="left"/>
      <protection/>
    </xf>
    <xf numFmtId="0" fontId="34" fillId="0" borderId="0" xfId="0" applyFont="1" applyFill="1" applyAlignment="1" applyProtection="1">
      <alignment/>
      <protection/>
    </xf>
    <xf numFmtId="0" fontId="28" fillId="0" borderId="0" xfId="0" applyFont="1" applyAlignment="1" applyProtection="1">
      <alignment/>
      <protection/>
    </xf>
    <xf numFmtId="14" fontId="34" fillId="0" borderId="0" xfId="0" applyNumberFormat="1" applyFont="1" applyAlignment="1" applyProtection="1">
      <alignment/>
      <protection hidden="1"/>
    </xf>
    <xf numFmtId="0" fontId="65" fillId="25" borderId="86" xfId="0" applyFont="1" applyFill="1" applyBorder="1" applyAlignment="1">
      <alignment vertical="center" wrapText="1"/>
    </xf>
    <xf numFmtId="0" fontId="65" fillId="25" borderId="34" xfId="0" applyFont="1" applyFill="1" applyBorder="1" applyAlignment="1">
      <alignment vertical="center" wrapText="1"/>
    </xf>
    <xf numFmtId="49" fontId="0" fillId="25" borderId="10" xfId="0" applyNumberFormat="1" applyFont="1" applyFill="1" applyBorder="1" applyAlignment="1">
      <alignment horizontal="center" vertical="top"/>
    </xf>
    <xf numFmtId="0" fontId="87" fillId="0" borderId="34" xfId="0" applyFont="1" applyBorder="1" applyAlignment="1">
      <alignment horizontal="right" vertical="top" wrapText="1"/>
    </xf>
    <xf numFmtId="0" fontId="34" fillId="0" borderId="0" xfId="0" applyFont="1" applyAlignment="1" applyProtection="1">
      <alignment horizontal="center"/>
      <protection/>
    </xf>
    <xf numFmtId="0" fontId="0" fillId="31" borderId="10" xfId="0" applyFont="1" applyFill="1" applyBorder="1" applyAlignment="1">
      <alignment horizontal="left" vertical="center"/>
    </xf>
    <xf numFmtId="0" fontId="92" fillId="28" borderId="0" xfId="0" applyFont="1" applyFill="1" applyAlignment="1">
      <alignment vertical="center" wrapText="1"/>
    </xf>
    <xf numFmtId="1" fontId="67" fillId="0" borderId="0" xfId="0" applyNumberFormat="1" applyFont="1" applyFill="1" applyAlignment="1">
      <alignment wrapText="1"/>
    </xf>
    <xf numFmtId="0" fontId="54" fillId="25" borderId="0" xfId="0" applyFont="1" applyFill="1" applyAlignment="1">
      <alignment horizontal="center"/>
    </xf>
    <xf numFmtId="0" fontId="35" fillId="25" borderId="53" xfId="0" applyFont="1" applyFill="1" applyBorder="1" applyAlignment="1" applyProtection="1">
      <alignment horizontal="center" vertical="center"/>
      <protection/>
    </xf>
    <xf numFmtId="1" fontId="28" fillId="25" borderId="52" xfId="0" applyNumberFormat="1" applyFont="1" applyFill="1" applyBorder="1" applyAlignment="1">
      <alignment horizontal="right" wrapText="1"/>
    </xf>
    <xf numFmtId="1" fontId="42" fillId="25" borderId="52" xfId="0" applyNumberFormat="1" applyFont="1" applyFill="1" applyBorder="1" applyAlignment="1">
      <alignment horizontal="center" wrapText="1"/>
    </xf>
    <xf numFmtId="1" fontId="34" fillId="25" borderId="52" xfId="0" applyNumberFormat="1" applyFont="1" applyFill="1" applyBorder="1" applyAlignment="1">
      <alignment horizontal="center" wrapText="1"/>
    </xf>
    <xf numFmtId="1" fontId="45" fillId="25" borderId="52" xfId="0" applyNumberFormat="1" applyFont="1" applyFill="1" applyBorder="1" applyAlignment="1">
      <alignment horizontal="center" vertical="center" wrapText="1"/>
    </xf>
    <xf numFmtId="1" fontId="45" fillId="25" borderId="66" xfId="0" applyNumberFormat="1" applyFont="1" applyFill="1" applyBorder="1" applyAlignment="1">
      <alignment horizontal="center" wrapText="1"/>
    </xf>
    <xf numFmtId="1" fontId="34" fillId="25" borderId="66" xfId="0" applyNumberFormat="1" applyFont="1" applyFill="1" applyBorder="1" applyAlignment="1">
      <alignment horizontal="center" wrapText="1"/>
    </xf>
    <xf numFmtId="1" fontId="45" fillId="25" borderId="82" xfId="0" applyNumberFormat="1" applyFont="1" applyFill="1" applyBorder="1" applyAlignment="1">
      <alignment horizontal="center" wrapText="1"/>
    </xf>
    <xf numFmtId="1" fontId="45" fillId="25" borderId="85" xfId="0" applyNumberFormat="1" applyFont="1" applyFill="1" applyBorder="1" applyAlignment="1">
      <alignment horizontal="center" wrapText="1"/>
    </xf>
    <xf numFmtId="1" fontId="39" fillId="25" borderId="64" xfId="0" applyNumberFormat="1" applyFont="1" applyFill="1" applyBorder="1" applyAlignment="1">
      <alignment wrapText="1"/>
    </xf>
    <xf numFmtId="188" fontId="42" fillId="25" borderId="52" xfId="0" applyNumberFormat="1" applyFont="1" applyFill="1" applyBorder="1" applyAlignment="1">
      <alignment wrapText="1"/>
    </xf>
    <xf numFmtId="188" fontId="42" fillId="25" borderId="70" xfId="0" applyNumberFormat="1" applyFont="1" applyFill="1" applyBorder="1" applyAlignment="1">
      <alignment wrapText="1"/>
    </xf>
    <xf numFmtId="0" fontId="42" fillId="0" borderId="0" xfId="0" applyFont="1" applyBorder="1" applyAlignment="1" applyProtection="1">
      <alignment/>
      <protection hidden="1"/>
    </xf>
    <xf numFmtId="0" fontId="42" fillId="0" borderId="0" xfId="0" applyFont="1" applyAlignment="1" applyProtection="1">
      <alignment/>
      <protection/>
    </xf>
    <xf numFmtId="0" fontId="42" fillId="0" borderId="0" xfId="0" applyFont="1" applyBorder="1" applyAlignment="1" applyProtection="1">
      <alignment/>
      <protection/>
    </xf>
    <xf numFmtId="0" fontId="0" fillId="25" borderId="10" xfId="0" applyFont="1" applyFill="1" applyBorder="1" applyAlignment="1">
      <alignment horizontal="center" vertical="center" wrapText="1"/>
    </xf>
    <xf numFmtId="0" fontId="0" fillId="25" borderId="10" xfId="0" applyFont="1" applyFill="1" applyBorder="1" applyAlignment="1">
      <alignment horizontal="center" vertical="top" wrapText="1"/>
    </xf>
    <xf numFmtId="0" fontId="0" fillId="31" borderId="0" xfId="0" applyFont="1" applyFill="1" applyAlignment="1">
      <alignment horizontal="center"/>
    </xf>
    <xf numFmtId="0" fontId="0" fillId="28" borderId="0" xfId="0" applyFont="1" applyFill="1" applyAlignment="1">
      <alignment vertical="center" wrapText="1"/>
    </xf>
    <xf numFmtId="0" fontId="34" fillId="0" borderId="0" xfId="0" applyFont="1" applyAlignment="1" applyProtection="1">
      <alignment horizontal="center"/>
      <protection/>
    </xf>
    <xf numFmtId="0" fontId="30" fillId="0" borderId="12" xfId="0" applyFont="1" applyFill="1" applyBorder="1" applyAlignment="1" applyProtection="1">
      <alignment horizontal="center" vertical="center" textRotation="90" wrapText="1"/>
      <protection/>
    </xf>
    <xf numFmtId="0" fontId="30" fillId="0" borderId="10" xfId="0" applyFont="1" applyFill="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30" fillId="0" borderId="13" xfId="0" applyFont="1" applyFill="1" applyBorder="1" applyAlignment="1" applyProtection="1">
      <alignment horizontal="center" vertical="center" textRotation="90" wrapText="1"/>
      <protection/>
    </xf>
    <xf numFmtId="0" fontId="30" fillId="0" borderId="14" xfId="0" applyFont="1" applyFill="1" applyBorder="1" applyAlignment="1" applyProtection="1">
      <alignment horizontal="center" vertical="center" textRotation="90" wrapText="1"/>
      <protection/>
    </xf>
    <xf numFmtId="0" fontId="30" fillId="0" borderId="16" xfId="0" applyFont="1" applyFill="1" applyBorder="1" applyAlignment="1" applyProtection="1">
      <alignment horizontal="center" vertical="center" textRotation="90" wrapText="1"/>
      <protection/>
    </xf>
    <xf numFmtId="0" fontId="0" fillId="26" borderId="87" xfId="0" applyFont="1" applyFill="1" applyBorder="1" applyAlignment="1" applyProtection="1">
      <alignment horizontal="center" vertical="center" wrapText="1" shrinkToFit="1"/>
      <protection/>
    </xf>
    <xf numFmtId="0" fontId="0" fillId="26" borderId="88" xfId="0" applyFont="1" applyFill="1" applyBorder="1" applyAlignment="1" applyProtection="1">
      <alignment horizontal="center" vertical="center" wrapText="1" shrinkToFit="1"/>
      <protection/>
    </xf>
    <xf numFmtId="0" fontId="57" fillId="31" borderId="89" xfId="0" applyFont="1" applyFill="1" applyBorder="1" applyAlignment="1" applyProtection="1">
      <alignment horizontal="center"/>
      <protection/>
    </xf>
    <xf numFmtId="0" fontId="30" fillId="0" borderId="63" xfId="0" applyFont="1" applyBorder="1" applyAlignment="1" applyProtection="1">
      <alignment horizontal="center" vertical="center"/>
      <protection/>
    </xf>
    <xf numFmtId="0" fontId="30" fillId="0" borderId="90" xfId="0" applyFont="1" applyBorder="1" applyAlignment="1" applyProtection="1">
      <alignment horizontal="center" vertical="center"/>
      <protection/>
    </xf>
    <xf numFmtId="0" fontId="30" fillId="0" borderId="91" xfId="0" applyFont="1" applyBorder="1" applyAlignment="1" applyProtection="1">
      <alignment horizontal="center" vertical="center"/>
      <protection/>
    </xf>
    <xf numFmtId="0" fontId="30" fillId="0" borderId="92" xfId="0" applyFont="1" applyBorder="1" applyAlignment="1" applyProtection="1">
      <alignment horizontal="center" vertical="center"/>
      <protection/>
    </xf>
    <xf numFmtId="0" fontId="30" fillId="0" borderId="31" xfId="0" applyFont="1" applyFill="1" applyBorder="1" applyAlignment="1" applyProtection="1">
      <alignment horizontal="center" vertical="center" textRotation="90" wrapText="1"/>
      <protection/>
    </xf>
    <xf numFmtId="0" fontId="30" fillId="0" borderId="19" xfId="0" applyFont="1" applyFill="1" applyBorder="1" applyAlignment="1" applyProtection="1">
      <alignment horizontal="center" vertical="center"/>
      <protection/>
    </xf>
    <xf numFmtId="0" fontId="30" fillId="0" borderId="32" xfId="0" applyFont="1" applyFill="1" applyBorder="1" applyAlignment="1" applyProtection="1">
      <alignment horizontal="center" vertical="center"/>
      <protection/>
    </xf>
    <xf numFmtId="0" fontId="0" fillId="0" borderId="87" xfId="0" applyFont="1" applyFill="1" applyBorder="1" applyAlignment="1" applyProtection="1">
      <alignment horizontal="center" vertical="center" wrapText="1" shrinkToFit="1"/>
      <protection/>
    </xf>
    <xf numFmtId="0" fontId="0" fillId="0" borderId="93" xfId="0" applyFont="1" applyFill="1" applyBorder="1" applyAlignment="1" applyProtection="1">
      <alignment horizontal="center" vertical="center" shrinkToFit="1"/>
      <protection/>
    </xf>
    <xf numFmtId="0" fontId="0" fillId="0" borderId="88" xfId="0" applyFont="1" applyFill="1" applyBorder="1" applyAlignment="1" applyProtection="1">
      <alignment horizontal="center" vertical="center" shrinkToFit="1"/>
      <protection/>
    </xf>
    <xf numFmtId="0" fontId="28" fillId="0" borderId="0" xfId="0" applyFont="1" applyAlignment="1" applyProtection="1">
      <alignment horizontal="center"/>
      <protection/>
    </xf>
    <xf numFmtId="0" fontId="0" fillId="0" borderId="87" xfId="0" applyFont="1" applyBorder="1" applyAlignment="1" applyProtection="1">
      <alignment horizontal="center" vertical="center" wrapText="1" shrinkToFit="1"/>
      <protection/>
    </xf>
    <xf numFmtId="0" fontId="0" fillId="0" borderId="93" xfId="0" applyFont="1" applyBorder="1" applyAlignment="1" applyProtection="1">
      <alignment horizontal="center" vertical="center" shrinkToFit="1"/>
      <protection/>
    </xf>
    <xf numFmtId="0" fontId="0" fillId="0" borderId="88" xfId="0" applyFont="1" applyBorder="1" applyAlignment="1" applyProtection="1">
      <alignment horizontal="center" vertical="center" shrinkToFit="1"/>
      <protection/>
    </xf>
    <xf numFmtId="0" fontId="30" fillId="0" borderId="94" xfId="0" applyFont="1" applyBorder="1" applyAlignment="1" applyProtection="1">
      <alignment horizontal="center" vertical="center"/>
      <protection/>
    </xf>
    <xf numFmtId="0" fontId="30" fillId="0" borderId="13" xfId="0" applyFont="1" applyBorder="1" applyAlignment="1" applyProtection="1">
      <alignment horizontal="center" vertical="center" textRotation="90" wrapText="1"/>
      <protection/>
    </xf>
    <xf numFmtId="0" fontId="30" fillId="0" borderId="14" xfId="0" applyFont="1" applyBorder="1" applyAlignment="1" applyProtection="1">
      <alignment horizontal="center" vertical="center" textRotation="90" wrapText="1"/>
      <protection/>
    </xf>
    <xf numFmtId="0" fontId="30" fillId="0" borderId="16" xfId="0" applyFont="1" applyBorder="1" applyAlignment="1" applyProtection="1">
      <alignment horizontal="center" vertical="center" textRotation="90" wrapText="1"/>
      <protection/>
    </xf>
    <xf numFmtId="0" fontId="30" fillId="0" borderId="12" xfId="0" applyFont="1" applyFill="1" applyBorder="1" applyAlignment="1" applyProtection="1">
      <alignment horizontal="center" vertical="center"/>
      <protection/>
    </xf>
    <xf numFmtId="0" fontId="30" fillId="0" borderId="13" xfId="0" applyFont="1" applyFill="1" applyBorder="1" applyAlignment="1" applyProtection="1">
      <alignment horizontal="center" vertical="center"/>
      <protection/>
    </xf>
    <xf numFmtId="0" fontId="30" fillId="0" borderId="12" xfId="0" applyFont="1" applyBorder="1" applyAlignment="1" applyProtection="1">
      <alignment horizontal="center" vertical="center" textRotation="90" wrapText="1"/>
      <protection/>
    </xf>
    <xf numFmtId="0" fontId="30" fillId="0" borderId="10" xfId="0" applyFont="1" applyBorder="1" applyAlignment="1" applyProtection="1">
      <alignment horizontal="center" vertical="center"/>
      <protection/>
    </xf>
    <xf numFmtId="0" fontId="30" fillId="0" borderId="15" xfId="0" applyFont="1" applyBorder="1" applyAlignment="1" applyProtection="1">
      <alignment horizontal="center" vertical="center"/>
      <protection/>
    </xf>
    <xf numFmtId="0" fontId="30" fillId="0" borderId="63" xfId="0" applyFont="1" applyFill="1" applyBorder="1" applyAlignment="1" applyProtection="1">
      <alignment horizontal="center" vertical="center"/>
      <protection/>
    </xf>
    <xf numFmtId="0" fontId="30" fillId="0" borderId="90" xfId="0" applyFont="1" applyFill="1" applyBorder="1" applyAlignment="1" applyProtection="1">
      <alignment horizontal="center" vertical="center"/>
      <protection/>
    </xf>
    <xf numFmtId="0" fontId="30" fillId="0" borderId="91" xfId="0" applyFont="1" applyFill="1" applyBorder="1" applyAlignment="1" applyProtection="1">
      <alignment horizontal="center" vertical="center"/>
      <protection/>
    </xf>
    <xf numFmtId="1" fontId="79" fillId="0" borderId="65" xfId="0" applyNumberFormat="1" applyFont="1" applyBorder="1" applyAlignment="1">
      <alignment horizontal="center" wrapText="1"/>
    </xf>
    <xf numFmtId="1" fontId="79" fillId="0" borderId="95" xfId="0" applyNumberFormat="1" applyFont="1" applyBorder="1" applyAlignment="1">
      <alignment horizontal="center" wrapText="1"/>
    </xf>
    <xf numFmtId="0" fontId="45" fillId="25" borderId="30" xfId="0" applyFont="1" applyFill="1" applyBorder="1" applyAlignment="1" applyProtection="1">
      <alignment horizontal="left" vertical="top" wrapText="1"/>
      <protection/>
    </xf>
    <xf numFmtId="0" fontId="45" fillId="24" borderId="96" xfId="0" applyFont="1" applyFill="1" applyBorder="1" applyAlignment="1" applyProtection="1">
      <alignment horizontal="left" vertical="top" wrapText="1"/>
      <protection/>
    </xf>
    <xf numFmtId="0" fontId="79" fillId="0" borderId="97" xfId="0" applyFont="1" applyBorder="1" applyAlignment="1">
      <alignment horizontal="center" wrapText="1"/>
    </xf>
    <xf numFmtId="0" fontId="79" fillId="0" borderId="43" xfId="0" applyFont="1" applyBorder="1" applyAlignment="1">
      <alignment horizontal="center" wrapText="1"/>
    </xf>
    <xf numFmtId="0" fontId="79" fillId="0" borderId="67" xfId="0" applyFont="1" applyBorder="1" applyAlignment="1">
      <alignment horizontal="center" wrapText="1"/>
    </xf>
    <xf numFmtId="0" fontId="79" fillId="0" borderId="30" xfId="0" applyFont="1" applyBorder="1" applyAlignment="1">
      <alignment horizontal="center" wrapText="1"/>
    </xf>
    <xf numFmtId="0" fontId="79" fillId="0" borderId="96" xfId="0" applyFont="1" applyBorder="1" applyAlignment="1">
      <alignment horizontal="center" wrapText="1"/>
    </xf>
    <xf numFmtId="0" fontId="79" fillId="25" borderId="30" xfId="0" applyFont="1" applyFill="1" applyBorder="1" applyAlignment="1">
      <alignment horizontal="center" wrapText="1"/>
    </xf>
    <xf numFmtId="0" fontId="79" fillId="25" borderId="43" xfId="0" applyFont="1" applyFill="1" applyBorder="1" applyAlignment="1">
      <alignment horizontal="center" wrapText="1"/>
    </xf>
    <xf numFmtId="0" fontId="79" fillId="25" borderId="96" xfId="0" applyFont="1" applyFill="1" applyBorder="1" applyAlignment="1">
      <alignment horizontal="center" wrapText="1"/>
    </xf>
    <xf numFmtId="0" fontId="79" fillId="25" borderId="97" xfId="0" applyFont="1" applyFill="1" applyBorder="1" applyAlignment="1">
      <alignment horizontal="center" wrapText="1"/>
    </xf>
    <xf numFmtId="0" fontId="79" fillId="25" borderId="67" xfId="0" applyFont="1" applyFill="1" applyBorder="1" applyAlignment="1">
      <alignment horizontal="center" wrapText="1"/>
    </xf>
    <xf numFmtId="0" fontId="79" fillId="25" borderId="51" xfId="0" applyFont="1" applyFill="1" applyBorder="1" applyAlignment="1">
      <alignment horizontal="center" wrapText="1"/>
    </xf>
    <xf numFmtId="0" fontId="79" fillId="25" borderId="95" xfId="0" applyFont="1" applyFill="1" applyBorder="1" applyAlignment="1">
      <alignment horizontal="center" wrapText="1"/>
    </xf>
    <xf numFmtId="0" fontId="79" fillId="25" borderId="98" xfId="0" applyFont="1" applyFill="1" applyBorder="1" applyAlignment="1">
      <alignment horizontal="center" wrapText="1"/>
    </xf>
    <xf numFmtId="0" fontId="79" fillId="25" borderId="65" xfId="0" applyFont="1" applyFill="1" applyBorder="1" applyAlignment="1">
      <alignment horizontal="center" wrapText="1"/>
    </xf>
    <xf numFmtId="0" fontId="79" fillId="25" borderId="54" xfId="0" applyFont="1" applyFill="1" applyBorder="1" applyAlignment="1">
      <alignment horizontal="center" wrapText="1"/>
    </xf>
    <xf numFmtId="0" fontId="79" fillId="0" borderId="51" xfId="0" applyFont="1" applyBorder="1" applyAlignment="1">
      <alignment horizontal="center" wrapText="1"/>
    </xf>
    <xf numFmtId="0" fontId="79" fillId="0" borderId="95" xfId="0" applyFont="1" applyBorder="1" applyAlignment="1">
      <alignment horizontal="center" wrapText="1"/>
    </xf>
    <xf numFmtId="0" fontId="45" fillId="25" borderId="51" xfId="0" applyFont="1" applyFill="1" applyBorder="1" applyAlignment="1" applyProtection="1">
      <alignment horizontal="left" vertical="top" wrapText="1"/>
      <protection/>
    </xf>
    <xf numFmtId="0" fontId="45" fillId="24" borderId="98" xfId="0" applyFont="1" applyFill="1" applyBorder="1" applyAlignment="1" applyProtection="1">
      <alignment horizontal="left" vertical="top" wrapText="1"/>
      <protection/>
    </xf>
    <xf numFmtId="0" fontId="79" fillId="0" borderId="65" xfId="0" applyFont="1" applyBorder="1" applyAlignment="1">
      <alignment horizontal="center" wrapText="1"/>
    </xf>
    <xf numFmtId="0" fontId="79" fillId="0" borderId="54" xfId="0" applyFont="1" applyBorder="1" applyAlignment="1">
      <alignment horizontal="center" wrapText="1"/>
    </xf>
    <xf numFmtId="0" fontId="79" fillId="0" borderId="98" xfId="0" applyFont="1" applyBorder="1" applyAlignment="1">
      <alignment horizontal="center" wrapText="1"/>
    </xf>
    <xf numFmtId="1" fontId="79" fillId="0" borderId="51" xfId="0" applyNumberFormat="1" applyFont="1" applyBorder="1" applyAlignment="1">
      <alignment horizontal="center" wrapText="1"/>
    </xf>
    <xf numFmtId="0" fontId="45" fillId="31" borderId="65" xfId="0" applyFont="1" applyFill="1" applyBorder="1" applyAlignment="1">
      <alignment horizontal="center" wrapText="1"/>
    </xf>
    <xf numFmtId="0" fontId="45" fillId="31" borderId="95" xfId="0" applyFont="1" applyFill="1" applyBorder="1" applyAlignment="1">
      <alignment horizontal="center" wrapText="1"/>
    </xf>
    <xf numFmtId="0" fontId="45" fillId="31" borderId="54" xfId="0" applyFont="1" applyFill="1" applyBorder="1" applyAlignment="1">
      <alignment horizontal="center" wrapText="1"/>
    </xf>
    <xf numFmtId="0" fontId="45" fillId="31" borderId="51" xfId="0" applyFont="1" applyFill="1" applyBorder="1" applyAlignment="1">
      <alignment horizontal="center" wrapText="1"/>
    </xf>
    <xf numFmtId="0" fontId="45" fillId="31" borderId="98" xfId="0" applyFont="1" applyFill="1" applyBorder="1" applyAlignment="1">
      <alignment horizontal="center" wrapText="1"/>
    </xf>
    <xf numFmtId="1" fontId="79" fillId="0" borderId="51" xfId="0" applyNumberFormat="1" applyFont="1" applyFill="1" applyBorder="1" applyAlignment="1">
      <alignment horizontal="center" wrapText="1"/>
    </xf>
    <xf numFmtId="1" fontId="79" fillId="0" borderId="95" xfId="0" applyNumberFormat="1" applyFont="1" applyFill="1" applyBorder="1" applyAlignment="1">
      <alignment horizontal="center" wrapText="1"/>
    </xf>
    <xf numFmtId="1" fontId="79" fillId="0" borderId="98" xfId="0" applyNumberFormat="1" applyFont="1" applyFill="1" applyBorder="1" applyAlignment="1">
      <alignment horizontal="center" wrapText="1"/>
    </xf>
    <xf numFmtId="0" fontId="45" fillId="0" borderId="10" xfId="0" applyFont="1" applyBorder="1" applyAlignment="1">
      <alignment horizontal="center" wrapText="1"/>
    </xf>
    <xf numFmtId="0" fontId="45" fillId="0" borderId="51" xfId="0" applyFont="1" applyBorder="1" applyAlignment="1">
      <alignment horizontal="center" wrapText="1"/>
    </xf>
    <xf numFmtId="0" fontId="45" fillId="0" borderId="34" xfId="0" applyFont="1" applyBorder="1" applyAlignment="1">
      <alignment horizontal="center" wrapText="1"/>
    </xf>
    <xf numFmtId="1" fontId="79" fillId="0" borderId="98" xfId="0" applyNumberFormat="1" applyFont="1" applyBorder="1" applyAlignment="1">
      <alignment horizontal="center" wrapText="1"/>
    </xf>
    <xf numFmtId="0" fontId="45" fillId="0" borderId="33" xfId="0" applyFont="1" applyBorder="1" applyAlignment="1">
      <alignment horizontal="center" wrapText="1"/>
    </xf>
    <xf numFmtId="0" fontId="45" fillId="0" borderId="54" xfId="0" applyFont="1" applyBorder="1" applyAlignment="1">
      <alignment horizontal="center" wrapText="1"/>
    </xf>
    <xf numFmtId="0" fontId="45" fillId="24" borderId="29" xfId="0" applyFont="1" applyFill="1" applyBorder="1" applyAlignment="1" applyProtection="1">
      <alignment horizontal="left" vertical="top" wrapText="1"/>
      <protection/>
    </xf>
    <xf numFmtId="0" fontId="45" fillId="24" borderId="99" xfId="0" applyFont="1" applyFill="1" applyBorder="1" applyAlignment="1" applyProtection="1">
      <alignment horizontal="left" vertical="top" wrapText="1"/>
      <protection/>
    </xf>
    <xf numFmtId="0" fontId="45" fillId="0" borderId="54" xfId="0" applyFont="1" applyBorder="1" applyAlignment="1">
      <alignment horizontal="center" vertical="center" textRotation="90" wrapText="1"/>
    </xf>
    <xf numFmtId="0" fontId="45" fillId="0" borderId="10" xfId="0" applyFont="1" applyBorder="1" applyAlignment="1">
      <alignment horizontal="center" vertical="center" textRotation="90" wrapText="1"/>
    </xf>
    <xf numFmtId="0" fontId="46" fillId="25" borderId="52" xfId="0" applyFont="1" applyFill="1" applyBorder="1" applyAlignment="1">
      <alignment horizontal="center" vertical="center" textRotation="90" wrapText="1"/>
    </xf>
    <xf numFmtId="0" fontId="45" fillId="0" borderId="3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0" borderId="54"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4" xfId="0" applyFont="1" applyBorder="1" applyAlignment="1">
      <alignment horizontal="center" vertical="center" wrapText="1"/>
    </xf>
    <xf numFmtId="0" fontId="54" fillId="0" borderId="0" xfId="0" applyFont="1" applyAlignment="1">
      <alignment horizontal="center"/>
    </xf>
    <xf numFmtId="0" fontId="35" fillId="0" borderId="53" xfId="0" applyFont="1" applyBorder="1" applyAlignment="1" applyProtection="1">
      <alignment horizontal="center" vertical="center"/>
      <protection/>
    </xf>
    <xf numFmtId="49" fontId="46" fillId="0" borderId="28" xfId="0" applyNumberFormat="1" applyFont="1" applyBorder="1" applyAlignment="1">
      <alignment horizontal="center" vertical="center" wrapText="1"/>
    </xf>
    <xf numFmtId="49" fontId="46" fillId="0" borderId="44"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0" fontId="46" fillId="25" borderId="51" xfId="0" applyFont="1" applyFill="1" applyBorder="1" applyAlignment="1">
      <alignment horizontal="center" vertical="center" wrapText="1"/>
    </xf>
    <xf numFmtId="0" fontId="46" fillId="0" borderId="33"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0" borderId="33"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34"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95" xfId="0" applyFont="1" applyBorder="1" applyAlignment="1">
      <alignment horizontal="center" vertical="center" wrapText="1"/>
    </xf>
    <xf numFmtId="0" fontId="46" fillId="0" borderId="52" xfId="0" applyFont="1" applyBorder="1" applyAlignment="1">
      <alignment horizontal="center" vertical="center" textRotation="90" wrapText="1"/>
    </xf>
    <xf numFmtId="0" fontId="0" fillId="25" borderId="51" xfId="0" applyFont="1" applyFill="1" applyBorder="1" applyAlignment="1">
      <alignment horizontal="left" vertical="top" wrapText="1"/>
    </xf>
    <xf numFmtId="0" fontId="0" fillId="25" borderId="54" xfId="0" applyFont="1" applyFill="1" applyBorder="1" applyAlignment="1">
      <alignment horizontal="left" vertical="top" wrapText="1"/>
    </xf>
    <xf numFmtId="0" fontId="0" fillId="25" borderId="54" xfId="0" applyFill="1" applyBorder="1" applyAlignment="1">
      <alignment horizontal="left" vertical="top" wrapText="1"/>
    </xf>
    <xf numFmtId="0" fontId="112" fillId="25" borderId="51" xfId="0" applyFont="1" applyFill="1" applyBorder="1" applyAlignment="1">
      <alignment horizontal="left" vertical="top" wrapText="1"/>
    </xf>
    <xf numFmtId="0" fontId="112" fillId="25" borderId="54" xfId="0" applyFont="1" applyFill="1" applyBorder="1" applyAlignment="1">
      <alignment horizontal="left" vertical="top" wrapText="1"/>
    </xf>
    <xf numFmtId="0" fontId="0" fillId="25" borderId="10" xfId="0" applyFill="1" applyBorder="1" applyAlignment="1">
      <alignment horizontal="center" vertical="center"/>
    </xf>
    <xf numFmtId="0" fontId="36" fillId="0" borderId="51" xfId="0" applyFont="1" applyFill="1" applyBorder="1" applyAlignment="1" applyProtection="1">
      <alignment horizontal="left" wrapText="1"/>
      <protection/>
    </xf>
    <xf numFmtId="0" fontId="36" fillId="0" borderId="95" xfId="0" applyFont="1" applyFill="1" applyBorder="1" applyAlignment="1" applyProtection="1">
      <alignment horizontal="left" wrapText="1"/>
      <protection/>
    </xf>
    <xf numFmtId="0" fontId="36" fillId="0" borderId="54" xfId="0" applyFont="1" applyFill="1" applyBorder="1" applyAlignment="1" applyProtection="1">
      <alignment horizontal="left" wrapText="1"/>
      <protection/>
    </xf>
    <xf numFmtId="0" fontId="36" fillId="0" borderId="51" xfId="0" applyFont="1" applyFill="1" applyBorder="1" applyAlignment="1" applyProtection="1">
      <alignment horizontal="left" vertical="center" wrapText="1"/>
      <protection/>
    </xf>
    <xf numFmtId="0" fontId="36" fillId="0" borderId="95" xfId="0" applyFont="1" applyFill="1" applyBorder="1" applyAlignment="1" applyProtection="1">
      <alignment horizontal="left" vertical="center" wrapText="1"/>
      <protection/>
    </xf>
    <xf numFmtId="0" fontId="36" fillId="0" borderId="54" xfId="0" applyFont="1" applyFill="1" applyBorder="1" applyAlignment="1" applyProtection="1">
      <alignment horizontal="left" vertical="center" wrapText="1"/>
      <protection/>
    </xf>
    <xf numFmtId="0" fontId="113" fillId="0" borderId="10" xfId="0" applyFont="1" applyFill="1" applyBorder="1" applyAlignment="1" applyProtection="1">
      <alignment horizontal="left" vertical="top" wrapText="1"/>
      <protection/>
    </xf>
    <xf numFmtId="0" fontId="113" fillId="0" borderId="51" xfId="0" applyFont="1" applyFill="1" applyBorder="1" applyAlignment="1" applyProtection="1">
      <alignment horizontal="left" vertical="center" wrapText="1"/>
      <protection/>
    </xf>
    <xf numFmtId="0" fontId="113" fillId="0" borderId="95" xfId="0" applyFont="1" applyFill="1" applyBorder="1" applyAlignment="1" applyProtection="1">
      <alignment horizontal="left" vertical="center" wrapText="1"/>
      <protection/>
    </xf>
    <xf numFmtId="0" fontId="113" fillId="0" borderId="54" xfId="0" applyFont="1" applyFill="1" applyBorder="1" applyAlignment="1" applyProtection="1">
      <alignment horizontal="left" vertical="center" wrapText="1"/>
      <protection/>
    </xf>
    <xf numFmtId="0" fontId="28" fillId="0" borderId="0" xfId="0" applyFont="1" applyFill="1" applyBorder="1" applyAlignment="1" applyProtection="1">
      <alignment horizontal="center" vertical="center"/>
      <protection/>
    </xf>
    <xf numFmtId="0" fontId="28" fillId="0" borderId="0" xfId="0" applyFont="1" applyFill="1" applyAlignment="1" applyProtection="1">
      <alignment horizontal="center" vertical="center"/>
      <protection/>
    </xf>
    <xf numFmtId="0" fontId="30" fillId="0" borderId="51"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54" xfId="0" applyFont="1" applyBorder="1" applyAlignment="1">
      <alignment horizontal="center" vertical="center" wrapText="1"/>
    </xf>
    <xf numFmtId="0" fontId="36" fillId="0" borderId="51" xfId="0" applyFont="1" applyFill="1" applyBorder="1" applyAlignment="1" applyProtection="1">
      <alignment horizontal="left"/>
      <protection/>
    </xf>
    <xf numFmtId="0" fontId="36" fillId="0" borderId="95" xfId="0" applyFont="1" applyFill="1" applyBorder="1" applyAlignment="1" applyProtection="1">
      <alignment horizontal="left"/>
      <protection/>
    </xf>
    <xf numFmtId="0" fontId="36" fillId="0" borderId="54" xfId="0" applyFont="1" applyFill="1" applyBorder="1" applyAlignment="1" applyProtection="1">
      <alignment horizontal="left"/>
      <protection/>
    </xf>
    <xf numFmtId="0" fontId="113" fillId="0" borderId="28" xfId="0" applyFont="1" applyFill="1" applyBorder="1" applyAlignment="1" applyProtection="1">
      <alignment horizontal="left" vertical="top" wrapText="1"/>
      <protection/>
    </xf>
    <xf numFmtId="0" fontId="113" fillId="0" borderId="18" xfId="0" applyFont="1" applyFill="1" applyBorder="1" applyAlignment="1" applyProtection="1">
      <alignment horizontal="lef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7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BJ40"/>
  <sheetViews>
    <sheetView showGridLines="0" zoomScale="95" zoomScaleNormal="95" zoomScalePageLayoutView="0" workbookViewId="0" topLeftCell="A1">
      <selection activeCell="A1" sqref="A1:BH23"/>
    </sheetView>
  </sheetViews>
  <sheetFormatPr defaultColWidth="9.140625" defaultRowHeight="12.75" outlineLevelRow="1"/>
  <cols>
    <col min="1" max="1" width="4.140625" style="3" customWidth="1"/>
    <col min="2" max="23" width="2.7109375" style="3" customWidth="1"/>
    <col min="24" max="26" width="3.140625" style="3" customWidth="1"/>
    <col min="27" max="53" width="2.7109375" style="3" customWidth="1"/>
    <col min="54" max="54" width="6.57421875" style="3" customWidth="1"/>
    <col min="55" max="55" width="6.28125" style="3" customWidth="1"/>
    <col min="56" max="56" width="4.57421875" style="3" customWidth="1"/>
    <col min="57" max="57" width="6.7109375" style="3" customWidth="1"/>
    <col min="58" max="58" width="6.00390625" style="3" customWidth="1"/>
    <col min="59" max="59" width="5.140625" style="3" customWidth="1"/>
    <col min="60" max="60" width="6.00390625" style="3" customWidth="1"/>
    <col min="61" max="16384" width="9.140625" style="3" customWidth="1"/>
  </cols>
  <sheetData>
    <row r="1" spans="1:62" ht="19.5">
      <c r="A1" s="604" t="s">
        <v>0</v>
      </c>
      <c r="B1" s="605"/>
      <c r="C1" s="605"/>
      <c r="D1" s="605"/>
      <c r="E1" s="605"/>
      <c r="F1" s="605"/>
      <c r="G1" s="605"/>
      <c r="H1" s="605"/>
      <c r="I1" s="605"/>
      <c r="J1" s="605"/>
      <c r="K1" s="605"/>
      <c r="L1" s="605"/>
      <c r="M1" s="605"/>
      <c r="N1" s="606"/>
      <c r="O1" s="607"/>
      <c r="P1" s="607"/>
      <c r="Q1" s="607"/>
      <c r="R1" s="607"/>
      <c r="S1" s="607"/>
      <c r="T1" s="607"/>
      <c r="U1" s="608" t="s">
        <v>115</v>
      </c>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5"/>
      <c r="AV1" s="605"/>
      <c r="AW1" s="605"/>
      <c r="AX1" s="605"/>
      <c r="AY1" s="605"/>
      <c r="AZ1" s="638" t="s">
        <v>0</v>
      </c>
      <c r="BA1" s="608"/>
      <c r="BB1" s="605"/>
      <c r="BD1" s="606"/>
      <c r="BE1" s="606"/>
      <c r="BF1" s="606"/>
      <c r="BG1" s="49"/>
      <c r="BH1" s="48"/>
      <c r="BJ1" s="639"/>
    </row>
    <row r="2" spans="1:62" ht="19.5">
      <c r="A2" s="609" t="s">
        <v>116</v>
      </c>
      <c r="B2" s="605"/>
      <c r="C2" s="605"/>
      <c r="D2" s="605"/>
      <c r="E2" s="605"/>
      <c r="F2" s="605"/>
      <c r="G2" s="605"/>
      <c r="H2" s="605"/>
      <c r="I2" s="605"/>
      <c r="J2" s="605"/>
      <c r="K2" s="605"/>
      <c r="L2" s="605"/>
      <c r="M2" s="605"/>
      <c r="N2" s="610"/>
      <c r="O2" s="611"/>
      <c r="P2" s="611"/>
      <c r="Q2" s="611"/>
      <c r="R2" s="611"/>
      <c r="S2" s="611"/>
      <c r="T2" s="611"/>
      <c r="U2" s="609"/>
      <c r="V2" s="605"/>
      <c r="W2" s="605"/>
      <c r="X2" s="608"/>
      <c r="Y2" s="608"/>
      <c r="Z2" s="608"/>
      <c r="AA2" s="608"/>
      <c r="AB2" s="608"/>
      <c r="AC2" s="608"/>
      <c r="AD2" s="608"/>
      <c r="AE2" s="608"/>
      <c r="AF2" s="608"/>
      <c r="AG2" s="608"/>
      <c r="AH2" s="608"/>
      <c r="AI2" s="608"/>
      <c r="AJ2" s="608"/>
      <c r="AK2" s="608"/>
      <c r="AL2" s="608"/>
      <c r="AM2" s="608"/>
      <c r="AN2" s="608"/>
      <c r="AO2" s="608"/>
      <c r="AP2" s="608"/>
      <c r="AQ2" s="608"/>
      <c r="AR2" s="605"/>
      <c r="AS2" s="605"/>
      <c r="AT2" s="605"/>
      <c r="AU2" s="605"/>
      <c r="AV2" s="605"/>
      <c r="AW2" s="605"/>
      <c r="AX2" s="612"/>
      <c r="AY2" s="605"/>
      <c r="AZ2" s="609" t="s">
        <v>116</v>
      </c>
      <c r="BA2" s="608"/>
      <c r="BB2" s="605"/>
      <c r="BD2" s="610"/>
      <c r="BE2" s="604"/>
      <c r="BF2" s="604"/>
      <c r="BG2" s="47"/>
      <c r="BH2" s="48"/>
      <c r="BJ2" s="639"/>
    </row>
    <row r="3" spans="1:62" ht="15.75" customHeight="1">
      <c r="A3" s="609" t="s">
        <v>117</v>
      </c>
      <c r="B3" s="605"/>
      <c r="C3" s="605"/>
      <c r="D3" s="605"/>
      <c r="E3" s="605"/>
      <c r="F3" s="605"/>
      <c r="G3" s="605"/>
      <c r="H3" s="605"/>
      <c r="I3" s="605"/>
      <c r="J3" s="605"/>
      <c r="K3" s="605"/>
      <c r="L3" s="605"/>
      <c r="M3" s="605"/>
      <c r="N3" s="610"/>
      <c r="O3" s="611"/>
      <c r="P3" s="611"/>
      <c r="Q3" s="611"/>
      <c r="R3" s="611"/>
      <c r="S3" s="611"/>
      <c r="T3" s="611"/>
      <c r="U3" s="609"/>
      <c r="V3" s="613"/>
      <c r="W3" s="605"/>
      <c r="X3" s="608"/>
      <c r="Y3" s="608"/>
      <c r="Z3" s="608"/>
      <c r="AA3" s="608"/>
      <c r="AB3" s="608"/>
      <c r="AC3" s="608"/>
      <c r="AD3" s="608"/>
      <c r="AE3" s="608"/>
      <c r="AF3" s="608"/>
      <c r="AG3" s="608"/>
      <c r="AH3" s="608"/>
      <c r="AI3" s="608"/>
      <c r="AJ3" s="608"/>
      <c r="AK3" s="608"/>
      <c r="AL3" s="608"/>
      <c r="AM3" s="608"/>
      <c r="AN3" s="608"/>
      <c r="AO3" s="608"/>
      <c r="AP3" s="608"/>
      <c r="AQ3" s="605"/>
      <c r="AR3" s="605"/>
      <c r="AS3" s="605"/>
      <c r="AT3" s="605"/>
      <c r="AU3" s="605"/>
      <c r="AV3" s="605"/>
      <c r="AW3" s="605"/>
      <c r="AX3" s="612"/>
      <c r="AY3" s="605"/>
      <c r="AZ3" s="609" t="s">
        <v>590</v>
      </c>
      <c r="BB3" s="605"/>
      <c r="BD3" s="610"/>
      <c r="BE3" s="604"/>
      <c r="BF3" s="604"/>
      <c r="BG3" s="47"/>
      <c r="BH3" s="48"/>
      <c r="BJ3" s="639"/>
    </row>
    <row r="4" spans="1:62" ht="17.25" customHeight="1">
      <c r="A4" s="609" t="s">
        <v>118</v>
      </c>
      <c r="B4" s="605"/>
      <c r="C4" s="605"/>
      <c r="D4" s="605"/>
      <c r="E4" s="605"/>
      <c r="F4" s="605"/>
      <c r="G4" s="605"/>
      <c r="H4" s="605"/>
      <c r="I4" s="605"/>
      <c r="J4" s="605"/>
      <c r="K4" s="605"/>
      <c r="L4" s="605"/>
      <c r="M4" s="605"/>
      <c r="N4" s="609"/>
      <c r="O4" s="607"/>
      <c r="P4" s="607"/>
      <c r="Q4" s="607"/>
      <c r="R4" s="607"/>
      <c r="S4" s="607"/>
      <c r="T4" s="607"/>
      <c r="U4" s="665" t="s">
        <v>484</v>
      </c>
      <c r="V4" s="665"/>
      <c r="W4" s="665"/>
      <c r="X4" s="665" t="s">
        <v>1</v>
      </c>
      <c r="Y4" s="665"/>
      <c r="Z4" s="665"/>
      <c r="AA4" s="665"/>
      <c r="AB4" s="665"/>
      <c r="AC4" s="665"/>
      <c r="AD4" s="665"/>
      <c r="AE4" s="665"/>
      <c r="AF4" s="665"/>
      <c r="AG4" s="665"/>
      <c r="AH4" s="665"/>
      <c r="AI4" s="665"/>
      <c r="AJ4" s="665"/>
      <c r="AK4" s="665"/>
      <c r="AL4" s="665"/>
      <c r="AM4" s="665"/>
      <c r="AN4" s="665"/>
      <c r="AO4" s="665"/>
      <c r="AP4" s="665"/>
      <c r="AQ4" s="665"/>
      <c r="AR4" s="665"/>
      <c r="AS4" s="665"/>
      <c r="AT4" s="665"/>
      <c r="AU4" s="605"/>
      <c r="AV4" s="605"/>
      <c r="AW4" s="605"/>
      <c r="AX4" s="612"/>
      <c r="AY4" s="605"/>
      <c r="AZ4" s="609" t="s">
        <v>118</v>
      </c>
      <c r="BB4" s="605"/>
      <c r="BD4" s="605"/>
      <c r="BE4" s="605"/>
      <c r="BF4" s="609"/>
      <c r="BG4" s="48"/>
      <c r="BH4" s="48"/>
      <c r="BJ4" s="639"/>
    </row>
    <row r="5" spans="1:62" ht="17.25" customHeight="1">
      <c r="A5" s="609" t="s">
        <v>311</v>
      </c>
      <c r="B5" s="605"/>
      <c r="C5" s="605"/>
      <c r="D5" s="605"/>
      <c r="E5" s="605"/>
      <c r="F5" s="605"/>
      <c r="G5" s="609"/>
      <c r="H5" s="605"/>
      <c r="I5" s="605"/>
      <c r="J5" s="605"/>
      <c r="K5" s="605"/>
      <c r="L5" s="605"/>
      <c r="M5" s="605"/>
      <c r="N5" s="609"/>
      <c r="O5" s="607"/>
      <c r="P5" s="607"/>
      <c r="Q5" s="607"/>
      <c r="R5" s="607"/>
      <c r="S5" s="607"/>
      <c r="T5" s="607"/>
      <c r="U5" s="605"/>
      <c r="V5" s="605"/>
      <c r="W5" s="605"/>
      <c r="X5" s="665" t="s">
        <v>485</v>
      </c>
      <c r="Y5" s="665"/>
      <c r="Z5" s="665"/>
      <c r="AA5" s="665"/>
      <c r="AB5" s="665"/>
      <c r="AC5" s="665"/>
      <c r="AD5" s="665"/>
      <c r="AE5" s="665"/>
      <c r="AF5" s="665"/>
      <c r="AG5" s="665"/>
      <c r="AH5" s="665"/>
      <c r="AI5" s="665"/>
      <c r="AJ5" s="665"/>
      <c r="AK5" s="665"/>
      <c r="AL5" s="665"/>
      <c r="AM5" s="665"/>
      <c r="AN5" s="665"/>
      <c r="AO5" s="665"/>
      <c r="AP5" s="665"/>
      <c r="AQ5" s="665"/>
      <c r="AR5" s="605"/>
      <c r="AS5" s="605"/>
      <c r="AT5" s="605"/>
      <c r="AU5" s="605"/>
      <c r="AV5" s="605"/>
      <c r="AW5" s="605"/>
      <c r="AX5" s="612"/>
      <c r="AY5" s="605"/>
      <c r="AZ5" s="640" t="s">
        <v>591</v>
      </c>
      <c r="BB5" s="605"/>
      <c r="BD5" s="605"/>
      <c r="BE5" s="609"/>
      <c r="BF5" s="609"/>
      <c r="BG5" s="48"/>
      <c r="BH5" s="48"/>
      <c r="BJ5" s="639"/>
    </row>
    <row r="6" spans="1:60" ht="19.5">
      <c r="A6" s="605" t="s">
        <v>483</v>
      </c>
      <c r="B6" s="605"/>
      <c r="C6" s="605"/>
      <c r="D6" s="614"/>
      <c r="E6" s="605"/>
      <c r="F6" s="605"/>
      <c r="G6" s="605"/>
      <c r="H6" s="605"/>
      <c r="I6" s="605"/>
      <c r="J6" s="605"/>
      <c r="K6" s="605"/>
      <c r="L6" s="605"/>
      <c r="M6" s="605"/>
      <c r="N6" s="605"/>
      <c r="O6" s="607"/>
      <c r="P6" s="607"/>
      <c r="Q6" s="607"/>
      <c r="R6" s="607"/>
      <c r="S6" s="607"/>
      <c r="T6" s="607"/>
      <c r="U6" s="605"/>
      <c r="V6" s="605"/>
      <c r="W6" s="605"/>
      <c r="X6" s="614"/>
      <c r="Y6" s="645" t="s">
        <v>486</v>
      </c>
      <c r="Z6" s="645"/>
      <c r="AA6" s="645"/>
      <c r="AB6" s="645"/>
      <c r="AC6" s="645"/>
      <c r="AD6" s="645"/>
      <c r="AE6" s="645"/>
      <c r="AF6" s="645"/>
      <c r="AG6" s="645"/>
      <c r="AH6" s="645"/>
      <c r="AI6" s="645"/>
      <c r="AJ6" s="645"/>
      <c r="AK6" s="645"/>
      <c r="AL6" s="645"/>
      <c r="AM6" s="645"/>
      <c r="AN6" s="645"/>
      <c r="AO6" s="621"/>
      <c r="AP6" s="621"/>
      <c r="AQ6" s="615"/>
      <c r="AR6" s="605"/>
      <c r="AS6" s="605"/>
      <c r="AT6" s="605"/>
      <c r="AU6" s="605"/>
      <c r="AV6" s="605"/>
      <c r="AW6" s="605"/>
      <c r="AX6" s="616"/>
      <c r="AY6" s="605"/>
      <c r="AZ6" s="639" t="s">
        <v>483</v>
      </c>
      <c r="BA6" s="605"/>
      <c r="BB6" s="605"/>
      <c r="BC6" s="605"/>
      <c r="BD6" s="605"/>
      <c r="BE6" s="605"/>
      <c r="BF6" s="605"/>
      <c r="BG6" s="48"/>
      <c r="BH6" s="48"/>
    </row>
    <row r="7" spans="1:61" ht="18.75">
      <c r="A7" s="605" t="s">
        <v>119</v>
      </c>
      <c r="B7" s="605"/>
      <c r="C7" s="605"/>
      <c r="D7" s="605"/>
      <c r="E7" s="605"/>
      <c r="F7" s="605"/>
      <c r="G7" s="605"/>
      <c r="H7" s="605"/>
      <c r="I7" s="605"/>
      <c r="J7" s="605"/>
      <c r="K7" s="605"/>
      <c r="L7" s="605"/>
      <c r="M7" s="605"/>
      <c r="N7" s="605"/>
      <c r="O7" s="607"/>
      <c r="P7" s="607"/>
      <c r="Q7" s="607"/>
      <c r="R7" s="607"/>
      <c r="S7" s="607"/>
      <c r="T7" s="607"/>
      <c r="U7" s="605"/>
      <c r="V7" s="605"/>
      <c r="W7" s="605"/>
      <c r="X7" s="605"/>
      <c r="Y7" s="645" t="s">
        <v>487</v>
      </c>
      <c r="Z7" s="645"/>
      <c r="AA7" s="645"/>
      <c r="AB7" s="645"/>
      <c r="AC7" s="645"/>
      <c r="AD7" s="645"/>
      <c r="AE7" s="645"/>
      <c r="AF7" s="645"/>
      <c r="AG7" s="645"/>
      <c r="AH7" s="645"/>
      <c r="AI7" s="645"/>
      <c r="AJ7" s="645"/>
      <c r="AK7" s="645"/>
      <c r="AL7" s="645"/>
      <c r="AM7" s="645"/>
      <c r="AN7" s="645"/>
      <c r="AO7" s="605"/>
      <c r="AP7" s="605"/>
      <c r="AQ7" s="605"/>
      <c r="AR7" s="608"/>
      <c r="AS7" s="605"/>
      <c r="AT7" s="605"/>
      <c r="AU7" s="605"/>
      <c r="AV7" s="605"/>
      <c r="AW7" s="605"/>
      <c r="AX7" s="605"/>
      <c r="AY7" s="605"/>
      <c r="AZ7" s="605"/>
      <c r="BA7" s="605"/>
      <c r="BB7" s="605"/>
      <c r="BC7" s="605"/>
      <c r="BD7" s="605"/>
      <c r="BE7" s="614"/>
      <c r="BF7" s="614"/>
      <c r="BG7" s="48"/>
      <c r="BH7" s="48"/>
      <c r="BI7" s="2"/>
    </row>
    <row r="8" spans="22:44" ht="17.25" customHeight="1">
      <c r="V8" s="4"/>
      <c r="X8" s="4"/>
      <c r="Y8" s="645" t="s">
        <v>100</v>
      </c>
      <c r="Z8" s="645"/>
      <c r="AA8" s="645"/>
      <c r="AB8" s="645"/>
      <c r="AC8" s="645"/>
      <c r="AD8" s="645"/>
      <c r="AE8" s="645"/>
      <c r="AF8" s="645"/>
      <c r="AG8" s="645"/>
      <c r="AH8" s="645"/>
      <c r="AI8" s="645"/>
      <c r="AJ8" s="645"/>
      <c r="AK8" s="645"/>
      <c r="AL8" s="645"/>
      <c r="AM8" s="645"/>
      <c r="AN8" s="645"/>
      <c r="AP8" s="4"/>
      <c r="AQ8" s="4"/>
      <c r="AR8" s="4"/>
    </row>
    <row r="9" spans="1:60" ht="15.75">
      <c r="A9" s="58" t="s">
        <v>111</v>
      </c>
      <c r="C9" s="6"/>
      <c r="V9" s="4"/>
      <c r="W9" s="5"/>
      <c r="Y9" s="5"/>
      <c r="Z9" s="5"/>
      <c r="AA9" s="5"/>
      <c r="AB9" s="5"/>
      <c r="AC9" s="5"/>
      <c r="AD9" s="5"/>
      <c r="AE9" s="5"/>
      <c r="AF9" s="5"/>
      <c r="AG9" s="5"/>
      <c r="AH9" s="5"/>
      <c r="AI9" s="5"/>
      <c r="AJ9" s="5"/>
      <c r="AK9" s="5"/>
      <c r="AL9" s="4"/>
      <c r="AM9" s="4"/>
      <c r="AN9" s="4"/>
      <c r="AP9" s="4"/>
      <c r="AQ9" s="4"/>
      <c r="AR9" s="4"/>
      <c r="AZ9" s="58" t="s">
        <v>2</v>
      </c>
      <c r="BC9" s="1"/>
      <c r="BD9" s="1"/>
      <c r="BE9" s="1"/>
      <c r="BF9" s="1"/>
      <c r="BG9" s="1"/>
      <c r="BH9" s="1"/>
    </row>
    <row r="10" spans="22:60" ht="13.5" customHeight="1" thickBot="1">
      <c r="V10" s="7"/>
      <c r="X10" s="4"/>
      <c r="Y10" s="4"/>
      <c r="Z10" s="4"/>
      <c r="AA10" s="4"/>
      <c r="AB10" s="4"/>
      <c r="AC10" s="4"/>
      <c r="AD10" s="4"/>
      <c r="AE10" s="4"/>
      <c r="AF10" s="4"/>
      <c r="AG10" s="4"/>
      <c r="AH10" s="4"/>
      <c r="AI10" s="4"/>
      <c r="AJ10" s="4"/>
      <c r="AK10" s="4"/>
      <c r="AL10" s="4"/>
      <c r="AM10" s="4"/>
      <c r="AN10" s="4"/>
      <c r="AP10" s="4"/>
      <c r="AQ10" s="4"/>
      <c r="AR10" s="4"/>
      <c r="BB10" s="244" t="s">
        <v>3</v>
      </c>
      <c r="BC10" s="59"/>
      <c r="BD10" s="59"/>
      <c r="BE10" s="59"/>
      <c r="BF10" s="59"/>
      <c r="BG10" s="59"/>
      <c r="BH10" s="59"/>
    </row>
    <row r="11" spans="1:60" ht="33" customHeight="1" thickTop="1">
      <c r="A11" s="666" t="s">
        <v>32</v>
      </c>
      <c r="B11" s="669" t="s">
        <v>25</v>
      </c>
      <c r="C11" s="656"/>
      <c r="D11" s="656"/>
      <c r="E11" s="657"/>
      <c r="F11" s="23" t="s">
        <v>23</v>
      </c>
      <c r="G11" s="655" t="s">
        <v>24</v>
      </c>
      <c r="H11" s="656"/>
      <c r="I11" s="657"/>
      <c r="J11" s="23" t="s">
        <v>23</v>
      </c>
      <c r="K11" s="655" t="s">
        <v>26</v>
      </c>
      <c r="L11" s="656"/>
      <c r="M11" s="656"/>
      <c r="N11" s="657"/>
      <c r="O11" s="655" t="s">
        <v>4</v>
      </c>
      <c r="P11" s="656"/>
      <c r="Q11" s="656"/>
      <c r="R11" s="657"/>
      <c r="S11" s="23"/>
      <c r="T11" s="655" t="s">
        <v>5</v>
      </c>
      <c r="U11" s="656"/>
      <c r="V11" s="656"/>
      <c r="W11" s="23"/>
      <c r="X11" s="655" t="s">
        <v>6</v>
      </c>
      <c r="Y11" s="656"/>
      <c r="Z11" s="657"/>
      <c r="AA11" s="23"/>
      <c r="AB11" s="655" t="s">
        <v>27</v>
      </c>
      <c r="AC11" s="656"/>
      <c r="AD11" s="656"/>
      <c r="AE11" s="657"/>
      <c r="AF11" s="23"/>
      <c r="AG11" s="655" t="s">
        <v>28</v>
      </c>
      <c r="AH11" s="656"/>
      <c r="AI11" s="657"/>
      <c r="AJ11" s="23"/>
      <c r="AK11" s="655" t="s">
        <v>29</v>
      </c>
      <c r="AL11" s="656"/>
      <c r="AM11" s="656"/>
      <c r="AN11" s="657"/>
      <c r="AO11" s="678" t="s">
        <v>30</v>
      </c>
      <c r="AP11" s="679"/>
      <c r="AQ11" s="679"/>
      <c r="AR11" s="680"/>
      <c r="AS11" s="60"/>
      <c r="AT11" s="678" t="s">
        <v>31</v>
      </c>
      <c r="AU11" s="679"/>
      <c r="AV11" s="680"/>
      <c r="AW11" s="60"/>
      <c r="AX11" s="673" t="s">
        <v>7</v>
      </c>
      <c r="AY11" s="673"/>
      <c r="AZ11" s="673"/>
      <c r="BA11" s="674"/>
      <c r="BB11" s="659" t="s">
        <v>8</v>
      </c>
      <c r="BC11" s="646" t="s">
        <v>33</v>
      </c>
      <c r="BD11" s="646" t="s">
        <v>109</v>
      </c>
      <c r="BE11" s="646" t="s">
        <v>34</v>
      </c>
      <c r="BF11" s="646" t="s">
        <v>35</v>
      </c>
      <c r="BG11" s="675" t="s">
        <v>9</v>
      </c>
      <c r="BH11" s="670" t="s">
        <v>36</v>
      </c>
    </row>
    <row r="12" spans="1:60" ht="39.75" customHeight="1">
      <c r="A12" s="667"/>
      <c r="B12" s="275">
        <v>1</v>
      </c>
      <c r="C12" s="276">
        <v>8</v>
      </c>
      <c r="D12" s="276">
        <v>15</v>
      </c>
      <c r="E12" s="276">
        <v>22</v>
      </c>
      <c r="F12" s="137" t="s">
        <v>423</v>
      </c>
      <c r="G12" s="276">
        <v>6</v>
      </c>
      <c r="H12" s="276">
        <v>13</v>
      </c>
      <c r="I12" s="276">
        <v>20</v>
      </c>
      <c r="J12" s="137" t="s">
        <v>424</v>
      </c>
      <c r="K12" s="277">
        <v>3</v>
      </c>
      <c r="L12" s="277">
        <v>10</v>
      </c>
      <c r="M12" s="277">
        <v>17</v>
      </c>
      <c r="N12" s="277">
        <v>24</v>
      </c>
      <c r="O12" s="277">
        <v>1</v>
      </c>
      <c r="P12" s="277">
        <v>8</v>
      </c>
      <c r="Q12" s="277">
        <v>15</v>
      </c>
      <c r="R12" s="277">
        <v>22</v>
      </c>
      <c r="S12" s="137" t="s">
        <v>425</v>
      </c>
      <c r="T12" s="277">
        <v>5</v>
      </c>
      <c r="U12" s="277">
        <v>12</v>
      </c>
      <c r="V12" s="277">
        <v>19</v>
      </c>
      <c r="W12" s="137" t="s">
        <v>426</v>
      </c>
      <c r="X12" s="277">
        <v>2</v>
      </c>
      <c r="Y12" s="277">
        <v>9</v>
      </c>
      <c r="Z12" s="277">
        <v>16</v>
      </c>
      <c r="AA12" s="137" t="s">
        <v>427</v>
      </c>
      <c r="AB12" s="277">
        <v>2</v>
      </c>
      <c r="AC12" s="277">
        <v>9</v>
      </c>
      <c r="AD12" s="277">
        <v>16</v>
      </c>
      <c r="AE12" s="277">
        <v>23</v>
      </c>
      <c r="AF12" s="137" t="s">
        <v>428</v>
      </c>
      <c r="AG12" s="277">
        <v>6</v>
      </c>
      <c r="AH12" s="277">
        <v>13</v>
      </c>
      <c r="AI12" s="277">
        <v>20</v>
      </c>
      <c r="AJ12" s="137" t="s">
        <v>429</v>
      </c>
      <c r="AK12" s="277">
        <v>4</v>
      </c>
      <c r="AL12" s="277">
        <v>11</v>
      </c>
      <c r="AM12" s="277">
        <v>18</v>
      </c>
      <c r="AN12" s="277">
        <v>25</v>
      </c>
      <c r="AO12" s="278">
        <v>1</v>
      </c>
      <c r="AP12" s="278">
        <v>8</v>
      </c>
      <c r="AQ12" s="278">
        <v>15</v>
      </c>
      <c r="AR12" s="278">
        <v>22</v>
      </c>
      <c r="AS12" s="279" t="s">
        <v>430</v>
      </c>
      <c r="AT12" s="278">
        <v>6</v>
      </c>
      <c r="AU12" s="278">
        <v>13</v>
      </c>
      <c r="AV12" s="278">
        <v>20</v>
      </c>
      <c r="AW12" s="279" t="s">
        <v>431</v>
      </c>
      <c r="AX12" s="278">
        <v>3</v>
      </c>
      <c r="AY12" s="278">
        <v>10</v>
      </c>
      <c r="AZ12" s="278">
        <v>17</v>
      </c>
      <c r="BA12" s="280">
        <v>24</v>
      </c>
      <c r="BB12" s="660"/>
      <c r="BC12" s="647"/>
      <c r="BD12" s="647"/>
      <c r="BE12" s="647"/>
      <c r="BF12" s="647"/>
      <c r="BG12" s="676"/>
      <c r="BH12" s="671"/>
    </row>
    <row r="13" spans="1:60" ht="6.75" customHeight="1">
      <c r="A13" s="667"/>
      <c r="B13" s="281"/>
      <c r="C13" s="143"/>
      <c r="D13" s="143"/>
      <c r="E13" s="143"/>
      <c r="F13" s="137"/>
      <c r="G13" s="143"/>
      <c r="H13" s="143"/>
      <c r="I13" s="143"/>
      <c r="J13" s="13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40"/>
      <c r="AP13" s="140"/>
      <c r="AQ13" s="140"/>
      <c r="AR13" s="140"/>
      <c r="AS13" s="140"/>
      <c r="AT13" s="140"/>
      <c r="AU13" s="140"/>
      <c r="AV13" s="140"/>
      <c r="AW13" s="140"/>
      <c r="AX13" s="140"/>
      <c r="AY13" s="140"/>
      <c r="AZ13" s="140"/>
      <c r="BA13" s="282"/>
      <c r="BB13" s="660"/>
      <c r="BC13" s="647"/>
      <c r="BD13" s="647"/>
      <c r="BE13" s="647"/>
      <c r="BF13" s="647"/>
      <c r="BG13" s="676"/>
      <c r="BH13" s="671"/>
    </row>
    <row r="14" spans="1:60" ht="43.5" customHeight="1" thickBot="1">
      <c r="A14" s="668"/>
      <c r="B14" s="283">
        <v>7</v>
      </c>
      <c r="C14" s="284">
        <v>14</v>
      </c>
      <c r="D14" s="284">
        <v>21</v>
      </c>
      <c r="E14" s="284">
        <v>28</v>
      </c>
      <c r="F14" s="147" t="s">
        <v>432</v>
      </c>
      <c r="G14" s="284">
        <v>12</v>
      </c>
      <c r="H14" s="284">
        <v>19</v>
      </c>
      <c r="I14" s="284">
        <v>26</v>
      </c>
      <c r="J14" s="147" t="s">
        <v>433</v>
      </c>
      <c r="K14" s="146">
        <v>9</v>
      </c>
      <c r="L14" s="146">
        <v>16</v>
      </c>
      <c r="M14" s="146">
        <v>23</v>
      </c>
      <c r="N14" s="146">
        <v>30</v>
      </c>
      <c r="O14" s="146">
        <v>7</v>
      </c>
      <c r="P14" s="146">
        <v>14</v>
      </c>
      <c r="Q14" s="146">
        <v>21</v>
      </c>
      <c r="R14" s="146">
        <v>28</v>
      </c>
      <c r="S14" s="147" t="s">
        <v>434</v>
      </c>
      <c r="T14" s="146">
        <v>11</v>
      </c>
      <c r="U14" s="146">
        <v>18</v>
      </c>
      <c r="V14" s="146">
        <v>25</v>
      </c>
      <c r="W14" s="147" t="s">
        <v>435</v>
      </c>
      <c r="X14" s="146">
        <v>8</v>
      </c>
      <c r="Y14" s="146">
        <v>15</v>
      </c>
      <c r="Z14" s="146">
        <v>22</v>
      </c>
      <c r="AA14" s="147" t="s">
        <v>436</v>
      </c>
      <c r="AB14" s="146">
        <v>8</v>
      </c>
      <c r="AC14" s="146">
        <v>15</v>
      </c>
      <c r="AD14" s="146">
        <v>22</v>
      </c>
      <c r="AE14" s="146">
        <v>29</v>
      </c>
      <c r="AF14" s="147" t="s">
        <v>437</v>
      </c>
      <c r="AG14" s="146">
        <v>12</v>
      </c>
      <c r="AH14" s="146">
        <v>19</v>
      </c>
      <c r="AI14" s="146">
        <v>26</v>
      </c>
      <c r="AJ14" s="147" t="s">
        <v>438</v>
      </c>
      <c r="AK14" s="146">
        <v>10</v>
      </c>
      <c r="AL14" s="146">
        <v>17</v>
      </c>
      <c r="AM14" s="146">
        <v>24</v>
      </c>
      <c r="AN14" s="146">
        <v>31</v>
      </c>
      <c r="AO14" s="285">
        <v>7</v>
      </c>
      <c r="AP14" s="285">
        <v>14</v>
      </c>
      <c r="AQ14" s="285">
        <v>21</v>
      </c>
      <c r="AR14" s="285">
        <v>28</v>
      </c>
      <c r="AS14" s="286" t="s">
        <v>439</v>
      </c>
      <c r="AT14" s="285">
        <v>12</v>
      </c>
      <c r="AU14" s="285">
        <v>19</v>
      </c>
      <c r="AV14" s="285">
        <v>26</v>
      </c>
      <c r="AW14" s="286" t="s">
        <v>440</v>
      </c>
      <c r="AX14" s="285">
        <v>9</v>
      </c>
      <c r="AY14" s="285">
        <v>16</v>
      </c>
      <c r="AZ14" s="285">
        <v>23</v>
      </c>
      <c r="BA14" s="287">
        <v>31</v>
      </c>
      <c r="BB14" s="661"/>
      <c r="BC14" s="648"/>
      <c r="BD14" s="648"/>
      <c r="BE14" s="648"/>
      <c r="BF14" s="648"/>
      <c r="BG14" s="677"/>
      <c r="BH14" s="672"/>
    </row>
    <row r="15" spans="1:60" ht="17.25" thickTop="1">
      <c r="A15" s="65" t="s">
        <v>18</v>
      </c>
      <c r="B15" s="86"/>
      <c r="C15" s="213">
        <v>20</v>
      </c>
      <c r="D15" s="24"/>
      <c r="E15" s="24"/>
      <c r="F15" s="24"/>
      <c r="G15" s="24"/>
      <c r="H15" s="24"/>
      <c r="I15" s="24"/>
      <c r="J15" s="24"/>
      <c r="K15" s="24"/>
      <c r="L15" s="24"/>
      <c r="M15" s="28"/>
      <c r="N15" s="24"/>
      <c r="O15" s="24"/>
      <c r="P15" s="28"/>
      <c r="Q15" s="24"/>
      <c r="R15" s="25"/>
      <c r="S15" s="25"/>
      <c r="T15" s="26"/>
      <c r="U15" s="26"/>
      <c r="V15" s="27" t="s">
        <v>10</v>
      </c>
      <c r="W15" s="28" t="s">
        <v>11</v>
      </c>
      <c r="X15" s="28" t="s">
        <v>11</v>
      </c>
      <c r="Y15" s="29"/>
      <c r="Z15" s="213">
        <v>20</v>
      </c>
      <c r="AA15" s="24"/>
      <c r="AB15" s="29"/>
      <c r="AC15" s="24"/>
      <c r="AD15" s="24"/>
      <c r="AE15" s="29"/>
      <c r="AF15" s="24"/>
      <c r="AG15" s="24"/>
      <c r="AH15" s="29"/>
      <c r="AI15" s="24"/>
      <c r="AJ15" s="28"/>
      <c r="AK15" s="28" t="s">
        <v>103</v>
      </c>
      <c r="AL15" s="28" t="s">
        <v>103</v>
      </c>
      <c r="AM15" s="29"/>
      <c r="AN15" s="29"/>
      <c r="AO15" s="29"/>
      <c r="AP15" s="27"/>
      <c r="AQ15" s="27"/>
      <c r="AR15" s="27"/>
      <c r="AS15" s="17" t="s">
        <v>10</v>
      </c>
      <c r="AT15" s="28" t="s">
        <v>11</v>
      </c>
      <c r="AU15" s="28" t="s">
        <v>11</v>
      </c>
      <c r="AV15" s="28" t="s">
        <v>11</v>
      </c>
      <c r="AW15" s="28" t="s">
        <v>11</v>
      </c>
      <c r="AX15" s="28" t="s">
        <v>11</v>
      </c>
      <c r="AY15" s="28" t="s">
        <v>11</v>
      </c>
      <c r="AZ15" s="28" t="s">
        <v>11</v>
      </c>
      <c r="BA15" s="30" t="s">
        <v>11</v>
      </c>
      <c r="BB15" s="50">
        <f>SUM(C15,Z15)</f>
        <v>40</v>
      </c>
      <c r="BC15" s="51">
        <v>2</v>
      </c>
      <c r="BD15" s="91">
        <v>2</v>
      </c>
      <c r="BE15" s="51"/>
      <c r="BF15" s="51"/>
      <c r="BG15" s="51">
        <v>10</v>
      </c>
      <c r="BH15" s="92" t="s">
        <v>322</v>
      </c>
    </row>
    <row r="16" spans="1:60" ht="14.25">
      <c r="A16" s="66" t="s">
        <v>19</v>
      </c>
      <c r="B16" s="87"/>
      <c r="C16" s="214">
        <v>18</v>
      </c>
      <c r="D16" s="14"/>
      <c r="E16" s="14"/>
      <c r="F16" s="14"/>
      <c r="G16" s="14"/>
      <c r="H16" s="14"/>
      <c r="I16" s="14"/>
      <c r="J16" s="14"/>
      <c r="K16" s="14"/>
      <c r="L16" s="14"/>
      <c r="M16" s="14"/>
      <c r="N16" s="14"/>
      <c r="O16" s="20"/>
      <c r="P16" s="14"/>
      <c r="Q16" s="14"/>
      <c r="R16" s="15"/>
      <c r="S16" s="15"/>
      <c r="T16" s="17" t="s">
        <v>10</v>
      </c>
      <c r="U16" s="17" t="s">
        <v>10</v>
      </c>
      <c r="V16" s="17" t="s">
        <v>10</v>
      </c>
      <c r="W16" s="18" t="s">
        <v>11</v>
      </c>
      <c r="X16" s="18" t="s">
        <v>11</v>
      </c>
      <c r="Y16" s="19"/>
      <c r="Z16" s="214">
        <v>19</v>
      </c>
      <c r="AA16" s="14"/>
      <c r="AB16" s="19"/>
      <c r="AC16" s="14"/>
      <c r="AD16" s="20"/>
      <c r="AE16" s="19"/>
      <c r="AF16" s="14"/>
      <c r="AG16" s="14"/>
      <c r="AH16" s="19"/>
      <c r="AI16" s="21"/>
      <c r="AJ16" s="14"/>
      <c r="AK16" s="14"/>
      <c r="AL16" s="14"/>
      <c r="AM16" s="14"/>
      <c r="AN16" s="19"/>
      <c r="AO16" s="19"/>
      <c r="AP16" s="17"/>
      <c r="AQ16" s="17"/>
      <c r="AR16" s="17" t="s">
        <v>10</v>
      </c>
      <c r="AS16" s="22" t="s">
        <v>12</v>
      </c>
      <c r="AT16" s="22" t="s">
        <v>12</v>
      </c>
      <c r="AU16" s="22" t="s">
        <v>12</v>
      </c>
      <c r="AV16" s="22" t="s">
        <v>12</v>
      </c>
      <c r="AW16" s="18" t="s">
        <v>11</v>
      </c>
      <c r="AX16" s="18" t="s">
        <v>11</v>
      </c>
      <c r="AY16" s="18" t="s">
        <v>11</v>
      </c>
      <c r="AZ16" s="18" t="s">
        <v>11</v>
      </c>
      <c r="BA16" s="31" t="s">
        <v>11</v>
      </c>
      <c r="BB16" s="52">
        <f>SUM(C16,Z16)</f>
        <v>37</v>
      </c>
      <c r="BC16" s="53">
        <v>4</v>
      </c>
      <c r="BD16" s="62"/>
      <c r="BE16" s="53">
        <v>4</v>
      </c>
      <c r="BF16" s="53"/>
      <c r="BG16" s="53">
        <v>7</v>
      </c>
      <c r="BH16" s="54">
        <f>SUM(BB16:BG16)</f>
        <v>52</v>
      </c>
    </row>
    <row r="17" spans="1:60" ht="14.25">
      <c r="A17" s="66" t="s">
        <v>20</v>
      </c>
      <c r="B17" s="87"/>
      <c r="C17" s="214">
        <v>18</v>
      </c>
      <c r="D17" s="14"/>
      <c r="E17" s="14"/>
      <c r="F17" s="14"/>
      <c r="G17" s="14"/>
      <c r="H17" s="14"/>
      <c r="I17" s="14"/>
      <c r="J17" s="14"/>
      <c r="K17" s="14"/>
      <c r="L17" s="14"/>
      <c r="M17" s="14"/>
      <c r="N17" s="14"/>
      <c r="O17" s="20"/>
      <c r="P17" s="20"/>
      <c r="Q17" s="14"/>
      <c r="R17" s="15"/>
      <c r="S17" s="15"/>
      <c r="T17" s="17" t="s">
        <v>10</v>
      </c>
      <c r="U17" s="17" t="s">
        <v>10</v>
      </c>
      <c r="V17" s="17" t="s">
        <v>10</v>
      </c>
      <c r="W17" s="18" t="s">
        <v>11</v>
      </c>
      <c r="X17" s="18" t="s">
        <v>11</v>
      </c>
      <c r="Y17" s="19"/>
      <c r="Z17" s="214">
        <v>18</v>
      </c>
      <c r="AA17" s="14"/>
      <c r="AB17" s="19"/>
      <c r="AC17" s="20"/>
      <c r="AD17" s="14"/>
      <c r="AE17" s="19"/>
      <c r="AF17" s="20"/>
      <c r="AG17" s="14"/>
      <c r="AH17" s="19"/>
      <c r="AI17" s="14"/>
      <c r="AJ17" s="14"/>
      <c r="AK17" s="13"/>
      <c r="AL17" s="20"/>
      <c r="AM17" s="19"/>
      <c r="AN17" s="19"/>
      <c r="AO17" s="17"/>
      <c r="AP17" s="17"/>
      <c r="AQ17" s="17" t="s">
        <v>10</v>
      </c>
      <c r="AR17" s="17" t="s">
        <v>10</v>
      </c>
      <c r="AS17" s="17" t="s">
        <v>10</v>
      </c>
      <c r="AT17" s="22" t="s">
        <v>12</v>
      </c>
      <c r="AU17" s="22" t="s">
        <v>12</v>
      </c>
      <c r="AV17" s="22" t="s">
        <v>12</v>
      </c>
      <c r="AW17" s="22" t="s">
        <v>12</v>
      </c>
      <c r="AX17" s="18" t="s">
        <v>11</v>
      </c>
      <c r="AY17" s="18" t="s">
        <v>11</v>
      </c>
      <c r="AZ17" s="18" t="s">
        <v>11</v>
      </c>
      <c r="BA17" s="31" t="s">
        <v>11</v>
      </c>
      <c r="BB17" s="52">
        <f>SUM(C17,Z17)</f>
        <v>36</v>
      </c>
      <c r="BC17" s="53">
        <v>6</v>
      </c>
      <c r="BD17" s="62"/>
      <c r="BE17" s="53">
        <v>4</v>
      </c>
      <c r="BF17" s="53"/>
      <c r="BG17" s="53">
        <v>6</v>
      </c>
      <c r="BH17" s="54">
        <f>SUM(BB17:BG17)</f>
        <v>52</v>
      </c>
    </row>
    <row r="18" spans="1:60" ht="14.25">
      <c r="A18" s="66" t="s">
        <v>21</v>
      </c>
      <c r="B18" s="87"/>
      <c r="C18" s="214">
        <v>20</v>
      </c>
      <c r="D18" s="14"/>
      <c r="E18" s="14"/>
      <c r="F18" s="14"/>
      <c r="G18" s="14"/>
      <c r="H18" s="14"/>
      <c r="I18" s="14"/>
      <c r="J18" s="14"/>
      <c r="K18" s="14"/>
      <c r="L18" s="14"/>
      <c r="M18" s="14"/>
      <c r="N18" s="14"/>
      <c r="O18" s="14"/>
      <c r="P18" s="14"/>
      <c r="Q18" s="14"/>
      <c r="R18" s="15"/>
      <c r="S18" s="15"/>
      <c r="T18" s="16"/>
      <c r="U18" s="17"/>
      <c r="V18" s="17" t="s">
        <v>10</v>
      </c>
      <c r="W18" s="18" t="s">
        <v>11</v>
      </c>
      <c r="X18" s="18" t="s">
        <v>11</v>
      </c>
      <c r="Y18" s="19"/>
      <c r="Z18" s="214">
        <v>17</v>
      </c>
      <c r="AA18" s="14"/>
      <c r="AB18" s="19"/>
      <c r="AC18" s="14"/>
      <c r="AD18" s="14"/>
      <c r="AE18" s="19"/>
      <c r="AF18" s="14"/>
      <c r="AG18" s="14"/>
      <c r="AH18" s="19"/>
      <c r="AI18" s="14"/>
      <c r="AJ18" s="14"/>
      <c r="AK18" s="13"/>
      <c r="AL18" s="19"/>
      <c r="AM18" s="19"/>
      <c r="AN18" s="19"/>
      <c r="AO18" s="17"/>
      <c r="AP18" s="17" t="s">
        <v>10</v>
      </c>
      <c r="AQ18" s="17" t="s">
        <v>10</v>
      </c>
      <c r="AR18" s="17" t="s">
        <v>10</v>
      </c>
      <c r="AS18" s="22" t="s">
        <v>12</v>
      </c>
      <c r="AT18" s="22" t="s">
        <v>12</v>
      </c>
      <c r="AU18" s="22" t="s">
        <v>12</v>
      </c>
      <c r="AV18" s="22" t="s">
        <v>12</v>
      </c>
      <c r="AW18" s="18" t="s">
        <v>11</v>
      </c>
      <c r="AX18" s="18" t="s">
        <v>11</v>
      </c>
      <c r="AY18" s="18" t="s">
        <v>11</v>
      </c>
      <c r="AZ18" s="18" t="s">
        <v>11</v>
      </c>
      <c r="BA18" s="31" t="s">
        <v>11</v>
      </c>
      <c r="BB18" s="52">
        <f>SUM(C18,Z18)</f>
        <v>37</v>
      </c>
      <c r="BC18" s="53">
        <v>4</v>
      </c>
      <c r="BD18" s="62"/>
      <c r="BE18" s="53">
        <v>4</v>
      </c>
      <c r="BF18" s="53"/>
      <c r="BG18" s="53">
        <v>7</v>
      </c>
      <c r="BH18" s="54">
        <f>SUM(BB18:BG18)</f>
        <v>52</v>
      </c>
    </row>
    <row r="19" spans="1:60" ht="15" thickBot="1">
      <c r="A19" s="67" t="s">
        <v>22</v>
      </c>
      <c r="B19" s="88"/>
      <c r="C19" s="215">
        <v>16</v>
      </c>
      <c r="D19" s="32"/>
      <c r="E19" s="32"/>
      <c r="F19" s="32"/>
      <c r="G19" s="32"/>
      <c r="H19" s="32"/>
      <c r="I19" s="32"/>
      <c r="J19" s="32"/>
      <c r="K19" s="32"/>
      <c r="L19" s="32"/>
      <c r="M19" s="32"/>
      <c r="N19" s="32"/>
      <c r="O19" s="32"/>
      <c r="P19" s="32"/>
      <c r="Q19" s="32"/>
      <c r="R19" s="81" t="s">
        <v>10</v>
      </c>
      <c r="S19" s="33" t="s">
        <v>11</v>
      </c>
      <c r="T19" s="33" t="s">
        <v>11</v>
      </c>
      <c r="U19" s="82" t="s">
        <v>12</v>
      </c>
      <c r="V19" s="43"/>
      <c r="W19" s="33"/>
      <c r="X19" s="33"/>
      <c r="Y19" s="35"/>
      <c r="Z19" s="215">
        <v>20</v>
      </c>
      <c r="AA19" s="32"/>
      <c r="AB19" s="35"/>
      <c r="AC19" s="32"/>
      <c r="AD19" s="32"/>
      <c r="AE19" s="35"/>
      <c r="AF19" s="32"/>
      <c r="AG19" s="32"/>
      <c r="AH19" s="35"/>
      <c r="AI19" s="32"/>
      <c r="AJ19" s="32"/>
      <c r="AK19" s="34"/>
      <c r="AL19" s="43"/>
      <c r="AM19" s="43"/>
      <c r="AN19" s="43"/>
      <c r="AO19" s="43"/>
      <c r="AP19" s="61" t="s">
        <v>13</v>
      </c>
      <c r="AQ19" s="61" t="s">
        <v>13</v>
      </c>
      <c r="AR19" s="61" t="s">
        <v>13</v>
      </c>
      <c r="AS19" s="36"/>
      <c r="AT19" s="36"/>
      <c r="AU19" s="36"/>
      <c r="AV19" s="36"/>
      <c r="AW19" s="36"/>
      <c r="AX19" s="33"/>
      <c r="AY19" s="33"/>
      <c r="AZ19" s="33"/>
      <c r="BA19" s="44"/>
      <c r="BB19" s="52">
        <f>SUM(C19,Z19)</f>
        <v>36</v>
      </c>
      <c r="BC19" s="53">
        <v>1</v>
      </c>
      <c r="BD19" s="62"/>
      <c r="BE19" s="53">
        <v>1</v>
      </c>
      <c r="BF19" s="53">
        <v>3</v>
      </c>
      <c r="BG19" s="53">
        <v>2</v>
      </c>
      <c r="BH19" s="54">
        <f>SUM(BB19:BG19)</f>
        <v>43</v>
      </c>
    </row>
    <row r="20" spans="1:60" ht="16.5" thickBot="1" thickTop="1">
      <c r="A20" s="191"/>
      <c r="B20" s="192">
        <v>1</v>
      </c>
      <c r="C20" s="192">
        <v>1</v>
      </c>
      <c r="D20" s="192">
        <v>1</v>
      </c>
      <c r="E20" s="192">
        <v>1</v>
      </c>
      <c r="F20" s="192">
        <v>1</v>
      </c>
      <c r="G20" s="192">
        <v>1</v>
      </c>
      <c r="H20" s="192">
        <v>1</v>
      </c>
      <c r="I20" s="192">
        <v>1</v>
      </c>
      <c r="J20" s="192">
        <v>1</v>
      </c>
      <c r="K20" s="192">
        <v>1</v>
      </c>
      <c r="L20" s="192">
        <v>1</v>
      </c>
      <c r="M20" s="192">
        <v>1</v>
      </c>
      <c r="N20" s="192">
        <v>1</v>
      </c>
      <c r="O20" s="192">
        <v>1</v>
      </c>
      <c r="P20" s="192">
        <v>1</v>
      </c>
      <c r="Q20" s="192">
        <v>1</v>
      </c>
      <c r="R20" s="192">
        <v>1</v>
      </c>
      <c r="S20" s="192">
        <v>1</v>
      </c>
      <c r="T20" s="192">
        <v>1</v>
      </c>
      <c r="U20" s="192">
        <v>1</v>
      </c>
      <c r="V20" s="192">
        <v>1</v>
      </c>
      <c r="W20" s="192">
        <v>1</v>
      </c>
      <c r="X20" s="192">
        <v>1</v>
      </c>
      <c r="Y20" s="192">
        <v>1</v>
      </c>
      <c r="Z20" s="192">
        <v>1</v>
      </c>
      <c r="AA20" s="192">
        <v>1</v>
      </c>
      <c r="AB20" s="192">
        <v>1</v>
      </c>
      <c r="AC20" s="192">
        <v>1</v>
      </c>
      <c r="AD20" s="192">
        <v>1</v>
      </c>
      <c r="AE20" s="192">
        <v>1</v>
      </c>
      <c r="AF20" s="192">
        <v>1</v>
      </c>
      <c r="AG20" s="192">
        <v>1</v>
      </c>
      <c r="AH20" s="192">
        <v>1</v>
      </c>
      <c r="AI20" s="192">
        <v>1</v>
      </c>
      <c r="AJ20" s="192">
        <v>1</v>
      </c>
      <c r="AK20" s="192">
        <v>1</v>
      </c>
      <c r="AL20" s="192">
        <v>1</v>
      </c>
      <c r="AM20" s="192">
        <v>1</v>
      </c>
      <c r="AN20" s="192">
        <v>1</v>
      </c>
      <c r="AO20" s="192">
        <v>1</v>
      </c>
      <c r="AP20" s="192">
        <v>1</v>
      </c>
      <c r="AQ20" s="192">
        <v>1</v>
      </c>
      <c r="AR20" s="192">
        <v>1</v>
      </c>
      <c r="AS20" s="193"/>
      <c r="AT20" s="8"/>
      <c r="AU20" s="8"/>
      <c r="AV20" s="8"/>
      <c r="AW20" s="8"/>
      <c r="AX20" s="8"/>
      <c r="AY20" s="8"/>
      <c r="AZ20" s="8"/>
      <c r="BA20" s="8"/>
      <c r="BB20" s="55">
        <f>SUM(BB15:BB19)</f>
        <v>186</v>
      </c>
      <c r="BC20" s="56">
        <f>SUM(BC15:BC19)</f>
        <v>17</v>
      </c>
      <c r="BD20" s="63" t="s">
        <v>110</v>
      </c>
      <c r="BE20" s="56">
        <f>SUM(BE15:BE19)</f>
        <v>13</v>
      </c>
      <c r="BF20" s="56">
        <f>SUM(BF15:BF19)</f>
        <v>3</v>
      </c>
      <c r="BG20" s="56">
        <f>SUM(BG15:BG19)</f>
        <v>32</v>
      </c>
      <c r="BH20" s="57">
        <f>SUM(BB20:BG20)</f>
        <v>251</v>
      </c>
    </row>
    <row r="21" spans="1:60" ht="16.5" thickTop="1">
      <c r="A21" s="38" t="s">
        <v>14</v>
      </c>
      <c r="C21" s="38"/>
      <c r="D21" s="38"/>
      <c r="E21" s="38"/>
      <c r="F21" s="38"/>
      <c r="G21" s="238"/>
      <c r="H21" s="38" t="s">
        <v>38</v>
      </c>
      <c r="I21" s="38" t="s">
        <v>15</v>
      </c>
      <c r="J21" s="38"/>
      <c r="K21" s="38"/>
      <c r="L21" s="38"/>
      <c r="M21" s="38"/>
      <c r="N21" s="38"/>
      <c r="O21" s="38"/>
      <c r="P21" s="239"/>
      <c r="Q21" s="38"/>
      <c r="R21" s="38"/>
      <c r="T21" s="240">
        <v>0</v>
      </c>
      <c r="U21" s="38" t="s">
        <v>38</v>
      </c>
      <c r="V21" s="38" t="s">
        <v>37</v>
      </c>
      <c r="W21" s="38"/>
      <c r="X21" s="38"/>
      <c r="Y21" s="38"/>
      <c r="Z21" s="38"/>
      <c r="AA21" s="239"/>
      <c r="AB21" s="38"/>
      <c r="AC21" s="38"/>
      <c r="AD21" s="38"/>
      <c r="AE21" s="38"/>
      <c r="AF21" s="38"/>
      <c r="AH21" s="241" t="s">
        <v>11</v>
      </c>
      <c r="AI21" s="38" t="s">
        <v>38</v>
      </c>
      <c r="AJ21" s="38" t="s">
        <v>17</v>
      </c>
      <c r="AK21" s="239"/>
      <c r="AL21" s="242"/>
      <c r="AM21" s="242"/>
      <c r="AN21" s="242"/>
      <c r="AO21" s="242"/>
      <c r="AQ21" s="9"/>
      <c r="AR21" s="10"/>
      <c r="AV21" s="11"/>
      <c r="AW21" s="11"/>
      <c r="AX21" s="11"/>
      <c r="AY21" s="11"/>
      <c r="AZ21" s="11"/>
      <c r="BB21" s="11"/>
      <c r="BC21" s="11"/>
      <c r="BD21" s="11"/>
      <c r="BE21" s="11"/>
      <c r="BF21" s="11"/>
      <c r="BG21" s="11"/>
      <c r="BH21" s="11"/>
    </row>
    <row r="22" spans="2:60" ht="5.25" customHeight="1">
      <c r="B22" s="38"/>
      <c r="C22" s="38"/>
      <c r="D22" s="38"/>
      <c r="E22" s="38"/>
      <c r="F22" s="38"/>
      <c r="G22" s="38"/>
      <c r="H22" s="38"/>
      <c r="I22" s="38"/>
      <c r="J22" s="38"/>
      <c r="K22" s="38"/>
      <c r="L22" s="38"/>
      <c r="M22" s="38"/>
      <c r="N22" s="38"/>
      <c r="O22" s="38"/>
      <c r="P22" s="38"/>
      <c r="Q22" s="38"/>
      <c r="R22" s="38"/>
      <c r="T22" s="38"/>
      <c r="U22" s="38"/>
      <c r="V22" s="38"/>
      <c r="W22" s="38"/>
      <c r="X22" s="38"/>
      <c r="Y22" s="38"/>
      <c r="Z22" s="38"/>
      <c r="AA22" s="38"/>
      <c r="AB22" s="38"/>
      <c r="AC22" s="38"/>
      <c r="AD22" s="38"/>
      <c r="AE22" s="38"/>
      <c r="AF22" s="38"/>
      <c r="AH22" s="38"/>
      <c r="AI22" s="38"/>
      <c r="AJ22" s="38"/>
      <c r="AK22" s="239"/>
      <c r="AL22" s="242"/>
      <c r="AM22" s="242"/>
      <c r="AN22" s="242"/>
      <c r="AO22" s="242"/>
      <c r="AQ22" s="9"/>
      <c r="AR22" s="10"/>
      <c r="AS22" s="10"/>
      <c r="AT22" s="11"/>
      <c r="AU22" s="11"/>
      <c r="AV22" s="11"/>
      <c r="AW22" s="12"/>
      <c r="AX22" s="12"/>
      <c r="AY22" s="12"/>
      <c r="AZ22" s="12"/>
      <c r="BA22" s="12"/>
      <c r="BB22" s="11"/>
      <c r="BC22" s="11"/>
      <c r="BD22" s="11"/>
      <c r="BE22" s="11"/>
      <c r="BF22" s="11"/>
      <c r="BG22" s="11"/>
      <c r="BH22" s="11"/>
    </row>
    <row r="23" spans="2:60" ht="15.75">
      <c r="B23" s="38"/>
      <c r="C23" s="38"/>
      <c r="D23" s="38"/>
      <c r="E23" s="38"/>
      <c r="F23" s="38"/>
      <c r="G23" s="243" t="s">
        <v>10</v>
      </c>
      <c r="H23" s="38" t="s">
        <v>38</v>
      </c>
      <c r="I23" s="38" t="s">
        <v>16</v>
      </c>
      <c r="J23" s="38"/>
      <c r="K23" s="38"/>
      <c r="L23" s="38"/>
      <c r="M23" s="38"/>
      <c r="N23" s="38"/>
      <c r="O23" s="38"/>
      <c r="P23" s="239"/>
      <c r="Q23" s="38"/>
      <c r="R23" s="38"/>
      <c r="T23" s="241" t="s">
        <v>12</v>
      </c>
      <c r="U23" s="38" t="s">
        <v>38</v>
      </c>
      <c r="V23" s="38" t="s">
        <v>106</v>
      </c>
      <c r="W23" s="38"/>
      <c r="X23" s="38"/>
      <c r="Y23" s="38"/>
      <c r="Z23" s="38"/>
      <c r="AA23" s="239"/>
      <c r="AB23" s="38"/>
      <c r="AC23" s="38"/>
      <c r="AD23" s="38"/>
      <c r="AE23" s="38"/>
      <c r="AF23" s="38"/>
      <c r="AH23" s="241" t="s">
        <v>13</v>
      </c>
      <c r="AI23" s="38" t="s">
        <v>38</v>
      </c>
      <c r="AJ23" s="38" t="s">
        <v>107</v>
      </c>
      <c r="AK23" s="239"/>
      <c r="AL23" s="242"/>
      <c r="AM23" s="242"/>
      <c r="AN23" s="242"/>
      <c r="AO23" s="242"/>
      <c r="AS23" s="10"/>
      <c r="AT23" s="11"/>
      <c r="AU23" s="11"/>
      <c r="AV23" s="11"/>
      <c r="BB23" s="194">
        <f>SUM(BB20:BC20)</f>
        <v>203</v>
      </c>
      <c r="BC23" s="11"/>
      <c r="BD23" s="11"/>
      <c r="BE23" s="11"/>
      <c r="BF23" s="11"/>
      <c r="BG23" s="11"/>
      <c r="BH23" s="11"/>
    </row>
    <row r="24" ht="7.5" customHeight="1"/>
    <row r="25" ht="12.75"/>
    <row r="26" spans="2:44" ht="13.5" hidden="1" outlineLevel="1">
      <c r="B26" s="3">
        <v>1</v>
      </c>
      <c r="C26" s="3">
        <v>2</v>
      </c>
      <c r="D26" s="3">
        <v>3</v>
      </c>
      <c r="E26" s="3">
        <v>4</v>
      </c>
      <c r="F26" s="3">
        <v>5</v>
      </c>
      <c r="G26" s="3">
        <v>6</v>
      </c>
      <c r="H26" s="3">
        <v>7</v>
      </c>
      <c r="I26" s="3">
        <v>8</v>
      </c>
      <c r="J26" s="3">
        <v>9</v>
      </c>
      <c r="K26" s="3">
        <v>10</v>
      </c>
      <c r="L26" s="3">
        <v>11</v>
      </c>
      <c r="M26" s="3">
        <v>12</v>
      </c>
      <c r="N26" s="3">
        <v>13</v>
      </c>
      <c r="O26" s="3">
        <v>14</v>
      </c>
      <c r="P26" s="3">
        <v>15</v>
      </c>
      <c r="Q26" s="3">
        <v>16</v>
      </c>
      <c r="R26" s="3">
        <v>17</v>
      </c>
      <c r="S26" s="3">
        <v>18</v>
      </c>
      <c r="T26" s="3">
        <v>19</v>
      </c>
      <c r="U26" s="3">
        <v>20</v>
      </c>
      <c r="V26" s="3">
        <v>21</v>
      </c>
      <c r="Y26" s="3">
        <v>1</v>
      </c>
      <c r="Z26" s="3">
        <v>2</v>
      </c>
      <c r="AA26" s="3">
        <v>3</v>
      </c>
      <c r="AB26" s="3">
        <v>4</v>
      </c>
      <c r="AC26" s="3">
        <v>5</v>
      </c>
      <c r="AD26" s="3">
        <v>6</v>
      </c>
      <c r="AE26" s="3">
        <v>7</v>
      </c>
      <c r="AF26" s="3">
        <v>8</v>
      </c>
      <c r="AG26" s="3">
        <v>9</v>
      </c>
      <c r="AH26" s="3">
        <v>10</v>
      </c>
      <c r="AI26" s="3">
        <v>11</v>
      </c>
      <c r="AJ26" s="3">
        <v>12</v>
      </c>
      <c r="AK26" s="3">
        <v>13</v>
      </c>
      <c r="AL26" s="3">
        <v>14</v>
      </c>
      <c r="AM26" s="3">
        <v>15</v>
      </c>
      <c r="AN26" s="3">
        <v>16</v>
      </c>
      <c r="AO26" s="3">
        <v>17</v>
      </c>
      <c r="AP26" s="3">
        <v>18</v>
      </c>
      <c r="AQ26" s="3">
        <v>19</v>
      </c>
      <c r="AR26" s="3">
        <v>20</v>
      </c>
    </row>
    <row r="27" spans="1:60" ht="15.75" hidden="1" outlineLevel="1" thickBot="1">
      <c r="A27" s="654" t="s">
        <v>231</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row>
    <row r="28" spans="1:60" ht="15.75" hidden="1" outlineLevel="1" thickTop="1">
      <c r="A28" s="662" t="s">
        <v>32</v>
      </c>
      <c r="B28" s="655" t="s">
        <v>25</v>
      </c>
      <c r="C28" s="656"/>
      <c r="D28" s="656"/>
      <c r="E28" s="656"/>
      <c r="F28" s="657"/>
      <c r="G28" s="655" t="s">
        <v>24</v>
      </c>
      <c r="H28" s="656"/>
      <c r="I28" s="656"/>
      <c r="J28" s="657"/>
      <c r="K28" s="655" t="s">
        <v>26</v>
      </c>
      <c r="L28" s="656"/>
      <c r="M28" s="656"/>
      <c r="N28" s="657"/>
      <c r="O28" s="655" t="s">
        <v>4</v>
      </c>
      <c r="P28" s="656"/>
      <c r="Q28" s="656"/>
      <c r="R28" s="656"/>
      <c r="S28" s="657"/>
      <c r="T28" s="655" t="s">
        <v>5</v>
      </c>
      <c r="U28" s="656"/>
      <c r="V28" s="656"/>
      <c r="W28" s="657"/>
      <c r="X28" s="655" t="s">
        <v>6</v>
      </c>
      <c r="Y28" s="656"/>
      <c r="Z28" s="656"/>
      <c r="AA28" s="657"/>
      <c r="AB28" s="655" t="s">
        <v>27</v>
      </c>
      <c r="AC28" s="656"/>
      <c r="AD28" s="656"/>
      <c r="AE28" s="656"/>
      <c r="AF28" s="657"/>
      <c r="AG28" s="655" t="s">
        <v>28</v>
      </c>
      <c r="AH28" s="656"/>
      <c r="AI28" s="656"/>
      <c r="AJ28" s="657"/>
      <c r="AK28" s="655" t="s">
        <v>29</v>
      </c>
      <c r="AL28" s="656"/>
      <c r="AM28" s="656"/>
      <c r="AN28" s="657"/>
      <c r="AO28" s="655" t="s">
        <v>30</v>
      </c>
      <c r="AP28" s="656"/>
      <c r="AQ28" s="656"/>
      <c r="AR28" s="656"/>
      <c r="AS28" s="657"/>
      <c r="AT28" s="655" t="s">
        <v>31</v>
      </c>
      <c r="AU28" s="656"/>
      <c r="AV28" s="656"/>
      <c r="AW28" s="657"/>
      <c r="AX28" s="655" t="s">
        <v>7</v>
      </c>
      <c r="AY28" s="656"/>
      <c r="AZ28" s="656"/>
      <c r="BA28" s="658"/>
      <c r="BB28" s="659" t="s">
        <v>8</v>
      </c>
      <c r="BC28" s="646" t="s">
        <v>33</v>
      </c>
      <c r="BD28" s="646" t="s">
        <v>109</v>
      </c>
      <c r="BE28" s="646" t="s">
        <v>205</v>
      </c>
      <c r="BF28" s="646" t="s">
        <v>35</v>
      </c>
      <c r="BG28" s="646" t="s">
        <v>9</v>
      </c>
      <c r="BH28" s="649" t="s">
        <v>36</v>
      </c>
    </row>
    <row r="29" spans="1:60" ht="51.75" hidden="1" outlineLevel="1">
      <c r="A29" s="663"/>
      <c r="B29" s="133" t="s">
        <v>206</v>
      </c>
      <c r="C29" s="134">
        <v>7</v>
      </c>
      <c r="D29" s="134">
        <v>14</v>
      </c>
      <c r="E29" s="135">
        <v>21</v>
      </c>
      <c r="F29" s="136" t="s">
        <v>207</v>
      </c>
      <c r="G29" s="134">
        <v>5</v>
      </c>
      <c r="H29" s="134">
        <v>12</v>
      </c>
      <c r="I29" s="135">
        <v>19</v>
      </c>
      <c r="J29" s="137" t="s">
        <v>208</v>
      </c>
      <c r="K29" s="138">
        <v>2</v>
      </c>
      <c r="L29" s="138">
        <v>9</v>
      </c>
      <c r="M29" s="138">
        <v>16</v>
      </c>
      <c r="N29" s="139">
        <v>23</v>
      </c>
      <c r="O29" s="137" t="s">
        <v>209</v>
      </c>
      <c r="P29" s="138">
        <v>7</v>
      </c>
      <c r="Q29" s="138">
        <v>14</v>
      </c>
      <c r="R29" s="139">
        <v>21</v>
      </c>
      <c r="S29" s="139" t="s">
        <v>210</v>
      </c>
      <c r="T29" s="138">
        <v>4</v>
      </c>
      <c r="U29" s="138">
        <v>11</v>
      </c>
      <c r="V29" s="139">
        <v>18</v>
      </c>
      <c r="W29" s="139">
        <v>25</v>
      </c>
      <c r="X29" s="138">
        <v>1</v>
      </c>
      <c r="Y29" s="138">
        <v>8</v>
      </c>
      <c r="Z29" s="138">
        <v>15</v>
      </c>
      <c r="AA29" s="139">
        <v>22</v>
      </c>
      <c r="AB29" s="138">
        <v>1</v>
      </c>
      <c r="AC29" s="138">
        <v>8</v>
      </c>
      <c r="AD29" s="138">
        <v>15</v>
      </c>
      <c r="AE29" s="139">
        <v>22</v>
      </c>
      <c r="AF29" s="139" t="s">
        <v>211</v>
      </c>
      <c r="AG29" s="138">
        <v>5</v>
      </c>
      <c r="AH29" s="138">
        <v>12</v>
      </c>
      <c r="AI29" s="139">
        <v>19</v>
      </c>
      <c r="AJ29" s="136" t="s">
        <v>212</v>
      </c>
      <c r="AK29" s="140">
        <v>3</v>
      </c>
      <c r="AL29" s="134">
        <v>10</v>
      </c>
      <c r="AM29" s="134">
        <v>17</v>
      </c>
      <c r="AN29" s="135">
        <v>24</v>
      </c>
      <c r="AO29" s="136" t="s">
        <v>213</v>
      </c>
      <c r="AP29" s="134">
        <v>7</v>
      </c>
      <c r="AQ29" s="134">
        <v>14</v>
      </c>
      <c r="AR29" s="135">
        <v>21</v>
      </c>
      <c r="AS29" s="136" t="s">
        <v>214</v>
      </c>
      <c r="AT29" s="134">
        <v>5</v>
      </c>
      <c r="AU29" s="134">
        <v>12</v>
      </c>
      <c r="AV29" s="134">
        <v>19</v>
      </c>
      <c r="AW29" s="137" t="s">
        <v>215</v>
      </c>
      <c r="AX29" s="134">
        <v>2</v>
      </c>
      <c r="AY29" s="134">
        <v>9</v>
      </c>
      <c r="AZ29" s="141">
        <v>16</v>
      </c>
      <c r="BA29" s="142">
        <v>23</v>
      </c>
      <c r="BB29" s="660"/>
      <c r="BC29" s="647"/>
      <c r="BD29" s="647"/>
      <c r="BE29" s="647"/>
      <c r="BF29" s="647"/>
      <c r="BG29" s="647"/>
      <c r="BH29" s="650"/>
    </row>
    <row r="30" spans="1:60" ht="13.5" hidden="1" outlineLevel="1">
      <c r="A30" s="663"/>
      <c r="B30" s="143"/>
      <c r="C30" s="134"/>
      <c r="D30" s="134"/>
      <c r="E30" s="135"/>
      <c r="F30" s="137"/>
      <c r="G30" s="134"/>
      <c r="H30" s="134"/>
      <c r="I30" s="135"/>
      <c r="J30" s="137"/>
      <c r="K30" s="134"/>
      <c r="L30" s="134"/>
      <c r="M30" s="134"/>
      <c r="N30" s="134"/>
      <c r="O30" s="137"/>
      <c r="P30" s="134"/>
      <c r="Q30" s="134"/>
      <c r="R30" s="134"/>
      <c r="S30" s="137"/>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41"/>
      <c r="BA30" s="144"/>
      <c r="BB30" s="660"/>
      <c r="BC30" s="647"/>
      <c r="BD30" s="647"/>
      <c r="BE30" s="647"/>
      <c r="BF30" s="647"/>
      <c r="BG30" s="647"/>
      <c r="BH30" s="650"/>
    </row>
    <row r="31" spans="1:60" ht="30" customHeight="1" hidden="1" outlineLevel="1" thickBot="1">
      <c r="A31" s="664"/>
      <c r="B31" s="145" t="s">
        <v>216</v>
      </c>
      <c r="C31" s="146">
        <v>13</v>
      </c>
      <c r="D31" s="146">
        <v>20</v>
      </c>
      <c r="E31" s="145">
        <v>27</v>
      </c>
      <c r="F31" s="147" t="s">
        <v>217</v>
      </c>
      <c r="G31" s="146">
        <v>11</v>
      </c>
      <c r="H31" s="146">
        <v>18</v>
      </c>
      <c r="I31" s="145">
        <v>25</v>
      </c>
      <c r="J31" s="147" t="s">
        <v>218</v>
      </c>
      <c r="K31" s="146">
        <v>8</v>
      </c>
      <c r="L31" s="146">
        <v>15</v>
      </c>
      <c r="M31" s="146">
        <v>22</v>
      </c>
      <c r="N31" s="145">
        <v>29</v>
      </c>
      <c r="O31" s="147" t="s">
        <v>219</v>
      </c>
      <c r="P31" s="146">
        <v>13</v>
      </c>
      <c r="Q31" s="146">
        <v>20</v>
      </c>
      <c r="R31" s="145">
        <v>27</v>
      </c>
      <c r="S31" s="147" t="s">
        <v>220</v>
      </c>
      <c r="T31" s="146">
        <v>10</v>
      </c>
      <c r="U31" s="146">
        <v>17</v>
      </c>
      <c r="V31" s="145">
        <v>24</v>
      </c>
      <c r="W31" s="145">
        <v>31</v>
      </c>
      <c r="X31" s="146">
        <v>7</v>
      </c>
      <c r="Y31" s="146">
        <v>14</v>
      </c>
      <c r="Z31" s="146">
        <v>21</v>
      </c>
      <c r="AA31" s="145">
        <v>28</v>
      </c>
      <c r="AB31" s="146">
        <v>7</v>
      </c>
      <c r="AC31" s="146">
        <v>14</v>
      </c>
      <c r="AD31" s="146">
        <v>21</v>
      </c>
      <c r="AE31" s="145">
        <v>28</v>
      </c>
      <c r="AF31" s="147" t="s">
        <v>221</v>
      </c>
      <c r="AG31" s="146">
        <v>11</v>
      </c>
      <c r="AH31" s="146">
        <v>18</v>
      </c>
      <c r="AI31" s="145">
        <v>25</v>
      </c>
      <c r="AJ31" s="147" t="s">
        <v>222</v>
      </c>
      <c r="AK31" s="146">
        <v>9</v>
      </c>
      <c r="AL31" s="146">
        <v>16</v>
      </c>
      <c r="AM31" s="146">
        <v>23</v>
      </c>
      <c r="AN31" s="145">
        <v>30</v>
      </c>
      <c r="AO31" s="147" t="s">
        <v>223</v>
      </c>
      <c r="AP31" s="146">
        <v>13</v>
      </c>
      <c r="AQ31" s="146">
        <v>20</v>
      </c>
      <c r="AR31" s="145">
        <v>27</v>
      </c>
      <c r="AS31" s="147" t="s">
        <v>224</v>
      </c>
      <c r="AT31" s="146">
        <v>11</v>
      </c>
      <c r="AU31" s="146">
        <v>18</v>
      </c>
      <c r="AV31" s="146">
        <v>25</v>
      </c>
      <c r="AW31" s="147" t="s">
        <v>225</v>
      </c>
      <c r="AX31" s="146">
        <v>8</v>
      </c>
      <c r="AY31" s="146">
        <v>15</v>
      </c>
      <c r="AZ31" s="148">
        <v>22</v>
      </c>
      <c r="BA31" s="149">
        <v>29</v>
      </c>
      <c r="BB31" s="661"/>
      <c r="BC31" s="648"/>
      <c r="BD31" s="648"/>
      <c r="BE31" s="648"/>
      <c r="BF31" s="648"/>
      <c r="BG31" s="648"/>
      <c r="BH31" s="651"/>
    </row>
    <row r="32" spans="1:60" s="2" customFormat="1" ht="15" hidden="1" outlineLevel="1" thickBot="1" thickTop="1">
      <c r="A32" s="652" t="s">
        <v>226</v>
      </c>
      <c r="B32" s="166">
        <v>1</v>
      </c>
      <c r="C32" s="166">
        <v>2</v>
      </c>
      <c r="D32" s="166">
        <v>3</v>
      </c>
      <c r="E32" s="166">
        <v>4</v>
      </c>
      <c r="F32" s="166">
        <v>5</v>
      </c>
      <c r="G32" s="166">
        <v>6</v>
      </c>
      <c r="H32" s="166">
        <v>7</v>
      </c>
      <c r="I32" s="166">
        <v>8</v>
      </c>
      <c r="J32" s="166">
        <v>9</v>
      </c>
      <c r="K32" s="166">
        <v>10</v>
      </c>
      <c r="L32" s="166">
        <v>11</v>
      </c>
      <c r="M32" s="166">
        <v>12</v>
      </c>
      <c r="N32" s="166">
        <v>13</v>
      </c>
      <c r="O32" s="166">
        <v>14</v>
      </c>
      <c r="P32" s="166">
        <v>15</v>
      </c>
      <c r="Q32" s="166">
        <v>16</v>
      </c>
      <c r="R32" s="166">
        <v>17</v>
      </c>
      <c r="S32" s="166">
        <v>18</v>
      </c>
      <c r="T32" s="166">
        <v>19</v>
      </c>
      <c r="U32" s="166">
        <v>20</v>
      </c>
      <c r="V32" s="166">
        <v>21</v>
      </c>
      <c r="W32" s="166">
        <v>22</v>
      </c>
      <c r="X32" s="166">
        <v>23</v>
      </c>
      <c r="Y32" s="166">
        <v>24</v>
      </c>
      <c r="Z32" s="166">
        <v>25</v>
      </c>
      <c r="AA32" s="166">
        <v>26</v>
      </c>
      <c r="AB32" s="166">
        <v>27</v>
      </c>
      <c r="AC32" s="166">
        <v>28</v>
      </c>
      <c r="AD32" s="166">
        <v>29</v>
      </c>
      <c r="AE32" s="166">
        <v>30</v>
      </c>
      <c r="AF32" s="166">
        <v>31</v>
      </c>
      <c r="AG32" s="166">
        <v>32</v>
      </c>
      <c r="AH32" s="166">
        <v>33</v>
      </c>
      <c r="AI32" s="166">
        <v>34</v>
      </c>
      <c r="AJ32" s="166">
        <v>35</v>
      </c>
      <c r="AK32" s="166">
        <v>36</v>
      </c>
      <c r="AL32" s="166">
        <v>37</v>
      </c>
      <c r="AM32" s="166">
        <v>38</v>
      </c>
      <c r="AN32" s="166">
        <v>39</v>
      </c>
      <c r="AO32" s="166">
        <v>40</v>
      </c>
      <c r="AP32" s="166">
        <v>41</v>
      </c>
      <c r="AQ32" s="166">
        <v>42</v>
      </c>
      <c r="AR32" s="166">
        <v>43</v>
      </c>
      <c r="AS32" s="166">
        <v>44</v>
      </c>
      <c r="AT32" s="166">
        <v>45</v>
      </c>
      <c r="AU32" s="166">
        <v>46</v>
      </c>
      <c r="AV32" s="166">
        <v>47</v>
      </c>
      <c r="AW32" s="166">
        <v>48</v>
      </c>
      <c r="AX32" s="166">
        <v>49</v>
      </c>
      <c r="AY32" s="166">
        <v>50</v>
      </c>
      <c r="AZ32" s="166">
        <v>51</v>
      </c>
      <c r="BA32" s="167">
        <v>52</v>
      </c>
      <c r="BB32" s="168"/>
      <c r="BC32" s="169"/>
      <c r="BD32" s="169"/>
      <c r="BE32" s="169"/>
      <c r="BF32" s="169"/>
      <c r="BG32" s="169"/>
      <c r="BH32" s="170"/>
    </row>
    <row r="33" spans="1:60" ht="16.5" hidden="1" outlineLevel="1" thickBot="1" thickTop="1">
      <c r="A33" s="653"/>
      <c r="B33" s="153" t="s">
        <v>227</v>
      </c>
      <c r="C33" s="154" t="s">
        <v>228</v>
      </c>
      <c r="D33" s="153" t="s">
        <v>227</v>
      </c>
      <c r="E33" s="154" t="s">
        <v>228</v>
      </c>
      <c r="F33" s="153" t="s">
        <v>227</v>
      </c>
      <c r="G33" s="154" t="s">
        <v>228</v>
      </c>
      <c r="H33" s="153" t="s">
        <v>227</v>
      </c>
      <c r="I33" s="154" t="s">
        <v>228</v>
      </c>
      <c r="J33" s="153" t="s">
        <v>227</v>
      </c>
      <c r="K33" s="154" t="s">
        <v>228</v>
      </c>
      <c r="L33" s="153" t="s">
        <v>227</v>
      </c>
      <c r="M33" s="154" t="s">
        <v>228</v>
      </c>
      <c r="N33" s="153" t="s">
        <v>227</v>
      </c>
      <c r="O33" s="154" t="s">
        <v>228</v>
      </c>
      <c r="P33" s="153" t="s">
        <v>227</v>
      </c>
      <c r="Q33" s="154" t="s">
        <v>228</v>
      </c>
      <c r="R33" s="153" t="s">
        <v>227</v>
      </c>
      <c r="S33" s="154" t="s">
        <v>228</v>
      </c>
      <c r="T33" s="153" t="s">
        <v>227</v>
      </c>
      <c r="U33" s="154" t="s">
        <v>228</v>
      </c>
      <c r="V33" s="153" t="s">
        <v>227</v>
      </c>
      <c r="W33" s="171"/>
      <c r="X33" s="171"/>
      <c r="Y33" s="153" t="s">
        <v>227</v>
      </c>
      <c r="Z33" s="154" t="s">
        <v>228</v>
      </c>
      <c r="AA33" s="153" t="s">
        <v>227</v>
      </c>
      <c r="AB33" s="154" t="s">
        <v>228</v>
      </c>
      <c r="AC33" s="153" t="s">
        <v>227</v>
      </c>
      <c r="AD33" s="154" t="s">
        <v>228</v>
      </c>
      <c r="AE33" s="153" t="s">
        <v>227</v>
      </c>
      <c r="AF33" s="154" t="s">
        <v>228</v>
      </c>
      <c r="AG33" s="153" t="s">
        <v>227</v>
      </c>
      <c r="AH33" s="154" t="s">
        <v>228</v>
      </c>
      <c r="AI33" s="153" t="s">
        <v>227</v>
      </c>
      <c r="AJ33" s="154" t="s">
        <v>228</v>
      </c>
      <c r="AK33" s="153" t="s">
        <v>227</v>
      </c>
      <c r="AL33" s="154" t="s">
        <v>228</v>
      </c>
      <c r="AM33" s="153" t="s">
        <v>227</v>
      </c>
      <c r="AN33" s="154" t="s">
        <v>228</v>
      </c>
      <c r="AO33" s="153" t="s">
        <v>227</v>
      </c>
      <c r="AP33" s="154" t="s">
        <v>228</v>
      </c>
      <c r="AQ33" s="153" t="s">
        <v>227</v>
      </c>
      <c r="AR33" s="154" t="s">
        <v>228</v>
      </c>
      <c r="AS33" s="153" t="s">
        <v>227</v>
      </c>
      <c r="AT33" s="154" t="s">
        <v>228</v>
      </c>
      <c r="AU33" s="153" t="s">
        <v>227</v>
      </c>
      <c r="AV33" s="154" t="s">
        <v>228</v>
      </c>
      <c r="AW33" s="153" t="s">
        <v>227</v>
      </c>
      <c r="AX33" s="154" t="s">
        <v>228</v>
      </c>
      <c r="AY33" s="153" t="s">
        <v>227</v>
      </c>
      <c r="AZ33" s="155" t="s">
        <v>228</v>
      </c>
      <c r="BA33" s="153" t="s">
        <v>227</v>
      </c>
      <c r="BB33" s="150"/>
      <c r="BC33" s="151"/>
      <c r="BD33" s="151"/>
      <c r="BE33" s="151"/>
      <c r="BF33" s="151"/>
      <c r="BG33" s="151"/>
      <c r="BH33" s="152"/>
    </row>
    <row r="34" spans="1:60" ht="15" hidden="1" outlineLevel="1" thickTop="1">
      <c r="A34" s="156" t="s">
        <v>18</v>
      </c>
      <c r="B34" s="86"/>
      <c r="C34" s="24">
        <v>20</v>
      </c>
      <c r="D34" s="24"/>
      <c r="E34" s="24"/>
      <c r="F34" s="24"/>
      <c r="G34" s="24"/>
      <c r="H34" s="24"/>
      <c r="I34" s="24"/>
      <c r="J34" s="24"/>
      <c r="K34" s="24"/>
      <c r="L34" s="24"/>
      <c r="M34" s="24"/>
      <c r="N34" s="24"/>
      <c r="O34" s="24"/>
      <c r="P34" s="28" t="s">
        <v>103</v>
      </c>
      <c r="Q34" s="24"/>
      <c r="R34" s="25"/>
      <c r="S34" s="25"/>
      <c r="T34" s="26"/>
      <c r="U34" s="26"/>
      <c r="V34" s="27" t="s">
        <v>10</v>
      </c>
      <c r="W34" s="28" t="s">
        <v>11</v>
      </c>
      <c r="X34" s="28" t="s">
        <v>11</v>
      </c>
      <c r="Y34" s="29"/>
      <c r="Z34" s="24">
        <v>19</v>
      </c>
      <c r="AA34" s="24"/>
      <c r="AB34" s="29"/>
      <c r="AC34" s="24"/>
      <c r="AD34" s="24"/>
      <c r="AE34" s="29"/>
      <c r="AF34" s="24"/>
      <c r="AG34" s="24"/>
      <c r="AH34" s="29"/>
      <c r="AI34" s="24"/>
      <c r="AJ34" s="28"/>
      <c r="AK34" s="28" t="s">
        <v>103</v>
      </c>
      <c r="AL34" s="29"/>
      <c r="AM34" s="29"/>
      <c r="AN34" s="29"/>
      <c r="AO34" s="29"/>
      <c r="AP34" s="27"/>
      <c r="AQ34" s="27"/>
      <c r="AR34" s="27" t="s">
        <v>10</v>
      </c>
      <c r="AS34" s="28" t="s">
        <v>11</v>
      </c>
      <c r="AT34" s="28" t="s">
        <v>11</v>
      </c>
      <c r="AU34" s="28" t="s">
        <v>11</v>
      </c>
      <c r="AV34" s="28" t="s">
        <v>11</v>
      </c>
      <c r="AW34" s="28" t="s">
        <v>11</v>
      </c>
      <c r="AX34" s="28" t="s">
        <v>11</v>
      </c>
      <c r="AY34" s="28" t="s">
        <v>11</v>
      </c>
      <c r="AZ34" s="28" t="s">
        <v>11</v>
      </c>
      <c r="BA34" s="30" t="s">
        <v>11</v>
      </c>
      <c r="BB34" s="50">
        <f aca="true" t="shared" si="0" ref="BB34:BB39">SUM(B34,Z34)</f>
        <v>19</v>
      </c>
      <c r="BC34" s="51">
        <v>3</v>
      </c>
      <c r="BD34" s="157">
        <v>2</v>
      </c>
      <c r="BE34" s="51"/>
      <c r="BF34" s="51"/>
      <c r="BG34" s="51">
        <v>9</v>
      </c>
      <c r="BH34" s="158">
        <f aca="true" t="shared" si="1" ref="BH34:BH39">SUM(BB34:BG34)</f>
        <v>33</v>
      </c>
    </row>
    <row r="35" spans="1:60" ht="16.5" hidden="1" outlineLevel="1">
      <c r="A35" s="159" t="s">
        <v>19</v>
      </c>
      <c r="B35" s="87"/>
      <c r="C35" s="14">
        <v>18</v>
      </c>
      <c r="D35" s="14"/>
      <c r="E35" s="14"/>
      <c r="F35" s="14"/>
      <c r="G35" s="14"/>
      <c r="H35" s="14"/>
      <c r="I35" s="14"/>
      <c r="J35" s="14"/>
      <c r="K35" s="14"/>
      <c r="L35" s="14"/>
      <c r="M35" s="14"/>
      <c r="N35" s="14"/>
      <c r="O35" s="20"/>
      <c r="P35" s="14"/>
      <c r="Q35" s="14"/>
      <c r="R35" s="15"/>
      <c r="S35" s="15"/>
      <c r="T35" s="17" t="s">
        <v>10</v>
      </c>
      <c r="U35" s="17" t="s">
        <v>10</v>
      </c>
      <c r="V35" s="17" t="s">
        <v>10</v>
      </c>
      <c r="W35" s="18" t="s">
        <v>11</v>
      </c>
      <c r="X35" s="18" t="s">
        <v>11</v>
      </c>
      <c r="Y35" s="19"/>
      <c r="Z35" s="14">
        <v>19</v>
      </c>
      <c r="AA35" s="14"/>
      <c r="AB35" s="19"/>
      <c r="AC35" s="14"/>
      <c r="AD35" s="20"/>
      <c r="AE35" s="19"/>
      <c r="AF35" s="14"/>
      <c r="AG35" s="14"/>
      <c r="AH35" s="19"/>
      <c r="AI35" s="21"/>
      <c r="AJ35" s="14"/>
      <c r="AK35" s="14"/>
      <c r="AL35" s="14"/>
      <c r="AM35" s="14"/>
      <c r="AN35" s="19"/>
      <c r="AO35" s="19"/>
      <c r="AP35" s="17"/>
      <c r="AQ35" s="17"/>
      <c r="AR35" s="17" t="s">
        <v>10</v>
      </c>
      <c r="AS35" s="22" t="s">
        <v>12</v>
      </c>
      <c r="AT35" s="22" t="s">
        <v>12</v>
      </c>
      <c r="AU35" s="22" t="s">
        <v>12</v>
      </c>
      <c r="AV35" s="22" t="s">
        <v>12</v>
      </c>
      <c r="AW35" s="18" t="s">
        <v>11</v>
      </c>
      <c r="AX35" s="18" t="s">
        <v>11</v>
      </c>
      <c r="AY35" s="18" t="s">
        <v>11</v>
      </c>
      <c r="AZ35" s="18" t="s">
        <v>11</v>
      </c>
      <c r="BA35" s="31" t="s">
        <v>11</v>
      </c>
      <c r="BB35" s="52">
        <f t="shared" si="0"/>
        <v>19</v>
      </c>
      <c r="BC35" s="53">
        <v>4</v>
      </c>
      <c r="BD35" s="157" t="s">
        <v>229</v>
      </c>
      <c r="BE35" s="53"/>
      <c r="BF35" s="53"/>
      <c r="BG35" s="53">
        <v>11</v>
      </c>
      <c r="BH35" s="54">
        <f t="shared" si="1"/>
        <v>34</v>
      </c>
    </row>
    <row r="36" spans="1:60" ht="14.25" hidden="1" outlineLevel="1">
      <c r="A36" s="159" t="s">
        <v>20</v>
      </c>
      <c r="B36" s="87"/>
      <c r="C36" s="14">
        <v>18</v>
      </c>
      <c r="D36" s="14"/>
      <c r="E36" s="14"/>
      <c r="F36" s="14"/>
      <c r="G36" s="14"/>
      <c r="H36" s="14"/>
      <c r="I36" s="14"/>
      <c r="J36" s="14"/>
      <c r="K36" s="14"/>
      <c r="L36" s="14"/>
      <c r="M36" s="14"/>
      <c r="N36" s="14"/>
      <c r="O36" s="20"/>
      <c r="P36" s="20"/>
      <c r="Q36" s="14"/>
      <c r="R36" s="15"/>
      <c r="S36" s="15"/>
      <c r="T36" s="17" t="s">
        <v>10</v>
      </c>
      <c r="U36" s="17" t="s">
        <v>10</v>
      </c>
      <c r="V36" s="17" t="s">
        <v>10</v>
      </c>
      <c r="W36" s="18" t="s">
        <v>11</v>
      </c>
      <c r="X36" s="18" t="s">
        <v>11</v>
      </c>
      <c r="Y36" s="19"/>
      <c r="Z36" s="14">
        <v>18</v>
      </c>
      <c r="AA36" s="14"/>
      <c r="AB36" s="19"/>
      <c r="AC36" s="20"/>
      <c r="AD36" s="14"/>
      <c r="AE36" s="19"/>
      <c r="AF36" s="20"/>
      <c r="AG36" s="14"/>
      <c r="AH36" s="19"/>
      <c r="AI36" s="14"/>
      <c r="AJ36" s="14"/>
      <c r="AK36" s="13"/>
      <c r="AL36" s="20"/>
      <c r="AM36" s="19"/>
      <c r="AN36" s="19"/>
      <c r="AO36" s="17"/>
      <c r="AP36" s="17"/>
      <c r="AQ36" s="17" t="s">
        <v>10</v>
      </c>
      <c r="AR36" s="17" t="s">
        <v>10</v>
      </c>
      <c r="AS36" s="17" t="s">
        <v>10</v>
      </c>
      <c r="AT36" s="22" t="s">
        <v>12</v>
      </c>
      <c r="AU36" s="22" t="s">
        <v>12</v>
      </c>
      <c r="AV36" s="22" t="s">
        <v>12</v>
      </c>
      <c r="AW36" s="22" t="s">
        <v>12</v>
      </c>
      <c r="AX36" s="18" t="s">
        <v>11</v>
      </c>
      <c r="AY36" s="18" t="s">
        <v>11</v>
      </c>
      <c r="AZ36" s="18" t="s">
        <v>11</v>
      </c>
      <c r="BA36" s="31" t="s">
        <v>11</v>
      </c>
      <c r="BB36" s="52">
        <f t="shared" si="0"/>
        <v>18</v>
      </c>
      <c r="BC36" s="53">
        <v>6</v>
      </c>
      <c r="BD36" s="157"/>
      <c r="BE36" s="53">
        <v>4</v>
      </c>
      <c r="BF36" s="53"/>
      <c r="BG36" s="53">
        <v>7</v>
      </c>
      <c r="BH36" s="54">
        <f t="shared" si="1"/>
        <v>35</v>
      </c>
    </row>
    <row r="37" spans="1:60" ht="14.25" hidden="1" outlineLevel="1">
      <c r="A37" s="159" t="s">
        <v>21</v>
      </c>
      <c r="B37" s="87"/>
      <c r="C37" s="14">
        <v>20</v>
      </c>
      <c r="D37" s="14"/>
      <c r="E37" s="14"/>
      <c r="F37" s="14"/>
      <c r="G37" s="14"/>
      <c r="H37" s="14"/>
      <c r="I37" s="14"/>
      <c r="J37" s="14"/>
      <c r="K37" s="14"/>
      <c r="L37" s="14"/>
      <c r="M37" s="14"/>
      <c r="N37" s="14"/>
      <c r="O37" s="14"/>
      <c r="P37" s="14"/>
      <c r="Q37" s="14"/>
      <c r="R37" s="15"/>
      <c r="S37" s="15"/>
      <c r="T37" s="16"/>
      <c r="U37" s="17"/>
      <c r="V37" s="17" t="s">
        <v>10</v>
      </c>
      <c r="W37" s="18" t="s">
        <v>11</v>
      </c>
      <c r="X37" s="18" t="s">
        <v>11</v>
      </c>
      <c r="Y37" s="19"/>
      <c r="Z37" s="14">
        <v>17</v>
      </c>
      <c r="AA37" s="14"/>
      <c r="AB37" s="19"/>
      <c r="AC37" s="14"/>
      <c r="AD37" s="14"/>
      <c r="AE37" s="19"/>
      <c r="AF37" s="14"/>
      <c r="AG37" s="14"/>
      <c r="AH37" s="19"/>
      <c r="AI37" s="14"/>
      <c r="AJ37" s="14"/>
      <c r="AK37" s="13"/>
      <c r="AL37" s="19"/>
      <c r="AM37" s="19"/>
      <c r="AN37" s="19"/>
      <c r="AO37" s="17"/>
      <c r="AP37" s="17" t="s">
        <v>10</v>
      </c>
      <c r="AQ37" s="17" t="s">
        <v>10</v>
      </c>
      <c r="AR37" s="17" t="s">
        <v>10</v>
      </c>
      <c r="AS37" s="22" t="s">
        <v>12</v>
      </c>
      <c r="AT37" s="22" t="s">
        <v>12</v>
      </c>
      <c r="AU37" s="22" t="s">
        <v>12</v>
      </c>
      <c r="AV37" s="22" t="s">
        <v>12</v>
      </c>
      <c r="AW37" s="18" t="s">
        <v>11</v>
      </c>
      <c r="AX37" s="18" t="s">
        <v>11</v>
      </c>
      <c r="AY37" s="18" t="s">
        <v>11</v>
      </c>
      <c r="AZ37" s="18" t="s">
        <v>11</v>
      </c>
      <c r="BA37" s="31" t="s">
        <v>11</v>
      </c>
      <c r="BB37" s="52">
        <f t="shared" si="0"/>
        <v>17</v>
      </c>
      <c r="BC37" s="53">
        <v>6</v>
      </c>
      <c r="BD37" s="62"/>
      <c r="BE37" s="53">
        <v>4</v>
      </c>
      <c r="BF37" s="53"/>
      <c r="BG37" s="53">
        <v>7</v>
      </c>
      <c r="BH37" s="54">
        <f t="shared" si="1"/>
        <v>34</v>
      </c>
    </row>
    <row r="38" spans="1:60" ht="15" hidden="1" outlineLevel="1" thickBot="1">
      <c r="A38" s="159" t="s">
        <v>22</v>
      </c>
      <c r="B38" s="88"/>
      <c r="C38" s="32">
        <v>15</v>
      </c>
      <c r="D38" s="32"/>
      <c r="E38" s="32"/>
      <c r="F38" s="32"/>
      <c r="G38" s="32"/>
      <c r="H38" s="32"/>
      <c r="I38" s="32"/>
      <c r="J38" s="32"/>
      <c r="K38" s="32"/>
      <c r="L38" s="32"/>
      <c r="M38" s="32"/>
      <c r="N38" s="32"/>
      <c r="O38" s="32"/>
      <c r="P38" s="32"/>
      <c r="Q38" s="82" t="s">
        <v>12</v>
      </c>
      <c r="R38" s="81" t="s">
        <v>10</v>
      </c>
      <c r="S38" s="33" t="s">
        <v>11</v>
      </c>
      <c r="T38" s="33" t="s">
        <v>11</v>
      </c>
      <c r="U38" s="82"/>
      <c r="V38" s="43"/>
      <c r="W38" s="33"/>
      <c r="X38" s="33"/>
      <c r="Y38" s="35"/>
      <c r="Z38" s="32">
        <v>21</v>
      </c>
      <c r="AA38" s="32"/>
      <c r="AB38" s="35"/>
      <c r="AC38" s="32"/>
      <c r="AD38" s="32"/>
      <c r="AE38" s="35"/>
      <c r="AF38" s="32"/>
      <c r="AG38" s="32"/>
      <c r="AH38" s="35"/>
      <c r="AI38" s="32"/>
      <c r="AJ38" s="32"/>
      <c r="AK38" s="34"/>
      <c r="AL38" s="43"/>
      <c r="AM38" s="43"/>
      <c r="AN38" s="43"/>
      <c r="AO38" s="61"/>
      <c r="AP38" s="61" t="s">
        <v>13</v>
      </c>
      <c r="AQ38" s="61" t="s">
        <v>13</v>
      </c>
      <c r="AR38" s="61" t="s">
        <v>13</v>
      </c>
      <c r="AS38" s="36"/>
      <c r="AT38" s="36"/>
      <c r="AU38" s="36"/>
      <c r="AV38" s="36"/>
      <c r="AW38" s="36"/>
      <c r="AX38" s="33"/>
      <c r="AY38" s="33"/>
      <c r="AZ38" s="33"/>
      <c r="BA38" s="44"/>
      <c r="BB38" s="52">
        <f t="shared" si="0"/>
        <v>21</v>
      </c>
      <c r="BC38" s="53">
        <v>7</v>
      </c>
      <c r="BD38" s="62"/>
      <c r="BE38" s="53">
        <v>8</v>
      </c>
      <c r="BF38" s="53"/>
      <c r="BG38" s="53">
        <v>6</v>
      </c>
      <c r="BH38" s="54">
        <f t="shared" si="1"/>
        <v>42</v>
      </c>
    </row>
    <row r="39" spans="54:60" ht="15" hidden="1" outlineLevel="1" thickBot="1" thickTop="1">
      <c r="BB39" s="160">
        <f t="shared" si="0"/>
        <v>0</v>
      </c>
      <c r="BC39" s="161">
        <v>1</v>
      </c>
      <c r="BD39" s="162"/>
      <c r="BE39" s="161"/>
      <c r="BF39" s="161">
        <v>4</v>
      </c>
      <c r="BG39" s="161">
        <v>2</v>
      </c>
      <c r="BH39" s="163">
        <f t="shared" si="1"/>
        <v>7</v>
      </c>
    </row>
    <row r="40" spans="21:60" ht="15" hidden="1" outlineLevel="1" thickBot="1" thickTop="1">
      <c r="U40" s="3">
        <v>1</v>
      </c>
      <c r="V40" s="3">
        <v>2</v>
      </c>
      <c r="W40" s="3">
        <v>3</v>
      </c>
      <c r="X40" s="3">
        <v>4</v>
      </c>
      <c r="Y40" s="3">
        <v>5</v>
      </c>
      <c r="Z40" s="3">
        <v>6</v>
      </c>
      <c r="AA40" s="3">
        <v>7</v>
      </c>
      <c r="AB40" s="3">
        <v>8</v>
      </c>
      <c r="AC40" s="3">
        <v>9</v>
      </c>
      <c r="AD40" s="3">
        <v>10</v>
      </c>
      <c r="AE40" s="3">
        <v>11</v>
      </c>
      <c r="AF40" s="3">
        <v>12</v>
      </c>
      <c r="AG40" s="3">
        <v>13</v>
      </c>
      <c r="AH40" s="3">
        <v>14</v>
      </c>
      <c r="AI40" s="3">
        <v>15</v>
      </c>
      <c r="AJ40" s="3">
        <v>16</v>
      </c>
      <c r="AK40" s="3">
        <v>17</v>
      </c>
      <c r="AL40" s="3">
        <v>18</v>
      </c>
      <c r="AM40" s="3">
        <v>19</v>
      </c>
      <c r="AN40" s="3">
        <v>20</v>
      </c>
      <c r="AO40" s="3">
        <v>21</v>
      </c>
      <c r="BB40" s="55">
        <f>SUM(BB34:BB39)</f>
        <v>94</v>
      </c>
      <c r="BC40" s="56">
        <f>SUM(BC34:BC39)</f>
        <v>27</v>
      </c>
      <c r="BD40" s="164" t="s">
        <v>230</v>
      </c>
      <c r="BE40" s="56">
        <f>SUM(BE34:BE39)</f>
        <v>16</v>
      </c>
      <c r="BF40" s="56">
        <f>SUM(BF34:BF39)</f>
        <v>4</v>
      </c>
      <c r="BG40" s="56">
        <f>SUM(BG34:BG39)</f>
        <v>42</v>
      </c>
      <c r="BH40" s="165">
        <f>SUM(BH34:BH39)</f>
        <v>185</v>
      </c>
    </row>
    <row r="41" ht="12.75" collapsed="1"/>
    <row r="63" ht="12.75"/>
    <row r="64" ht="12.75"/>
  </sheetData>
  <sheetProtection/>
  <mergeCells count="47">
    <mergeCell ref="K11:N11"/>
    <mergeCell ref="BG11:BG14"/>
    <mergeCell ref="X11:Z11"/>
    <mergeCell ref="AO11:AR11"/>
    <mergeCell ref="AT11:AV11"/>
    <mergeCell ref="O11:R11"/>
    <mergeCell ref="AB11:AE11"/>
    <mergeCell ref="AG11:AI11"/>
    <mergeCell ref="U4:AT4"/>
    <mergeCell ref="BH11:BH14"/>
    <mergeCell ref="BB11:BB14"/>
    <mergeCell ref="BC11:BC14"/>
    <mergeCell ref="BD11:BD14"/>
    <mergeCell ref="BE11:BE14"/>
    <mergeCell ref="BF11:BF14"/>
    <mergeCell ref="AK11:AN11"/>
    <mergeCell ref="AX11:BA11"/>
    <mergeCell ref="Y6:AN6"/>
    <mergeCell ref="A28:A31"/>
    <mergeCell ref="B28:F28"/>
    <mergeCell ref="G28:J28"/>
    <mergeCell ref="K28:N28"/>
    <mergeCell ref="O28:S28"/>
    <mergeCell ref="X5:AQ5"/>
    <mergeCell ref="T11:V11"/>
    <mergeCell ref="A11:A14"/>
    <mergeCell ref="B11:E11"/>
    <mergeCell ref="G11:I11"/>
    <mergeCell ref="BC28:BC31"/>
    <mergeCell ref="BD28:BD31"/>
    <mergeCell ref="BE28:BE31"/>
    <mergeCell ref="T28:W28"/>
    <mergeCell ref="X28:AA28"/>
    <mergeCell ref="AB28:AF28"/>
    <mergeCell ref="AG28:AJ28"/>
    <mergeCell ref="AK28:AN28"/>
    <mergeCell ref="AO28:AS28"/>
    <mergeCell ref="Y7:AN7"/>
    <mergeCell ref="Y8:AN8"/>
    <mergeCell ref="BF28:BF31"/>
    <mergeCell ref="BG28:BG31"/>
    <mergeCell ref="BH28:BH31"/>
    <mergeCell ref="A32:A33"/>
    <mergeCell ref="A27:BH27"/>
    <mergeCell ref="AT28:AW28"/>
    <mergeCell ref="AX28:BA28"/>
    <mergeCell ref="BB28:BB31"/>
  </mergeCells>
  <printOptions horizontalCentered="1"/>
  <pageMargins left="0.3937007874015748" right="0.3937007874015748" top="0.7874015748031497" bottom="0.7874015748031497" header="0.5118110236220472" footer="0.5118110236220472"/>
  <pageSetup fitToHeight="1" fitToWidth="1" horizontalDpi="600" verticalDpi="600" orientation="landscape" paperSize="9" scale="68" r:id="rId3"/>
  <ignoredErrors>
    <ignoredError sqref="AK15:AL15"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7030A0"/>
    <pageSetUpPr fitToPage="1"/>
  </sheetPr>
  <dimension ref="A1:DS181"/>
  <sheetViews>
    <sheetView showGridLines="0" tabSelected="1" zoomScale="60" zoomScaleNormal="60" zoomScaleSheetLayoutView="55" zoomScalePageLayoutView="0" workbookViewId="0" topLeftCell="A1">
      <pane xSplit="10" ySplit="9" topLeftCell="K10" activePane="bottomRight" state="frozen"/>
      <selection pane="topLeft" activeCell="E15" activeCellId="5" sqref="B28 B15 E15 I17 E15 E15"/>
      <selection pane="topRight" activeCell="E15" activeCellId="5" sqref="B28 B15 E15 I17 E15 E15"/>
      <selection pane="bottomLeft" activeCell="E15" activeCellId="5" sqref="B28 B15 E15 I17 E15 E15"/>
      <selection pane="bottomRight" activeCell="G5" sqref="G5:BP109"/>
    </sheetView>
  </sheetViews>
  <sheetFormatPr defaultColWidth="9.140625" defaultRowHeight="12.75" outlineLevelRow="1" outlineLevelCol="1"/>
  <cols>
    <col min="1" max="1" width="5.00390625" style="12" customWidth="1"/>
    <col min="2" max="6" width="4.28125" style="69" hidden="1" customWidth="1" outlineLevel="1"/>
    <col min="7" max="7" width="9.00390625" style="130" customWidth="1" collapsed="1"/>
    <col min="8" max="8" width="30.57421875" style="208" customWidth="1"/>
    <col min="9" max="9" width="7.28125" style="12" customWidth="1"/>
    <col min="10" max="10" width="8.140625" style="12" customWidth="1"/>
    <col min="11" max="11" width="7.7109375" style="12" customWidth="1"/>
    <col min="12" max="12" width="7.421875" style="12" customWidth="1"/>
    <col min="13" max="13" width="6.28125" style="12" customWidth="1"/>
    <col min="14" max="14" width="6.7109375" style="12" customWidth="1"/>
    <col min="15" max="15" width="7.421875" style="12" customWidth="1"/>
    <col min="16" max="16" width="6.00390625" style="12" customWidth="1"/>
    <col min="17" max="17" width="6.57421875" style="12" customWidth="1"/>
    <col min="18" max="18" width="6.28125" style="12" customWidth="1"/>
    <col min="19" max="19" width="6.57421875" style="45" hidden="1" customWidth="1" outlineLevel="1"/>
    <col min="20" max="20" width="6.8515625" style="45" hidden="1" customWidth="1" outlineLevel="1"/>
    <col min="21" max="21" width="4.57421875" style="12" customWidth="1" collapsed="1"/>
    <col min="22" max="23" width="6.421875" style="12" customWidth="1"/>
    <col min="24" max="24" width="6.57421875" style="45" hidden="1" customWidth="1" outlineLevel="1"/>
    <col min="25" max="25" width="7.140625" style="45" hidden="1" customWidth="1" outlineLevel="1"/>
    <col min="26" max="26" width="4.7109375" style="12" customWidth="1" collapsed="1"/>
    <col min="27" max="27" width="7.00390625" style="12" customWidth="1"/>
    <col min="28" max="28" width="6.421875" style="12" customWidth="1"/>
    <col min="29" max="29" width="7.00390625" style="45" hidden="1" customWidth="1" outlineLevel="1"/>
    <col min="30" max="30" width="7.421875" style="45" hidden="1" customWidth="1" outlineLevel="1"/>
    <col min="31" max="31" width="5.140625" style="12" customWidth="1" collapsed="1"/>
    <col min="32" max="32" width="6.57421875" style="12" customWidth="1"/>
    <col min="33" max="33" width="6.140625" style="12" customWidth="1"/>
    <col min="34" max="34" width="6.8515625" style="45" hidden="1" customWidth="1" outlineLevel="1"/>
    <col min="35" max="35" width="8.00390625" style="45" hidden="1" customWidth="1" outlineLevel="1"/>
    <col min="36" max="36" width="5.00390625" style="12" customWidth="1" collapsed="1"/>
    <col min="37" max="37" width="6.8515625" style="12" customWidth="1"/>
    <col min="38" max="38" width="6.28125" style="12" customWidth="1"/>
    <col min="39" max="40" width="6.421875" style="45" hidden="1" customWidth="1" outlineLevel="1"/>
    <col min="41" max="41" width="4.421875" style="12" customWidth="1" collapsed="1"/>
    <col min="42" max="43" width="6.421875" style="12" customWidth="1"/>
    <col min="44" max="44" width="7.140625" style="45" hidden="1" customWidth="1" outlineLevel="1"/>
    <col min="45" max="45" width="6.421875" style="45" hidden="1" customWidth="1" outlineLevel="1"/>
    <col min="46" max="46" width="5.00390625" style="12" customWidth="1" collapsed="1"/>
    <col min="47" max="47" width="6.57421875" style="12" customWidth="1"/>
    <col min="48" max="48" width="6.28125" style="12" customWidth="1"/>
    <col min="49" max="49" width="5.8515625" style="45" hidden="1" customWidth="1" outlineLevel="1"/>
    <col min="50" max="50" width="7.28125" style="45" hidden="1" customWidth="1" outlineLevel="1"/>
    <col min="51" max="51" width="4.57421875" style="12" customWidth="1" collapsed="1"/>
    <col min="52" max="52" width="6.7109375" style="12" customWidth="1"/>
    <col min="53" max="53" width="6.140625" style="12" customWidth="1"/>
    <col min="54" max="54" width="6.28125" style="45" hidden="1" customWidth="1" outlineLevel="1"/>
    <col min="55" max="55" width="7.140625" style="45" hidden="1" customWidth="1" outlineLevel="1"/>
    <col min="56" max="56" width="4.7109375" style="12" customWidth="1" collapsed="1"/>
    <col min="57" max="57" width="6.421875" style="12" customWidth="1"/>
    <col min="58" max="58" width="6.140625" style="12" customWidth="1"/>
    <col min="59" max="59" width="8.00390625" style="45" hidden="1" customWidth="1" outlineLevel="1"/>
    <col min="60" max="60" width="6.7109375" style="45" hidden="1" customWidth="1" outlineLevel="1"/>
    <col min="61" max="61" width="4.57421875" style="12" customWidth="1" collapsed="1"/>
    <col min="62" max="62" width="6.57421875" style="12" customWidth="1"/>
    <col min="63" max="63" width="6.28125" style="12" customWidth="1"/>
    <col min="64" max="64" width="7.57421875" style="45" hidden="1" customWidth="1" outlineLevel="1"/>
    <col min="65" max="65" width="7.140625" style="45" hidden="1" customWidth="1" outlineLevel="1"/>
    <col min="66" max="66" width="4.8515625" style="12" customWidth="1" collapsed="1"/>
    <col min="67" max="67" width="6.00390625" style="12" hidden="1" customWidth="1" outlineLevel="1"/>
    <col min="68" max="68" width="8.8515625" style="208" customWidth="1" collapsed="1"/>
    <col min="69" max="69" width="8.7109375" style="12" customWidth="1"/>
    <col min="70" max="78" width="3.00390625" style="12" customWidth="1"/>
    <col min="79" max="82" width="8.00390625" style="12" customWidth="1"/>
    <col min="83" max="16384" width="9.140625" style="12" customWidth="1"/>
  </cols>
  <sheetData>
    <row r="1" spans="11:12" ht="18">
      <c r="K1" s="295"/>
      <c r="L1" s="295"/>
    </row>
    <row r="2" spans="2:68" s="83" customFormat="1" ht="25.5">
      <c r="B2" s="131"/>
      <c r="C2" s="131"/>
      <c r="D2" s="131"/>
      <c r="E2" s="131"/>
      <c r="F2" s="131"/>
      <c r="G2" s="732" t="s">
        <v>490</v>
      </c>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c r="AW2" s="732"/>
      <c r="AX2" s="732"/>
      <c r="AY2" s="732"/>
      <c r="AZ2" s="732"/>
      <c r="BA2" s="732"/>
      <c r="BB2" s="732"/>
      <c r="BC2" s="732"/>
      <c r="BD2" s="732"/>
      <c r="BE2" s="732"/>
      <c r="BF2" s="732"/>
      <c r="BG2" s="732"/>
      <c r="BH2" s="732"/>
      <c r="BI2" s="732"/>
      <c r="BJ2" s="732"/>
      <c r="BK2" s="732"/>
      <c r="BL2" s="732"/>
      <c r="BM2" s="732"/>
      <c r="BN2" s="732"/>
      <c r="BO2" s="732"/>
      <c r="BP2" s="625"/>
    </row>
    <row r="3" spans="7:68" s="172" customFormat="1" ht="24.75" customHeight="1">
      <c r="G3" s="173"/>
      <c r="H3" s="205"/>
      <c r="K3" s="294">
        <f>K10*100/K106</f>
        <v>51.24473381846036</v>
      </c>
      <c r="L3" s="225">
        <f>L10*100/L106</f>
        <v>49.4325551232166</v>
      </c>
      <c r="Q3" s="291"/>
      <c r="R3" s="291"/>
      <c r="S3" s="291"/>
      <c r="T3" s="291"/>
      <c r="U3" s="292">
        <f>U106+Z106+практика!E4</f>
        <v>60</v>
      </c>
      <c r="V3" s="291"/>
      <c r="W3" s="291"/>
      <c r="X3" s="291"/>
      <c r="Y3" s="291"/>
      <c r="Z3" s="291"/>
      <c r="AA3" s="291"/>
      <c r="AB3" s="291"/>
      <c r="AC3" s="291"/>
      <c r="AD3" s="291"/>
      <c r="AE3" s="292">
        <f>AE106+AJ106+практика!M4+практика!M5</f>
        <v>60</v>
      </c>
      <c r="AF3" s="291"/>
      <c r="AG3" s="291"/>
      <c r="AH3" s="291"/>
      <c r="AI3" s="291"/>
      <c r="AJ3" s="291"/>
      <c r="AK3" s="291"/>
      <c r="AL3" s="291"/>
      <c r="AM3" s="291"/>
      <c r="AN3" s="291"/>
      <c r="AO3" s="293">
        <f>AO106+AT106+практика!M6+практика!M7</f>
        <v>60</v>
      </c>
      <c r="AP3" s="291"/>
      <c r="AQ3" s="291"/>
      <c r="AR3" s="291"/>
      <c r="AS3" s="291"/>
      <c r="AT3" s="291"/>
      <c r="AU3" s="291"/>
      <c r="AV3" s="291"/>
      <c r="AW3" s="291"/>
      <c r="AX3" s="291"/>
      <c r="AY3" s="293">
        <f>AY106+BD106+практика!M8+практика!M9</f>
        <v>60</v>
      </c>
      <c r="AZ3" s="291"/>
      <c r="BA3" s="291"/>
      <c r="BB3" s="291"/>
      <c r="BC3" s="291"/>
      <c r="BD3" s="291"/>
      <c r="BE3" s="291"/>
      <c r="BF3" s="291"/>
      <c r="BG3" s="291"/>
      <c r="BH3" s="291"/>
      <c r="BI3" s="292">
        <f>BI106+BN106+практика!M10</f>
        <v>60</v>
      </c>
      <c r="BJ3" s="291"/>
      <c r="BP3" s="205"/>
    </row>
    <row r="4" spans="7:68" ht="33.75" customHeight="1">
      <c r="G4" s="733" t="s">
        <v>39</v>
      </c>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626"/>
    </row>
    <row r="5" spans="2:123" s="94" customFormat="1" ht="42.75" customHeight="1">
      <c r="B5" s="132">
        <v>1</v>
      </c>
      <c r="C5" s="132">
        <v>2</v>
      </c>
      <c r="D5" s="132">
        <v>3</v>
      </c>
      <c r="E5" s="132">
        <v>4</v>
      </c>
      <c r="F5" s="132">
        <v>5</v>
      </c>
      <c r="G5" s="734" t="s">
        <v>40</v>
      </c>
      <c r="H5" s="737" t="s">
        <v>140</v>
      </c>
      <c r="I5" s="738" t="s">
        <v>41</v>
      </c>
      <c r="J5" s="739" t="s">
        <v>42</v>
      </c>
      <c r="K5" s="740" t="s">
        <v>108</v>
      </c>
      <c r="L5" s="741"/>
      <c r="M5" s="741"/>
      <c r="N5" s="741"/>
      <c r="O5" s="741"/>
      <c r="P5" s="742"/>
      <c r="Q5" s="743" t="s">
        <v>46</v>
      </c>
      <c r="R5" s="744"/>
      <c r="S5" s="744"/>
      <c r="T5" s="744"/>
      <c r="U5" s="744"/>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4"/>
      <c r="AZ5" s="744"/>
      <c r="BA5" s="744"/>
      <c r="BB5" s="744"/>
      <c r="BC5" s="744"/>
      <c r="BD5" s="744"/>
      <c r="BE5" s="744"/>
      <c r="BF5" s="744"/>
      <c r="BG5" s="744"/>
      <c r="BH5" s="744"/>
      <c r="BI5" s="744"/>
      <c r="BJ5" s="744"/>
      <c r="BK5" s="744"/>
      <c r="BL5" s="744"/>
      <c r="BM5" s="744"/>
      <c r="BN5" s="744"/>
      <c r="BO5" s="745" t="s">
        <v>51</v>
      </c>
      <c r="BP5" s="726" t="s">
        <v>141</v>
      </c>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row>
    <row r="6" spans="2:123" ht="24" customHeight="1">
      <c r="B6" s="132">
        <v>1</v>
      </c>
      <c r="C6" s="132">
        <v>2</v>
      </c>
      <c r="D6" s="132">
        <v>3</v>
      </c>
      <c r="E6" s="132">
        <v>4</v>
      </c>
      <c r="F6" s="132">
        <v>5</v>
      </c>
      <c r="G6" s="735"/>
      <c r="H6" s="737"/>
      <c r="I6" s="738"/>
      <c r="J6" s="739"/>
      <c r="K6" s="727" t="s">
        <v>36</v>
      </c>
      <c r="L6" s="728" t="s">
        <v>43</v>
      </c>
      <c r="M6" s="729" t="s">
        <v>44</v>
      </c>
      <c r="N6" s="730"/>
      <c r="O6" s="730"/>
      <c r="P6" s="731"/>
      <c r="Q6" s="720" t="s">
        <v>47</v>
      </c>
      <c r="R6" s="716"/>
      <c r="S6" s="716"/>
      <c r="T6" s="716"/>
      <c r="U6" s="716"/>
      <c r="V6" s="716"/>
      <c r="W6" s="716"/>
      <c r="X6" s="717"/>
      <c r="Y6" s="717"/>
      <c r="Z6" s="718"/>
      <c r="AA6" s="720" t="s">
        <v>48</v>
      </c>
      <c r="AB6" s="716"/>
      <c r="AC6" s="716"/>
      <c r="AD6" s="716"/>
      <c r="AE6" s="716"/>
      <c r="AF6" s="716"/>
      <c r="AG6" s="716"/>
      <c r="AH6" s="717"/>
      <c r="AI6" s="717"/>
      <c r="AJ6" s="718"/>
      <c r="AK6" s="721" t="s">
        <v>49</v>
      </c>
      <c r="AL6" s="716"/>
      <c r="AM6" s="716"/>
      <c r="AN6" s="716"/>
      <c r="AO6" s="716"/>
      <c r="AP6" s="716"/>
      <c r="AQ6" s="716"/>
      <c r="AR6" s="717"/>
      <c r="AS6" s="717"/>
      <c r="AT6" s="717"/>
      <c r="AU6" s="720" t="s">
        <v>50</v>
      </c>
      <c r="AV6" s="716"/>
      <c r="AW6" s="716"/>
      <c r="AX6" s="716"/>
      <c r="AY6" s="716"/>
      <c r="AZ6" s="716"/>
      <c r="BA6" s="716"/>
      <c r="BB6" s="717"/>
      <c r="BC6" s="717"/>
      <c r="BD6" s="718"/>
      <c r="BE6" s="721" t="s">
        <v>102</v>
      </c>
      <c r="BF6" s="716"/>
      <c r="BG6" s="716"/>
      <c r="BH6" s="716"/>
      <c r="BI6" s="716"/>
      <c r="BJ6" s="716"/>
      <c r="BK6" s="716"/>
      <c r="BL6" s="717"/>
      <c r="BM6" s="717"/>
      <c r="BN6" s="717"/>
      <c r="BO6" s="745"/>
      <c r="BP6" s="726"/>
      <c r="BQ6" s="210"/>
      <c r="BR6" s="93"/>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row>
    <row r="7" spans="2:123" ht="43.5" customHeight="1">
      <c r="B7" s="132">
        <v>1</v>
      </c>
      <c r="C7" s="132">
        <v>2</v>
      </c>
      <c r="D7" s="132">
        <v>3</v>
      </c>
      <c r="E7" s="132">
        <v>4</v>
      </c>
      <c r="F7" s="132">
        <v>5</v>
      </c>
      <c r="G7" s="735"/>
      <c r="H7" s="737"/>
      <c r="I7" s="738"/>
      <c r="J7" s="739"/>
      <c r="K7" s="727"/>
      <c r="L7" s="728"/>
      <c r="M7" s="724" t="s">
        <v>129</v>
      </c>
      <c r="N7" s="725" t="s">
        <v>130</v>
      </c>
      <c r="O7" s="725" t="s">
        <v>131</v>
      </c>
      <c r="P7" s="728" t="s">
        <v>132</v>
      </c>
      <c r="Q7" s="720" t="s">
        <v>142</v>
      </c>
      <c r="R7" s="716"/>
      <c r="S7" s="716"/>
      <c r="T7" s="716"/>
      <c r="U7" s="716"/>
      <c r="V7" s="716" t="s">
        <v>404</v>
      </c>
      <c r="W7" s="716"/>
      <c r="X7" s="717"/>
      <c r="Y7" s="717"/>
      <c r="Z7" s="718"/>
      <c r="AA7" s="720" t="s">
        <v>199</v>
      </c>
      <c r="AB7" s="716"/>
      <c r="AC7" s="716"/>
      <c r="AD7" s="716"/>
      <c r="AE7" s="716"/>
      <c r="AF7" s="716" t="s">
        <v>203</v>
      </c>
      <c r="AG7" s="716"/>
      <c r="AH7" s="717"/>
      <c r="AI7" s="717"/>
      <c r="AJ7" s="718"/>
      <c r="AK7" s="721" t="s">
        <v>200</v>
      </c>
      <c r="AL7" s="716"/>
      <c r="AM7" s="716"/>
      <c r="AN7" s="716"/>
      <c r="AO7" s="716"/>
      <c r="AP7" s="716" t="s">
        <v>201</v>
      </c>
      <c r="AQ7" s="716"/>
      <c r="AR7" s="717"/>
      <c r="AS7" s="717"/>
      <c r="AT7" s="717"/>
      <c r="AU7" s="720" t="s">
        <v>202</v>
      </c>
      <c r="AV7" s="716"/>
      <c r="AW7" s="716"/>
      <c r="AX7" s="716"/>
      <c r="AY7" s="716"/>
      <c r="AZ7" s="716" t="s">
        <v>198</v>
      </c>
      <c r="BA7" s="716"/>
      <c r="BB7" s="717"/>
      <c r="BC7" s="717"/>
      <c r="BD7" s="718"/>
      <c r="BE7" s="721" t="s">
        <v>301</v>
      </c>
      <c r="BF7" s="716"/>
      <c r="BG7" s="716"/>
      <c r="BH7" s="716"/>
      <c r="BI7" s="716"/>
      <c r="BJ7" s="716" t="s">
        <v>302</v>
      </c>
      <c r="BK7" s="716"/>
      <c r="BL7" s="717"/>
      <c r="BM7" s="717"/>
      <c r="BN7" s="717"/>
      <c r="BO7" s="745"/>
      <c r="BP7" s="726"/>
      <c r="BQ7" s="210"/>
      <c r="BR7" s="93"/>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row>
    <row r="8" spans="2:123" ht="18.75" customHeight="1" hidden="1" outlineLevel="1">
      <c r="B8" s="132">
        <v>1</v>
      </c>
      <c r="C8" s="132">
        <v>2</v>
      </c>
      <c r="D8" s="132">
        <v>3</v>
      </c>
      <c r="E8" s="132">
        <v>4</v>
      </c>
      <c r="F8" s="132">
        <v>5</v>
      </c>
      <c r="G8" s="735"/>
      <c r="H8" s="737"/>
      <c r="I8" s="738"/>
      <c r="J8" s="739"/>
      <c r="K8" s="727"/>
      <c r="L8" s="728"/>
      <c r="M8" s="724"/>
      <c r="N8" s="725"/>
      <c r="O8" s="725"/>
      <c r="P8" s="728"/>
      <c r="Q8" s="708">
        <f>график_сводные!C15</f>
        <v>20</v>
      </c>
      <c r="R8" s="709"/>
      <c r="S8" s="709"/>
      <c r="T8" s="709"/>
      <c r="U8" s="710"/>
      <c r="V8" s="711">
        <f>график_сводные!Z15</f>
        <v>20</v>
      </c>
      <c r="W8" s="709"/>
      <c r="X8" s="709"/>
      <c r="Y8" s="709"/>
      <c r="Z8" s="712"/>
      <c r="AA8" s="708">
        <v>18</v>
      </c>
      <c r="AB8" s="709"/>
      <c r="AC8" s="709"/>
      <c r="AD8" s="709"/>
      <c r="AE8" s="710"/>
      <c r="AF8" s="711">
        <v>19</v>
      </c>
      <c r="AG8" s="709"/>
      <c r="AH8" s="709"/>
      <c r="AI8" s="709"/>
      <c r="AJ8" s="712"/>
      <c r="AK8" s="708">
        <v>18</v>
      </c>
      <c r="AL8" s="709"/>
      <c r="AM8" s="709"/>
      <c r="AN8" s="709"/>
      <c r="AO8" s="710"/>
      <c r="AP8" s="711">
        <v>18</v>
      </c>
      <c r="AQ8" s="709"/>
      <c r="AR8" s="709"/>
      <c r="AS8" s="709"/>
      <c r="AT8" s="712"/>
      <c r="AU8" s="708">
        <v>20</v>
      </c>
      <c r="AV8" s="709"/>
      <c r="AW8" s="709"/>
      <c r="AX8" s="709"/>
      <c r="AY8" s="710"/>
      <c r="AZ8" s="711">
        <v>17</v>
      </c>
      <c r="BA8" s="709"/>
      <c r="BB8" s="709"/>
      <c r="BC8" s="709"/>
      <c r="BD8" s="712"/>
      <c r="BE8" s="708">
        <v>16</v>
      </c>
      <c r="BF8" s="709"/>
      <c r="BG8" s="709"/>
      <c r="BH8" s="709"/>
      <c r="BI8" s="710"/>
      <c r="BJ8" s="711">
        <v>20</v>
      </c>
      <c r="BK8" s="709"/>
      <c r="BL8" s="709"/>
      <c r="BM8" s="709"/>
      <c r="BN8" s="712"/>
      <c r="BO8" s="745"/>
      <c r="BP8" s="726"/>
      <c r="BQ8" s="210"/>
      <c r="BR8" s="93"/>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row>
    <row r="9" spans="2:123" ht="107.25" customHeight="1" collapsed="1">
      <c r="B9" s="132">
        <v>1</v>
      </c>
      <c r="C9" s="132">
        <v>2</v>
      </c>
      <c r="D9" s="132">
        <v>3</v>
      </c>
      <c r="E9" s="132">
        <v>4</v>
      </c>
      <c r="F9" s="132">
        <v>5</v>
      </c>
      <c r="G9" s="736"/>
      <c r="H9" s="737"/>
      <c r="I9" s="738"/>
      <c r="J9" s="739"/>
      <c r="K9" s="727"/>
      <c r="L9" s="728"/>
      <c r="M9" s="724"/>
      <c r="N9" s="725"/>
      <c r="O9" s="725"/>
      <c r="P9" s="728"/>
      <c r="Q9" s="258" t="s">
        <v>52</v>
      </c>
      <c r="R9" s="235" t="s">
        <v>53</v>
      </c>
      <c r="S9" s="259" t="s">
        <v>45</v>
      </c>
      <c r="T9" s="259" t="s">
        <v>57</v>
      </c>
      <c r="U9" s="235" t="s">
        <v>54</v>
      </c>
      <c r="V9" s="235" t="s">
        <v>52</v>
      </c>
      <c r="W9" s="235" t="s">
        <v>53</v>
      </c>
      <c r="X9" s="259" t="s">
        <v>45</v>
      </c>
      <c r="Y9" s="259" t="s">
        <v>57</v>
      </c>
      <c r="Z9" s="234" t="s">
        <v>54</v>
      </c>
      <c r="AA9" s="258" t="s">
        <v>52</v>
      </c>
      <c r="AB9" s="235" t="s">
        <v>53</v>
      </c>
      <c r="AC9" s="259" t="s">
        <v>45</v>
      </c>
      <c r="AD9" s="259" t="s">
        <v>57</v>
      </c>
      <c r="AE9" s="235" t="s">
        <v>54</v>
      </c>
      <c r="AF9" s="235" t="s">
        <v>52</v>
      </c>
      <c r="AG9" s="235" t="s">
        <v>53</v>
      </c>
      <c r="AH9" s="259" t="s">
        <v>45</v>
      </c>
      <c r="AI9" s="259" t="s">
        <v>57</v>
      </c>
      <c r="AJ9" s="234" t="s">
        <v>54</v>
      </c>
      <c r="AK9" s="236" t="s">
        <v>52</v>
      </c>
      <c r="AL9" s="235" t="s">
        <v>53</v>
      </c>
      <c r="AM9" s="259" t="s">
        <v>45</v>
      </c>
      <c r="AN9" s="259" t="s">
        <v>57</v>
      </c>
      <c r="AO9" s="235" t="s">
        <v>54</v>
      </c>
      <c r="AP9" s="235" t="s">
        <v>52</v>
      </c>
      <c r="AQ9" s="235" t="s">
        <v>53</v>
      </c>
      <c r="AR9" s="259" t="s">
        <v>45</v>
      </c>
      <c r="AS9" s="259" t="s">
        <v>57</v>
      </c>
      <c r="AT9" s="260" t="s">
        <v>54</v>
      </c>
      <c r="AU9" s="258" t="s">
        <v>52</v>
      </c>
      <c r="AV9" s="235" t="s">
        <v>53</v>
      </c>
      <c r="AW9" s="259" t="s">
        <v>45</v>
      </c>
      <c r="AX9" s="259" t="s">
        <v>57</v>
      </c>
      <c r="AY9" s="235" t="s">
        <v>54</v>
      </c>
      <c r="AZ9" s="235" t="s">
        <v>52</v>
      </c>
      <c r="BA9" s="235" t="s">
        <v>53</v>
      </c>
      <c r="BB9" s="259" t="s">
        <v>45</v>
      </c>
      <c r="BC9" s="259" t="s">
        <v>57</v>
      </c>
      <c r="BD9" s="234" t="s">
        <v>54</v>
      </c>
      <c r="BE9" s="236" t="s">
        <v>52</v>
      </c>
      <c r="BF9" s="235" t="s">
        <v>53</v>
      </c>
      <c r="BG9" s="259" t="s">
        <v>45</v>
      </c>
      <c r="BH9" s="259" t="s">
        <v>57</v>
      </c>
      <c r="BI9" s="235" t="s">
        <v>54</v>
      </c>
      <c r="BJ9" s="235" t="s">
        <v>52</v>
      </c>
      <c r="BK9" s="235" t="s">
        <v>53</v>
      </c>
      <c r="BL9" s="259" t="s">
        <v>45</v>
      </c>
      <c r="BM9" s="259" t="s">
        <v>57</v>
      </c>
      <c r="BN9" s="260" t="s">
        <v>54</v>
      </c>
      <c r="BO9" s="745"/>
      <c r="BP9" s="726"/>
      <c r="BQ9" s="210"/>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row>
    <row r="10" spans="1:123" ht="48.75" customHeight="1" hidden="1">
      <c r="A10" s="245"/>
      <c r="B10" s="132">
        <v>1</v>
      </c>
      <c r="C10" s="132">
        <v>2</v>
      </c>
      <c r="D10" s="132">
        <v>3</v>
      </c>
      <c r="E10" s="132">
        <v>4</v>
      </c>
      <c r="F10" s="132">
        <v>5</v>
      </c>
      <c r="G10" s="218">
        <v>1</v>
      </c>
      <c r="H10" s="251" t="s">
        <v>55</v>
      </c>
      <c r="I10" s="96"/>
      <c r="J10" s="97"/>
      <c r="K10" s="309">
        <f aca="true" t="shared" si="0" ref="K10:AP10">SUM(K11:K64)</f>
        <v>5352</v>
      </c>
      <c r="L10" s="310">
        <f t="shared" si="0"/>
        <v>3049</v>
      </c>
      <c r="M10" s="309">
        <f t="shared" si="0"/>
        <v>613</v>
      </c>
      <c r="N10" s="311">
        <f t="shared" si="0"/>
        <v>654</v>
      </c>
      <c r="O10" s="311">
        <f t="shared" si="0"/>
        <v>1682</v>
      </c>
      <c r="P10" s="310">
        <f t="shared" si="0"/>
        <v>100</v>
      </c>
      <c r="Q10" s="307">
        <f t="shared" si="0"/>
        <v>1108</v>
      </c>
      <c r="R10" s="311">
        <f t="shared" si="0"/>
        <v>631</v>
      </c>
      <c r="S10" s="312">
        <f t="shared" si="0"/>
        <v>121</v>
      </c>
      <c r="T10" s="312">
        <f t="shared" si="0"/>
        <v>510</v>
      </c>
      <c r="U10" s="311">
        <f t="shared" si="0"/>
        <v>31</v>
      </c>
      <c r="V10" s="311">
        <f t="shared" si="0"/>
        <v>836</v>
      </c>
      <c r="W10" s="311">
        <f t="shared" si="0"/>
        <v>538</v>
      </c>
      <c r="X10" s="312">
        <f t="shared" si="0"/>
        <v>92</v>
      </c>
      <c r="Y10" s="312">
        <f t="shared" si="0"/>
        <v>446</v>
      </c>
      <c r="Z10" s="310">
        <f t="shared" si="0"/>
        <v>24</v>
      </c>
      <c r="AA10" s="313">
        <f t="shared" si="0"/>
        <v>1008</v>
      </c>
      <c r="AB10" s="311">
        <f t="shared" si="0"/>
        <v>562</v>
      </c>
      <c r="AC10" s="312">
        <f t="shared" si="0"/>
        <v>74</v>
      </c>
      <c r="AD10" s="312">
        <f t="shared" si="0"/>
        <v>488</v>
      </c>
      <c r="AE10" s="311">
        <f t="shared" si="0"/>
        <v>26</v>
      </c>
      <c r="AF10" s="311">
        <f t="shared" si="0"/>
        <v>806</v>
      </c>
      <c r="AG10" s="311">
        <f t="shared" si="0"/>
        <v>506</v>
      </c>
      <c r="AH10" s="312">
        <f t="shared" si="0"/>
        <v>101</v>
      </c>
      <c r="AI10" s="312">
        <f t="shared" si="0"/>
        <v>405</v>
      </c>
      <c r="AJ10" s="314">
        <f t="shared" si="0"/>
        <v>21</v>
      </c>
      <c r="AK10" s="313">
        <f t="shared" si="0"/>
        <v>564</v>
      </c>
      <c r="AL10" s="311">
        <f t="shared" si="0"/>
        <v>275</v>
      </c>
      <c r="AM10" s="312">
        <f t="shared" si="0"/>
        <v>65</v>
      </c>
      <c r="AN10" s="312">
        <f t="shared" si="0"/>
        <v>210</v>
      </c>
      <c r="AO10" s="311">
        <f t="shared" si="0"/>
        <v>15</v>
      </c>
      <c r="AP10" s="311">
        <f t="shared" si="0"/>
        <v>474</v>
      </c>
      <c r="AQ10" s="311">
        <f aca="true" t="shared" si="1" ref="AQ10:BO10">SUM(AQ11:AQ64)</f>
        <v>242</v>
      </c>
      <c r="AR10" s="312">
        <f t="shared" si="1"/>
        <v>54</v>
      </c>
      <c r="AS10" s="312">
        <f t="shared" si="1"/>
        <v>188</v>
      </c>
      <c r="AT10" s="314">
        <f t="shared" si="1"/>
        <v>15</v>
      </c>
      <c r="AU10" s="313">
        <f t="shared" si="1"/>
        <v>184</v>
      </c>
      <c r="AV10" s="311">
        <f t="shared" si="1"/>
        <v>99</v>
      </c>
      <c r="AW10" s="312">
        <f t="shared" si="1"/>
        <v>38</v>
      </c>
      <c r="AX10" s="312">
        <f t="shared" si="1"/>
        <v>61</v>
      </c>
      <c r="AY10" s="311">
        <f t="shared" si="1"/>
        <v>6</v>
      </c>
      <c r="AZ10" s="311">
        <f t="shared" si="1"/>
        <v>192</v>
      </c>
      <c r="BA10" s="311">
        <f t="shared" si="1"/>
        <v>120</v>
      </c>
      <c r="BB10" s="312">
        <f t="shared" si="1"/>
        <v>46</v>
      </c>
      <c r="BC10" s="312">
        <f t="shared" si="1"/>
        <v>74</v>
      </c>
      <c r="BD10" s="314">
        <f t="shared" si="1"/>
        <v>6</v>
      </c>
      <c r="BE10" s="313">
        <f t="shared" si="1"/>
        <v>0</v>
      </c>
      <c r="BF10" s="311">
        <f t="shared" si="1"/>
        <v>0</v>
      </c>
      <c r="BG10" s="312">
        <f t="shared" si="1"/>
        <v>0</v>
      </c>
      <c r="BH10" s="312">
        <f t="shared" si="1"/>
        <v>0</v>
      </c>
      <c r="BI10" s="311">
        <f t="shared" si="1"/>
        <v>0</v>
      </c>
      <c r="BJ10" s="311">
        <f t="shared" si="1"/>
        <v>180</v>
      </c>
      <c r="BK10" s="311">
        <f t="shared" si="1"/>
        <v>76</v>
      </c>
      <c r="BL10" s="312">
        <f t="shared" si="1"/>
        <v>22</v>
      </c>
      <c r="BM10" s="312">
        <f t="shared" si="1"/>
        <v>54</v>
      </c>
      <c r="BN10" s="314">
        <f t="shared" si="1"/>
        <v>6</v>
      </c>
      <c r="BO10" s="315">
        <f t="shared" si="1"/>
        <v>150</v>
      </c>
      <c r="BP10" s="627"/>
      <c r="BQ10" s="210"/>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row>
    <row r="11" spans="1:123" ht="71.25" customHeight="1" hidden="1">
      <c r="A11" s="245"/>
      <c r="B11" s="132">
        <v>1</v>
      </c>
      <c r="C11" s="132">
        <v>2</v>
      </c>
      <c r="D11" s="132"/>
      <c r="E11" s="132"/>
      <c r="F11" s="132"/>
      <c r="G11" s="217" t="s">
        <v>143</v>
      </c>
      <c r="H11" s="249" t="s">
        <v>323</v>
      </c>
      <c r="I11" s="175"/>
      <c r="J11" s="176"/>
      <c r="K11" s="177"/>
      <c r="L11" s="197"/>
      <c r="M11" s="177"/>
      <c r="N11" s="179"/>
      <c r="O11" s="179"/>
      <c r="P11" s="178"/>
      <c r="Q11" s="180"/>
      <c r="R11" s="181"/>
      <c r="S11" s="181"/>
      <c r="T11" s="181"/>
      <c r="U11" s="182"/>
      <c r="V11" s="182"/>
      <c r="W11" s="181"/>
      <c r="X11" s="181"/>
      <c r="Y11" s="181"/>
      <c r="Z11" s="183"/>
      <c r="AA11" s="180"/>
      <c r="AB11" s="181"/>
      <c r="AC11" s="181"/>
      <c r="AD11" s="181"/>
      <c r="AE11" s="181"/>
      <c r="AF11" s="181"/>
      <c r="AG11" s="181"/>
      <c r="AH11" s="181"/>
      <c r="AI11" s="181"/>
      <c r="AJ11" s="183"/>
      <c r="AK11" s="184"/>
      <c r="AL11" s="185"/>
      <c r="AM11" s="185"/>
      <c r="AN11" s="185"/>
      <c r="AO11" s="185"/>
      <c r="AP11" s="185"/>
      <c r="AQ11" s="185"/>
      <c r="AR11" s="185"/>
      <c r="AS11" s="185"/>
      <c r="AT11" s="186"/>
      <c r="AU11" s="184"/>
      <c r="AV11" s="185"/>
      <c r="AW11" s="185"/>
      <c r="AX11" s="185"/>
      <c r="AY11" s="185"/>
      <c r="AZ11" s="185"/>
      <c r="BA11" s="185"/>
      <c r="BB11" s="185"/>
      <c r="BC11" s="185"/>
      <c r="BD11" s="186"/>
      <c r="BE11" s="184"/>
      <c r="BF11" s="185"/>
      <c r="BG11" s="101"/>
      <c r="BH11" s="101"/>
      <c r="BI11" s="185"/>
      <c r="BJ11" s="185"/>
      <c r="BK11" s="185"/>
      <c r="BL11" s="185"/>
      <c r="BM11" s="185"/>
      <c r="BN11" s="187"/>
      <c r="BO11" s="188"/>
      <c r="BP11" s="188"/>
      <c r="BQ11" s="210"/>
      <c r="BR11" s="98"/>
      <c r="BS11" s="98"/>
      <c r="BT11" s="98"/>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row>
    <row r="12" spans="1:123" ht="29.25" customHeight="1" hidden="1">
      <c r="A12" s="245"/>
      <c r="B12" s="132"/>
      <c r="C12" s="132">
        <v>2</v>
      </c>
      <c r="D12" s="132"/>
      <c r="E12" s="132"/>
      <c r="F12" s="132"/>
      <c r="G12" s="99" t="s">
        <v>144</v>
      </c>
      <c r="H12" s="261" t="s">
        <v>56</v>
      </c>
      <c r="I12" s="316"/>
      <c r="J12" s="317" t="s">
        <v>376</v>
      </c>
      <c r="K12" s="318">
        <f>SUM(Q12,V12,AA12,AF12,AK12,AP12,AU12,AZ12,BE12,BJ12)</f>
        <v>108</v>
      </c>
      <c r="L12" s="319">
        <f>SUM(M12:P12)</f>
        <v>54</v>
      </c>
      <c r="M12" s="316">
        <f>SUM(S12,X12,AC12,AH12,AM12,AR12,AW12,BB12,BG12,BL12)</f>
        <v>28</v>
      </c>
      <c r="N12" s="320"/>
      <c r="O12" s="320"/>
      <c r="P12" s="321">
        <f>SUM(T12,Y12,AD12,AI12,AN12,AS12,AX12,BC12,BH12,BM12)</f>
        <v>26</v>
      </c>
      <c r="Q12" s="318"/>
      <c r="R12" s="322"/>
      <c r="S12" s="323"/>
      <c r="T12" s="323"/>
      <c r="U12" s="324"/>
      <c r="V12" s="322">
        <v>108</v>
      </c>
      <c r="W12" s="320">
        <f>SUM(X12:Y12)</f>
        <v>54</v>
      </c>
      <c r="X12" s="325">
        <v>28</v>
      </c>
      <c r="Y12" s="325">
        <v>26</v>
      </c>
      <c r="Z12" s="320">
        <v>3</v>
      </c>
      <c r="AA12" s="316"/>
      <c r="AB12" s="320">
        <f>SUM(AC12:AD12)</f>
        <v>0</v>
      </c>
      <c r="AC12" s="325"/>
      <c r="AD12" s="325"/>
      <c r="AE12" s="320"/>
      <c r="AF12" s="322"/>
      <c r="AG12" s="320"/>
      <c r="AH12" s="325"/>
      <c r="AI12" s="325"/>
      <c r="AJ12" s="320"/>
      <c r="AK12" s="316"/>
      <c r="AL12" s="320"/>
      <c r="AM12" s="325"/>
      <c r="AN12" s="325"/>
      <c r="AO12" s="320"/>
      <c r="AP12" s="320"/>
      <c r="AQ12" s="320"/>
      <c r="AR12" s="325"/>
      <c r="AS12" s="325"/>
      <c r="AT12" s="320"/>
      <c r="AU12" s="316"/>
      <c r="AV12" s="320"/>
      <c r="AW12" s="325"/>
      <c r="AX12" s="325"/>
      <c r="AY12" s="320"/>
      <c r="AZ12" s="320"/>
      <c r="BA12" s="320"/>
      <c r="BB12" s="325"/>
      <c r="BC12" s="325"/>
      <c r="BD12" s="320"/>
      <c r="BE12" s="316"/>
      <c r="BF12" s="320"/>
      <c r="BG12" s="326"/>
      <c r="BH12" s="326"/>
      <c r="BI12" s="320"/>
      <c r="BJ12" s="320"/>
      <c r="BK12" s="320"/>
      <c r="BL12" s="325"/>
      <c r="BM12" s="325"/>
      <c r="BN12" s="319"/>
      <c r="BO12" s="327">
        <f aca="true" t="shared" si="2" ref="BO12:BO17">SUM(U12,Z12,AE12,AJ12,AO12,AT12,AY12,BD12,BI12,BN12)</f>
        <v>3</v>
      </c>
      <c r="BP12" s="257" t="str">
        <f>'МАТРИЦА КОМПЕТЕНЦИЙ'!B11</f>
        <v>УК-8</v>
      </c>
      <c r="BQ12" s="210"/>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row>
    <row r="13" spans="1:123" ht="45" customHeight="1" hidden="1">
      <c r="A13" s="245"/>
      <c r="B13" s="132">
        <v>1</v>
      </c>
      <c r="C13" s="132"/>
      <c r="D13" s="132"/>
      <c r="E13" s="132"/>
      <c r="F13" s="132"/>
      <c r="G13" s="99" t="s">
        <v>145</v>
      </c>
      <c r="H13" s="247" t="s">
        <v>477</v>
      </c>
      <c r="I13" s="318"/>
      <c r="J13" s="328" t="s">
        <v>478</v>
      </c>
      <c r="K13" s="318">
        <f>SUM(Q13,V13,AA13,AF13,AK13,AP13,AU13,AZ13,BE13,BJ13)</f>
        <v>108</v>
      </c>
      <c r="L13" s="324">
        <f>SUM(M13:P13)</f>
        <v>54</v>
      </c>
      <c r="M13" s="318">
        <f>SUM(S13,X13,AC13,AH13,AM13,AR13,AW13,BB13,BG13,BL13)</f>
        <v>32</v>
      </c>
      <c r="N13" s="322"/>
      <c r="O13" s="322"/>
      <c r="P13" s="329">
        <f>SUM(T13,Y13,AD13,AI13,AN13,AS13,AX13,BC13,BH13,BM13)</f>
        <v>22</v>
      </c>
      <c r="Q13" s="322">
        <v>108</v>
      </c>
      <c r="R13" s="322">
        <f>SUM(S13:T13)</f>
        <v>54</v>
      </c>
      <c r="S13" s="323">
        <v>32</v>
      </c>
      <c r="T13" s="323">
        <v>22</v>
      </c>
      <c r="U13" s="324">
        <v>3</v>
      </c>
      <c r="V13" s="322"/>
      <c r="W13" s="322"/>
      <c r="X13" s="323"/>
      <c r="Y13" s="323"/>
      <c r="Z13" s="329"/>
      <c r="AA13" s="318"/>
      <c r="AB13" s="322"/>
      <c r="AC13" s="323"/>
      <c r="AD13" s="323"/>
      <c r="AE13" s="322"/>
      <c r="AF13" s="322"/>
      <c r="AG13" s="322"/>
      <c r="AH13" s="323"/>
      <c r="AI13" s="323"/>
      <c r="AJ13" s="322"/>
      <c r="AK13" s="318"/>
      <c r="AL13" s="322"/>
      <c r="AM13" s="323"/>
      <c r="AN13" s="323"/>
      <c r="AO13" s="322"/>
      <c r="AP13" s="322"/>
      <c r="AQ13" s="322"/>
      <c r="AR13" s="323"/>
      <c r="AS13" s="323"/>
      <c r="AT13" s="322"/>
      <c r="AU13" s="318"/>
      <c r="AV13" s="322"/>
      <c r="AW13" s="323"/>
      <c r="AX13" s="323"/>
      <c r="AY13" s="322"/>
      <c r="AZ13" s="322"/>
      <c r="BA13" s="322"/>
      <c r="BB13" s="323"/>
      <c r="BC13" s="323"/>
      <c r="BD13" s="322"/>
      <c r="BE13" s="318"/>
      <c r="BF13" s="322"/>
      <c r="BG13" s="326"/>
      <c r="BH13" s="326"/>
      <c r="BI13" s="322"/>
      <c r="BJ13" s="322"/>
      <c r="BK13" s="322"/>
      <c r="BL13" s="323"/>
      <c r="BM13" s="323"/>
      <c r="BN13" s="324"/>
      <c r="BO13" s="327">
        <f t="shared" si="2"/>
        <v>3</v>
      </c>
      <c r="BP13" s="257" t="s">
        <v>357</v>
      </c>
      <c r="BQ13" s="210"/>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row>
    <row r="14" spans="1:123" ht="68.25" customHeight="1" hidden="1">
      <c r="A14" s="245"/>
      <c r="B14" s="132">
        <v>1</v>
      </c>
      <c r="C14" s="132"/>
      <c r="D14" s="132"/>
      <c r="E14" s="132"/>
      <c r="F14" s="132"/>
      <c r="G14" s="99" t="s">
        <v>146</v>
      </c>
      <c r="H14" s="247" t="s">
        <v>479</v>
      </c>
      <c r="I14" s="318">
        <v>1</v>
      </c>
      <c r="J14" s="328"/>
      <c r="K14" s="318">
        <f>SUM(Q14,V14,AA14,AF14,AK14,AP14,AU14,AZ14,BE14,BJ14)</f>
        <v>108</v>
      </c>
      <c r="L14" s="324">
        <f>SUM(M14:P14)</f>
        <v>54</v>
      </c>
      <c r="M14" s="318">
        <f>SUM(S14,X14,AC14,AH14,AM14,AR14,AW14,BB14,BG14,BL14)</f>
        <v>26</v>
      </c>
      <c r="N14" s="322"/>
      <c r="O14" s="322"/>
      <c r="P14" s="329">
        <f>SUM(T14,Y14,AD14,AI14,AN14,AS14,AX14,BC14,BH14,BM14)</f>
        <v>28</v>
      </c>
      <c r="Q14" s="318">
        <v>108</v>
      </c>
      <c r="R14" s="322">
        <f>SUM(S14:T14)</f>
        <v>54</v>
      </c>
      <c r="S14" s="323">
        <v>26</v>
      </c>
      <c r="T14" s="323">
        <v>28</v>
      </c>
      <c r="U14" s="324">
        <v>3</v>
      </c>
      <c r="V14" s="322"/>
      <c r="W14" s="322"/>
      <c r="X14" s="323"/>
      <c r="Y14" s="323"/>
      <c r="Z14" s="322"/>
      <c r="AA14" s="318"/>
      <c r="AB14" s="322"/>
      <c r="AC14" s="323"/>
      <c r="AD14" s="323"/>
      <c r="AE14" s="322"/>
      <c r="AF14" s="322"/>
      <c r="AG14" s="322"/>
      <c r="AH14" s="323"/>
      <c r="AI14" s="323"/>
      <c r="AJ14" s="322"/>
      <c r="AK14" s="318"/>
      <c r="AL14" s="322"/>
      <c r="AM14" s="323"/>
      <c r="AN14" s="323"/>
      <c r="AO14" s="322"/>
      <c r="AP14" s="322"/>
      <c r="AQ14" s="322"/>
      <c r="AR14" s="323"/>
      <c r="AS14" s="323"/>
      <c r="AT14" s="322"/>
      <c r="AU14" s="318"/>
      <c r="AV14" s="322"/>
      <c r="AW14" s="323"/>
      <c r="AX14" s="323"/>
      <c r="AY14" s="322"/>
      <c r="AZ14" s="322"/>
      <c r="BA14" s="322"/>
      <c r="BB14" s="323"/>
      <c r="BC14" s="323"/>
      <c r="BD14" s="322"/>
      <c r="BE14" s="318"/>
      <c r="BF14" s="322"/>
      <c r="BG14" s="326"/>
      <c r="BH14" s="326"/>
      <c r="BI14" s="322"/>
      <c r="BJ14" s="322"/>
      <c r="BK14" s="322"/>
      <c r="BL14" s="323"/>
      <c r="BM14" s="323"/>
      <c r="BN14" s="324"/>
      <c r="BO14" s="327">
        <f t="shared" si="2"/>
        <v>3</v>
      </c>
      <c r="BP14" s="257" t="s">
        <v>356</v>
      </c>
      <c r="BQ14" s="210"/>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row>
    <row r="15" spans="1:123" ht="50.25" customHeight="1" hidden="1">
      <c r="A15" s="245"/>
      <c r="B15" s="132">
        <v>1</v>
      </c>
      <c r="C15" s="132"/>
      <c r="D15" s="132"/>
      <c r="E15" s="132"/>
      <c r="F15" s="132"/>
      <c r="G15" s="190" t="s">
        <v>147</v>
      </c>
      <c r="H15" s="249" t="s">
        <v>153</v>
      </c>
      <c r="I15" s="330"/>
      <c r="J15" s="331">
        <v>1</v>
      </c>
      <c r="K15" s="332"/>
      <c r="L15" s="333"/>
      <c r="M15" s="332"/>
      <c r="N15" s="334"/>
      <c r="O15" s="334"/>
      <c r="P15" s="335"/>
      <c r="Q15" s="352"/>
      <c r="R15" s="353"/>
      <c r="S15" s="368"/>
      <c r="T15" s="368"/>
      <c r="U15" s="339">
        <v>4</v>
      </c>
      <c r="V15" s="354"/>
      <c r="W15" s="353"/>
      <c r="X15" s="368"/>
      <c r="Y15" s="368"/>
      <c r="Z15" s="366"/>
      <c r="AA15" s="342"/>
      <c r="AB15" s="343"/>
      <c r="AC15" s="343"/>
      <c r="AD15" s="343"/>
      <c r="AE15" s="343"/>
      <c r="AF15" s="343"/>
      <c r="AG15" s="343"/>
      <c r="AH15" s="343"/>
      <c r="AI15" s="343"/>
      <c r="AJ15" s="344"/>
      <c r="AK15" s="345"/>
      <c r="AL15" s="346"/>
      <c r="AM15" s="346"/>
      <c r="AN15" s="346"/>
      <c r="AO15" s="346"/>
      <c r="AP15" s="346"/>
      <c r="AQ15" s="346"/>
      <c r="AR15" s="346"/>
      <c r="AS15" s="346"/>
      <c r="AT15" s="347"/>
      <c r="AU15" s="345"/>
      <c r="AV15" s="346"/>
      <c r="AW15" s="346"/>
      <c r="AX15" s="346"/>
      <c r="AY15" s="346"/>
      <c r="AZ15" s="346"/>
      <c r="BA15" s="346"/>
      <c r="BB15" s="346"/>
      <c r="BC15" s="346"/>
      <c r="BD15" s="347"/>
      <c r="BE15" s="345"/>
      <c r="BF15" s="346"/>
      <c r="BG15" s="346"/>
      <c r="BH15" s="346"/>
      <c r="BI15" s="346"/>
      <c r="BJ15" s="346"/>
      <c r="BK15" s="346"/>
      <c r="BL15" s="346"/>
      <c r="BM15" s="346"/>
      <c r="BN15" s="348"/>
      <c r="BO15" s="349">
        <f t="shared" si="2"/>
        <v>4</v>
      </c>
      <c r="BP15" s="257" t="s">
        <v>358</v>
      </c>
      <c r="BQ15" s="210"/>
      <c r="BR15" s="98"/>
      <c r="BS15" s="98"/>
      <c r="BT15" s="98"/>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row>
    <row r="16" spans="1:123" s="106" customFormat="1" ht="27" customHeight="1" hidden="1">
      <c r="A16" s="245"/>
      <c r="B16" s="132">
        <v>1</v>
      </c>
      <c r="C16" s="132"/>
      <c r="D16" s="132"/>
      <c r="E16" s="132"/>
      <c r="F16" s="132"/>
      <c r="G16" s="104" t="s">
        <v>149</v>
      </c>
      <c r="H16" s="248" t="s">
        <v>63</v>
      </c>
      <c r="I16" s="336"/>
      <c r="J16" s="331" t="s">
        <v>376</v>
      </c>
      <c r="K16" s="318">
        <f>SUM(Q16,V16,AA16,AF16,AK16,AP16,AU16,AZ16,BE16,BJ16)</f>
        <v>222</v>
      </c>
      <c r="L16" s="350">
        <f>SUM(M16:P16)</f>
        <v>148</v>
      </c>
      <c r="M16" s="336">
        <f>SUM(S16,X16,AC16,AH16,AM16,AR16,AW16,BB16,BG16,BL16)</f>
        <v>0</v>
      </c>
      <c r="N16" s="351"/>
      <c r="O16" s="322">
        <f>SUM(T16,Y16,AD16,AI16,AN16,AS16,AX16,BC16,BH16,BM16)</f>
        <v>148</v>
      </c>
      <c r="P16" s="341"/>
      <c r="Q16" s="352">
        <v>112</v>
      </c>
      <c r="R16" s="353">
        <f>SUM(S16:T16)</f>
        <v>76</v>
      </c>
      <c r="S16" s="368"/>
      <c r="T16" s="368">
        <v>76</v>
      </c>
      <c r="U16" s="339"/>
      <c r="V16" s="354">
        <v>110</v>
      </c>
      <c r="W16" s="353">
        <f>SUM(X16:Y16)</f>
        <v>72</v>
      </c>
      <c r="X16" s="368"/>
      <c r="Y16" s="368">
        <v>72</v>
      </c>
      <c r="Z16" s="366">
        <v>3</v>
      </c>
      <c r="AA16" s="336"/>
      <c r="AB16" s="351"/>
      <c r="AC16" s="326"/>
      <c r="AD16" s="326"/>
      <c r="AE16" s="351"/>
      <c r="AF16" s="340"/>
      <c r="AG16" s="351"/>
      <c r="AH16" s="326"/>
      <c r="AI16" s="326"/>
      <c r="AJ16" s="341"/>
      <c r="AK16" s="340"/>
      <c r="AL16" s="351"/>
      <c r="AM16" s="326"/>
      <c r="AN16" s="326"/>
      <c r="AO16" s="351"/>
      <c r="AP16" s="351"/>
      <c r="AQ16" s="351"/>
      <c r="AR16" s="326"/>
      <c r="AS16" s="326"/>
      <c r="AT16" s="350"/>
      <c r="AU16" s="336"/>
      <c r="AV16" s="351"/>
      <c r="AW16" s="326"/>
      <c r="AX16" s="326"/>
      <c r="AY16" s="351"/>
      <c r="AZ16" s="351"/>
      <c r="BA16" s="351"/>
      <c r="BB16" s="326"/>
      <c r="BC16" s="326"/>
      <c r="BD16" s="341"/>
      <c r="BE16" s="340"/>
      <c r="BF16" s="351"/>
      <c r="BG16" s="326"/>
      <c r="BH16" s="326"/>
      <c r="BI16" s="351"/>
      <c r="BJ16" s="351"/>
      <c r="BK16" s="351"/>
      <c r="BL16" s="326"/>
      <c r="BM16" s="326"/>
      <c r="BN16" s="350"/>
      <c r="BO16" s="327">
        <f t="shared" si="2"/>
        <v>3</v>
      </c>
      <c r="BP16" s="257"/>
      <c r="BQ16" s="210"/>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row>
    <row r="17" spans="1:123" ht="26.25" customHeight="1" hidden="1">
      <c r="A17" s="245"/>
      <c r="B17" s="132">
        <v>1</v>
      </c>
      <c r="C17" s="132"/>
      <c r="D17" s="132"/>
      <c r="E17" s="132"/>
      <c r="F17" s="132"/>
      <c r="G17" s="104" t="s">
        <v>151</v>
      </c>
      <c r="H17" s="248" t="s">
        <v>62</v>
      </c>
      <c r="I17" s="355"/>
      <c r="J17" s="331"/>
      <c r="K17" s="318">
        <f>SUM(Q17,V17,AA17,AF17,AK17,AP17,AU17,AZ17,BE17,BJ17)</f>
        <v>54</v>
      </c>
      <c r="L17" s="350">
        <f>SUM(M17:P17)</f>
        <v>36</v>
      </c>
      <c r="M17" s="336">
        <f>SUM(S17,X17,AC17,AH17,AM17,AR17,AW17,BB17,BG17,BL17)</f>
        <v>0</v>
      </c>
      <c r="N17" s="351"/>
      <c r="O17" s="322">
        <f>SUM(T17,Y17,AD17,AI17,AN17,AS17,AX17,BC17,BH17,BM17)</f>
        <v>36</v>
      </c>
      <c r="P17" s="341"/>
      <c r="Q17" s="352">
        <v>54</v>
      </c>
      <c r="R17" s="353">
        <f>SUM(S17:T17)</f>
        <v>36</v>
      </c>
      <c r="S17" s="368"/>
      <c r="T17" s="368">
        <v>36</v>
      </c>
      <c r="U17" s="339"/>
      <c r="V17" s="354"/>
      <c r="W17" s="353">
        <f>SUM(X17:Y17)</f>
        <v>0</v>
      </c>
      <c r="X17" s="368"/>
      <c r="Y17" s="368"/>
      <c r="Z17" s="366"/>
      <c r="AA17" s="355"/>
      <c r="AB17" s="337"/>
      <c r="AC17" s="338"/>
      <c r="AD17" s="338"/>
      <c r="AE17" s="351">
        <f>AA17/36</f>
        <v>0</v>
      </c>
      <c r="AF17" s="337"/>
      <c r="AG17" s="337"/>
      <c r="AH17" s="338"/>
      <c r="AI17" s="338"/>
      <c r="AJ17" s="356"/>
      <c r="AK17" s="357"/>
      <c r="AL17" s="337"/>
      <c r="AM17" s="338"/>
      <c r="AN17" s="338"/>
      <c r="AO17" s="337"/>
      <c r="AP17" s="337"/>
      <c r="AQ17" s="337"/>
      <c r="AR17" s="338"/>
      <c r="AS17" s="338"/>
      <c r="AT17" s="358"/>
      <c r="AU17" s="355"/>
      <c r="AV17" s="337"/>
      <c r="AW17" s="338"/>
      <c r="AX17" s="338"/>
      <c r="AY17" s="337"/>
      <c r="AZ17" s="337"/>
      <c r="BA17" s="337"/>
      <c r="BB17" s="338"/>
      <c r="BC17" s="338"/>
      <c r="BD17" s="359"/>
      <c r="BE17" s="357"/>
      <c r="BF17" s="337"/>
      <c r="BG17" s="338"/>
      <c r="BH17" s="338"/>
      <c r="BI17" s="337"/>
      <c r="BJ17" s="337"/>
      <c r="BK17" s="337"/>
      <c r="BL17" s="338"/>
      <c r="BM17" s="338"/>
      <c r="BN17" s="358"/>
      <c r="BO17" s="327">
        <f t="shared" si="2"/>
        <v>0</v>
      </c>
      <c r="BP17" s="257"/>
      <c r="BQ17" s="210"/>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row>
    <row r="18" spans="1:123" ht="78" customHeight="1" hidden="1">
      <c r="A18" s="245"/>
      <c r="B18" s="132">
        <v>1</v>
      </c>
      <c r="C18" s="132">
        <v>2</v>
      </c>
      <c r="D18" s="132"/>
      <c r="E18" s="132"/>
      <c r="F18" s="132"/>
      <c r="G18" s="189" t="s">
        <v>152</v>
      </c>
      <c r="H18" s="250" t="s">
        <v>329</v>
      </c>
      <c r="I18" s="360"/>
      <c r="J18" s="361">
        <v>3</v>
      </c>
      <c r="K18" s="352"/>
      <c r="L18" s="362"/>
      <c r="M18" s="360"/>
      <c r="N18" s="353"/>
      <c r="O18" s="363"/>
      <c r="P18" s="364"/>
      <c r="Q18" s="352"/>
      <c r="R18" s="353"/>
      <c r="S18" s="365"/>
      <c r="T18" s="365"/>
      <c r="U18" s="339"/>
      <c r="V18" s="354"/>
      <c r="W18" s="353"/>
      <c r="X18" s="338"/>
      <c r="Y18" s="338"/>
      <c r="Z18" s="366"/>
      <c r="AA18" s="352"/>
      <c r="AB18" s="339"/>
      <c r="AC18" s="367"/>
      <c r="AD18" s="367"/>
      <c r="AE18" s="339">
        <v>3</v>
      </c>
      <c r="AF18" s="353"/>
      <c r="AG18" s="353"/>
      <c r="AH18" s="368"/>
      <c r="AI18" s="368"/>
      <c r="AJ18" s="366"/>
      <c r="AK18" s="363"/>
      <c r="AL18" s="353"/>
      <c r="AM18" s="368"/>
      <c r="AN18" s="368"/>
      <c r="AO18" s="353"/>
      <c r="AP18" s="353"/>
      <c r="AQ18" s="353"/>
      <c r="AR18" s="368"/>
      <c r="AS18" s="368"/>
      <c r="AT18" s="362"/>
      <c r="AU18" s="360"/>
      <c r="AV18" s="353"/>
      <c r="AW18" s="368"/>
      <c r="AX18" s="368"/>
      <c r="AY18" s="353"/>
      <c r="AZ18" s="353"/>
      <c r="BA18" s="353"/>
      <c r="BB18" s="368"/>
      <c r="BC18" s="368"/>
      <c r="BD18" s="364"/>
      <c r="BE18" s="363"/>
      <c r="BF18" s="353"/>
      <c r="BG18" s="368"/>
      <c r="BH18" s="368"/>
      <c r="BI18" s="353"/>
      <c r="BJ18" s="353"/>
      <c r="BK18" s="353"/>
      <c r="BL18" s="368"/>
      <c r="BM18" s="368"/>
      <c r="BN18" s="362"/>
      <c r="BO18" s="369">
        <f>SUM(U18,Z18,AE18,AJ18,AO18,AT18,AY18,BD18,BI18,BN18)</f>
        <v>3</v>
      </c>
      <c r="BP18" s="628" t="s">
        <v>469</v>
      </c>
      <c r="BQ18" s="210"/>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row>
    <row r="19" spans="1:123" ht="51" customHeight="1" hidden="1">
      <c r="A19" s="245"/>
      <c r="B19" s="132">
        <v>1</v>
      </c>
      <c r="C19" s="132"/>
      <c r="D19" s="132"/>
      <c r="E19" s="132"/>
      <c r="F19" s="132"/>
      <c r="G19" s="104" t="s">
        <v>154</v>
      </c>
      <c r="H19" s="248" t="s">
        <v>98</v>
      </c>
      <c r="I19" s="370"/>
      <c r="J19" s="371">
        <v>1</v>
      </c>
      <c r="K19" s="318">
        <f>SUM(Q19,V19,AA19,AF19,AK19,AP19,AU19,AZ19,BE19,BJ19)</f>
        <v>90</v>
      </c>
      <c r="L19" s="324">
        <f>SUM(M19:P19)</f>
        <v>36</v>
      </c>
      <c r="M19" s="336">
        <f>SUM(S19,X19,AC19,AH19,AM19,AR19,AW19,BB19,BG19,BL19)</f>
        <v>0</v>
      </c>
      <c r="N19" s="322"/>
      <c r="O19" s="322">
        <f>SUM(T19,Y19,AD19,AI19,AN19,AS19,AX19,BC19,BH19,BM19)</f>
        <v>36</v>
      </c>
      <c r="P19" s="372"/>
      <c r="Q19" s="360">
        <v>90</v>
      </c>
      <c r="R19" s="373">
        <f>SUM(S19:T19)</f>
        <v>36</v>
      </c>
      <c r="S19" s="338"/>
      <c r="T19" s="338">
        <v>36</v>
      </c>
      <c r="U19" s="322">
        <v>3</v>
      </c>
      <c r="V19" s="373"/>
      <c r="W19" s="373"/>
      <c r="X19" s="338"/>
      <c r="Y19" s="338"/>
      <c r="Z19" s="374"/>
      <c r="AA19" s="370"/>
      <c r="AB19" s="373"/>
      <c r="AC19" s="338"/>
      <c r="AD19" s="338"/>
      <c r="AE19" s="375"/>
      <c r="AF19" s="373"/>
      <c r="AG19" s="373"/>
      <c r="AH19" s="338"/>
      <c r="AI19" s="338"/>
      <c r="AJ19" s="376"/>
      <c r="AK19" s="377"/>
      <c r="AL19" s="373"/>
      <c r="AM19" s="338"/>
      <c r="AN19" s="338"/>
      <c r="AO19" s="373"/>
      <c r="AP19" s="373"/>
      <c r="AQ19" s="373"/>
      <c r="AR19" s="338"/>
      <c r="AS19" s="338"/>
      <c r="AT19" s="378"/>
      <c r="AU19" s="370"/>
      <c r="AV19" s="373"/>
      <c r="AW19" s="338"/>
      <c r="AX19" s="338"/>
      <c r="AY19" s="373"/>
      <c r="AZ19" s="373"/>
      <c r="BA19" s="373"/>
      <c r="BB19" s="338"/>
      <c r="BC19" s="338"/>
      <c r="BD19" s="372"/>
      <c r="BE19" s="377"/>
      <c r="BF19" s="373"/>
      <c r="BG19" s="338"/>
      <c r="BH19" s="338"/>
      <c r="BI19" s="373"/>
      <c r="BJ19" s="373"/>
      <c r="BK19" s="373"/>
      <c r="BL19" s="338"/>
      <c r="BM19" s="338"/>
      <c r="BN19" s="378"/>
      <c r="BO19" s="327">
        <f>SUM(U19,Z19,AE19,AJ19,AO19,AT19,AY19,BD19,BI19,BN19)</f>
        <v>3</v>
      </c>
      <c r="BP19" s="257"/>
      <c r="BQ19" s="210"/>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row>
    <row r="20" spans="1:123" ht="26.25" customHeight="1" hidden="1">
      <c r="A20" s="245"/>
      <c r="B20" s="132">
        <v>1</v>
      </c>
      <c r="C20" s="132"/>
      <c r="D20" s="132"/>
      <c r="E20" s="132"/>
      <c r="F20" s="132"/>
      <c r="G20" s="104" t="s">
        <v>155</v>
      </c>
      <c r="H20" s="248" t="s">
        <v>240</v>
      </c>
      <c r="I20" s="355"/>
      <c r="J20" s="372"/>
      <c r="K20" s="318">
        <f>SUM(Q20,V20,AA20,AF20,AK20,AP20,AU20,AZ20,BE20,BJ20)</f>
        <v>68</v>
      </c>
      <c r="L20" s="378">
        <f>SUM(M20:P20)</f>
        <v>40</v>
      </c>
      <c r="M20" s="318">
        <f>SUM(S20,X20,AC20,AH20,AM20,AR20,AW20,BB20,BG20,BL20)</f>
        <v>10</v>
      </c>
      <c r="N20" s="373"/>
      <c r="O20" s="322">
        <f>SUM(T20,Y20,AD20,AI20,AN20,AS20,AX20,BC20,BH20,BM20)</f>
        <v>30</v>
      </c>
      <c r="P20" s="372"/>
      <c r="Q20" s="318">
        <f>R20*1.8</f>
        <v>0</v>
      </c>
      <c r="R20" s="373">
        <f>SUM(S20:T20)</f>
        <v>0</v>
      </c>
      <c r="S20" s="338"/>
      <c r="T20" s="338"/>
      <c r="U20" s="322">
        <f>Q20/36</f>
        <v>0</v>
      </c>
      <c r="V20" s="379"/>
      <c r="W20" s="373"/>
      <c r="X20" s="338"/>
      <c r="Y20" s="338"/>
      <c r="Z20" s="329"/>
      <c r="AA20" s="370">
        <v>68</v>
      </c>
      <c r="AB20" s="373">
        <f>SUM(AC20:AD20)</f>
        <v>40</v>
      </c>
      <c r="AC20" s="338">
        <v>10</v>
      </c>
      <c r="AD20" s="338">
        <v>30</v>
      </c>
      <c r="AE20" s="375"/>
      <c r="AF20" s="373"/>
      <c r="AG20" s="373"/>
      <c r="AH20" s="338"/>
      <c r="AI20" s="338"/>
      <c r="AJ20" s="376"/>
      <c r="AK20" s="377"/>
      <c r="AL20" s="373"/>
      <c r="AM20" s="338"/>
      <c r="AN20" s="338"/>
      <c r="AO20" s="373"/>
      <c r="AP20" s="373"/>
      <c r="AQ20" s="373"/>
      <c r="AR20" s="338"/>
      <c r="AS20" s="338"/>
      <c r="AT20" s="378"/>
      <c r="AU20" s="370"/>
      <c r="AV20" s="373"/>
      <c r="AW20" s="338"/>
      <c r="AX20" s="338"/>
      <c r="AY20" s="373"/>
      <c r="AZ20" s="373"/>
      <c r="BA20" s="373"/>
      <c r="BB20" s="338"/>
      <c r="BC20" s="338"/>
      <c r="BD20" s="372"/>
      <c r="BE20" s="377"/>
      <c r="BF20" s="373"/>
      <c r="BG20" s="338"/>
      <c r="BH20" s="338"/>
      <c r="BI20" s="373"/>
      <c r="BJ20" s="373"/>
      <c r="BK20" s="373"/>
      <c r="BL20" s="338"/>
      <c r="BM20" s="338"/>
      <c r="BN20" s="378"/>
      <c r="BO20" s="327">
        <f>SUM(U20,Z20,AE20,AJ20,AO20,AT20,AY20,BD20,BI20,BN20)</f>
        <v>0</v>
      </c>
      <c r="BP20" s="257"/>
      <c r="BQ20" s="210"/>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row>
    <row r="21" spans="1:123" ht="47.25" customHeight="1" hidden="1" collapsed="1">
      <c r="A21" s="245"/>
      <c r="B21" s="132"/>
      <c r="C21" s="132"/>
      <c r="D21" s="132"/>
      <c r="E21" s="132"/>
      <c r="F21" s="132">
        <v>5</v>
      </c>
      <c r="G21" s="104" t="s">
        <v>336</v>
      </c>
      <c r="H21" s="252" t="s">
        <v>254</v>
      </c>
      <c r="I21" s="355"/>
      <c r="J21" s="380"/>
      <c r="K21" s="318">
        <f>SUM(Q21,V21,AA21,AF21,AK21,AP21,AU21,AZ21,BE21,BJ21)</f>
        <v>40</v>
      </c>
      <c r="L21" s="378">
        <f>SUM(M21:P21)</f>
        <v>24</v>
      </c>
      <c r="M21" s="336"/>
      <c r="N21" s="373"/>
      <c r="O21" s="322"/>
      <c r="P21" s="372">
        <f>SUM(T21,Y21,AD21,AI21,AN21,AS21,AX21,BC21,BH21,BM21)</f>
        <v>24</v>
      </c>
      <c r="Q21" s="370"/>
      <c r="R21" s="373"/>
      <c r="S21" s="338"/>
      <c r="T21" s="338"/>
      <c r="U21" s="375"/>
      <c r="V21" s="340"/>
      <c r="W21" s="337"/>
      <c r="X21" s="381"/>
      <c r="Y21" s="338"/>
      <c r="Z21" s="341"/>
      <c r="AA21" s="370">
        <v>40</v>
      </c>
      <c r="AB21" s="373">
        <v>24</v>
      </c>
      <c r="AC21" s="338"/>
      <c r="AD21" s="338">
        <v>24</v>
      </c>
      <c r="AE21" s="375"/>
      <c r="AF21" s="340"/>
      <c r="AG21" s="337"/>
      <c r="AH21" s="381"/>
      <c r="AI21" s="338"/>
      <c r="AJ21" s="341"/>
      <c r="AK21" s="318"/>
      <c r="AL21" s="373"/>
      <c r="AM21" s="338"/>
      <c r="AN21" s="338"/>
      <c r="AO21" s="322"/>
      <c r="AP21" s="377"/>
      <c r="AQ21" s="373"/>
      <c r="AR21" s="382"/>
      <c r="AS21" s="338"/>
      <c r="AT21" s="324"/>
      <c r="AU21" s="370"/>
      <c r="AV21" s="373"/>
      <c r="AW21" s="338"/>
      <c r="AX21" s="338"/>
      <c r="AY21" s="373"/>
      <c r="AZ21" s="322"/>
      <c r="BA21" s="373"/>
      <c r="BB21" s="382"/>
      <c r="BC21" s="338"/>
      <c r="BD21" s="329"/>
      <c r="BE21" s="370"/>
      <c r="BF21" s="373"/>
      <c r="BG21" s="338"/>
      <c r="BH21" s="338"/>
      <c r="BI21" s="373"/>
      <c r="BJ21" s="351"/>
      <c r="BK21" s="337"/>
      <c r="BL21" s="338"/>
      <c r="BM21" s="338"/>
      <c r="BN21" s="350"/>
      <c r="BO21" s="327">
        <f>SUM(U21,Z21,AE21,AJ21,AO21,AT21,AY21,BD21,BI21,BN21)</f>
        <v>0</v>
      </c>
      <c r="BP21" s="257"/>
      <c r="BQ21" s="210"/>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row>
    <row r="22" spans="1:123" ht="53.25" customHeight="1" hidden="1">
      <c r="A22" s="245"/>
      <c r="B22" s="132">
        <v>1</v>
      </c>
      <c r="C22" s="132"/>
      <c r="D22" s="132"/>
      <c r="E22" s="132"/>
      <c r="F22" s="132"/>
      <c r="G22" s="190" t="s">
        <v>313</v>
      </c>
      <c r="H22" s="253" t="s">
        <v>148</v>
      </c>
      <c r="I22" s="383"/>
      <c r="J22" s="384"/>
      <c r="K22" s="385"/>
      <c r="L22" s="386"/>
      <c r="M22" s="385"/>
      <c r="N22" s="387"/>
      <c r="O22" s="387"/>
      <c r="P22" s="388"/>
      <c r="Q22" s="336"/>
      <c r="R22" s="337"/>
      <c r="S22" s="338"/>
      <c r="T22" s="338"/>
      <c r="U22" s="351"/>
      <c r="V22" s="340"/>
      <c r="W22" s="337"/>
      <c r="X22" s="338"/>
      <c r="Y22" s="338"/>
      <c r="Z22" s="341"/>
      <c r="AA22" s="389"/>
      <c r="AB22" s="390"/>
      <c r="AC22" s="390"/>
      <c r="AD22" s="390"/>
      <c r="AE22" s="390"/>
      <c r="AF22" s="390"/>
      <c r="AG22" s="390"/>
      <c r="AH22" s="390"/>
      <c r="AI22" s="390"/>
      <c r="AJ22" s="391"/>
      <c r="AK22" s="392"/>
      <c r="AL22" s="393"/>
      <c r="AM22" s="393"/>
      <c r="AN22" s="393"/>
      <c r="AO22" s="393"/>
      <c r="AP22" s="393"/>
      <c r="AQ22" s="393"/>
      <c r="AR22" s="393"/>
      <c r="AS22" s="393"/>
      <c r="AT22" s="394"/>
      <c r="AU22" s="392"/>
      <c r="AV22" s="393"/>
      <c r="AW22" s="393"/>
      <c r="AX22" s="393"/>
      <c r="AY22" s="393"/>
      <c r="AZ22" s="393"/>
      <c r="BA22" s="393"/>
      <c r="BB22" s="393"/>
      <c r="BC22" s="393"/>
      <c r="BD22" s="394"/>
      <c r="BE22" s="392"/>
      <c r="BF22" s="393"/>
      <c r="BG22" s="393"/>
      <c r="BH22" s="393"/>
      <c r="BI22" s="393"/>
      <c r="BJ22" s="393"/>
      <c r="BK22" s="393"/>
      <c r="BL22" s="393"/>
      <c r="BM22" s="393"/>
      <c r="BN22" s="395"/>
      <c r="BO22" s="396"/>
      <c r="BP22" s="257"/>
      <c r="BQ22" s="210"/>
      <c r="BR22" s="98"/>
      <c r="BS22" s="98"/>
      <c r="BT22" s="98"/>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row>
    <row r="23" spans="1:123" s="103" customFormat="1" ht="72" customHeight="1" hidden="1">
      <c r="A23" s="246"/>
      <c r="B23" s="132">
        <v>1</v>
      </c>
      <c r="C23" s="132"/>
      <c r="D23" s="132"/>
      <c r="E23" s="132"/>
      <c r="F23" s="132"/>
      <c r="G23" s="100" t="s">
        <v>156</v>
      </c>
      <c r="H23" s="248" t="s">
        <v>59</v>
      </c>
      <c r="I23" s="318">
        <v>1</v>
      </c>
      <c r="J23" s="329"/>
      <c r="K23" s="318">
        <f>SUM(Q23,V23,AA23,AF23,AK23,AP23,AU23,AZ23,BE23,BJ23)</f>
        <v>108</v>
      </c>
      <c r="L23" s="324">
        <f>SUM(M23:P23)</f>
        <v>67</v>
      </c>
      <c r="M23" s="318">
        <f>SUM(S23,X23,AC23,AH23,AM23,AR23,AW23,BB23,BG23,BL23)</f>
        <v>10</v>
      </c>
      <c r="N23" s="322">
        <f>SUM(T23,Y23,AD23,AI23,AN23,AS23,AX23,BC23,BH23,BM23)</f>
        <v>57</v>
      </c>
      <c r="O23" s="322"/>
      <c r="P23" s="329"/>
      <c r="Q23" s="336">
        <v>108</v>
      </c>
      <c r="R23" s="337">
        <f>SUM(S23:T23)</f>
        <v>67</v>
      </c>
      <c r="S23" s="338">
        <v>10</v>
      </c>
      <c r="T23" s="338">
        <v>57</v>
      </c>
      <c r="U23" s="351">
        <v>3</v>
      </c>
      <c r="V23" s="340"/>
      <c r="W23" s="337"/>
      <c r="X23" s="338"/>
      <c r="Y23" s="338"/>
      <c r="Z23" s="341"/>
      <c r="AA23" s="318"/>
      <c r="AB23" s="322"/>
      <c r="AC23" s="326"/>
      <c r="AD23" s="326"/>
      <c r="AE23" s="322"/>
      <c r="AF23" s="322"/>
      <c r="AG23" s="322"/>
      <c r="AH23" s="326"/>
      <c r="AI23" s="326"/>
      <c r="AJ23" s="329"/>
      <c r="AK23" s="379"/>
      <c r="AL23" s="322"/>
      <c r="AM23" s="326"/>
      <c r="AN23" s="326"/>
      <c r="AO23" s="322"/>
      <c r="AP23" s="322"/>
      <c r="AQ23" s="322"/>
      <c r="AR23" s="326"/>
      <c r="AS23" s="326"/>
      <c r="AT23" s="324"/>
      <c r="AU23" s="318"/>
      <c r="AV23" s="322"/>
      <c r="AW23" s="326"/>
      <c r="AX23" s="326"/>
      <c r="AY23" s="322"/>
      <c r="AZ23" s="322"/>
      <c r="BA23" s="322"/>
      <c r="BB23" s="326"/>
      <c r="BC23" s="326"/>
      <c r="BD23" s="329"/>
      <c r="BE23" s="379"/>
      <c r="BF23" s="322"/>
      <c r="BG23" s="326"/>
      <c r="BH23" s="326"/>
      <c r="BI23" s="322"/>
      <c r="BJ23" s="322"/>
      <c r="BK23" s="322"/>
      <c r="BL23" s="326"/>
      <c r="BM23" s="326"/>
      <c r="BN23" s="324"/>
      <c r="BO23" s="327">
        <f>SUM(U23,Z23,AE23,AJ23,AO23,AT23,AY23,BD23,BI23,BN23)</f>
        <v>3</v>
      </c>
      <c r="BP23" s="257" t="str">
        <f>'МАТРИЦА КОМПЕТЕНЦИЙ'!B20</f>
        <v>БПК-1</v>
      </c>
      <c r="BQ23" s="210"/>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row>
    <row r="24" spans="1:123" ht="70.5" customHeight="1" hidden="1">
      <c r="A24" s="245"/>
      <c r="B24" s="132">
        <v>1</v>
      </c>
      <c r="C24" s="132"/>
      <c r="D24" s="132"/>
      <c r="E24" s="132"/>
      <c r="F24" s="132"/>
      <c r="G24" s="100" t="s">
        <v>291</v>
      </c>
      <c r="H24" s="248" t="s">
        <v>150</v>
      </c>
      <c r="I24" s="318">
        <v>2</v>
      </c>
      <c r="J24" s="328"/>
      <c r="K24" s="318">
        <f>SUM(Q24,V24,AA24,AF24,AK24,AP24,AU24,AZ24,BE24,BJ24)</f>
        <v>124</v>
      </c>
      <c r="L24" s="324">
        <f>SUM(M24:P24)</f>
        <v>82</v>
      </c>
      <c r="M24" s="318">
        <v>10</v>
      </c>
      <c r="N24" s="322">
        <f>SUM(T24,Y24,AD24,AI24,AN24,AS24,AX24,BC24,BH24,BM24)-O24</f>
        <v>45</v>
      </c>
      <c r="O24" s="379">
        <v>27</v>
      </c>
      <c r="P24" s="329"/>
      <c r="Q24" s="336">
        <v>60</v>
      </c>
      <c r="R24" s="337">
        <f>SUM(S24:T24)</f>
        <v>40</v>
      </c>
      <c r="S24" s="338">
        <v>4</v>
      </c>
      <c r="T24" s="338">
        <v>36</v>
      </c>
      <c r="U24" s="351"/>
      <c r="V24" s="340">
        <v>64</v>
      </c>
      <c r="W24" s="337">
        <f>SUM(X24:Y24)</f>
        <v>42</v>
      </c>
      <c r="X24" s="338">
        <v>6</v>
      </c>
      <c r="Y24" s="338">
        <v>36</v>
      </c>
      <c r="Z24" s="341">
        <v>3</v>
      </c>
      <c r="AA24" s="318"/>
      <c r="AB24" s="322"/>
      <c r="AC24" s="326"/>
      <c r="AD24" s="326"/>
      <c r="AE24" s="322"/>
      <c r="AF24" s="322"/>
      <c r="AG24" s="322"/>
      <c r="AH24" s="326"/>
      <c r="AI24" s="326"/>
      <c r="AJ24" s="329"/>
      <c r="AK24" s="379"/>
      <c r="AL24" s="322"/>
      <c r="AM24" s="326"/>
      <c r="AN24" s="326"/>
      <c r="AO24" s="322"/>
      <c r="AP24" s="322"/>
      <c r="AQ24" s="322"/>
      <c r="AR24" s="326"/>
      <c r="AS24" s="326"/>
      <c r="AT24" s="324"/>
      <c r="AU24" s="318"/>
      <c r="AV24" s="322"/>
      <c r="AW24" s="326"/>
      <c r="AX24" s="326"/>
      <c r="AY24" s="322"/>
      <c r="AZ24" s="322"/>
      <c r="BA24" s="322"/>
      <c r="BB24" s="326"/>
      <c r="BC24" s="326"/>
      <c r="BD24" s="329"/>
      <c r="BE24" s="379"/>
      <c r="BF24" s="322"/>
      <c r="BG24" s="326"/>
      <c r="BH24" s="326"/>
      <c r="BI24" s="322"/>
      <c r="BJ24" s="322"/>
      <c r="BK24" s="322"/>
      <c r="BL24" s="326"/>
      <c r="BM24" s="326"/>
      <c r="BN24" s="324"/>
      <c r="BO24" s="327">
        <f>SUM(U24,Z24,AE24,AJ24,AO24,AT24,AY24,BD24,BI24,BN24)</f>
        <v>3</v>
      </c>
      <c r="BP24" s="257" t="str">
        <f>'МАТРИЦА КОМПЕТЕНЦИЙ'!B21</f>
        <v>БПК-2</v>
      </c>
      <c r="BQ24" s="210"/>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row>
    <row r="25" spans="1:123" s="106" customFormat="1" ht="48.75" customHeight="1" hidden="1">
      <c r="A25" s="245"/>
      <c r="B25" s="132">
        <v>1</v>
      </c>
      <c r="C25" s="132">
        <v>2</v>
      </c>
      <c r="D25" s="132"/>
      <c r="E25" s="132"/>
      <c r="F25" s="132"/>
      <c r="G25" s="217" t="s">
        <v>314</v>
      </c>
      <c r="H25" s="254" t="s">
        <v>406</v>
      </c>
      <c r="I25" s="330"/>
      <c r="J25" s="397"/>
      <c r="K25" s="332"/>
      <c r="L25" s="333"/>
      <c r="M25" s="332"/>
      <c r="N25" s="334"/>
      <c r="O25" s="334"/>
      <c r="P25" s="335"/>
      <c r="Q25" s="342"/>
      <c r="R25" s="343"/>
      <c r="S25" s="323"/>
      <c r="T25" s="323"/>
      <c r="U25" s="398"/>
      <c r="V25" s="398"/>
      <c r="W25" s="343"/>
      <c r="X25" s="343"/>
      <c r="Y25" s="343"/>
      <c r="Z25" s="344"/>
      <c r="AA25" s="342"/>
      <c r="AB25" s="343"/>
      <c r="AC25" s="343"/>
      <c r="AD25" s="343"/>
      <c r="AE25" s="343"/>
      <c r="AF25" s="343"/>
      <c r="AG25" s="343"/>
      <c r="AH25" s="343"/>
      <c r="AI25" s="343"/>
      <c r="AJ25" s="344"/>
      <c r="AK25" s="345"/>
      <c r="AL25" s="346"/>
      <c r="AM25" s="346"/>
      <c r="AN25" s="346"/>
      <c r="AO25" s="346"/>
      <c r="AP25" s="346"/>
      <c r="AQ25" s="346"/>
      <c r="AR25" s="346"/>
      <c r="AS25" s="346"/>
      <c r="AT25" s="347"/>
      <c r="AU25" s="345"/>
      <c r="AV25" s="346"/>
      <c r="AW25" s="346"/>
      <c r="AX25" s="346"/>
      <c r="AY25" s="346"/>
      <c r="AZ25" s="346"/>
      <c r="BA25" s="346"/>
      <c r="BB25" s="346"/>
      <c r="BC25" s="346"/>
      <c r="BD25" s="347"/>
      <c r="BE25" s="345"/>
      <c r="BF25" s="346"/>
      <c r="BG25" s="326"/>
      <c r="BH25" s="326"/>
      <c r="BI25" s="346"/>
      <c r="BJ25" s="346"/>
      <c r="BK25" s="346"/>
      <c r="BL25" s="346"/>
      <c r="BM25" s="346"/>
      <c r="BN25" s="348"/>
      <c r="BO25" s="399"/>
      <c r="BP25" s="257"/>
      <c r="BQ25" s="210"/>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row>
    <row r="26" spans="1:123" s="109" customFormat="1" ht="48" customHeight="1" hidden="1">
      <c r="A26" s="246"/>
      <c r="B26" s="132">
        <v>1</v>
      </c>
      <c r="C26" s="132">
        <v>2</v>
      </c>
      <c r="D26" s="132"/>
      <c r="E26" s="132"/>
      <c r="F26" s="132"/>
      <c r="G26" s="104" t="s">
        <v>159</v>
      </c>
      <c r="H26" s="248" t="s">
        <v>64</v>
      </c>
      <c r="I26" s="400">
        <v>3</v>
      </c>
      <c r="J26" s="317" t="s">
        <v>65</v>
      </c>
      <c r="K26" s="318">
        <f>SUM(Q26,V26,AA26,AF26,AK26,AP26,AU26,AZ26,BE26,BJ26)</f>
        <v>300</v>
      </c>
      <c r="L26" s="350">
        <f>SUM(M26:P26)</f>
        <v>159</v>
      </c>
      <c r="M26" s="318">
        <f>SUM(S26,X26,AC26,AH26,AM26,AR26,AW26,BB26,BG26,BL26)</f>
        <v>15</v>
      </c>
      <c r="N26" s="322">
        <f>SUM(T26,Y26,AD26,AI26,AN26,AS26,AX26,BC26,BH26,BM26)</f>
        <v>144</v>
      </c>
      <c r="O26" s="340"/>
      <c r="P26" s="341"/>
      <c r="Q26" s="336">
        <v>90</v>
      </c>
      <c r="R26" s="337">
        <f>SUM(S26:T26)</f>
        <v>43</v>
      </c>
      <c r="S26" s="401">
        <v>7</v>
      </c>
      <c r="T26" s="338">
        <v>36</v>
      </c>
      <c r="U26" s="351">
        <v>3</v>
      </c>
      <c r="V26" s="340">
        <v>120</v>
      </c>
      <c r="W26" s="337">
        <f>SUM(X26:Y26)</f>
        <v>80</v>
      </c>
      <c r="X26" s="401">
        <v>8</v>
      </c>
      <c r="Y26" s="338">
        <v>72</v>
      </c>
      <c r="Z26" s="341">
        <v>3</v>
      </c>
      <c r="AA26" s="352">
        <v>90</v>
      </c>
      <c r="AB26" s="337">
        <f>SUM(AC26:AD26)</f>
        <v>36</v>
      </c>
      <c r="AC26" s="338"/>
      <c r="AD26" s="338">
        <v>36</v>
      </c>
      <c r="AE26" s="351">
        <v>3</v>
      </c>
      <c r="AF26" s="351"/>
      <c r="AG26" s="351"/>
      <c r="AH26" s="326"/>
      <c r="AI26" s="326"/>
      <c r="AJ26" s="341"/>
      <c r="AK26" s="340"/>
      <c r="AL26" s="351"/>
      <c r="AM26" s="326"/>
      <c r="AN26" s="326"/>
      <c r="AO26" s="351"/>
      <c r="AP26" s="351"/>
      <c r="AQ26" s="351"/>
      <c r="AR26" s="326"/>
      <c r="AS26" s="326"/>
      <c r="AT26" s="350"/>
      <c r="AU26" s="336"/>
      <c r="AV26" s="351"/>
      <c r="AW26" s="326"/>
      <c r="AX26" s="326"/>
      <c r="AY26" s="351"/>
      <c r="AZ26" s="351"/>
      <c r="BA26" s="351"/>
      <c r="BB26" s="326"/>
      <c r="BC26" s="326"/>
      <c r="BD26" s="341"/>
      <c r="BE26" s="340"/>
      <c r="BF26" s="351"/>
      <c r="BG26" s="326"/>
      <c r="BH26" s="326"/>
      <c r="BI26" s="351"/>
      <c r="BJ26" s="351"/>
      <c r="BK26" s="351"/>
      <c r="BL26" s="326"/>
      <c r="BM26" s="326"/>
      <c r="BN26" s="350"/>
      <c r="BO26" s="327">
        <f>SUM(U26,Z26,AE26,AJ26,AO26,AT26,AY26,BD26,BI26,BN26)</f>
        <v>9</v>
      </c>
      <c r="BP26" s="257" t="str">
        <f>'МАТРИЦА КОМПЕТЕНЦИЙ'!B22</f>
        <v>БПК-3</v>
      </c>
      <c r="BQ26" s="210"/>
      <c r="BR26" s="108"/>
      <c r="BS26" s="108"/>
      <c r="BT26" s="108"/>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08"/>
      <c r="CS26" s="108"/>
      <c r="CT26" s="108"/>
      <c r="CU26" s="108"/>
      <c r="CV26" s="108"/>
      <c r="CW26" s="108"/>
      <c r="CX26" s="108"/>
      <c r="CY26" s="108"/>
      <c r="CZ26" s="108"/>
      <c r="DA26" s="108"/>
      <c r="DB26" s="108"/>
      <c r="DC26" s="108"/>
      <c r="DD26" s="108"/>
      <c r="DE26" s="108"/>
      <c r="DF26" s="108"/>
      <c r="DG26" s="108"/>
      <c r="DH26" s="108"/>
      <c r="DI26" s="108"/>
      <c r="DJ26" s="108"/>
      <c r="DK26" s="108"/>
      <c r="DL26" s="108"/>
      <c r="DM26" s="108"/>
      <c r="DN26" s="108"/>
      <c r="DO26" s="108"/>
      <c r="DP26" s="108"/>
      <c r="DQ26" s="108"/>
      <c r="DR26" s="108"/>
      <c r="DS26" s="108"/>
    </row>
    <row r="27" spans="1:123" ht="73.5" customHeight="1" hidden="1">
      <c r="A27" s="245"/>
      <c r="B27" s="132">
        <v>1</v>
      </c>
      <c r="C27" s="132">
        <v>2</v>
      </c>
      <c r="D27" s="132"/>
      <c r="E27" s="132"/>
      <c r="F27" s="132"/>
      <c r="G27" s="104" t="s">
        <v>284</v>
      </c>
      <c r="H27" s="248" t="s">
        <v>157</v>
      </c>
      <c r="I27" s="318">
        <v>3</v>
      </c>
      <c r="J27" s="317" t="s">
        <v>65</v>
      </c>
      <c r="K27" s="318">
        <f>SUM(Q27,V27,AA27,AF27,AK27,AP27,AU27,AZ27,BE27,BJ27)</f>
        <v>300</v>
      </c>
      <c r="L27" s="324">
        <f>SUM(M27:P27)</f>
        <v>166</v>
      </c>
      <c r="M27" s="318">
        <f>SUM(S27,X27,AC27,AH27,AM27,AR27,AW27,BB27,BG27,BL27)</f>
        <v>22</v>
      </c>
      <c r="N27" s="322">
        <f>SUM(T27,Y27,AD27,AI27,AN27,AS27,AX27,BC27,BH27,BM27)</f>
        <v>144</v>
      </c>
      <c r="O27" s="379"/>
      <c r="P27" s="329"/>
      <c r="Q27" s="336">
        <v>90</v>
      </c>
      <c r="R27" s="337">
        <f>SUM(S27:T27)</f>
        <v>50</v>
      </c>
      <c r="S27" s="401">
        <v>14</v>
      </c>
      <c r="T27" s="338">
        <v>36</v>
      </c>
      <c r="U27" s="351">
        <v>3</v>
      </c>
      <c r="V27" s="340">
        <v>120</v>
      </c>
      <c r="W27" s="337">
        <f>SUM(X27:Y27)</f>
        <v>80</v>
      </c>
      <c r="X27" s="401">
        <v>8</v>
      </c>
      <c r="Y27" s="338">
        <v>72</v>
      </c>
      <c r="Z27" s="341">
        <v>3</v>
      </c>
      <c r="AA27" s="352">
        <v>90</v>
      </c>
      <c r="AB27" s="337">
        <f>SUM(AC27:AD27)</f>
        <v>36</v>
      </c>
      <c r="AC27" s="338"/>
      <c r="AD27" s="338">
        <v>36</v>
      </c>
      <c r="AE27" s="351">
        <v>3</v>
      </c>
      <c r="AF27" s="322"/>
      <c r="AG27" s="322">
        <f>SUM(AH27:AI27)</f>
        <v>0</v>
      </c>
      <c r="AH27" s="326"/>
      <c r="AI27" s="326"/>
      <c r="AJ27" s="329"/>
      <c r="AK27" s="379"/>
      <c r="AL27" s="322"/>
      <c r="AM27" s="326"/>
      <c r="AN27" s="326"/>
      <c r="AO27" s="322"/>
      <c r="AP27" s="322"/>
      <c r="AQ27" s="322"/>
      <c r="AR27" s="326"/>
      <c r="AS27" s="326"/>
      <c r="AT27" s="324"/>
      <c r="AU27" s="318"/>
      <c r="AV27" s="322"/>
      <c r="AW27" s="326"/>
      <c r="AX27" s="326"/>
      <c r="AY27" s="322"/>
      <c r="AZ27" s="322"/>
      <c r="BA27" s="322"/>
      <c r="BB27" s="326"/>
      <c r="BC27" s="326"/>
      <c r="BD27" s="329"/>
      <c r="BE27" s="379"/>
      <c r="BF27" s="322"/>
      <c r="BG27" s="326"/>
      <c r="BH27" s="326"/>
      <c r="BI27" s="322"/>
      <c r="BJ27" s="322"/>
      <c r="BK27" s="322"/>
      <c r="BL27" s="326"/>
      <c r="BM27" s="326"/>
      <c r="BN27" s="324"/>
      <c r="BO27" s="327">
        <f>SUM(U27,Z27,AE27,AJ27,AO27,AT27,AY27,BD27,BI27,BN27)</f>
        <v>9</v>
      </c>
      <c r="BP27" s="257" t="str">
        <f>'МАТРИЦА КОМПЕТЕНЦИЙ'!B23</f>
        <v>БПК-4</v>
      </c>
      <c r="BQ27" s="210"/>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row>
    <row r="28" spans="1:123" ht="96" customHeight="1" hidden="1">
      <c r="A28" s="245"/>
      <c r="B28" s="132"/>
      <c r="C28" s="132">
        <v>2</v>
      </c>
      <c r="D28" s="132"/>
      <c r="E28" s="132"/>
      <c r="F28" s="132"/>
      <c r="G28" s="104" t="s">
        <v>337</v>
      </c>
      <c r="H28" s="248" t="s">
        <v>236</v>
      </c>
      <c r="I28" s="355"/>
      <c r="J28" s="371">
        <v>3</v>
      </c>
      <c r="K28" s="318">
        <f>SUM(Q28,V28,AA28,AF28,AK28,AP28,AU28,AZ28,BE28,BJ28)</f>
        <v>108</v>
      </c>
      <c r="L28" s="378">
        <f>SUM(M28:P28)</f>
        <v>57</v>
      </c>
      <c r="M28" s="318">
        <f>SUM(S28,X28,AC28,AH28,AM28,AR28,AW28,BB28,BG28,BL28)</f>
        <v>6</v>
      </c>
      <c r="N28" s="322"/>
      <c r="O28" s="322">
        <f>SUM(T28,Y28,AD28,AI28,AN28,AS28,AX28,BC28,BH28,BM28)</f>
        <v>51</v>
      </c>
      <c r="P28" s="372"/>
      <c r="Q28" s="336"/>
      <c r="R28" s="337"/>
      <c r="S28" s="338"/>
      <c r="T28" s="338"/>
      <c r="U28" s="351"/>
      <c r="V28" s="340"/>
      <c r="W28" s="337"/>
      <c r="X28" s="338"/>
      <c r="Y28" s="338"/>
      <c r="Z28" s="341"/>
      <c r="AA28" s="352">
        <v>108</v>
      </c>
      <c r="AB28" s="337">
        <f>SUM(AC28:AD28)</f>
        <v>57</v>
      </c>
      <c r="AC28" s="338">
        <v>6</v>
      </c>
      <c r="AD28" s="338">
        <v>51</v>
      </c>
      <c r="AE28" s="351">
        <v>3</v>
      </c>
      <c r="AF28" s="402"/>
      <c r="AG28" s="403"/>
      <c r="AH28" s="404"/>
      <c r="AI28" s="404"/>
      <c r="AJ28" s="405"/>
      <c r="AK28" s="402"/>
      <c r="AL28" s="403"/>
      <c r="AM28" s="404"/>
      <c r="AN28" s="404"/>
      <c r="AO28" s="403"/>
      <c r="AP28" s="403"/>
      <c r="AQ28" s="403"/>
      <c r="AR28" s="404"/>
      <c r="AS28" s="404"/>
      <c r="AT28" s="406"/>
      <c r="AU28" s="407"/>
      <c r="AV28" s="403"/>
      <c r="AW28" s="404"/>
      <c r="AX28" s="404"/>
      <c r="AY28" s="403"/>
      <c r="AZ28" s="403"/>
      <c r="BA28" s="403"/>
      <c r="BB28" s="404"/>
      <c r="BC28" s="404"/>
      <c r="BD28" s="405"/>
      <c r="BE28" s="402"/>
      <c r="BF28" s="403"/>
      <c r="BG28" s="404"/>
      <c r="BH28" s="404"/>
      <c r="BI28" s="403"/>
      <c r="BJ28" s="403"/>
      <c r="BK28" s="403"/>
      <c r="BL28" s="404"/>
      <c r="BM28" s="404"/>
      <c r="BN28" s="406"/>
      <c r="BO28" s="327">
        <f>SUM(U28,Z28,AE28,AJ28,AO28,AT28,AY28,BD28,BI28,BN28)</f>
        <v>3</v>
      </c>
      <c r="BP28" s="257" t="str">
        <f>'МАТРИЦА КОМПЕТЕНЦИЙ'!B37</f>
        <v>БПК-18</v>
      </c>
      <c r="BQ28" s="210"/>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row>
    <row r="29" spans="1:123" ht="51" customHeight="1" hidden="1">
      <c r="A29" s="245"/>
      <c r="B29" s="132">
        <v>1</v>
      </c>
      <c r="C29" s="132"/>
      <c r="D29" s="132"/>
      <c r="E29" s="132"/>
      <c r="F29" s="132"/>
      <c r="G29" s="189" t="s">
        <v>315</v>
      </c>
      <c r="H29" s="254" t="s">
        <v>170</v>
      </c>
      <c r="I29" s="408"/>
      <c r="J29" s="409"/>
      <c r="K29" s="410"/>
      <c r="L29" s="333"/>
      <c r="M29" s="410"/>
      <c r="N29" s="411"/>
      <c r="O29" s="411"/>
      <c r="P29" s="335"/>
      <c r="Q29" s="336"/>
      <c r="R29" s="337"/>
      <c r="S29" s="338"/>
      <c r="T29" s="338"/>
      <c r="U29" s="351"/>
      <c r="V29" s="340"/>
      <c r="W29" s="337"/>
      <c r="X29" s="338"/>
      <c r="Y29" s="338"/>
      <c r="Z29" s="341"/>
      <c r="AA29" s="412"/>
      <c r="AB29" s="413"/>
      <c r="AC29" s="413"/>
      <c r="AD29" s="413"/>
      <c r="AE29" s="414"/>
      <c r="AF29" s="413"/>
      <c r="AG29" s="413"/>
      <c r="AH29" s="413"/>
      <c r="AI29" s="413"/>
      <c r="AJ29" s="415"/>
      <c r="AK29" s="416"/>
      <c r="AL29" s="417"/>
      <c r="AM29" s="417"/>
      <c r="AN29" s="417"/>
      <c r="AO29" s="346"/>
      <c r="AP29" s="417"/>
      <c r="AQ29" s="417"/>
      <c r="AR29" s="417"/>
      <c r="AS29" s="417"/>
      <c r="AT29" s="418"/>
      <c r="AU29" s="416"/>
      <c r="AV29" s="417"/>
      <c r="AW29" s="417"/>
      <c r="AX29" s="417"/>
      <c r="AY29" s="417"/>
      <c r="AZ29" s="417"/>
      <c r="BA29" s="417"/>
      <c r="BB29" s="417"/>
      <c r="BC29" s="417"/>
      <c r="BD29" s="418"/>
      <c r="BE29" s="416"/>
      <c r="BF29" s="417"/>
      <c r="BG29" s="417"/>
      <c r="BH29" s="417"/>
      <c r="BI29" s="417"/>
      <c r="BJ29" s="417"/>
      <c r="BK29" s="417"/>
      <c r="BL29" s="417"/>
      <c r="BM29" s="417"/>
      <c r="BN29" s="419"/>
      <c r="BO29" s="420"/>
      <c r="BP29" s="257"/>
      <c r="BQ29" s="210"/>
      <c r="BR29" s="98"/>
      <c r="BS29" s="98"/>
      <c r="BT29" s="98"/>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row>
    <row r="30" spans="1:123" ht="48.75" customHeight="1" hidden="1">
      <c r="A30" s="245"/>
      <c r="B30" s="132">
        <v>1</v>
      </c>
      <c r="C30" s="132"/>
      <c r="D30" s="132"/>
      <c r="E30" s="132"/>
      <c r="F30" s="132"/>
      <c r="G30" s="95" t="s">
        <v>161</v>
      </c>
      <c r="H30" s="248" t="s">
        <v>235</v>
      </c>
      <c r="I30" s="370"/>
      <c r="J30" s="371">
        <v>1</v>
      </c>
      <c r="K30" s="318">
        <f>SUM(Q30,V30,AA30,AF30,AK30,AP30,AU30,AZ30,BE30,BJ30)</f>
        <v>94</v>
      </c>
      <c r="L30" s="378">
        <f>SUM(M30:P30)</f>
        <v>62</v>
      </c>
      <c r="M30" s="318">
        <f>SUM(S30,X30,AC30,AH30,AM30,AR30,AW30,BB30,BG30,BL30)</f>
        <v>8</v>
      </c>
      <c r="N30" s="322">
        <f>SUM(T30,Y30,AD30,AI30,AN30,AS30,AX30,BC30,BH30,BM30)</f>
        <v>54</v>
      </c>
      <c r="O30" s="373"/>
      <c r="P30" s="372"/>
      <c r="Q30" s="352">
        <v>94</v>
      </c>
      <c r="R30" s="337">
        <f>SUM(S30:T30)</f>
        <v>62</v>
      </c>
      <c r="S30" s="338">
        <v>8</v>
      </c>
      <c r="T30" s="338">
        <v>54</v>
      </c>
      <c r="U30" s="351">
        <v>3</v>
      </c>
      <c r="V30" s="340"/>
      <c r="W30" s="337">
        <f>SUM(X30:Y30)</f>
        <v>0</v>
      </c>
      <c r="X30" s="338"/>
      <c r="Y30" s="338"/>
      <c r="Z30" s="341">
        <f>V30/36</f>
        <v>0</v>
      </c>
      <c r="AA30" s="370"/>
      <c r="AB30" s="373"/>
      <c r="AC30" s="338"/>
      <c r="AD30" s="338"/>
      <c r="AE30" s="375"/>
      <c r="AF30" s="373"/>
      <c r="AG30" s="373"/>
      <c r="AH30" s="338"/>
      <c r="AI30" s="338"/>
      <c r="AJ30" s="376"/>
      <c r="AK30" s="377"/>
      <c r="AL30" s="373"/>
      <c r="AM30" s="338"/>
      <c r="AN30" s="338"/>
      <c r="AO30" s="373"/>
      <c r="AP30" s="373"/>
      <c r="AQ30" s="373"/>
      <c r="AR30" s="338"/>
      <c r="AS30" s="338"/>
      <c r="AT30" s="378"/>
      <c r="AU30" s="370"/>
      <c r="AV30" s="373"/>
      <c r="AW30" s="338"/>
      <c r="AX30" s="338"/>
      <c r="AY30" s="373"/>
      <c r="AZ30" s="373"/>
      <c r="BA30" s="373"/>
      <c r="BB30" s="338"/>
      <c r="BC30" s="338"/>
      <c r="BD30" s="372"/>
      <c r="BE30" s="377"/>
      <c r="BF30" s="373"/>
      <c r="BG30" s="338"/>
      <c r="BH30" s="338"/>
      <c r="BI30" s="373"/>
      <c r="BJ30" s="373"/>
      <c r="BK30" s="373"/>
      <c r="BL30" s="338"/>
      <c r="BM30" s="338"/>
      <c r="BN30" s="378"/>
      <c r="BO30" s="327">
        <f>SUM(U30,Z30,AE30,AJ30,AO30,AT30,AY30,BD30,BI30,BN30)</f>
        <v>3</v>
      </c>
      <c r="BP30" s="257" t="str">
        <f>'МАТРИЦА КОМПЕТЕНЦИЙ'!B24</f>
        <v>БПК-5</v>
      </c>
      <c r="BQ30" s="210"/>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row>
    <row r="31" spans="1:123" ht="44.25" customHeight="1" hidden="1">
      <c r="A31" s="245"/>
      <c r="B31" s="132">
        <v>1</v>
      </c>
      <c r="C31" s="132"/>
      <c r="D31" s="132"/>
      <c r="E31" s="132"/>
      <c r="F31" s="132"/>
      <c r="G31" s="95" t="s">
        <v>285</v>
      </c>
      <c r="H31" s="248" t="s">
        <v>60</v>
      </c>
      <c r="I31" s="360"/>
      <c r="J31" s="371">
        <v>1</v>
      </c>
      <c r="K31" s="318">
        <f>SUM(Q31,V31,AA31,AF31,AK31,AP31,AU31,AZ31,BE31,BJ31)</f>
        <v>90</v>
      </c>
      <c r="L31" s="378">
        <f>SUM(M31:P31)</f>
        <v>44</v>
      </c>
      <c r="M31" s="318">
        <f>SUM(S31,X31,AC31,AH31,AM31,AR31,AW31,BB31,BG31,BL31)</f>
        <v>8</v>
      </c>
      <c r="N31" s="322">
        <f>SUM(T31,Y31,AD31,AI31,AN31,AS31,AX31,BC31,BH31,BM31)</f>
        <v>36</v>
      </c>
      <c r="O31" s="373"/>
      <c r="P31" s="372"/>
      <c r="Q31" s="336">
        <v>90</v>
      </c>
      <c r="R31" s="337">
        <f>SUM(S31:T31)</f>
        <v>44</v>
      </c>
      <c r="S31" s="338">
        <v>8</v>
      </c>
      <c r="T31" s="338">
        <v>36</v>
      </c>
      <c r="U31" s="351">
        <v>3</v>
      </c>
      <c r="V31" s="340"/>
      <c r="W31" s="337"/>
      <c r="X31" s="338"/>
      <c r="Y31" s="338"/>
      <c r="Z31" s="341"/>
      <c r="AA31" s="370"/>
      <c r="AB31" s="373"/>
      <c r="AC31" s="338"/>
      <c r="AD31" s="338"/>
      <c r="AE31" s="375"/>
      <c r="AF31" s="373"/>
      <c r="AG31" s="373"/>
      <c r="AH31" s="338"/>
      <c r="AI31" s="338"/>
      <c r="AJ31" s="376"/>
      <c r="AK31" s="377"/>
      <c r="AL31" s="373"/>
      <c r="AM31" s="338"/>
      <c r="AN31" s="338"/>
      <c r="AO31" s="373"/>
      <c r="AP31" s="373"/>
      <c r="AQ31" s="373"/>
      <c r="AR31" s="338"/>
      <c r="AS31" s="338"/>
      <c r="AT31" s="378"/>
      <c r="AU31" s="370"/>
      <c r="AV31" s="373"/>
      <c r="AW31" s="338"/>
      <c r="AX31" s="338"/>
      <c r="AY31" s="373"/>
      <c r="AZ31" s="373"/>
      <c r="BA31" s="373"/>
      <c r="BB31" s="338"/>
      <c r="BC31" s="338"/>
      <c r="BD31" s="372"/>
      <c r="BE31" s="377"/>
      <c r="BF31" s="373"/>
      <c r="BG31" s="338"/>
      <c r="BH31" s="338"/>
      <c r="BI31" s="373"/>
      <c r="BJ31" s="373"/>
      <c r="BK31" s="373"/>
      <c r="BL31" s="338"/>
      <c r="BM31" s="338"/>
      <c r="BN31" s="378"/>
      <c r="BO31" s="327">
        <f>SUM(U31,Z31,AE31,AJ31,AO31,AT31,AY31,BD31,BI31,BN31)</f>
        <v>3</v>
      </c>
      <c r="BP31" s="257" t="str">
        <f>'МАТРИЦА КОМПЕТЕНЦИЙ'!B25</f>
        <v>БПК-6</v>
      </c>
      <c r="BQ31" s="210"/>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row>
    <row r="32" spans="1:123" s="106" customFormat="1" ht="75.75" customHeight="1" hidden="1">
      <c r="A32" s="263"/>
      <c r="B32" s="132">
        <v>1</v>
      </c>
      <c r="C32" s="132">
        <v>2</v>
      </c>
      <c r="D32" s="132"/>
      <c r="E32" s="132"/>
      <c r="F32" s="132"/>
      <c r="G32" s="219" t="s">
        <v>316</v>
      </c>
      <c r="H32" s="255" t="s">
        <v>158</v>
      </c>
      <c r="I32" s="421"/>
      <c r="J32" s="422"/>
      <c r="K32" s="421"/>
      <c r="L32" s="423"/>
      <c r="M32" s="421"/>
      <c r="N32" s="424"/>
      <c r="O32" s="424"/>
      <c r="P32" s="425"/>
      <c r="Q32" s="336"/>
      <c r="R32" s="337"/>
      <c r="S32" s="338"/>
      <c r="T32" s="338"/>
      <c r="U32" s="351"/>
      <c r="V32" s="340"/>
      <c r="W32" s="337"/>
      <c r="X32" s="338"/>
      <c r="Y32" s="338"/>
      <c r="Z32" s="341"/>
      <c r="AA32" s="421"/>
      <c r="AB32" s="424"/>
      <c r="AC32" s="426"/>
      <c r="AD32" s="426"/>
      <c r="AE32" s="424"/>
      <c r="AF32" s="427"/>
      <c r="AG32" s="424"/>
      <c r="AH32" s="426"/>
      <c r="AI32" s="426"/>
      <c r="AJ32" s="425"/>
      <c r="AK32" s="427"/>
      <c r="AL32" s="424"/>
      <c r="AM32" s="426"/>
      <c r="AN32" s="426"/>
      <c r="AO32" s="424"/>
      <c r="AP32" s="424"/>
      <c r="AQ32" s="424"/>
      <c r="AR32" s="426"/>
      <c r="AS32" s="426"/>
      <c r="AT32" s="423"/>
      <c r="AU32" s="421"/>
      <c r="AV32" s="424"/>
      <c r="AW32" s="426"/>
      <c r="AX32" s="426"/>
      <c r="AY32" s="424"/>
      <c r="AZ32" s="424"/>
      <c r="BA32" s="424"/>
      <c r="BB32" s="426"/>
      <c r="BC32" s="426"/>
      <c r="BD32" s="425"/>
      <c r="BE32" s="427"/>
      <c r="BF32" s="424"/>
      <c r="BG32" s="426"/>
      <c r="BH32" s="426"/>
      <c r="BI32" s="424"/>
      <c r="BJ32" s="424"/>
      <c r="BK32" s="424"/>
      <c r="BL32" s="426"/>
      <c r="BM32" s="426"/>
      <c r="BN32" s="423"/>
      <c r="BO32" s="428"/>
      <c r="BP32" s="257"/>
      <c r="BQ32" s="210"/>
      <c r="BR32" s="105"/>
      <c r="BS32" s="105"/>
      <c r="BT32" s="105"/>
      <c r="BU32" s="105"/>
      <c r="BV32" s="105"/>
      <c r="BW32" s="105"/>
      <c r="BX32" s="105"/>
      <c r="BY32" s="105"/>
      <c r="BZ32" s="105"/>
      <c r="CA32" s="105"/>
      <c r="CB32" s="105"/>
      <c r="CC32" s="105"/>
      <c r="CD32" s="105"/>
      <c r="CE32" s="105"/>
      <c r="CF32" s="105"/>
      <c r="CG32" s="105"/>
      <c r="CH32" s="105"/>
      <c r="CI32" s="105"/>
      <c r="CJ32" s="105"/>
      <c r="CK32" s="105"/>
      <c r="CL32" s="105"/>
      <c r="CM32" s="105"/>
      <c r="CN32" s="105"/>
      <c r="CO32" s="105"/>
      <c r="CP32" s="105"/>
      <c r="CQ32" s="105"/>
      <c r="CR32" s="105"/>
      <c r="CS32" s="105"/>
      <c r="CT32" s="105"/>
      <c r="CU32" s="105"/>
      <c r="CV32" s="105"/>
      <c r="CW32" s="105"/>
      <c r="CX32" s="105"/>
      <c r="CY32" s="105"/>
      <c r="CZ32" s="105"/>
      <c r="DA32" s="105"/>
      <c r="DB32" s="105"/>
      <c r="DC32" s="105"/>
      <c r="DD32" s="105"/>
      <c r="DE32" s="105"/>
      <c r="DF32" s="105"/>
      <c r="DG32" s="105"/>
      <c r="DH32" s="105"/>
      <c r="DI32" s="105"/>
      <c r="DJ32" s="105"/>
      <c r="DK32" s="105"/>
      <c r="DL32" s="105"/>
      <c r="DM32" s="105"/>
      <c r="DN32" s="105"/>
      <c r="DO32" s="105"/>
      <c r="DP32" s="105"/>
      <c r="DQ32" s="105"/>
      <c r="DR32" s="105"/>
      <c r="DS32" s="105"/>
    </row>
    <row r="33" spans="1:123" ht="47.25" customHeight="1" hidden="1">
      <c r="A33" s="263"/>
      <c r="B33" s="132">
        <v>1</v>
      </c>
      <c r="C33" s="132">
        <v>2</v>
      </c>
      <c r="D33" s="132"/>
      <c r="E33" s="132"/>
      <c r="F33" s="132"/>
      <c r="G33" s="100" t="s">
        <v>162</v>
      </c>
      <c r="H33" s="256" t="s">
        <v>61</v>
      </c>
      <c r="I33" s="429">
        <v>3</v>
      </c>
      <c r="J33" s="405">
        <v>2</v>
      </c>
      <c r="K33" s="318">
        <f>SUM(Q33,V33,AA33,AF33,AK33,AP33,AU33,AZ33,BE33,BJ33)</f>
        <v>206</v>
      </c>
      <c r="L33" s="406">
        <f>SUM(M33:P33)</f>
        <v>119</v>
      </c>
      <c r="M33" s="318">
        <f>SUM(S33,X33,AC33,AH33,AM33,AR33,AW33,BB33,BG33,BL33)</f>
        <v>32</v>
      </c>
      <c r="N33" s="322">
        <f>SUM(T33,Y33,AD33,AI33,AN33,AS33,AX33,BC33,BH33,BM33)</f>
        <v>87</v>
      </c>
      <c r="O33" s="403"/>
      <c r="P33" s="405"/>
      <c r="Q33" s="336"/>
      <c r="R33" s="337">
        <f>SUM(S33:T33)</f>
        <v>0</v>
      </c>
      <c r="S33" s="338"/>
      <c r="T33" s="338"/>
      <c r="U33" s="351">
        <f>Q33/36</f>
        <v>0</v>
      </c>
      <c r="V33" s="354">
        <v>98</v>
      </c>
      <c r="W33" s="337">
        <f>SUM(X33:Y33)</f>
        <v>65</v>
      </c>
      <c r="X33" s="338">
        <v>14</v>
      </c>
      <c r="Y33" s="338">
        <v>51</v>
      </c>
      <c r="Z33" s="341">
        <v>3</v>
      </c>
      <c r="AA33" s="336">
        <v>108</v>
      </c>
      <c r="AB33" s="337">
        <f>SUM(AC33:AD33)</f>
        <v>54</v>
      </c>
      <c r="AC33" s="338">
        <v>18</v>
      </c>
      <c r="AD33" s="338">
        <v>36</v>
      </c>
      <c r="AE33" s="351">
        <v>3</v>
      </c>
      <c r="AF33" s="430">
        <f>AG33*1.7</f>
        <v>0</v>
      </c>
      <c r="AG33" s="337">
        <f>SUM(AH33:AI33)</f>
        <v>0</v>
      </c>
      <c r="AH33" s="338"/>
      <c r="AI33" s="338"/>
      <c r="AJ33" s="431">
        <f>AF33/36</f>
        <v>0</v>
      </c>
      <c r="AK33" s="402"/>
      <c r="AL33" s="403"/>
      <c r="AM33" s="404"/>
      <c r="AN33" s="404"/>
      <c r="AO33" s="403"/>
      <c r="AP33" s="403"/>
      <c r="AQ33" s="403"/>
      <c r="AR33" s="404"/>
      <c r="AS33" s="404"/>
      <c r="AT33" s="406"/>
      <c r="AU33" s="407"/>
      <c r="AV33" s="403"/>
      <c r="AW33" s="404"/>
      <c r="AX33" s="404"/>
      <c r="AY33" s="403"/>
      <c r="AZ33" s="403"/>
      <c r="BA33" s="403"/>
      <c r="BB33" s="404"/>
      <c r="BC33" s="404"/>
      <c r="BD33" s="405"/>
      <c r="BE33" s="402"/>
      <c r="BF33" s="403"/>
      <c r="BG33" s="404"/>
      <c r="BH33" s="404"/>
      <c r="BI33" s="403"/>
      <c r="BJ33" s="403"/>
      <c r="BK33" s="403"/>
      <c r="BL33" s="404"/>
      <c r="BM33" s="404"/>
      <c r="BN33" s="406"/>
      <c r="BO33" s="327">
        <f aca="true" t="shared" si="3" ref="BO33:BO41">SUM(U33,Z33,AE33,AJ33,AO33,AT33,AY33,BD33,BI33,BN33)</f>
        <v>6</v>
      </c>
      <c r="BP33" s="257" t="str">
        <f>'МАТРИЦА КОМПЕТЕНЦИЙ'!B38</f>
        <v>БПК-19</v>
      </c>
      <c r="BQ33" s="210"/>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row>
    <row r="34" spans="1:123" ht="47.25" customHeight="1" hidden="1">
      <c r="A34" s="263"/>
      <c r="B34" s="132">
        <v>1</v>
      </c>
      <c r="C34" s="132">
        <v>2</v>
      </c>
      <c r="D34" s="132"/>
      <c r="E34" s="132"/>
      <c r="F34" s="132"/>
      <c r="G34" s="100" t="s">
        <v>163</v>
      </c>
      <c r="H34" s="248" t="s">
        <v>66</v>
      </c>
      <c r="I34" s="336">
        <v>3</v>
      </c>
      <c r="J34" s="329">
        <v>2</v>
      </c>
      <c r="K34" s="318">
        <f>SUM(Q34,V34,AA34,AF34,AK34,AP34,AU34,AZ34,BE34,BJ34)</f>
        <v>210</v>
      </c>
      <c r="L34" s="324">
        <f>SUM(M34:P34)</f>
        <v>135</v>
      </c>
      <c r="M34" s="318">
        <f>SUM(S34,X34,AC34,AH34,AM34,AR34,AW34,BB34,BG34,BL34)</f>
        <v>30</v>
      </c>
      <c r="N34" s="322"/>
      <c r="O34" s="322">
        <f>SUM(T34,Y34,AD34,AI34,AN34,AS34,AX34,BC34,BH34,BM34)</f>
        <v>105</v>
      </c>
      <c r="P34" s="329"/>
      <c r="Q34" s="336"/>
      <c r="R34" s="337"/>
      <c r="S34" s="338"/>
      <c r="T34" s="338"/>
      <c r="U34" s="351">
        <f>Q34/36</f>
        <v>0</v>
      </c>
      <c r="V34" s="354">
        <v>102</v>
      </c>
      <c r="W34" s="337">
        <f>SUM(X34:Y34)</f>
        <v>70</v>
      </c>
      <c r="X34" s="338">
        <v>16</v>
      </c>
      <c r="Y34" s="338">
        <v>54</v>
      </c>
      <c r="Z34" s="341">
        <v>3</v>
      </c>
      <c r="AA34" s="432">
        <v>108</v>
      </c>
      <c r="AB34" s="433">
        <f>SUM(AC34:AD34)</f>
        <v>65</v>
      </c>
      <c r="AC34" s="434">
        <v>14</v>
      </c>
      <c r="AD34" s="434">
        <v>51</v>
      </c>
      <c r="AE34" s="435">
        <v>3</v>
      </c>
      <c r="AF34" s="436">
        <f>AG34*1.5</f>
        <v>0</v>
      </c>
      <c r="AG34" s="433">
        <f>SUM(AH34:AI34)</f>
        <v>0</v>
      </c>
      <c r="AH34" s="434"/>
      <c r="AI34" s="434"/>
      <c r="AJ34" s="437">
        <f>AF34/36</f>
        <v>0</v>
      </c>
      <c r="AK34" s="379"/>
      <c r="AL34" s="322">
        <f>SUM(AM34:AN34)</f>
        <v>0</v>
      </c>
      <c r="AM34" s="326"/>
      <c r="AN34" s="326"/>
      <c r="AO34" s="322">
        <f>AK34/36</f>
        <v>0</v>
      </c>
      <c r="AP34" s="322"/>
      <c r="AQ34" s="322"/>
      <c r="AR34" s="326"/>
      <c r="AS34" s="326"/>
      <c r="AT34" s="324"/>
      <c r="AU34" s="318"/>
      <c r="AV34" s="322"/>
      <c r="AW34" s="326"/>
      <c r="AX34" s="326"/>
      <c r="AY34" s="322"/>
      <c r="AZ34" s="322"/>
      <c r="BA34" s="322"/>
      <c r="BB34" s="326"/>
      <c r="BC34" s="326"/>
      <c r="BD34" s="329"/>
      <c r="BE34" s="379"/>
      <c r="BF34" s="322"/>
      <c r="BG34" s="326"/>
      <c r="BH34" s="326"/>
      <c r="BI34" s="322"/>
      <c r="BJ34" s="322"/>
      <c r="BK34" s="322"/>
      <c r="BL34" s="326"/>
      <c r="BM34" s="326"/>
      <c r="BN34" s="324"/>
      <c r="BO34" s="327">
        <f t="shared" si="3"/>
        <v>6</v>
      </c>
      <c r="BP34" s="257" t="str">
        <f>'МАТРИЦА КОМПЕТЕНЦИЙ'!B26</f>
        <v>БПК-7</v>
      </c>
      <c r="BQ34" s="210"/>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row>
    <row r="35" spans="1:123" ht="117.75" customHeight="1" hidden="1">
      <c r="A35" s="263"/>
      <c r="B35" s="132">
        <v>1</v>
      </c>
      <c r="C35" s="132">
        <v>2</v>
      </c>
      <c r="D35" s="132"/>
      <c r="E35" s="132"/>
      <c r="F35" s="132"/>
      <c r="G35" s="217" t="s">
        <v>317</v>
      </c>
      <c r="H35" s="249" t="s">
        <v>488</v>
      </c>
      <c r="I35" s="330"/>
      <c r="J35" s="397"/>
      <c r="K35" s="342"/>
      <c r="L35" s="438"/>
      <c r="M35" s="332"/>
      <c r="N35" s="334"/>
      <c r="O35" s="334"/>
      <c r="P35" s="335"/>
      <c r="Q35" s="342"/>
      <c r="R35" s="343"/>
      <c r="S35" s="338"/>
      <c r="T35" s="338"/>
      <c r="U35" s="398"/>
      <c r="V35" s="398"/>
      <c r="W35" s="343"/>
      <c r="X35" s="338"/>
      <c r="Y35" s="338"/>
      <c r="Z35" s="344"/>
      <c r="AA35" s="342"/>
      <c r="AB35" s="343"/>
      <c r="AC35" s="343"/>
      <c r="AD35" s="343"/>
      <c r="AE35" s="343"/>
      <c r="AF35" s="343"/>
      <c r="AG35" s="343"/>
      <c r="AH35" s="343"/>
      <c r="AI35" s="343"/>
      <c r="AJ35" s="344"/>
      <c r="AK35" s="345"/>
      <c r="AL35" s="346"/>
      <c r="AM35" s="326"/>
      <c r="AN35" s="326"/>
      <c r="AO35" s="346"/>
      <c r="AP35" s="346"/>
      <c r="AQ35" s="346"/>
      <c r="AR35" s="326"/>
      <c r="AS35" s="326"/>
      <c r="AT35" s="347"/>
      <c r="AU35" s="345"/>
      <c r="AV35" s="346"/>
      <c r="AW35" s="404"/>
      <c r="AX35" s="404"/>
      <c r="AY35" s="346"/>
      <c r="AZ35" s="346"/>
      <c r="BA35" s="346"/>
      <c r="BB35" s="404"/>
      <c r="BC35" s="404"/>
      <c r="BD35" s="347"/>
      <c r="BE35" s="345"/>
      <c r="BF35" s="346"/>
      <c r="BG35" s="326"/>
      <c r="BH35" s="326"/>
      <c r="BI35" s="346"/>
      <c r="BJ35" s="346"/>
      <c r="BK35" s="346"/>
      <c r="BL35" s="404"/>
      <c r="BM35" s="404"/>
      <c r="BN35" s="348"/>
      <c r="BO35" s="399"/>
      <c r="BP35" s="257"/>
      <c r="BQ35" s="210"/>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row>
    <row r="36" spans="1:123" ht="94.5" customHeight="1" hidden="1">
      <c r="A36" s="263"/>
      <c r="B36" s="132">
        <v>1</v>
      </c>
      <c r="C36" s="132"/>
      <c r="D36" s="132"/>
      <c r="E36" s="132"/>
      <c r="F36" s="132"/>
      <c r="G36" s="174" t="s">
        <v>164</v>
      </c>
      <c r="H36" s="248" t="s">
        <v>419</v>
      </c>
      <c r="I36" s="439">
        <v>2</v>
      </c>
      <c r="J36" s="371">
        <v>1</v>
      </c>
      <c r="K36" s="318">
        <f>SUM(Q36,V36,AA36,AF36,AK36,AP36,AU36,AZ36,BE36,BJ36)</f>
        <v>218</v>
      </c>
      <c r="L36" s="378">
        <f>SUM(M36:P36)</f>
        <v>144</v>
      </c>
      <c r="M36" s="318">
        <f>SUM(S36,X36,AC36,AH36,AM36,AR36,AW36,BB36,BG36,BL36)</f>
        <v>24</v>
      </c>
      <c r="N36" s="322"/>
      <c r="O36" s="322">
        <f>SUM(T36,Y36,AD36,AI36,AN36,AS36,AX36,BC36,BH36,BM36)</f>
        <v>120</v>
      </c>
      <c r="P36" s="372"/>
      <c r="Q36" s="352">
        <v>104</v>
      </c>
      <c r="R36" s="337">
        <f>SUM(S36:T36)</f>
        <v>69</v>
      </c>
      <c r="S36" s="338">
        <v>12</v>
      </c>
      <c r="T36" s="338">
        <v>57</v>
      </c>
      <c r="U36" s="351">
        <v>3</v>
      </c>
      <c r="V36" s="354">
        <v>114</v>
      </c>
      <c r="W36" s="337">
        <f>SUM(X36:Y36)</f>
        <v>75</v>
      </c>
      <c r="X36" s="381">
        <v>12</v>
      </c>
      <c r="Y36" s="338">
        <v>63</v>
      </c>
      <c r="Z36" s="341">
        <v>3</v>
      </c>
      <c r="AA36" s="336"/>
      <c r="AB36" s="337"/>
      <c r="AC36" s="338"/>
      <c r="AD36" s="338"/>
      <c r="AE36" s="440"/>
      <c r="AF36" s="340"/>
      <c r="AG36" s="337"/>
      <c r="AH36" s="338"/>
      <c r="AI36" s="338"/>
      <c r="AJ36" s="356"/>
      <c r="AK36" s="340"/>
      <c r="AL36" s="351"/>
      <c r="AM36" s="326"/>
      <c r="AN36" s="326"/>
      <c r="AO36" s="351"/>
      <c r="AP36" s="351"/>
      <c r="AQ36" s="322"/>
      <c r="AR36" s="326"/>
      <c r="AS36" s="326"/>
      <c r="AT36" s="324"/>
      <c r="AU36" s="318"/>
      <c r="AV36" s="322"/>
      <c r="AW36" s="404"/>
      <c r="AX36" s="404"/>
      <c r="AY36" s="322"/>
      <c r="AZ36" s="322"/>
      <c r="BA36" s="322"/>
      <c r="BB36" s="404"/>
      <c r="BC36" s="404"/>
      <c r="BD36" s="329"/>
      <c r="BE36" s="379"/>
      <c r="BF36" s="322"/>
      <c r="BG36" s="326"/>
      <c r="BH36" s="326"/>
      <c r="BI36" s="322"/>
      <c r="BJ36" s="322"/>
      <c r="BK36" s="322"/>
      <c r="BL36" s="326"/>
      <c r="BM36" s="326"/>
      <c r="BN36" s="324"/>
      <c r="BO36" s="327">
        <f>SUM(U36,Z36,AE36,AJ36,AO36,AT36,AY36,BD36,BI36,BN36)</f>
        <v>6</v>
      </c>
      <c r="BP36" s="257" t="str">
        <f>'МАТРИЦА КОМПЕТЕНЦИЙ'!B44</f>
        <v>БПК-25</v>
      </c>
      <c r="BQ36" s="210"/>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row>
    <row r="37" spans="1:123" ht="49.5" customHeight="1" hidden="1">
      <c r="A37" s="263"/>
      <c r="B37" s="132"/>
      <c r="C37" s="132">
        <v>2</v>
      </c>
      <c r="D37" s="132"/>
      <c r="E37" s="132"/>
      <c r="F37" s="132"/>
      <c r="G37" s="174" t="s">
        <v>165</v>
      </c>
      <c r="H37" s="248" t="s">
        <v>134</v>
      </c>
      <c r="I37" s="439">
        <v>4</v>
      </c>
      <c r="J37" s="371">
        <v>3</v>
      </c>
      <c r="K37" s="318">
        <f>SUM(Q37,V37,AA37,AF37,AK37,AP37,AU37,AZ37,BE37,BJ37)</f>
        <v>576</v>
      </c>
      <c r="L37" s="378">
        <f>SUM(M37:P37)</f>
        <v>374</v>
      </c>
      <c r="M37" s="318">
        <f>SUM(S37,X37,AC37,AH37,AM37,AR37,AW37,BB37,BG37,BL37)</f>
        <v>24</v>
      </c>
      <c r="N37" s="322"/>
      <c r="O37" s="322">
        <f>SUM(T37,Y37,AD37,AI37,AN37,AS37,AX37,BC37,BH37,BM37)</f>
        <v>350</v>
      </c>
      <c r="P37" s="372"/>
      <c r="Q37" s="336"/>
      <c r="R37" s="337"/>
      <c r="S37" s="338"/>
      <c r="T37" s="338"/>
      <c r="U37" s="440"/>
      <c r="V37" s="340"/>
      <c r="W37" s="337"/>
      <c r="X37" s="338"/>
      <c r="Y37" s="338"/>
      <c r="Z37" s="356"/>
      <c r="AA37" s="379">
        <v>288</v>
      </c>
      <c r="AB37" s="373">
        <f>SUM(AC37:AD37)</f>
        <v>182</v>
      </c>
      <c r="AC37" s="338">
        <v>12</v>
      </c>
      <c r="AD37" s="338">
        <v>170</v>
      </c>
      <c r="AE37" s="339">
        <v>8</v>
      </c>
      <c r="AF37" s="357">
        <v>288</v>
      </c>
      <c r="AG37" s="337">
        <f>SUM(AH37:AI37)</f>
        <v>192</v>
      </c>
      <c r="AH37" s="338">
        <v>12</v>
      </c>
      <c r="AI37" s="338">
        <v>180</v>
      </c>
      <c r="AJ37" s="341">
        <v>8</v>
      </c>
      <c r="AK37" s="340"/>
      <c r="AL37" s="351"/>
      <c r="AM37" s="326"/>
      <c r="AN37" s="326"/>
      <c r="AO37" s="351"/>
      <c r="AP37" s="351"/>
      <c r="AQ37" s="322"/>
      <c r="AR37" s="326"/>
      <c r="AS37" s="326"/>
      <c r="AT37" s="324"/>
      <c r="AU37" s="318"/>
      <c r="AV37" s="322"/>
      <c r="AW37" s="404"/>
      <c r="AX37" s="404"/>
      <c r="AY37" s="322"/>
      <c r="AZ37" s="322"/>
      <c r="BA37" s="322"/>
      <c r="BB37" s="404"/>
      <c r="BC37" s="404"/>
      <c r="BD37" s="329"/>
      <c r="BE37" s="379"/>
      <c r="BF37" s="322"/>
      <c r="BG37" s="326"/>
      <c r="BH37" s="326"/>
      <c r="BI37" s="322"/>
      <c r="BJ37" s="322"/>
      <c r="BK37" s="322"/>
      <c r="BL37" s="326"/>
      <c r="BM37" s="326"/>
      <c r="BN37" s="324"/>
      <c r="BO37" s="327">
        <f>SUM(U37,Z37,AE37,AJ37,AO37,AT37,AY37,BD37,BI37,BN37)</f>
        <v>16</v>
      </c>
      <c r="BP37" s="257" t="str">
        <f>'МАТРИЦА КОМПЕТЕНЦИЙ'!B45</f>
        <v>БПК-26</v>
      </c>
      <c r="BQ37" s="210"/>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row>
    <row r="38" spans="1:123" ht="75" customHeight="1" hidden="1">
      <c r="A38" s="263"/>
      <c r="B38" s="132"/>
      <c r="C38" s="132">
        <v>2</v>
      </c>
      <c r="D38" s="132">
        <v>3</v>
      </c>
      <c r="E38" s="132"/>
      <c r="F38" s="132"/>
      <c r="G38" s="189" t="s">
        <v>318</v>
      </c>
      <c r="H38" s="250" t="s">
        <v>407</v>
      </c>
      <c r="I38" s="360"/>
      <c r="J38" s="361">
        <v>4</v>
      </c>
      <c r="K38" s="352"/>
      <c r="L38" s="362"/>
      <c r="M38" s="360"/>
      <c r="N38" s="353"/>
      <c r="O38" s="353"/>
      <c r="P38" s="364"/>
      <c r="Q38" s="336"/>
      <c r="R38" s="337"/>
      <c r="S38" s="338"/>
      <c r="T38" s="338"/>
      <c r="U38" s="351"/>
      <c r="V38" s="340"/>
      <c r="W38" s="337"/>
      <c r="X38" s="338"/>
      <c r="Y38" s="338"/>
      <c r="Z38" s="341"/>
      <c r="AA38" s="352"/>
      <c r="AB38" s="353"/>
      <c r="AC38" s="368"/>
      <c r="AD38" s="368"/>
      <c r="AE38" s="354"/>
      <c r="AF38" s="354"/>
      <c r="AG38" s="339"/>
      <c r="AH38" s="367"/>
      <c r="AI38" s="367"/>
      <c r="AJ38" s="366">
        <v>3</v>
      </c>
      <c r="AK38" s="363"/>
      <c r="AL38" s="353"/>
      <c r="AM38" s="368"/>
      <c r="AN38" s="368"/>
      <c r="AO38" s="353"/>
      <c r="AP38" s="353"/>
      <c r="AQ38" s="353"/>
      <c r="AR38" s="368"/>
      <c r="AS38" s="368"/>
      <c r="AT38" s="362"/>
      <c r="AU38" s="360"/>
      <c r="AV38" s="353"/>
      <c r="AW38" s="368"/>
      <c r="AX38" s="368"/>
      <c r="AY38" s="353"/>
      <c r="AZ38" s="353"/>
      <c r="BA38" s="353"/>
      <c r="BB38" s="368"/>
      <c r="BC38" s="368"/>
      <c r="BD38" s="364"/>
      <c r="BE38" s="363"/>
      <c r="BF38" s="353"/>
      <c r="BG38" s="368"/>
      <c r="BH38" s="368"/>
      <c r="BI38" s="353"/>
      <c r="BJ38" s="353"/>
      <c r="BK38" s="353"/>
      <c r="BL38" s="368"/>
      <c r="BM38" s="368"/>
      <c r="BN38" s="362"/>
      <c r="BO38" s="369">
        <f t="shared" si="3"/>
        <v>3</v>
      </c>
      <c r="BP38" s="257" t="s">
        <v>463</v>
      </c>
      <c r="BQ38" s="210"/>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row>
    <row r="39" spans="1:123" ht="26.25" customHeight="1" hidden="1">
      <c r="A39" s="263"/>
      <c r="B39" s="132"/>
      <c r="C39" s="132">
        <v>2</v>
      </c>
      <c r="D39" s="132"/>
      <c r="E39" s="132"/>
      <c r="F39" s="132"/>
      <c r="G39" s="104" t="s">
        <v>166</v>
      </c>
      <c r="H39" s="248" t="s">
        <v>99</v>
      </c>
      <c r="I39" s="355"/>
      <c r="J39" s="371"/>
      <c r="K39" s="318">
        <f>SUM(Q39,V39,AA39,AF39,AK39,AP39,AU39,AZ39,BE39,BJ39)</f>
        <v>80</v>
      </c>
      <c r="L39" s="378">
        <f>SUM(M39:P39)</f>
        <v>50</v>
      </c>
      <c r="M39" s="318">
        <f>SUM(S39,X39,AC39,AH39,AM39,AR39,AW39,BB39,BG39,BL39)</f>
        <v>14</v>
      </c>
      <c r="N39" s="433"/>
      <c r="O39" s="322">
        <f>SUM(T39,Y39,AD39,AI39,AN39,AS39,AX39,BC39,BH39,BM39)</f>
        <v>36</v>
      </c>
      <c r="P39" s="372"/>
      <c r="Q39" s="336"/>
      <c r="R39" s="337"/>
      <c r="S39" s="338"/>
      <c r="T39" s="338"/>
      <c r="U39" s="351"/>
      <c r="V39" s="340"/>
      <c r="W39" s="337"/>
      <c r="X39" s="338"/>
      <c r="Y39" s="338"/>
      <c r="Z39" s="341"/>
      <c r="AA39" s="352"/>
      <c r="AB39" s="337"/>
      <c r="AC39" s="338"/>
      <c r="AD39" s="338"/>
      <c r="AE39" s="339"/>
      <c r="AF39" s="357">
        <v>80</v>
      </c>
      <c r="AG39" s="337">
        <f>SUM(AH39:AI39)</f>
        <v>50</v>
      </c>
      <c r="AH39" s="338">
        <v>14</v>
      </c>
      <c r="AI39" s="338">
        <v>36</v>
      </c>
      <c r="AJ39" s="341"/>
      <c r="AK39" s="377"/>
      <c r="AL39" s="373"/>
      <c r="AM39" s="338"/>
      <c r="AN39" s="338"/>
      <c r="AO39" s="373"/>
      <c r="AP39" s="373"/>
      <c r="AQ39" s="373"/>
      <c r="AR39" s="338"/>
      <c r="AS39" s="338"/>
      <c r="AT39" s="378"/>
      <c r="AU39" s="370"/>
      <c r="AV39" s="373"/>
      <c r="AW39" s="338"/>
      <c r="AX39" s="338"/>
      <c r="AY39" s="373"/>
      <c r="AZ39" s="373"/>
      <c r="BA39" s="373"/>
      <c r="BB39" s="338"/>
      <c r="BC39" s="338"/>
      <c r="BD39" s="372"/>
      <c r="BE39" s="377"/>
      <c r="BF39" s="373"/>
      <c r="BG39" s="338"/>
      <c r="BH39" s="338"/>
      <c r="BI39" s="373"/>
      <c r="BJ39" s="373"/>
      <c r="BK39" s="373"/>
      <c r="BL39" s="338"/>
      <c r="BM39" s="338"/>
      <c r="BN39" s="378"/>
      <c r="BO39" s="327">
        <f t="shared" si="3"/>
        <v>0</v>
      </c>
      <c r="BP39" s="257"/>
      <c r="BQ39" s="210"/>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row>
    <row r="40" spans="1:123" ht="72" customHeight="1" hidden="1">
      <c r="A40" s="263"/>
      <c r="B40" s="132"/>
      <c r="C40" s="132"/>
      <c r="D40" s="132"/>
      <c r="E40" s="132"/>
      <c r="F40" s="132"/>
      <c r="G40" s="104" t="s">
        <v>245</v>
      </c>
      <c r="H40" s="248" t="s">
        <v>70</v>
      </c>
      <c r="I40" s="355"/>
      <c r="J40" s="371"/>
      <c r="K40" s="318">
        <f>SUM(Q40,V40,AA40,AF40,AK40,AP40,AU40,AZ40,BE40,BJ40)</f>
        <v>58</v>
      </c>
      <c r="L40" s="378">
        <f>SUM(M40:P40)</f>
        <v>36</v>
      </c>
      <c r="M40" s="318">
        <f>SUM(S40,X40,AC40,AH40,AM40,AR40,AW40,BB40,BG40,BL40)</f>
        <v>18</v>
      </c>
      <c r="N40" s="433"/>
      <c r="O40" s="322">
        <f>SUM(T40,Y40,AD40,AI40,AN40,AS40,AX40,BC40,BH40,BM40)</f>
        <v>18</v>
      </c>
      <c r="P40" s="372"/>
      <c r="Q40" s="336"/>
      <c r="R40" s="337"/>
      <c r="S40" s="338"/>
      <c r="T40" s="338"/>
      <c r="U40" s="351"/>
      <c r="V40" s="340"/>
      <c r="W40" s="337"/>
      <c r="X40" s="338"/>
      <c r="Y40" s="338"/>
      <c r="Z40" s="341"/>
      <c r="AA40" s="336"/>
      <c r="AB40" s="337"/>
      <c r="AC40" s="338"/>
      <c r="AD40" s="338"/>
      <c r="AE40" s="339"/>
      <c r="AF40" s="357">
        <v>58</v>
      </c>
      <c r="AG40" s="337">
        <f>SUM(AH40:AI40)</f>
        <v>36</v>
      </c>
      <c r="AH40" s="338">
        <v>18</v>
      </c>
      <c r="AI40" s="338">
        <v>18</v>
      </c>
      <c r="AJ40" s="341"/>
      <c r="AK40" s="377"/>
      <c r="AL40" s="373"/>
      <c r="AM40" s="338"/>
      <c r="AN40" s="338"/>
      <c r="AO40" s="373"/>
      <c r="AP40" s="373"/>
      <c r="AQ40" s="373"/>
      <c r="AR40" s="338"/>
      <c r="AS40" s="338"/>
      <c r="AT40" s="378"/>
      <c r="AU40" s="370"/>
      <c r="AV40" s="373"/>
      <c r="AW40" s="338"/>
      <c r="AX40" s="338"/>
      <c r="AY40" s="373"/>
      <c r="AZ40" s="373"/>
      <c r="BA40" s="373"/>
      <c r="BB40" s="338"/>
      <c r="BC40" s="338"/>
      <c r="BD40" s="372"/>
      <c r="BE40" s="377"/>
      <c r="BF40" s="373"/>
      <c r="BG40" s="338"/>
      <c r="BH40" s="338"/>
      <c r="BI40" s="373"/>
      <c r="BJ40" s="373"/>
      <c r="BK40" s="373"/>
      <c r="BL40" s="338"/>
      <c r="BM40" s="338"/>
      <c r="BN40" s="378"/>
      <c r="BO40" s="327">
        <f t="shared" si="3"/>
        <v>0</v>
      </c>
      <c r="BP40" s="629"/>
      <c r="BQ40" s="210"/>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row>
    <row r="41" spans="1:123" s="106" customFormat="1" ht="43.5" customHeight="1" hidden="1">
      <c r="A41" s="263"/>
      <c r="B41" s="132"/>
      <c r="C41" s="132"/>
      <c r="D41" s="132">
        <v>3</v>
      </c>
      <c r="E41" s="132"/>
      <c r="F41" s="132"/>
      <c r="G41" s="104" t="s">
        <v>292</v>
      </c>
      <c r="H41" s="248" t="s">
        <v>101</v>
      </c>
      <c r="I41" s="355"/>
      <c r="J41" s="359">
        <v>5</v>
      </c>
      <c r="K41" s="318">
        <f>SUM(Q41,V41,AA41,AF41,AK41,AP41,AU41,AZ41,BE41,BJ41)</f>
        <v>90</v>
      </c>
      <c r="L41" s="378">
        <f>SUM(M41:P41)</f>
        <v>35</v>
      </c>
      <c r="M41" s="318">
        <f>SUM(S41,X41,AC41,AH41,AM41,AR41,AW41,BB41,BG41,BL41)</f>
        <v>20</v>
      </c>
      <c r="N41" s="433"/>
      <c r="O41" s="322">
        <f>SUM(T41,Y41,AD41,AI41,AN41,AS41,AX41,BC41,BH41,BM41)</f>
        <v>15</v>
      </c>
      <c r="P41" s="372"/>
      <c r="Q41" s="336"/>
      <c r="R41" s="337"/>
      <c r="S41" s="338"/>
      <c r="T41" s="338"/>
      <c r="U41" s="351"/>
      <c r="V41" s="340"/>
      <c r="W41" s="337"/>
      <c r="X41" s="338"/>
      <c r="Y41" s="338"/>
      <c r="Z41" s="341"/>
      <c r="AA41" s="355"/>
      <c r="AB41" s="337"/>
      <c r="AC41" s="338"/>
      <c r="AD41" s="338"/>
      <c r="AE41" s="440"/>
      <c r="AF41" s="337"/>
      <c r="AG41" s="337">
        <f>SUM(AH41:AI41)</f>
        <v>0</v>
      </c>
      <c r="AH41" s="338"/>
      <c r="AI41" s="338"/>
      <c r="AJ41" s="356"/>
      <c r="AK41" s="352">
        <v>90</v>
      </c>
      <c r="AL41" s="337">
        <f>SUM(AM41:AN41)</f>
        <v>35</v>
      </c>
      <c r="AM41" s="338">
        <v>20</v>
      </c>
      <c r="AN41" s="338">
        <v>15</v>
      </c>
      <c r="AO41" s="339">
        <v>3</v>
      </c>
      <c r="AP41" s="351"/>
      <c r="AQ41" s="337">
        <f>SUM(AR41:AS41)</f>
        <v>0</v>
      </c>
      <c r="AR41" s="338"/>
      <c r="AS41" s="338"/>
      <c r="AT41" s="341"/>
      <c r="AU41" s="336"/>
      <c r="AV41" s="337"/>
      <c r="AW41" s="338"/>
      <c r="AX41" s="338"/>
      <c r="AY41" s="351"/>
      <c r="AZ41" s="337"/>
      <c r="BA41" s="337"/>
      <c r="BB41" s="338"/>
      <c r="BC41" s="338"/>
      <c r="BD41" s="359"/>
      <c r="BE41" s="357"/>
      <c r="BF41" s="337"/>
      <c r="BG41" s="338"/>
      <c r="BH41" s="338"/>
      <c r="BI41" s="337"/>
      <c r="BJ41" s="337"/>
      <c r="BK41" s="337"/>
      <c r="BL41" s="338"/>
      <c r="BM41" s="338"/>
      <c r="BN41" s="358"/>
      <c r="BO41" s="327">
        <f t="shared" si="3"/>
        <v>3</v>
      </c>
      <c r="BP41" s="257" t="str">
        <f>'МАТРИЦА КОМПЕТЕНЦИЙ'!B33</f>
        <v>БПК-14</v>
      </c>
      <c r="BQ41" s="210"/>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05"/>
      <c r="DE41" s="105"/>
      <c r="DF41" s="105"/>
      <c r="DG41" s="105"/>
      <c r="DH41" s="105"/>
      <c r="DI41" s="105"/>
      <c r="DJ41" s="105"/>
      <c r="DK41" s="105"/>
      <c r="DL41" s="105"/>
      <c r="DM41" s="105"/>
      <c r="DN41" s="105"/>
      <c r="DO41" s="105"/>
      <c r="DP41" s="105"/>
      <c r="DQ41" s="105"/>
      <c r="DR41" s="105"/>
      <c r="DS41" s="105"/>
    </row>
    <row r="42" spans="1:123" ht="72.75" customHeight="1" hidden="1">
      <c r="A42" s="263"/>
      <c r="B42" s="132"/>
      <c r="C42" s="132">
        <v>2</v>
      </c>
      <c r="D42" s="132"/>
      <c r="E42" s="132"/>
      <c r="F42" s="132"/>
      <c r="G42" s="104" t="s">
        <v>462</v>
      </c>
      <c r="H42" s="248" t="s">
        <v>69</v>
      </c>
      <c r="I42" s="355">
        <v>4</v>
      </c>
      <c r="J42" s="372"/>
      <c r="K42" s="318">
        <f>SUM(Q42,V42,AA42,AF42,AK42,AP42,AU42,AZ42,BE42,BJ42)</f>
        <v>176</v>
      </c>
      <c r="L42" s="378">
        <f>SUM(M42:P42)</f>
        <v>109</v>
      </c>
      <c r="M42" s="318">
        <f>SUM(S42,X42,AC42,AH42,AM42,AR42,AW42,BB42,BG42,BL42)</f>
        <v>22</v>
      </c>
      <c r="N42" s="322">
        <f>SUM(T42,Y42,AD42,AI42,AN42,AS42,AX42,BC42,BH42,BM42)</f>
        <v>87</v>
      </c>
      <c r="O42" s="322"/>
      <c r="P42" s="372"/>
      <c r="Q42" s="336"/>
      <c r="R42" s="337"/>
      <c r="S42" s="338"/>
      <c r="T42" s="338"/>
      <c r="U42" s="351"/>
      <c r="V42" s="340"/>
      <c r="W42" s="337"/>
      <c r="X42" s="338"/>
      <c r="Y42" s="338"/>
      <c r="Z42" s="341"/>
      <c r="AA42" s="336">
        <v>108</v>
      </c>
      <c r="AB42" s="337">
        <f>SUM(AC42:AD42)</f>
        <v>68</v>
      </c>
      <c r="AC42" s="338">
        <v>14</v>
      </c>
      <c r="AD42" s="338">
        <v>54</v>
      </c>
      <c r="AE42" s="339"/>
      <c r="AF42" s="363">
        <v>68</v>
      </c>
      <c r="AG42" s="337">
        <f>SUM(AH42:AI42)</f>
        <v>41</v>
      </c>
      <c r="AH42" s="338">
        <v>8</v>
      </c>
      <c r="AI42" s="338">
        <v>33</v>
      </c>
      <c r="AJ42" s="341">
        <v>4</v>
      </c>
      <c r="AK42" s="430">
        <f>AL42*1.5</f>
        <v>0</v>
      </c>
      <c r="AL42" s="337">
        <f>SUM(AM42:AN42)</f>
        <v>0</v>
      </c>
      <c r="AM42" s="338"/>
      <c r="AN42" s="338"/>
      <c r="AO42" s="441">
        <f>AK42/36</f>
        <v>0</v>
      </c>
      <c r="AP42" s="442"/>
      <c r="AQ42" s="373"/>
      <c r="AR42" s="338"/>
      <c r="AS42" s="338"/>
      <c r="AT42" s="443"/>
      <c r="AU42" s="370"/>
      <c r="AV42" s="373"/>
      <c r="AW42" s="338"/>
      <c r="AX42" s="338"/>
      <c r="AY42" s="373"/>
      <c r="AZ42" s="373"/>
      <c r="BA42" s="373"/>
      <c r="BB42" s="338"/>
      <c r="BC42" s="338"/>
      <c r="BD42" s="372"/>
      <c r="BE42" s="377"/>
      <c r="BF42" s="373"/>
      <c r="BG42" s="338"/>
      <c r="BH42" s="338"/>
      <c r="BI42" s="373"/>
      <c r="BJ42" s="373"/>
      <c r="BK42" s="373"/>
      <c r="BL42" s="338"/>
      <c r="BM42" s="338"/>
      <c r="BN42" s="378"/>
      <c r="BO42" s="327">
        <f>SUM(U42,Z42,AE42,AJ42,AO42,AT42,AY42,BD42,BI42,BN42)</f>
        <v>4</v>
      </c>
      <c r="BP42" s="257" t="str">
        <f>'МАТРИЦА КОМПЕТЕНЦИЙ'!B31</f>
        <v>БПК-12</v>
      </c>
      <c r="BQ42" s="210"/>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row>
    <row r="43" spans="1:123" s="106" customFormat="1" ht="73.5" customHeight="1" hidden="1">
      <c r="A43" s="263"/>
      <c r="B43" s="132"/>
      <c r="C43" s="132">
        <v>2</v>
      </c>
      <c r="D43" s="132">
        <v>3</v>
      </c>
      <c r="E43" s="132"/>
      <c r="F43" s="132"/>
      <c r="G43" s="219" t="s">
        <v>319</v>
      </c>
      <c r="H43" s="255" t="s">
        <v>160</v>
      </c>
      <c r="I43" s="421"/>
      <c r="J43" s="422"/>
      <c r="K43" s="421"/>
      <c r="L43" s="423"/>
      <c r="M43" s="421"/>
      <c r="N43" s="424"/>
      <c r="O43" s="424"/>
      <c r="P43" s="425"/>
      <c r="Q43" s="336"/>
      <c r="R43" s="337"/>
      <c r="S43" s="338"/>
      <c r="T43" s="338"/>
      <c r="U43" s="351"/>
      <c r="V43" s="340"/>
      <c r="W43" s="337"/>
      <c r="X43" s="338"/>
      <c r="Y43" s="338"/>
      <c r="Z43" s="341"/>
      <c r="AA43" s="421"/>
      <c r="AB43" s="424"/>
      <c r="AC43" s="426"/>
      <c r="AD43" s="426"/>
      <c r="AE43" s="424"/>
      <c r="AF43" s="427"/>
      <c r="AG43" s="424"/>
      <c r="AH43" s="426"/>
      <c r="AI43" s="426"/>
      <c r="AJ43" s="425"/>
      <c r="AK43" s="427"/>
      <c r="AL43" s="424"/>
      <c r="AM43" s="426"/>
      <c r="AN43" s="426"/>
      <c r="AO43" s="424"/>
      <c r="AP43" s="424"/>
      <c r="AQ43" s="424"/>
      <c r="AR43" s="426"/>
      <c r="AS43" s="426"/>
      <c r="AT43" s="423"/>
      <c r="AU43" s="421"/>
      <c r="AV43" s="424"/>
      <c r="AW43" s="426"/>
      <c r="AX43" s="426"/>
      <c r="AY43" s="424"/>
      <c r="AZ43" s="424"/>
      <c r="BA43" s="424"/>
      <c r="BB43" s="426"/>
      <c r="BC43" s="426"/>
      <c r="BD43" s="425"/>
      <c r="BE43" s="427"/>
      <c r="BF43" s="424"/>
      <c r="BG43" s="426"/>
      <c r="BH43" s="426"/>
      <c r="BI43" s="424"/>
      <c r="BJ43" s="424"/>
      <c r="BK43" s="424"/>
      <c r="BL43" s="426"/>
      <c r="BM43" s="426"/>
      <c r="BN43" s="423"/>
      <c r="BO43" s="428"/>
      <c r="BP43" s="257"/>
      <c r="BQ43" s="210"/>
      <c r="BR43" s="105"/>
      <c r="BS43" s="105"/>
      <c r="BT43" s="105"/>
      <c r="BU43" s="105"/>
      <c r="BV43" s="105"/>
      <c r="BW43" s="105"/>
      <c r="BX43" s="105"/>
      <c r="BY43" s="105"/>
      <c r="BZ43" s="105"/>
      <c r="CA43" s="105"/>
      <c r="CB43" s="105"/>
      <c r="CC43" s="105"/>
      <c r="CD43" s="105"/>
      <c r="CE43" s="105"/>
      <c r="CF43" s="105"/>
      <c r="CG43" s="105"/>
      <c r="CH43" s="105"/>
      <c r="CI43" s="105"/>
      <c r="CJ43" s="105"/>
      <c r="CK43" s="105"/>
      <c r="CL43" s="105"/>
      <c r="CM43" s="105"/>
      <c r="CN43" s="105"/>
      <c r="CO43" s="105"/>
      <c r="CP43" s="105"/>
      <c r="CQ43" s="105"/>
      <c r="CR43" s="105"/>
      <c r="CS43" s="105"/>
      <c r="CT43" s="105"/>
      <c r="CU43" s="105"/>
      <c r="CV43" s="105"/>
      <c r="CW43" s="105"/>
      <c r="CX43" s="105"/>
      <c r="CY43" s="105"/>
      <c r="CZ43" s="105"/>
      <c r="DA43" s="105"/>
      <c r="DB43" s="105"/>
      <c r="DC43" s="105"/>
      <c r="DD43" s="105"/>
      <c r="DE43" s="105"/>
      <c r="DF43" s="105"/>
      <c r="DG43" s="105"/>
      <c r="DH43" s="105"/>
      <c r="DI43" s="105"/>
      <c r="DJ43" s="105"/>
      <c r="DK43" s="105"/>
      <c r="DL43" s="105"/>
      <c r="DM43" s="105"/>
      <c r="DN43" s="105"/>
      <c r="DO43" s="105"/>
      <c r="DP43" s="105"/>
      <c r="DQ43" s="105"/>
      <c r="DR43" s="105"/>
      <c r="DS43" s="105"/>
    </row>
    <row r="44" spans="1:123" ht="47.25" customHeight="1" hidden="1">
      <c r="A44" s="263"/>
      <c r="B44" s="132"/>
      <c r="C44" s="132">
        <v>2</v>
      </c>
      <c r="D44" s="132">
        <v>3</v>
      </c>
      <c r="E44" s="132"/>
      <c r="F44" s="132"/>
      <c r="G44" s="104" t="s">
        <v>246</v>
      </c>
      <c r="H44" s="248" t="s">
        <v>67</v>
      </c>
      <c r="I44" s="355">
        <v>5</v>
      </c>
      <c r="J44" s="359">
        <v>4</v>
      </c>
      <c r="K44" s="318">
        <f>SUM(Q44,V44,AA44,AF44,AK44,AP44,AU44,AZ44,BE44,BJ44)</f>
        <v>210</v>
      </c>
      <c r="L44" s="324">
        <f>SUM(M44:P44)</f>
        <v>101</v>
      </c>
      <c r="M44" s="318">
        <f>SUM(S44,X44,AC44,AH44,AM44,AR44,AW44,BB44,BG44,BL44)</f>
        <v>20</v>
      </c>
      <c r="N44" s="322"/>
      <c r="O44" s="322">
        <f>SUM(T44,Y44,AD44,AI44,AN44,AS44,AX44,BC44,BH44,BM44)</f>
        <v>81</v>
      </c>
      <c r="P44" s="329"/>
      <c r="Q44" s="336"/>
      <c r="R44" s="337"/>
      <c r="S44" s="338"/>
      <c r="T44" s="338"/>
      <c r="U44" s="351"/>
      <c r="V44" s="340"/>
      <c r="W44" s="337"/>
      <c r="X44" s="338"/>
      <c r="Y44" s="338"/>
      <c r="Z44" s="341"/>
      <c r="AA44" s="444"/>
      <c r="AB44" s="373"/>
      <c r="AC44" s="338"/>
      <c r="AD44" s="338"/>
      <c r="AE44" s="442"/>
      <c r="AF44" s="354">
        <v>120</v>
      </c>
      <c r="AG44" s="373">
        <f>SUM(AH44:AI44)</f>
        <v>74</v>
      </c>
      <c r="AH44" s="338">
        <v>20</v>
      </c>
      <c r="AI44" s="338">
        <v>54</v>
      </c>
      <c r="AJ44" s="366">
        <v>3</v>
      </c>
      <c r="AK44" s="354">
        <v>90</v>
      </c>
      <c r="AL44" s="373">
        <f>SUM(AM44:AN44)</f>
        <v>27</v>
      </c>
      <c r="AM44" s="338"/>
      <c r="AN44" s="338">
        <v>27</v>
      </c>
      <c r="AO44" s="339">
        <v>3</v>
      </c>
      <c r="AP44" s="442">
        <f>AQ44*1.65</f>
        <v>0</v>
      </c>
      <c r="AQ44" s="373">
        <f>SUM(AR44:AS44)</f>
        <v>0</v>
      </c>
      <c r="AR44" s="338"/>
      <c r="AS44" s="338"/>
      <c r="AT44" s="445">
        <f>AP44/36</f>
        <v>0</v>
      </c>
      <c r="AU44" s="318"/>
      <c r="AV44" s="322"/>
      <c r="AW44" s="326"/>
      <c r="AX44" s="326"/>
      <c r="AY44" s="322"/>
      <c r="AZ44" s="322"/>
      <c r="BA44" s="322"/>
      <c r="BB44" s="326"/>
      <c r="BC44" s="326"/>
      <c r="BD44" s="329"/>
      <c r="BE44" s="379"/>
      <c r="BF44" s="322"/>
      <c r="BG44" s="326"/>
      <c r="BH44" s="326"/>
      <c r="BI44" s="322"/>
      <c r="BJ44" s="322"/>
      <c r="BK44" s="322"/>
      <c r="BL44" s="326"/>
      <c r="BM44" s="326"/>
      <c r="BN44" s="324"/>
      <c r="BO44" s="349">
        <f>SUM(U44,Z44,AE44,AJ44,AO44,AT44,AY44,BD44,BI44,BN44)</f>
        <v>6</v>
      </c>
      <c r="BP44" s="257" t="str">
        <f>'МАТРИЦА КОМПЕТЕНЦИЙ'!B34</f>
        <v>БПК-15</v>
      </c>
      <c r="BQ44" s="210"/>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row>
    <row r="45" spans="1:123" s="106" customFormat="1" ht="51" customHeight="1" hidden="1">
      <c r="A45" s="263"/>
      <c r="B45" s="132"/>
      <c r="C45" s="132">
        <v>2</v>
      </c>
      <c r="D45" s="132">
        <v>3</v>
      </c>
      <c r="E45" s="132"/>
      <c r="F45" s="132"/>
      <c r="G45" s="104" t="s">
        <v>293</v>
      </c>
      <c r="H45" s="248" t="s">
        <v>68</v>
      </c>
      <c r="I45" s="355">
        <v>5</v>
      </c>
      <c r="J45" s="359">
        <v>4</v>
      </c>
      <c r="K45" s="318">
        <f>SUM(Q45,V45,AA45,AF45,AK45,AP45,AU45,AZ45,BE45,BJ45)</f>
        <v>210</v>
      </c>
      <c r="L45" s="350">
        <f>SUM(M45:P45)</f>
        <v>99</v>
      </c>
      <c r="M45" s="318">
        <f>SUM(S45,X45,AC45,AH45,AM45,AR45,AW45,BB45,BG45,BL45)</f>
        <v>18</v>
      </c>
      <c r="N45" s="351"/>
      <c r="O45" s="322">
        <f>SUM(T45,Y45,AD45,AI45,AN45,AS45,AX45,BC45,BH45,BM45)</f>
        <v>81</v>
      </c>
      <c r="P45" s="341"/>
      <c r="Q45" s="336"/>
      <c r="R45" s="337"/>
      <c r="S45" s="338"/>
      <c r="T45" s="338"/>
      <c r="U45" s="351"/>
      <c r="V45" s="340"/>
      <c r="W45" s="337"/>
      <c r="X45" s="338"/>
      <c r="Y45" s="338"/>
      <c r="Z45" s="341"/>
      <c r="AA45" s="444">
        <f>AB45*1.4</f>
        <v>0</v>
      </c>
      <c r="AB45" s="373">
        <f>SUM(AC45:AD45)</f>
        <v>0</v>
      </c>
      <c r="AC45" s="338"/>
      <c r="AD45" s="338"/>
      <c r="AE45" s="446">
        <f>AA45/36</f>
        <v>0</v>
      </c>
      <c r="AF45" s="379">
        <v>120</v>
      </c>
      <c r="AG45" s="373">
        <f>SUM(AH45:AI45)</f>
        <v>57</v>
      </c>
      <c r="AH45" s="338">
        <v>9</v>
      </c>
      <c r="AI45" s="338">
        <v>48</v>
      </c>
      <c r="AJ45" s="366">
        <v>3</v>
      </c>
      <c r="AK45" s="354">
        <v>90</v>
      </c>
      <c r="AL45" s="373">
        <f>SUM(AM45:AN45)</f>
        <v>42</v>
      </c>
      <c r="AM45" s="338">
        <v>9</v>
      </c>
      <c r="AN45" s="338">
        <v>33</v>
      </c>
      <c r="AO45" s="322">
        <v>3</v>
      </c>
      <c r="AP45" s="442">
        <f>AQ45*1.65</f>
        <v>0</v>
      </c>
      <c r="AQ45" s="373">
        <f>SUM(AR45:AS45)</f>
        <v>0</v>
      </c>
      <c r="AR45" s="338"/>
      <c r="AS45" s="338"/>
      <c r="AT45" s="445">
        <f>AP45/36</f>
        <v>0</v>
      </c>
      <c r="AU45" s="318"/>
      <c r="AV45" s="322">
        <f>SUM(AW45:AX45)</f>
        <v>0</v>
      </c>
      <c r="AW45" s="326"/>
      <c r="AX45" s="326"/>
      <c r="AY45" s="322"/>
      <c r="AZ45" s="322"/>
      <c r="BA45" s="322"/>
      <c r="BB45" s="326"/>
      <c r="BC45" s="326"/>
      <c r="BD45" s="329"/>
      <c r="BE45" s="379"/>
      <c r="BF45" s="322"/>
      <c r="BG45" s="326"/>
      <c r="BH45" s="326"/>
      <c r="BI45" s="322"/>
      <c r="BJ45" s="322"/>
      <c r="BK45" s="322"/>
      <c r="BL45" s="326"/>
      <c r="BM45" s="326"/>
      <c r="BN45" s="324"/>
      <c r="BO45" s="349">
        <f>SUM(U45,Z45,AE45,AJ45,AO45,AT45,AY45,BD45,BI45,BN45)</f>
        <v>6</v>
      </c>
      <c r="BP45" s="257" t="str">
        <f>'МАТРИЦА КОМПЕТЕНЦИЙ'!B35</f>
        <v>БПК-16</v>
      </c>
      <c r="BQ45" s="210"/>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c r="CW45" s="105"/>
      <c r="CX45" s="105"/>
      <c r="CY45" s="105"/>
      <c r="CZ45" s="105"/>
      <c r="DA45" s="105"/>
      <c r="DB45" s="105"/>
      <c r="DC45" s="105"/>
      <c r="DD45" s="105"/>
      <c r="DE45" s="105"/>
      <c r="DF45" s="105"/>
      <c r="DG45" s="105"/>
      <c r="DH45" s="105"/>
      <c r="DI45" s="105"/>
      <c r="DJ45" s="105"/>
      <c r="DK45" s="105"/>
      <c r="DL45" s="105"/>
      <c r="DM45" s="105"/>
      <c r="DN45" s="105"/>
      <c r="DO45" s="105"/>
      <c r="DP45" s="105"/>
      <c r="DQ45" s="105"/>
      <c r="DR45" s="105"/>
      <c r="DS45" s="105"/>
    </row>
    <row r="46" spans="1:123" ht="47.25" customHeight="1" hidden="1">
      <c r="A46" s="263"/>
      <c r="B46" s="132"/>
      <c r="C46" s="132">
        <v>2</v>
      </c>
      <c r="D46" s="132">
        <v>3</v>
      </c>
      <c r="E46" s="132"/>
      <c r="F46" s="132"/>
      <c r="G46" s="104" t="s">
        <v>294</v>
      </c>
      <c r="H46" s="248" t="s">
        <v>72</v>
      </c>
      <c r="I46" s="355">
        <v>5</v>
      </c>
      <c r="J46" s="372"/>
      <c r="K46" s="318">
        <f>SUM(Q46,V46,AA46,AF46,AK46,AP46,AU46,AZ46,BE46,BJ46)</f>
        <v>138</v>
      </c>
      <c r="L46" s="324">
        <f>SUM(M46:P46)</f>
        <v>92</v>
      </c>
      <c r="M46" s="352">
        <f>SUM(S46,X46,AC46,AH46,AM46,AR46,AW46,BB46,BG46,BL46)</f>
        <v>20</v>
      </c>
      <c r="N46" s="322"/>
      <c r="O46" s="322">
        <f>SUM(T46,Y46,AD46,AI46,AN46,AS46,AX46,BC46,BH46,BM46)</f>
        <v>72</v>
      </c>
      <c r="P46" s="329"/>
      <c r="Q46" s="336"/>
      <c r="R46" s="337"/>
      <c r="S46" s="338"/>
      <c r="T46" s="338"/>
      <c r="U46" s="351"/>
      <c r="V46" s="340"/>
      <c r="W46" s="337"/>
      <c r="X46" s="338"/>
      <c r="Y46" s="338"/>
      <c r="Z46" s="341"/>
      <c r="AA46" s="444">
        <f>AB46*1.4</f>
        <v>0</v>
      </c>
      <c r="AB46" s="373">
        <f>SUM(AC46:AD46)</f>
        <v>0</v>
      </c>
      <c r="AC46" s="338"/>
      <c r="AD46" s="338"/>
      <c r="AE46" s="446">
        <f>AA46/36</f>
        <v>0</v>
      </c>
      <c r="AF46" s="354">
        <v>72</v>
      </c>
      <c r="AG46" s="373">
        <f>SUM(AH46:AI46)</f>
        <v>56</v>
      </c>
      <c r="AH46" s="401">
        <v>20</v>
      </c>
      <c r="AI46" s="338">
        <v>36</v>
      </c>
      <c r="AJ46" s="366"/>
      <c r="AK46" s="379">
        <v>66</v>
      </c>
      <c r="AL46" s="373">
        <f>SUM(AM46:AN46)</f>
        <v>36</v>
      </c>
      <c r="AM46" s="401"/>
      <c r="AN46" s="338">
        <v>36</v>
      </c>
      <c r="AO46" s="322">
        <v>3</v>
      </c>
      <c r="AP46" s="447">
        <f>AQ46*1.65</f>
        <v>0</v>
      </c>
      <c r="AQ46" s="373">
        <f>SUM(AR46:AS46)</f>
        <v>0</v>
      </c>
      <c r="AR46" s="338"/>
      <c r="AS46" s="338"/>
      <c r="AT46" s="445">
        <f>AP46/36</f>
        <v>0</v>
      </c>
      <c r="AU46" s="318"/>
      <c r="AV46" s="322"/>
      <c r="AW46" s="326"/>
      <c r="AX46" s="326"/>
      <c r="AY46" s="322"/>
      <c r="AZ46" s="322"/>
      <c r="BA46" s="322"/>
      <c r="BB46" s="326"/>
      <c r="BC46" s="326"/>
      <c r="BD46" s="329"/>
      <c r="BE46" s="379"/>
      <c r="BF46" s="322"/>
      <c r="BG46" s="326"/>
      <c r="BH46" s="326"/>
      <c r="BI46" s="322"/>
      <c r="BJ46" s="322"/>
      <c r="BK46" s="322"/>
      <c r="BL46" s="326"/>
      <c r="BM46" s="326"/>
      <c r="BN46" s="324"/>
      <c r="BO46" s="327">
        <f>SUM(U46,Z46,AE46,AJ46,AO46,AT46,AY46,BD46,BI46,BN46)</f>
        <v>3</v>
      </c>
      <c r="BP46" s="257" t="str">
        <f>'МАТРИЦА КОМПЕТЕНЦИЙ'!B28</f>
        <v>БПК-9</v>
      </c>
      <c r="BQ46" s="210"/>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row>
    <row r="47" spans="1:123" ht="73.5" customHeight="1" hidden="1">
      <c r="A47" s="263"/>
      <c r="B47" s="132"/>
      <c r="C47" s="132"/>
      <c r="D47" s="132">
        <v>3</v>
      </c>
      <c r="E47" s="132"/>
      <c r="F47" s="132"/>
      <c r="G47" s="189" t="s">
        <v>320</v>
      </c>
      <c r="H47" s="250" t="s">
        <v>411</v>
      </c>
      <c r="I47" s="352"/>
      <c r="J47" s="366"/>
      <c r="K47" s="352"/>
      <c r="L47" s="448"/>
      <c r="M47" s="352"/>
      <c r="N47" s="339"/>
      <c r="O47" s="339"/>
      <c r="P47" s="366"/>
      <c r="Q47" s="336"/>
      <c r="R47" s="337"/>
      <c r="S47" s="338"/>
      <c r="T47" s="338"/>
      <c r="U47" s="351"/>
      <c r="V47" s="340"/>
      <c r="W47" s="337"/>
      <c r="X47" s="338"/>
      <c r="Y47" s="338"/>
      <c r="Z47" s="341"/>
      <c r="AA47" s="352"/>
      <c r="AB47" s="339"/>
      <c r="AC47" s="367"/>
      <c r="AD47" s="367"/>
      <c r="AE47" s="339"/>
      <c r="AF47" s="354"/>
      <c r="AG47" s="339"/>
      <c r="AH47" s="367"/>
      <c r="AI47" s="367"/>
      <c r="AJ47" s="366"/>
      <c r="AK47" s="354"/>
      <c r="AL47" s="339"/>
      <c r="AM47" s="367"/>
      <c r="AN47" s="367"/>
      <c r="AO47" s="339"/>
      <c r="AP47" s="339"/>
      <c r="AQ47" s="339"/>
      <c r="AR47" s="367"/>
      <c r="AS47" s="367"/>
      <c r="AT47" s="448"/>
      <c r="AU47" s="352"/>
      <c r="AV47" s="339"/>
      <c r="AW47" s="367"/>
      <c r="AX47" s="367"/>
      <c r="AY47" s="339"/>
      <c r="AZ47" s="339"/>
      <c r="BA47" s="339"/>
      <c r="BB47" s="367"/>
      <c r="BC47" s="367"/>
      <c r="BD47" s="366"/>
      <c r="BE47" s="354"/>
      <c r="BF47" s="339"/>
      <c r="BG47" s="367"/>
      <c r="BH47" s="367"/>
      <c r="BI47" s="339"/>
      <c r="BJ47" s="339"/>
      <c r="BK47" s="339"/>
      <c r="BL47" s="367"/>
      <c r="BM47" s="367"/>
      <c r="BN47" s="448"/>
      <c r="BO47" s="369"/>
      <c r="BP47" s="257"/>
      <c r="BQ47" s="210"/>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row>
    <row r="48" spans="1:123" ht="71.25" customHeight="1" hidden="1">
      <c r="A48" s="263"/>
      <c r="B48" s="132"/>
      <c r="C48" s="132"/>
      <c r="D48" s="132">
        <v>3</v>
      </c>
      <c r="E48" s="132"/>
      <c r="F48" s="132"/>
      <c r="G48" s="104" t="s">
        <v>282</v>
      </c>
      <c r="H48" s="248" t="s">
        <v>71</v>
      </c>
      <c r="I48" s="318"/>
      <c r="J48" s="328">
        <v>5</v>
      </c>
      <c r="K48" s="318">
        <f>SUM(Q48,V48,AA48,AF48,AK48,AP48,AU48,AZ48,BE48,BJ48)</f>
        <v>108</v>
      </c>
      <c r="L48" s="350">
        <f>SUM(M48:P48)</f>
        <v>61</v>
      </c>
      <c r="M48" s="318">
        <f>SUM(S48,X48,AC48,AH48,AM48,AR48,AW48,BB48,BG48,BL48)</f>
        <v>10</v>
      </c>
      <c r="N48" s="322"/>
      <c r="O48" s="322">
        <f>SUM(T48,Y48,AD48,AI48,AN48,AS48,AX48,BC48,BH48,BM48)</f>
        <v>51</v>
      </c>
      <c r="P48" s="329"/>
      <c r="Q48" s="336"/>
      <c r="R48" s="337"/>
      <c r="S48" s="338"/>
      <c r="T48" s="338"/>
      <c r="U48" s="351"/>
      <c r="V48" s="340"/>
      <c r="W48" s="337"/>
      <c r="X48" s="338"/>
      <c r="Y48" s="338"/>
      <c r="Z48" s="341"/>
      <c r="AA48" s="318"/>
      <c r="AB48" s="322"/>
      <c r="AC48" s="326"/>
      <c r="AD48" s="326"/>
      <c r="AE48" s="322"/>
      <c r="AF48" s="322">
        <v>0</v>
      </c>
      <c r="AG48" s="322">
        <v>0</v>
      </c>
      <c r="AH48" s="326"/>
      <c r="AI48" s="326"/>
      <c r="AJ48" s="329">
        <v>0</v>
      </c>
      <c r="AK48" s="379">
        <v>108</v>
      </c>
      <c r="AL48" s="337">
        <f>SUM(AM48:AN48)</f>
        <v>61</v>
      </c>
      <c r="AM48" s="338">
        <v>10</v>
      </c>
      <c r="AN48" s="326">
        <v>51</v>
      </c>
      <c r="AO48" s="322">
        <v>3</v>
      </c>
      <c r="AP48" s="379"/>
      <c r="AQ48" s="337">
        <f>SUM(AR48:AS48)</f>
        <v>0</v>
      </c>
      <c r="AR48" s="326"/>
      <c r="AS48" s="326"/>
      <c r="AT48" s="324"/>
      <c r="AU48" s="318"/>
      <c r="AV48" s="322"/>
      <c r="AW48" s="326"/>
      <c r="AX48" s="326"/>
      <c r="AY48" s="322"/>
      <c r="AZ48" s="322"/>
      <c r="BA48" s="322"/>
      <c r="BB48" s="326"/>
      <c r="BC48" s="326"/>
      <c r="BD48" s="329"/>
      <c r="BE48" s="322"/>
      <c r="BF48" s="322"/>
      <c r="BG48" s="326"/>
      <c r="BH48" s="326"/>
      <c r="BI48" s="322"/>
      <c r="BJ48" s="322"/>
      <c r="BK48" s="322"/>
      <c r="BL48" s="326"/>
      <c r="BM48" s="326"/>
      <c r="BN48" s="324"/>
      <c r="BO48" s="327">
        <f aca="true" t="shared" si="4" ref="BO48:BO64">SUM(U48,Z48,AE48,AJ48,AO48,AT48,AY48,BD48,BI48,BN48)</f>
        <v>3</v>
      </c>
      <c r="BP48" s="257" t="str">
        <f>'МАТРИЦА КОМПЕТЕНЦИЙ'!B46</f>
        <v>УПК-1</v>
      </c>
      <c r="BQ48" s="210"/>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row>
    <row r="49" spans="1:123" s="106" customFormat="1" ht="49.5" customHeight="1" hidden="1">
      <c r="A49" s="263"/>
      <c r="B49" s="132"/>
      <c r="C49" s="132"/>
      <c r="D49" s="132">
        <v>3</v>
      </c>
      <c r="E49" s="132"/>
      <c r="F49" s="132"/>
      <c r="G49" s="104" t="s">
        <v>283</v>
      </c>
      <c r="H49" s="248" t="s">
        <v>204</v>
      </c>
      <c r="I49" s="355"/>
      <c r="J49" s="380" t="s">
        <v>237</v>
      </c>
      <c r="K49" s="318">
        <f>SUM(Q49,V49,AA49,AF49,AK49,AP49,AU49,AZ49,BE49,BJ49)</f>
        <v>138</v>
      </c>
      <c r="L49" s="350">
        <f>SUM(M49:P49)</f>
        <v>92</v>
      </c>
      <c r="M49" s="318">
        <f>SUM(S49,X49,AC49,AH49,AM49,AR49,AW49,BB49,BG49,BL49)</f>
        <v>26</v>
      </c>
      <c r="N49" s="373"/>
      <c r="O49" s="373">
        <f>SUM(T49,Y49,AD49,AI49,AN49,AS49,AX49,BC49,BH49,BM49,BQ49,BT49)</f>
        <v>66</v>
      </c>
      <c r="P49" s="372"/>
      <c r="Q49" s="336"/>
      <c r="R49" s="337"/>
      <c r="S49" s="338"/>
      <c r="T49" s="338"/>
      <c r="U49" s="351"/>
      <c r="V49" s="340"/>
      <c r="W49" s="337"/>
      <c r="X49" s="338"/>
      <c r="Y49" s="338"/>
      <c r="Z49" s="341"/>
      <c r="AA49" s="444"/>
      <c r="AB49" s="373"/>
      <c r="AC49" s="338"/>
      <c r="AD49" s="338"/>
      <c r="AE49" s="442"/>
      <c r="AF49" s="449"/>
      <c r="AG49" s="450"/>
      <c r="AH49" s="451"/>
      <c r="AI49" s="451"/>
      <c r="AJ49" s="452"/>
      <c r="AK49" s="340">
        <v>66</v>
      </c>
      <c r="AL49" s="337">
        <f>SUM(AM49:AN49)</f>
        <v>44</v>
      </c>
      <c r="AM49" s="338">
        <v>14</v>
      </c>
      <c r="AN49" s="338">
        <v>30</v>
      </c>
      <c r="AO49" s="351"/>
      <c r="AP49" s="351">
        <v>72</v>
      </c>
      <c r="AQ49" s="337">
        <f>SUM(AR49:AS49)</f>
        <v>48</v>
      </c>
      <c r="AR49" s="338">
        <v>12</v>
      </c>
      <c r="AS49" s="338">
        <v>36</v>
      </c>
      <c r="AT49" s="350">
        <v>3</v>
      </c>
      <c r="AU49" s="453"/>
      <c r="AV49" s="373"/>
      <c r="AW49" s="338"/>
      <c r="AX49" s="338"/>
      <c r="AY49" s="454"/>
      <c r="AZ49" s="446"/>
      <c r="BA49" s="373"/>
      <c r="BB49" s="338"/>
      <c r="BC49" s="338"/>
      <c r="BD49" s="455"/>
      <c r="BE49" s="456"/>
      <c r="BF49" s="373"/>
      <c r="BG49" s="338"/>
      <c r="BH49" s="338"/>
      <c r="BI49" s="442"/>
      <c r="BJ49" s="442"/>
      <c r="BK49" s="373"/>
      <c r="BL49" s="338"/>
      <c r="BM49" s="338"/>
      <c r="BN49" s="457">
        <f>BJ49/36</f>
        <v>0</v>
      </c>
      <c r="BO49" s="327">
        <f t="shared" si="4"/>
        <v>3</v>
      </c>
      <c r="BP49" s="257" t="str">
        <f>'МАТРИЦА КОМПЕТЕНЦИЙ'!B39</f>
        <v>БПК-20</v>
      </c>
      <c r="BQ49" s="210"/>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c r="CW49" s="105"/>
      <c r="CX49" s="105"/>
      <c r="CY49" s="105"/>
      <c r="CZ49" s="105"/>
      <c r="DA49" s="105"/>
      <c r="DB49" s="105"/>
      <c r="DC49" s="105"/>
      <c r="DD49" s="105"/>
      <c r="DE49" s="105"/>
      <c r="DF49" s="105"/>
      <c r="DG49" s="105"/>
      <c r="DH49" s="105"/>
      <c r="DI49" s="105"/>
      <c r="DJ49" s="105"/>
      <c r="DK49" s="105"/>
      <c r="DL49" s="105"/>
      <c r="DM49" s="105"/>
      <c r="DN49" s="105"/>
      <c r="DO49" s="105"/>
      <c r="DP49" s="105"/>
      <c r="DQ49" s="105"/>
      <c r="DR49" s="105"/>
      <c r="DS49" s="105"/>
    </row>
    <row r="50" spans="1:123" s="106" customFormat="1" ht="51" customHeight="1" hidden="1">
      <c r="A50" s="263"/>
      <c r="B50" s="132"/>
      <c r="C50" s="132"/>
      <c r="D50" s="132">
        <v>3</v>
      </c>
      <c r="E50" s="132"/>
      <c r="F50" s="132"/>
      <c r="G50" s="104" t="s">
        <v>295</v>
      </c>
      <c r="H50" s="248" t="s">
        <v>76</v>
      </c>
      <c r="I50" s="400">
        <v>6</v>
      </c>
      <c r="J50" s="331"/>
      <c r="K50" s="318">
        <f>SUM(Q50,V50,AA50,AF50,AK50,AP50,AU50,AZ50,BE50,BJ50)</f>
        <v>120</v>
      </c>
      <c r="L50" s="350">
        <f>SUM(M50:P50)</f>
        <v>66</v>
      </c>
      <c r="M50" s="318">
        <f>SUM(S50,X50,AC50,AH50,AM50,AR50,AW50,BB50,BG50,BL50)</f>
        <v>12</v>
      </c>
      <c r="N50" s="351"/>
      <c r="O50" s="322">
        <f>SUM(T50,Y50,AD50,AI50,AN50,AS50,AX50,BC50,BH50,BM50)</f>
        <v>54</v>
      </c>
      <c r="P50" s="341"/>
      <c r="Q50" s="336"/>
      <c r="R50" s="337"/>
      <c r="S50" s="338"/>
      <c r="T50" s="338"/>
      <c r="U50" s="351"/>
      <c r="V50" s="340"/>
      <c r="W50" s="337"/>
      <c r="X50" s="338"/>
      <c r="Y50" s="338"/>
      <c r="Z50" s="341"/>
      <c r="AA50" s="458"/>
      <c r="AB50" s="337"/>
      <c r="AC50" s="338"/>
      <c r="AD50" s="338"/>
      <c r="AE50" s="447"/>
      <c r="AF50" s="459"/>
      <c r="AG50" s="337">
        <f>SUM(AH50:AI50)</f>
        <v>0</v>
      </c>
      <c r="AH50" s="338"/>
      <c r="AI50" s="338"/>
      <c r="AJ50" s="460"/>
      <c r="AK50" s="340">
        <v>54</v>
      </c>
      <c r="AL50" s="337">
        <f>SUM(AM50:AN50)</f>
        <v>30</v>
      </c>
      <c r="AM50" s="401">
        <v>12</v>
      </c>
      <c r="AN50" s="338">
        <v>18</v>
      </c>
      <c r="AO50" s="351"/>
      <c r="AP50" s="351">
        <v>66</v>
      </c>
      <c r="AQ50" s="337">
        <f>SUM(AR50:AS50)</f>
        <v>36</v>
      </c>
      <c r="AR50" s="401"/>
      <c r="AS50" s="338">
        <v>36</v>
      </c>
      <c r="AT50" s="350">
        <v>3</v>
      </c>
      <c r="AU50" s="458"/>
      <c r="AV50" s="337"/>
      <c r="AW50" s="338"/>
      <c r="AX50" s="338"/>
      <c r="AY50" s="447"/>
      <c r="AZ50" s="447"/>
      <c r="BA50" s="337"/>
      <c r="BB50" s="338"/>
      <c r="BC50" s="338"/>
      <c r="BD50" s="461"/>
      <c r="BE50" s="430"/>
      <c r="BF50" s="337"/>
      <c r="BG50" s="338"/>
      <c r="BH50" s="338"/>
      <c r="BI50" s="447"/>
      <c r="BJ50" s="447"/>
      <c r="BK50" s="337"/>
      <c r="BL50" s="338"/>
      <c r="BM50" s="338"/>
      <c r="BN50" s="462">
        <f>BJ50/36</f>
        <v>0</v>
      </c>
      <c r="BO50" s="327">
        <f t="shared" si="4"/>
        <v>3</v>
      </c>
      <c r="BP50" s="257" t="str">
        <f>'МАТРИЦА КОМПЕТЕНЦИЙ'!B40</f>
        <v>БПК-21</v>
      </c>
      <c r="BQ50" s="210"/>
      <c r="BR50" s="105"/>
      <c r="BS50" s="105"/>
      <c r="BT50" s="105"/>
      <c r="BU50" s="105"/>
      <c r="BV50" s="105"/>
      <c r="BW50" s="105"/>
      <c r="BX50" s="105"/>
      <c r="BY50" s="105"/>
      <c r="BZ50" s="105"/>
      <c r="CA50" s="105"/>
      <c r="CB50" s="105"/>
      <c r="CC50" s="105"/>
      <c r="CD50" s="105"/>
      <c r="CE50" s="105"/>
      <c r="CF50" s="105"/>
      <c r="CG50" s="105"/>
      <c r="CH50" s="105"/>
      <c r="CI50" s="105"/>
      <c r="CJ50" s="105"/>
      <c r="CK50" s="105"/>
      <c r="CL50" s="105"/>
      <c r="CM50" s="105"/>
      <c r="CN50" s="105"/>
      <c r="CO50" s="105"/>
      <c r="CP50" s="105"/>
      <c r="CQ50" s="105"/>
      <c r="CR50" s="105"/>
      <c r="CS50" s="105"/>
      <c r="CT50" s="105"/>
      <c r="CU50" s="105"/>
      <c r="CV50" s="105"/>
      <c r="CW50" s="105"/>
      <c r="CX50" s="105"/>
      <c r="CY50" s="105"/>
      <c r="CZ50" s="105"/>
      <c r="DA50" s="105"/>
      <c r="DB50" s="105"/>
      <c r="DC50" s="105"/>
      <c r="DD50" s="105"/>
      <c r="DE50" s="105"/>
      <c r="DF50" s="105"/>
      <c r="DG50" s="105"/>
      <c r="DH50" s="105"/>
      <c r="DI50" s="105"/>
      <c r="DJ50" s="105"/>
      <c r="DK50" s="105"/>
      <c r="DL50" s="105"/>
      <c r="DM50" s="105"/>
      <c r="DN50" s="105"/>
      <c r="DO50" s="105"/>
      <c r="DP50" s="105"/>
      <c r="DQ50" s="105"/>
      <c r="DR50" s="105"/>
      <c r="DS50" s="105"/>
    </row>
    <row r="51" spans="1:123" s="106" customFormat="1" ht="44.25" customHeight="1" hidden="1">
      <c r="A51" s="263"/>
      <c r="B51" s="132"/>
      <c r="C51" s="132"/>
      <c r="D51" s="132">
        <v>3</v>
      </c>
      <c r="E51" s="132"/>
      <c r="F51" s="132"/>
      <c r="G51" s="104" t="s">
        <v>296</v>
      </c>
      <c r="H51" s="248" t="s">
        <v>75</v>
      </c>
      <c r="I51" s="463"/>
      <c r="J51" s="371">
        <v>6</v>
      </c>
      <c r="K51" s="318">
        <f>SUM(Q51,V51,AA51,AF51,AK51,AP51,AU51,AZ51,BE51,BJ51)</f>
        <v>108</v>
      </c>
      <c r="L51" s="378">
        <f>SUM(M51:P51)</f>
        <v>43</v>
      </c>
      <c r="M51" s="318">
        <f>SUM(S51,X51,AC51,AH51,AM51,AR51,AW51,BB51,BG51,BL51)</f>
        <v>18</v>
      </c>
      <c r="N51" s="373"/>
      <c r="O51" s="322">
        <f>SUM(T51,Y51,AD51,AI51,AN51,AS51,AX51,BC51,BH51,BM51)</f>
        <v>25</v>
      </c>
      <c r="P51" s="372"/>
      <c r="Q51" s="336"/>
      <c r="R51" s="337"/>
      <c r="S51" s="338"/>
      <c r="T51" s="338"/>
      <c r="U51" s="351"/>
      <c r="V51" s="340"/>
      <c r="W51" s="337"/>
      <c r="X51" s="338"/>
      <c r="Y51" s="338"/>
      <c r="Z51" s="341"/>
      <c r="AA51" s="444"/>
      <c r="AB51" s="373"/>
      <c r="AC51" s="338"/>
      <c r="AD51" s="338"/>
      <c r="AE51" s="442"/>
      <c r="AF51" s="442"/>
      <c r="AG51" s="373"/>
      <c r="AH51" s="338"/>
      <c r="AI51" s="338"/>
      <c r="AJ51" s="455"/>
      <c r="AK51" s="446"/>
      <c r="AL51" s="373"/>
      <c r="AM51" s="338"/>
      <c r="AN51" s="338"/>
      <c r="AO51" s="442"/>
      <c r="AP51" s="322">
        <v>108</v>
      </c>
      <c r="AQ51" s="373">
        <f>SUM(AR51:AS51)</f>
        <v>43</v>
      </c>
      <c r="AR51" s="338">
        <v>18</v>
      </c>
      <c r="AS51" s="338">
        <v>25</v>
      </c>
      <c r="AT51" s="322">
        <v>3</v>
      </c>
      <c r="AU51" s="336"/>
      <c r="AV51" s="351"/>
      <c r="AW51" s="326"/>
      <c r="AX51" s="326"/>
      <c r="AY51" s="351"/>
      <c r="AZ51" s="351"/>
      <c r="BA51" s="351"/>
      <c r="BB51" s="326"/>
      <c r="BC51" s="326"/>
      <c r="BD51" s="341"/>
      <c r="BE51" s="340"/>
      <c r="BF51" s="351"/>
      <c r="BG51" s="326"/>
      <c r="BH51" s="326"/>
      <c r="BI51" s="351"/>
      <c r="BJ51" s="351"/>
      <c r="BK51" s="351"/>
      <c r="BL51" s="326"/>
      <c r="BM51" s="326"/>
      <c r="BN51" s="350"/>
      <c r="BO51" s="327">
        <f t="shared" si="4"/>
        <v>3</v>
      </c>
      <c r="BP51" s="257" t="str">
        <f>'МАТРИЦА КОМПЕТЕНЦИЙ'!B40</f>
        <v>БПК-21</v>
      </c>
      <c r="BQ51" s="210"/>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5"/>
      <c r="DK51" s="105"/>
      <c r="DL51" s="105"/>
      <c r="DM51" s="105"/>
      <c r="DN51" s="105"/>
      <c r="DO51" s="105"/>
      <c r="DP51" s="105"/>
      <c r="DQ51" s="105"/>
      <c r="DR51" s="105"/>
      <c r="DS51" s="105"/>
    </row>
    <row r="52" spans="1:123" ht="78" customHeight="1" hidden="1">
      <c r="A52" s="263"/>
      <c r="B52" s="132"/>
      <c r="C52" s="132"/>
      <c r="D52" s="132">
        <v>3</v>
      </c>
      <c r="E52" s="132">
        <v>4</v>
      </c>
      <c r="F52" s="132">
        <v>5</v>
      </c>
      <c r="G52" s="189" t="s">
        <v>338</v>
      </c>
      <c r="H52" s="250" t="s">
        <v>410</v>
      </c>
      <c r="I52" s="464"/>
      <c r="J52" s="465" t="s">
        <v>375</v>
      </c>
      <c r="K52" s="464"/>
      <c r="L52" s="466"/>
      <c r="M52" s="464"/>
      <c r="N52" s="467"/>
      <c r="O52" s="467"/>
      <c r="P52" s="468"/>
      <c r="Q52" s="336"/>
      <c r="R52" s="337"/>
      <c r="S52" s="338"/>
      <c r="T52" s="338"/>
      <c r="U52" s="351"/>
      <c r="V52" s="340"/>
      <c r="W52" s="337"/>
      <c r="X52" s="338"/>
      <c r="Y52" s="338"/>
      <c r="Z52" s="341"/>
      <c r="AA52" s="464"/>
      <c r="AB52" s="467"/>
      <c r="AC52" s="469"/>
      <c r="AD52" s="469"/>
      <c r="AE52" s="467"/>
      <c r="AF52" s="470"/>
      <c r="AG52" s="467"/>
      <c r="AH52" s="469"/>
      <c r="AI52" s="469"/>
      <c r="AJ52" s="468"/>
      <c r="AK52" s="340"/>
      <c r="AL52" s="373"/>
      <c r="AM52" s="338"/>
      <c r="AN52" s="338"/>
      <c r="AO52" s="351"/>
      <c r="AP52" s="351"/>
      <c r="AQ52" s="373"/>
      <c r="AR52" s="338"/>
      <c r="AS52" s="338"/>
      <c r="AT52" s="324"/>
      <c r="AU52" s="336"/>
      <c r="AV52" s="373"/>
      <c r="AW52" s="338"/>
      <c r="AX52" s="338"/>
      <c r="AY52" s="339">
        <v>3</v>
      </c>
      <c r="AZ52" s="322"/>
      <c r="BA52" s="322"/>
      <c r="BB52" s="326"/>
      <c r="BC52" s="326"/>
      <c r="BD52" s="324">
        <v>3</v>
      </c>
      <c r="BE52" s="318"/>
      <c r="BF52" s="322"/>
      <c r="BG52" s="326"/>
      <c r="BH52" s="326"/>
      <c r="BI52" s="322"/>
      <c r="BJ52" s="322"/>
      <c r="BK52" s="322"/>
      <c r="BL52" s="326"/>
      <c r="BM52" s="326"/>
      <c r="BN52" s="448"/>
      <c r="BO52" s="327">
        <f t="shared" si="4"/>
        <v>6</v>
      </c>
      <c r="BP52" s="257"/>
      <c r="BQ52" s="210"/>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row>
    <row r="53" spans="1:123" s="106" customFormat="1" ht="45.75" customHeight="1" hidden="1">
      <c r="A53" s="263"/>
      <c r="B53" s="132"/>
      <c r="C53" s="132"/>
      <c r="D53" s="132"/>
      <c r="E53" s="132">
        <v>4</v>
      </c>
      <c r="F53" s="132"/>
      <c r="G53" s="104" t="s">
        <v>339</v>
      </c>
      <c r="H53" s="248" t="s">
        <v>84</v>
      </c>
      <c r="I53" s="471"/>
      <c r="J53" s="472"/>
      <c r="K53" s="318">
        <f aca="true" t="shared" si="5" ref="K53:K58">SUM(Q53,V53,AA53,AF53,AK53,AP53,AU53,AZ53,BE53,BJ53)</f>
        <v>48</v>
      </c>
      <c r="L53" s="378">
        <f aca="true" t="shared" si="6" ref="L53:L58">SUM(M53:P53)</f>
        <v>30</v>
      </c>
      <c r="M53" s="318">
        <f aca="true" t="shared" si="7" ref="M53:M58">SUM(S53,X53,AC53,AH53,AM53,AR53,AW53,BB53,BG53,BL53)</f>
        <v>12</v>
      </c>
      <c r="N53" s="373"/>
      <c r="O53" s="322">
        <f aca="true" t="shared" si="8" ref="O53:O58">SUM(T53,Y53,AD53,AI53,AN53,AS53,AX53,BC53,BH53,BM53)</f>
        <v>18</v>
      </c>
      <c r="P53" s="372"/>
      <c r="Q53" s="336"/>
      <c r="R53" s="337"/>
      <c r="S53" s="338"/>
      <c r="T53" s="338"/>
      <c r="U53" s="351"/>
      <c r="V53" s="340"/>
      <c r="W53" s="337"/>
      <c r="X53" s="338"/>
      <c r="Y53" s="338"/>
      <c r="Z53" s="341"/>
      <c r="AA53" s="444"/>
      <c r="AB53" s="373"/>
      <c r="AC53" s="338"/>
      <c r="AD53" s="338"/>
      <c r="AE53" s="442"/>
      <c r="AF53" s="442"/>
      <c r="AG53" s="373"/>
      <c r="AH53" s="338"/>
      <c r="AI53" s="338"/>
      <c r="AJ53" s="455"/>
      <c r="AK53" s="456"/>
      <c r="AL53" s="373"/>
      <c r="AM53" s="338"/>
      <c r="AN53" s="338"/>
      <c r="AO53" s="442"/>
      <c r="AP53" s="441"/>
      <c r="AQ53" s="337"/>
      <c r="AR53" s="338"/>
      <c r="AS53" s="338"/>
      <c r="AT53" s="473"/>
      <c r="AU53" s="318">
        <v>48</v>
      </c>
      <c r="AV53" s="373">
        <f>SUM(AW53:AX53)</f>
        <v>30</v>
      </c>
      <c r="AW53" s="338">
        <v>12</v>
      </c>
      <c r="AX53" s="338">
        <v>18</v>
      </c>
      <c r="AY53" s="322"/>
      <c r="AZ53" s="446"/>
      <c r="BA53" s="373">
        <f>SUM(BB53:BC53)</f>
        <v>0</v>
      </c>
      <c r="BB53" s="338"/>
      <c r="BC53" s="338"/>
      <c r="BD53" s="455"/>
      <c r="BE53" s="351"/>
      <c r="BF53" s="351"/>
      <c r="BG53" s="326"/>
      <c r="BH53" s="326"/>
      <c r="BI53" s="351"/>
      <c r="BJ53" s="351"/>
      <c r="BK53" s="351"/>
      <c r="BL53" s="326"/>
      <c r="BM53" s="326"/>
      <c r="BN53" s="350"/>
      <c r="BO53" s="327">
        <f t="shared" si="4"/>
        <v>0</v>
      </c>
      <c r="BP53" s="257" t="str">
        <f>'МАТРИЦА КОМПЕТЕНЦИЙ'!B40</f>
        <v>БПК-21</v>
      </c>
      <c r="BQ53" s="210"/>
      <c r="BR53" s="105"/>
      <c r="BS53" s="105"/>
      <c r="BT53" s="105"/>
      <c r="BU53" s="105"/>
      <c r="BV53" s="105"/>
      <c r="BW53" s="105"/>
      <c r="BX53" s="105"/>
      <c r="BY53" s="105"/>
      <c r="BZ53" s="105"/>
      <c r="CA53" s="105"/>
      <c r="CB53" s="105"/>
      <c r="CC53" s="105"/>
      <c r="CD53" s="105"/>
      <c r="CE53" s="105"/>
      <c r="CF53" s="105"/>
      <c r="CG53" s="105"/>
      <c r="CH53" s="105"/>
      <c r="CI53" s="105"/>
      <c r="CJ53" s="105"/>
      <c r="CK53" s="105"/>
      <c r="CL53" s="105"/>
      <c r="CM53" s="105"/>
      <c r="CN53" s="105"/>
      <c r="CO53" s="105"/>
      <c r="CP53" s="105"/>
      <c r="CQ53" s="105"/>
      <c r="CR53" s="105"/>
      <c r="CS53" s="105"/>
      <c r="CT53" s="105"/>
      <c r="CU53" s="105"/>
      <c r="CV53" s="105"/>
      <c r="CW53" s="105"/>
      <c r="CX53" s="105"/>
      <c r="CY53" s="105"/>
      <c r="CZ53" s="105"/>
      <c r="DA53" s="105"/>
      <c r="DB53" s="105"/>
      <c r="DC53" s="105"/>
      <c r="DD53" s="105"/>
      <c r="DE53" s="105"/>
      <c r="DF53" s="105"/>
      <c r="DG53" s="105"/>
      <c r="DH53" s="105"/>
      <c r="DI53" s="105"/>
      <c r="DJ53" s="105"/>
      <c r="DK53" s="105"/>
      <c r="DL53" s="105"/>
      <c r="DM53" s="105"/>
      <c r="DN53" s="105"/>
      <c r="DO53" s="105"/>
      <c r="DP53" s="105"/>
      <c r="DQ53" s="105"/>
      <c r="DR53" s="105"/>
      <c r="DS53" s="105"/>
    </row>
    <row r="54" spans="1:123" ht="48.75" customHeight="1" hidden="1">
      <c r="A54" s="263"/>
      <c r="B54" s="132"/>
      <c r="C54" s="132"/>
      <c r="D54" s="132"/>
      <c r="E54" s="132">
        <v>4</v>
      </c>
      <c r="F54" s="132"/>
      <c r="G54" s="104" t="s">
        <v>340</v>
      </c>
      <c r="H54" s="248" t="s">
        <v>74</v>
      </c>
      <c r="I54" s="474"/>
      <c r="J54" s="475"/>
      <c r="K54" s="318">
        <f t="shared" si="5"/>
        <v>46</v>
      </c>
      <c r="L54" s="378">
        <f t="shared" si="6"/>
        <v>28</v>
      </c>
      <c r="M54" s="318">
        <f t="shared" si="7"/>
        <v>10</v>
      </c>
      <c r="N54" s="373"/>
      <c r="O54" s="322">
        <f t="shared" si="8"/>
        <v>18</v>
      </c>
      <c r="P54" s="372"/>
      <c r="Q54" s="336"/>
      <c r="R54" s="337"/>
      <c r="S54" s="338"/>
      <c r="T54" s="338"/>
      <c r="U54" s="351"/>
      <c r="V54" s="340"/>
      <c r="W54" s="337"/>
      <c r="X54" s="338"/>
      <c r="Y54" s="338"/>
      <c r="Z54" s="341"/>
      <c r="AA54" s="444"/>
      <c r="AB54" s="373"/>
      <c r="AC54" s="338"/>
      <c r="AD54" s="338"/>
      <c r="AE54" s="442"/>
      <c r="AF54" s="442"/>
      <c r="AG54" s="373"/>
      <c r="AH54" s="338"/>
      <c r="AI54" s="338"/>
      <c r="AJ54" s="455"/>
      <c r="AK54" s="456"/>
      <c r="AL54" s="373"/>
      <c r="AM54" s="338"/>
      <c r="AN54" s="338"/>
      <c r="AO54" s="442"/>
      <c r="AP54" s="446">
        <f>AQ54*1.65</f>
        <v>0</v>
      </c>
      <c r="AQ54" s="373">
        <f>SUM(AR54:AS54)</f>
        <v>0</v>
      </c>
      <c r="AR54" s="338"/>
      <c r="AS54" s="338"/>
      <c r="AT54" s="445">
        <f>AP54/36</f>
        <v>0</v>
      </c>
      <c r="AU54" s="318">
        <v>46</v>
      </c>
      <c r="AV54" s="373">
        <f>SUM(AW54:AX54)</f>
        <v>28</v>
      </c>
      <c r="AW54" s="338">
        <v>10</v>
      </c>
      <c r="AX54" s="338">
        <v>18</v>
      </c>
      <c r="AY54" s="322"/>
      <c r="AZ54" s="322"/>
      <c r="BA54" s="373"/>
      <c r="BB54" s="338"/>
      <c r="BC54" s="338"/>
      <c r="BD54" s="376"/>
      <c r="BE54" s="379"/>
      <c r="BF54" s="322"/>
      <c r="BG54" s="326"/>
      <c r="BH54" s="326"/>
      <c r="BI54" s="322"/>
      <c r="BJ54" s="322"/>
      <c r="BK54" s="322"/>
      <c r="BL54" s="326"/>
      <c r="BM54" s="326"/>
      <c r="BN54" s="324"/>
      <c r="BO54" s="327">
        <f t="shared" si="4"/>
        <v>0</v>
      </c>
      <c r="BP54" s="257" t="str">
        <f>'МАТРИЦА КОМПЕТЕНЦИЙ'!B48</f>
        <v>УПК-3</v>
      </c>
      <c r="BQ54" s="210"/>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row>
    <row r="55" spans="1:123" s="106" customFormat="1" ht="45.75" customHeight="1" hidden="1">
      <c r="A55" s="263"/>
      <c r="B55" s="132"/>
      <c r="C55" s="132"/>
      <c r="D55" s="132">
        <v>3</v>
      </c>
      <c r="E55" s="132">
        <v>4</v>
      </c>
      <c r="F55" s="132"/>
      <c r="G55" s="104" t="s">
        <v>341</v>
      </c>
      <c r="H55" s="248" t="s">
        <v>408</v>
      </c>
      <c r="I55" s="471"/>
      <c r="J55" s="380" t="s">
        <v>237</v>
      </c>
      <c r="K55" s="318">
        <f t="shared" si="5"/>
        <v>108</v>
      </c>
      <c r="L55" s="378">
        <f t="shared" si="6"/>
        <v>52</v>
      </c>
      <c r="M55" s="318">
        <f t="shared" si="7"/>
        <v>12</v>
      </c>
      <c r="N55" s="373"/>
      <c r="O55" s="322">
        <f t="shared" si="8"/>
        <v>40</v>
      </c>
      <c r="P55" s="372"/>
      <c r="Q55" s="336"/>
      <c r="R55" s="337"/>
      <c r="S55" s="338"/>
      <c r="T55" s="338"/>
      <c r="U55" s="351"/>
      <c r="V55" s="340"/>
      <c r="W55" s="337"/>
      <c r="X55" s="338"/>
      <c r="Y55" s="338"/>
      <c r="Z55" s="341"/>
      <c r="AA55" s="444"/>
      <c r="AB55" s="373"/>
      <c r="AC55" s="338"/>
      <c r="AD55" s="338"/>
      <c r="AE55" s="442"/>
      <c r="AF55" s="442"/>
      <c r="AG55" s="373"/>
      <c r="AH55" s="338"/>
      <c r="AI55" s="338"/>
      <c r="AJ55" s="455"/>
      <c r="AK55" s="456"/>
      <c r="AL55" s="373"/>
      <c r="AM55" s="338"/>
      <c r="AN55" s="338"/>
      <c r="AO55" s="443"/>
      <c r="AP55" s="351">
        <v>108</v>
      </c>
      <c r="AQ55" s="373">
        <f>SUM(AR55:AS55)</f>
        <v>52</v>
      </c>
      <c r="AR55" s="338">
        <v>12</v>
      </c>
      <c r="AS55" s="401">
        <v>40</v>
      </c>
      <c r="AT55" s="351">
        <v>3</v>
      </c>
      <c r="AU55" s="336"/>
      <c r="AV55" s="373"/>
      <c r="AW55" s="338"/>
      <c r="AX55" s="338"/>
      <c r="AY55" s="351"/>
      <c r="AZ55" s="446"/>
      <c r="BA55" s="373">
        <f>SUM(BB55:BC55)</f>
        <v>0</v>
      </c>
      <c r="BB55" s="338"/>
      <c r="BC55" s="338"/>
      <c r="BD55" s="455"/>
      <c r="BE55" s="456"/>
      <c r="BF55" s="373"/>
      <c r="BG55" s="338"/>
      <c r="BH55" s="338"/>
      <c r="BI55" s="442"/>
      <c r="BJ55" s="446"/>
      <c r="BK55" s="373"/>
      <c r="BL55" s="338"/>
      <c r="BM55" s="338"/>
      <c r="BN55" s="477"/>
      <c r="BO55" s="327">
        <f>SUM(U55,Z55,AE55,AJ55,AO55,AT55,AY55,BD55,BI55,BN55)</f>
        <v>3</v>
      </c>
      <c r="BP55" s="257" t="str">
        <f>'МАТРИЦА КОМПЕТЕНЦИЙ'!B40</f>
        <v>БПК-21</v>
      </c>
      <c r="BQ55" s="210"/>
      <c r="BR55" s="105"/>
      <c r="BS55" s="105"/>
      <c r="BT55" s="105"/>
      <c r="BU55" s="105"/>
      <c r="BV55" s="105"/>
      <c r="BW55" s="105"/>
      <c r="BX55" s="105"/>
      <c r="BY55" s="105"/>
      <c r="BZ55" s="105"/>
      <c r="CA55" s="105"/>
      <c r="CB55" s="105"/>
      <c r="CC55" s="105"/>
      <c r="CD55" s="105"/>
      <c r="CE55" s="105"/>
      <c r="CF55" s="105"/>
      <c r="CG55" s="105"/>
      <c r="CH55" s="105"/>
      <c r="CI55" s="105"/>
      <c r="CJ55" s="105"/>
      <c r="CK55" s="105"/>
      <c r="CL55" s="105"/>
      <c r="CM55" s="105"/>
      <c r="CN55" s="105"/>
      <c r="CO55" s="105"/>
      <c r="CP55" s="105"/>
      <c r="CQ55" s="105"/>
      <c r="CR55" s="105"/>
      <c r="CS55" s="105"/>
      <c r="CT55" s="105"/>
      <c r="CU55" s="105"/>
      <c r="CV55" s="105"/>
      <c r="CW55" s="105"/>
      <c r="CX55" s="105"/>
      <c r="CY55" s="105"/>
      <c r="CZ55" s="105"/>
      <c r="DA55" s="105"/>
      <c r="DB55" s="105"/>
      <c r="DC55" s="105"/>
      <c r="DD55" s="105"/>
      <c r="DE55" s="105"/>
      <c r="DF55" s="105"/>
      <c r="DG55" s="105"/>
      <c r="DH55" s="105"/>
      <c r="DI55" s="105"/>
      <c r="DJ55" s="105"/>
      <c r="DK55" s="105"/>
      <c r="DL55" s="105"/>
      <c r="DM55" s="105"/>
      <c r="DN55" s="105"/>
      <c r="DO55" s="105"/>
      <c r="DP55" s="105"/>
      <c r="DQ55" s="105"/>
      <c r="DR55" s="105"/>
      <c r="DS55" s="105"/>
    </row>
    <row r="56" spans="1:123" s="111" customFormat="1" ht="48" customHeight="1" hidden="1">
      <c r="A56" s="264"/>
      <c r="B56" s="132"/>
      <c r="C56" s="132"/>
      <c r="D56" s="132"/>
      <c r="E56" s="132">
        <v>4</v>
      </c>
      <c r="F56" s="132"/>
      <c r="G56" s="104" t="s">
        <v>342</v>
      </c>
      <c r="H56" s="247" t="s">
        <v>73</v>
      </c>
      <c r="I56" s="478"/>
      <c r="J56" s="479"/>
      <c r="K56" s="318">
        <f t="shared" si="5"/>
        <v>48</v>
      </c>
      <c r="L56" s="378">
        <f t="shared" si="6"/>
        <v>30</v>
      </c>
      <c r="M56" s="318">
        <f t="shared" si="7"/>
        <v>12</v>
      </c>
      <c r="N56" s="373"/>
      <c r="O56" s="322">
        <f t="shared" si="8"/>
        <v>18</v>
      </c>
      <c r="P56" s="372"/>
      <c r="Q56" s="336"/>
      <c r="R56" s="337"/>
      <c r="S56" s="338"/>
      <c r="T56" s="338"/>
      <c r="U56" s="351"/>
      <c r="V56" s="340"/>
      <c r="W56" s="337"/>
      <c r="X56" s="338"/>
      <c r="Y56" s="338"/>
      <c r="Z56" s="341"/>
      <c r="AA56" s="444"/>
      <c r="AB56" s="373"/>
      <c r="AC56" s="338"/>
      <c r="AD56" s="338"/>
      <c r="AE56" s="442"/>
      <c r="AF56" s="442"/>
      <c r="AG56" s="373"/>
      <c r="AH56" s="338"/>
      <c r="AI56" s="338"/>
      <c r="AJ56" s="455"/>
      <c r="AK56" s="456"/>
      <c r="AL56" s="373"/>
      <c r="AM56" s="338"/>
      <c r="AN56" s="338"/>
      <c r="AO56" s="442"/>
      <c r="AP56" s="441">
        <f>AQ56*1.65</f>
        <v>0</v>
      </c>
      <c r="AQ56" s="337">
        <f>SUM(AR56:AS56)</f>
        <v>0</v>
      </c>
      <c r="AR56" s="338"/>
      <c r="AS56" s="338"/>
      <c r="AT56" s="473">
        <f>AP56/36</f>
        <v>0</v>
      </c>
      <c r="AU56" s="318"/>
      <c r="AV56" s="373">
        <f>SUM(AW56:AX56)</f>
        <v>0</v>
      </c>
      <c r="AW56" s="338"/>
      <c r="AX56" s="338"/>
      <c r="AY56" s="322"/>
      <c r="AZ56" s="322">
        <v>48</v>
      </c>
      <c r="BA56" s="373">
        <f>SUM(BB56:BC56)</f>
        <v>30</v>
      </c>
      <c r="BB56" s="338">
        <v>12</v>
      </c>
      <c r="BC56" s="338">
        <v>18</v>
      </c>
      <c r="BD56" s="455"/>
      <c r="BE56" s="351"/>
      <c r="BF56" s="351"/>
      <c r="BG56" s="326"/>
      <c r="BH56" s="326"/>
      <c r="BI56" s="351"/>
      <c r="BJ56" s="351"/>
      <c r="BK56" s="351"/>
      <c r="BL56" s="326"/>
      <c r="BM56" s="326"/>
      <c r="BN56" s="350"/>
      <c r="BO56" s="327">
        <f t="shared" si="4"/>
        <v>0</v>
      </c>
      <c r="BP56" s="257" t="str">
        <f>'МАТРИЦА КОМПЕТЕНЦИЙ'!B41</f>
        <v>БПК-22</v>
      </c>
      <c r="BQ56" s="2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row>
    <row r="57" spans="1:123" s="106" customFormat="1" ht="48" customHeight="1" hidden="1">
      <c r="A57" s="263"/>
      <c r="B57" s="132"/>
      <c r="C57" s="132"/>
      <c r="D57" s="132"/>
      <c r="E57" s="132">
        <v>4</v>
      </c>
      <c r="F57" s="132"/>
      <c r="G57" s="104" t="s">
        <v>343</v>
      </c>
      <c r="H57" s="248" t="s">
        <v>85</v>
      </c>
      <c r="I57" s="471"/>
      <c r="J57" s="475"/>
      <c r="K57" s="318">
        <f t="shared" si="5"/>
        <v>48</v>
      </c>
      <c r="L57" s="378">
        <f t="shared" si="6"/>
        <v>32</v>
      </c>
      <c r="M57" s="318">
        <f t="shared" si="7"/>
        <v>12</v>
      </c>
      <c r="N57" s="373"/>
      <c r="O57" s="322">
        <f t="shared" si="8"/>
        <v>20</v>
      </c>
      <c r="P57" s="372"/>
      <c r="Q57" s="336"/>
      <c r="R57" s="337"/>
      <c r="S57" s="338"/>
      <c r="T57" s="338"/>
      <c r="U57" s="351"/>
      <c r="V57" s="340"/>
      <c r="W57" s="337"/>
      <c r="X57" s="338"/>
      <c r="Y57" s="338"/>
      <c r="Z57" s="341"/>
      <c r="AA57" s="444"/>
      <c r="AB57" s="373"/>
      <c r="AC57" s="338"/>
      <c r="AD57" s="338"/>
      <c r="AE57" s="442"/>
      <c r="AF57" s="442"/>
      <c r="AG57" s="373"/>
      <c r="AH57" s="338"/>
      <c r="AI57" s="338"/>
      <c r="AJ57" s="455"/>
      <c r="AK57" s="456"/>
      <c r="AL57" s="373"/>
      <c r="AM57" s="338"/>
      <c r="AN57" s="338"/>
      <c r="AO57" s="442"/>
      <c r="AP57" s="340"/>
      <c r="AQ57" s="373"/>
      <c r="AR57" s="338"/>
      <c r="AS57" s="338"/>
      <c r="AT57" s="341"/>
      <c r="AU57" s="336"/>
      <c r="AV57" s="351"/>
      <c r="AW57" s="326"/>
      <c r="AX57" s="326"/>
      <c r="AY57" s="351"/>
      <c r="AZ57" s="340">
        <v>48</v>
      </c>
      <c r="BA57" s="373">
        <f>SUM(BB57:BC57)</f>
        <v>32</v>
      </c>
      <c r="BB57" s="338">
        <v>12</v>
      </c>
      <c r="BC57" s="338">
        <v>20</v>
      </c>
      <c r="BD57" s="341"/>
      <c r="BE57" s="340"/>
      <c r="BF57" s="351"/>
      <c r="BG57" s="326"/>
      <c r="BH57" s="326"/>
      <c r="BI57" s="351"/>
      <c r="BJ57" s="351"/>
      <c r="BK57" s="351"/>
      <c r="BL57" s="326"/>
      <c r="BM57" s="326"/>
      <c r="BN57" s="350"/>
      <c r="BO57" s="327">
        <f t="shared" si="4"/>
        <v>0</v>
      </c>
      <c r="BP57" s="257" t="str">
        <f>'МАТРИЦА КОМПЕТЕНЦИЙ'!B42</f>
        <v>БПК-23</v>
      </c>
      <c r="BQ57" s="210"/>
      <c r="BR57" s="105"/>
      <c r="BS57" s="105"/>
      <c r="BT57" s="105"/>
      <c r="BU57" s="105"/>
      <c r="BV57" s="105"/>
      <c r="BW57" s="105"/>
      <c r="BX57" s="105"/>
      <c r="BY57" s="105"/>
      <c r="BZ57" s="105"/>
      <c r="CA57" s="105"/>
      <c r="CB57" s="105"/>
      <c r="CC57" s="105"/>
      <c r="CD57" s="105"/>
      <c r="CE57" s="105"/>
      <c r="CF57" s="105"/>
      <c r="CG57" s="105"/>
      <c r="CH57" s="105"/>
      <c r="CI57" s="105"/>
      <c r="CJ57" s="105"/>
      <c r="CK57" s="105"/>
      <c r="CL57" s="105"/>
      <c r="CM57" s="105"/>
      <c r="CN57" s="105"/>
      <c r="CO57" s="105"/>
      <c r="CP57" s="105"/>
      <c r="CQ57" s="105"/>
      <c r="CR57" s="105"/>
      <c r="CS57" s="105"/>
      <c r="CT57" s="105"/>
      <c r="CU57" s="105"/>
      <c r="CV57" s="105"/>
      <c r="CW57" s="105"/>
      <c r="CX57" s="105"/>
      <c r="CY57" s="105"/>
      <c r="CZ57" s="105"/>
      <c r="DA57" s="105"/>
      <c r="DB57" s="105"/>
      <c r="DC57" s="105"/>
      <c r="DD57" s="105"/>
      <c r="DE57" s="105"/>
      <c r="DF57" s="105"/>
      <c r="DG57" s="105"/>
      <c r="DH57" s="105"/>
      <c r="DI57" s="105"/>
      <c r="DJ57" s="105"/>
      <c r="DK57" s="105"/>
      <c r="DL57" s="105"/>
      <c r="DM57" s="105"/>
      <c r="DN57" s="105"/>
      <c r="DO57" s="105"/>
      <c r="DP57" s="105"/>
      <c r="DQ57" s="105"/>
      <c r="DR57" s="105"/>
      <c r="DS57" s="105"/>
    </row>
    <row r="58" spans="1:123" ht="49.5" customHeight="1" hidden="1">
      <c r="A58" s="263"/>
      <c r="B58" s="132"/>
      <c r="C58" s="132"/>
      <c r="D58" s="132"/>
      <c r="E58" s="132"/>
      <c r="F58" s="132">
        <v>5</v>
      </c>
      <c r="G58" s="104" t="s">
        <v>464</v>
      </c>
      <c r="H58" s="248" t="s">
        <v>88</v>
      </c>
      <c r="I58" s="474"/>
      <c r="J58" s="372">
        <v>10</v>
      </c>
      <c r="K58" s="318">
        <f t="shared" si="5"/>
        <v>90</v>
      </c>
      <c r="L58" s="378">
        <f t="shared" si="6"/>
        <v>34</v>
      </c>
      <c r="M58" s="318">
        <f t="shared" si="7"/>
        <v>10</v>
      </c>
      <c r="N58" s="373"/>
      <c r="O58" s="322">
        <f t="shared" si="8"/>
        <v>24</v>
      </c>
      <c r="P58" s="372"/>
      <c r="Q58" s="336"/>
      <c r="R58" s="337"/>
      <c r="S58" s="338"/>
      <c r="T58" s="338"/>
      <c r="U58" s="351"/>
      <c r="V58" s="340"/>
      <c r="W58" s="337"/>
      <c r="X58" s="338"/>
      <c r="Y58" s="338"/>
      <c r="Z58" s="341"/>
      <c r="AA58" s="444"/>
      <c r="AB58" s="373"/>
      <c r="AC58" s="338"/>
      <c r="AD58" s="338"/>
      <c r="AE58" s="442"/>
      <c r="AF58" s="442"/>
      <c r="AG58" s="373"/>
      <c r="AH58" s="338"/>
      <c r="AI58" s="338"/>
      <c r="AJ58" s="455"/>
      <c r="AK58" s="456"/>
      <c r="AL58" s="373"/>
      <c r="AM58" s="338"/>
      <c r="AN58" s="338"/>
      <c r="AO58" s="442"/>
      <c r="AP58" s="446">
        <f>AQ58*1.65</f>
        <v>0</v>
      </c>
      <c r="AQ58" s="373">
        <f>SUM(AR58:AS58)</f>
        <v>0</v>
      </c>
      <c r="AR58" s="338"/>
      <c r="AS58" s="338"/>
      <c r="AT58" s="445">
        <f>AP58/36</f>
        <v>0</v>
      </c>
      <c r="AU58" s="444"/>
      <c r="AV58" s="373"/>
      <c r="AW58" s="338"/>
      <c r="AX58" s="338"/>
      <c r="AY58" s="442"/>
      <c r="AZ58" s="446"/>
      <c r="BA58" s="373"/>
      <c r="BB58" s="338"/>
      <c r="BC58" s="338"/>
      <c r="BD58" s="455"/>
      <c r="BE58" s="480"/>
      <c r="BF58" s="373"/>
      <c r="BG58" s="338"/>
      <c r="BH58" s="338"/>
      <c r="BI58" s="446"/>
      <c r="BJ58" s="339">
        <v>90</v>
      </c>
      <c r="BK58" s="353">
        <f>SUM(BL58:BM58)</f>
        <v>34</v>
      </c>
      <c r="BL58" s="338">
        <v>10</v>
      </c>
      <c r="BM58" s="481">
        <v>24</v>
      </c>
      <c r="BN58" s="448">
        <v>3</v>
      </c>
      <c r="BO58" s="327">
        <f t="shared" si="4"/>
        <v>3</v>
      </c>
      <c r="BP58" s="257" t="s">
        <v>563</v>
      </c>
      <c r="BQ58" s="210"/>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row>
    <row r="59" spans="1:123" ht="74.25" customHeight="1" hidden="1">
      <c r="A59" s="263"/>
      <c r="B59" s="132"/>
      <c r="C59" s="132"/>
      <c r="D59" s="132">
        <v>3</v>
      </c>
      <c r="E59" s="132">
        <v>4</v>
      </c>
      <c r="F59" s="132">
        <v>5</v>
      </c>
      <c r="G59" s="189" t="s">
        <v>457</v>
      </c>
      <c r="H59" s="250" t="s">
        <v>409</v>
      </c>
      <c r="I59" s="352"/>
      <c r="J59" s="465" t="s">
        <v>374</v>
      </c>
      <c r="K59" s="352"/>
      <c r="L59" s="448"/>
      <c r="M59" s="352"/>
      <c r="N59" s="339"/>
      <c r="O59" s="339"/>
      <c r="P59" s="366"/>
      <c r="Q59" s="336"/>
      <c r="R59" s="337"/>
      <c r="S59" s="338"/>
      <c r="T59" s="338"/>
      <c r="U59" s="351"/>
      <c r="V59" s="340"/>
      <c r="W59" s="337"/>
      <c r="X59" s="338"/>
      <c r="Y59" s="338"/>
      <c r="Z59" s="341"/>
      <c r="AA59" s="352"/>
      <c r="AB59" s="339"/>
      <c r="AC59" s="367"/>
      <c r="AD59" s="367"/>
      <c r="AE59" s="339"/>
      <c r="AF59" s="354"/>
      <c r="AG59" s="339"/>
      <c r="AH59" s="367"/>
      <c r="AI59" s="367"/>
      <c r="AJ59" s="366"/>
      <c r="AK59" s="340"/>
      <c r="AL59" s="373"/>
      <c r="AM59" s="338"/>
      <c r="AN59" s="338"/>
      <c r="AO59" s="351"/>
      <c r="AP59" s="351"/>
      <c r="AQ59" s="373"/>
      <c r="AR59" s="338"/>
      <c r="AS59" s="338"/>
      <c r="AT59" s="324"/>
      <c r="AU59" s="336"/>
      <c r="AV59" s="373"/>
      <c r="AW59" s="338"/>
      <c r="AX59" s="338"/>
      <c r="AY59" s="351"/>
      <c r="AZ59" s="322"/>
      <c r="BA59" s="322"/>
      <c r="BB59" s="326"/>
      <c r="BC59" s="326"/>
      <c r="BD59" s="324">
        <v>3</v>
      </c>
      <c r="BE59" s="318"/>
      <c r="BF59" s="322"/>
      <c r="BG59" s="326"/>
      <c r="BH59" s="326"/>
      <c r="BI59" s="322"/>
      <c r="BJ59" s="322"/>
      <c r="BK59" s="322"/>
      <c r="BL59" s="326"/>
      <c r="BM59" s="326"/>
      <c r="BN59" s="324"/>
      <c r="BO59" s="327">
        <f t="shared" si="4"/>
        <v>3</v>
      </c>
      <c r="BP59" s="257"/>
      <c r="BQ59" s="210"/>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row>
    <row r="60" spans="1:123" ht="49.5" customHeight="1" hidden="1">
      <c r="A60" s="263"/>
      <c r="B60" s="132"/>
      <c r="C60" s="132"/>
      <c r="D60" s="132">
        <v>3</v>
      </c>
      <c r="E60" s="132"/>
      <c r="F60" s="132"/>
      <c r="G60" s="104" t="s">
        <v>458</v>
      </c>
      <c r="H60" s="248" t="s">
        <v>81</v>
      </c>
      <c r="I60" s="355"/>
      <c r="J60" s="380" t="s">
        <v>237</v>
      </c>
      <c r="K60" s="318">
        <f>SUM(Q60,V60,AA60,AF60,AK60,AP60,AU60,AZ60,BE60,BJ60)</f>
        <v>120</v>
      </c>
      <c r="L60" s="358">
        <f>SUM(M60:P60)</f>
        <v>63</v>
      </c>
      <c r="M60" s="318">
        <f>SUM(S60,X60,AC60,AH60,AM60,AR60,AW60,BB60,BG60,BL60)</f>
        <v>12</v>
      </c>
      <c r="N60" s="337"/>
      <c r="O60" s="322">
        <f>SUM(T60,Y60,AD60,AI60,AN60,AS60,AX60,BC60,BH60,BM60)</f>
        <v>51</v>
      </c>
      <c r="P60" s="359"/>
      <c r="Q60" s="336"/>
      <c r="R60" s="337"/>
      <c r="S60" s="338"/>
      <c r="T60" s="338"/>
      <c r="U60" s="351"/>
      <c r="V60" s="340"/>
      <c r="W60" s="337"/>
      <c r="X60" s="338"/>
      <c r="Y60" s="338"/>
      <c r="Z60" s="341"/>
      <c r="AA60" s="458"/>
      <c r="AB60" s="337"/>
      <c r="AC60" s="338"/>
      <c r="AD60" s="338"/>
      <c r="AE60" s="447"/>
      <c r="AF60" s="441">
        <f>AG60*1.4</f>
        <v>0</v>
      </c>
      <c r="AG60" s="337">
        <f>SUM(AH60:AI60)</f>
        <v>0</v>
      </c>
      <c r="AH60" s="338"/>
      <c r="AI60" s="338"/>
      <c r="AJ60" s="460">
        <f>AF60/36</f>
        <v>0</v>
      </c>
      <c r="AK60" s="340"/>
      <c r="AL60" s="337">
        <f>SUM(AM60:AN60)</f>
        <v>0</v>
      </c>
      <c r="AM60" s="338"/>
      <c r="AN60" s="338"/>
      <c r="AO60" s="351"/>
      <c r="AP60" s="351">
        <v>120</v>
      </c>
      <c r="AQ60" s="337">
        <f>SUM(AR60:AS60)</f>
        <v>63</v>
      </c>
      <c r="AR60" s="401">
        <v>12</v>
      </c>
      <c r="AS60" s="401">
        <v>51</v>
      </c>
      <c r="AT60" s="350">
        <v>3</v>
      </c>
      <c r="AU60" s="318"/>
      <c r="AV60" s="322"/>
      <c r="AW60" s="326"/>
      <c r="AX60" s="326"/>
      <c r="AY60" s="322"/>
      <c r="AZ60" s="322"/>
      <c r="BA60" s="322"/>
      <c r="BB60" s="326"/>
      <c r="BC60" s="326"/>
      <c r="BD60" s="329"/>
      <c r="BE60" s="379"/>
      <c r="BF60" s="322"/>
      <c r="BG60" s="326"/>
      <c r="BH60" s="326"/>
      <c r="BI60" s="322"/>
      <c r="BJ60" s="322"/>
      <c r="BK60" s="322"/>
      <c r="BL60" s="326"/>
      <c r="BM60" s="326"/>
      <c r="BN60" s="324"/>
      <c r="BO60" s="327">
        <f t="shared" si="4"/>
        <v>3</v>
      </c>
      <c r="BP60" s="257" t="s">
        <v>271</v>
      </c>
      <c r="BQ60" s="210"/>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row>
    <row r="61" spans="1:123" ht="42" customHeight="1" hidden="1">
      <c r="A61" s="263"/>
      <c r="B61" s="132"/>
      <c r="C61" s="132"/>
      <c r="D61" s="132"/>
      <c r="E61" s="132">
        <v>4</v>
      </c>
      <c r="F61" s="132"/>
      <c r="G61" s="104" t="s">
        <v>465</v>
      </c>
      <c r="H61" s="248" t="s">
        <v>83</v>
      </c>
      <c r="I61" s="355"/>
      <c r="J61" s="380">
        <v>7</v>
      </c>
      <c r="K61" s="318">
        <f>SUM(Q61,V61,AA61,AF61,AK61,AP61,AU61,AZ61,BE61,BJ61)</f>
        <v>90</v>
      </c>
      <c r="L61" s="378">
        <f>SUM(M61:P61)</f>
        <v>41</v>
      </c>
      <c r="M61" s="318">
        <f>SUM(S61,X61,AC61,AH61,AM61,AR61,AW61,BB61,BG61,BL61)</f>
        <v>16</v>
      </c>
      <c r="N61" s="373"/>
      <c r="O61" s="322">
        <f>SUM(T61,Y61,AD61,AI61,AN61,AS61,AX61,BC61,BH61,BM61)</f>
        <v>25</v>
      </c>
      <c r="P61" s="372"/>
      <c r="Q61" s="336"/>
      <c r="R61" s="337"/>
      <c r="S61" s="338"/>
      <c r="T61" s="338"/>
      <c r="U61" s="351"/>
      <c r="V61" s="340"/>
      <c r="W61" s="337"/>
      <c r="X61" s="338"/>
      <c r="Y61" s="338"/>
      <c r="Z61" s="341"/>
      <c r="AA61" s="444"/>
      <c r="AB61" s="373"/>
      <c r="AC61" s="338"/>
      <c r="AD61" s="338"/>
      <c r="AE61" s="442"/>
      <c r="AF61" s="442"/>
      <c r="AG61" s="373"/>
      <c r="AH61" s="338"/>
      <c r="AI61" s="338"/>
      <c r="AJ61" s="455"/>
      <c r="AK61" s="456"/>
      <c r="AL61" s="373"/>
      <c r="AM61" s="338"/>
      <c r="AN61" s="338"/>
      <c r="AO61" s="442"/>
      <c r="AP61" s="441">
        <f>AQ61*1.65</f>
        <v>0</v>
      </c>
      <c r="AQ61" s="337">
        <f>SUM(AR61:AS61)</f>
        <v>0</v>
      </c>
      <c r="AR61" s="338"/>
      <c r="AS61" s="338"/>
      <c r="AT61" s="473">
        <f>AP61/36</f>
        <v>0</v>
      </c>
      <c r="AU61" s="352">
        <v>90</v>
      </c>
      <c r="AV61" s="373">
        <f>SUM(AW61:AX61)</f>
        <v>41</v>
      </c>
      <c r="AW61" s="338">
        <v>16</v>
      </c>
      <c r="AX61" s="338">
        <v>25</v>
      </c>
      <c r="AY61" s="351">
        <v>3</v>
      </c>
      <c r="AZ61" s="351"/>
      <c r="BA61" s="373"/>
      <c r="BB61" s="338"/>
      <c r="BC61" s="338"/>
      <c r="BD61" s="356"/>
      <c r="BE61" s="379"/>
      <c r="BF61" s="322"/>
      <c r="BG61" s="326"/>
      <c r="BH61" s="326"/>
      <c r="BI61" s="322"/>
      <c r="BJ61" s="322"/>
      <c r="BK61" s="322"/>
      <c r="BL61" s="326"/>
      <c r="BM61" s="326"/>
      <c r="BN61" s="324"/>
      <c r="BO61" s="327">
        <f t="shared" si="4"/>
        <v>3</v>
      </c>
      <c r="BP61" s="630" t="s">
        <v>271</v>
      </c>
      <c r="BQ61" s="210"/>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row>
    <row r="62" spans="1:123" ht="49.5" customHeight="1" hidden="1">
      <c r="A62" s="269"/>
      <c r="B62" s="132"/>
      <c r="C62" s="132"/>
      <c r="D62" s="132"/>
      <c r="E62" s="132">
        <v>4</v>
      </c>
      <c r="F62" s="132"/>
      <c r="G62" s="104" t="s">
        <v>466</v>
      </c>
      <c r="H62" s="248" t="s">
        <v>87</v>
      </c>
      <c r="I62" s="355"/>
      <c r="J62" s="472"/>
      <c r="K62" s="318">
        <f>SUM(Q62,V62,AA62,AF62,AK62,AP62,AU62,AZ62,BE62,BJ62)</f>
        <v>48</v>
      </c>
      <c r="L62" s="378">
        <f>SUM(M62:P62)</f>
        <v>28</v>
      </c>
      <c r="M62" s="318">
        <f>SUM(S62,X62,AC62,AH62,AM62,AR62,AW62,BB62,BG62,BL62)</f>
        <v>10</v>
      </c>
      <c r="N62" s="373"/>
      <c r="O62" s="322">
        <f>SUM(T62,Y62,AD62,AI62,AN62,AS62,AX62,BC62,BH62,BM62)</f>
        <v>18</v>
      </c>
      <c r="P62" s="372"/>
      <c r="Q62" s="336"/>
      <c r="R62" s="337"/>
      <c r="S62" s="338"/>
      <c r="T62" s="338"/>
      <c r="U62" s="351"/>
      <c r="V62" s="340"/>
      <c r="W62" s="337"/>
      <c r="X62" s="338"/>
      <c r="Y62" s="338"/>
      <c r="Z62" s="341"/>
      <c r="AA62" s="444"/>
      <c r="AB62" s="373"/>
      <c r="AC62" s="338"/>
      <c r="AD62" s="338"/>
      <c r="AE62" s="442"/>
      <c r="AF62" s="442"/>
      <c r="AG62" s="373"/>
      <c r="AH62" s="338"/>
      <c r="AI62" s="338"/>
      <c r="AJ62" s="455"/>
      <c r="AK62" s="456"/>
      <c r="AL62" s="373"/>
      <c r="AM62" s="338"/>
      <c r="AN62" s="338"/>
      <c r="AO62" s="442"/>
      <c r="AP62" s="446">
        <f>AQ62*1.65</f>
        <v>0</v>
      </c>
      <c r="AQ62" s="373">
        <f>SUM(AR62:AS62)</f>
        <v>0</v>
      </c>
      <c r="AR62" s="338"/>
      <c r="AS62" s="338"/>
      <c r="AT62" s="445">
        <f>AP62/36</f>
        <v>0</v>
      </c>
      <c r="AU62" s="453">
        <f>AV62*1.7</f>
        <v>0</v>
      </c>
      <c r="AV62" s="373">
        <f>SUM(AW62:AX62)</f>
        <v>0</v>
      </c>
      <c r="AW62" s="338"/>
      <c r="AX62" s="338"/>
      <c r="AY62" s="454">
        <f>AU62/36</f>
        <v>0</v>
      </c>
      <c r="AZ62" s="351">
        <v>48</v>
      </c>
      <c r="BA62" s="337">
        <f>SUM(BB62:BC62)</f>
        <v>28</v>
      </c>
      <c r="BB62" s="338">
        <v>10</v>
      </c>
      <c r="BC62" s="338">
        <v>18</v>
      </c>
      <c r="BD62" s="341"/>
      <c r="BE62" s="379"/>
      <c r="BF62" s="322"/>
      <c r="BG62" s="326"/>
      <c r="BH62" s="326"/>
      <c r="BI62" s="322"/>
      <c r="BJ62" s="322"/>
      <c r="BK62" s="322"/>
      <c r="BL62" s="326"/>
      <c r="BM62" s="326"/>
      <c r="BN62" s="324"/>
      <c r="BO62" s="327">
        <f t="shared" si="4"/>
        <v>0</v>
      </c>
      <c r="BP62" s="630" t="s">
        <v>271</v>
      </c>
      <c r="BQ62" s="624"/>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row>
    <row r="63" spans="1:123" ht="50.25" customHeight="1" hidden="1">
      <c r="A63" s="269"/>
      <c r="B63" s="132"/>
      <c r="C63" s="132"/>
      <c r="D63" s="132"/>
      <c r="E63" s="132">
        <v>4</v>
      </c>
      <c r="F63" s="132"/>
      <c r="G63" s="104" t="s">
        <v>467</v>
      </c>
      <c r="H63" s="248" t="s">
        <v>82</v>
      </c>
      <c r="I63" s="355"/>
      <c r="J63" s="472"/>
      <c r="K63" s="318">
        <f>SUM(Q63,V63,AA63,AF63,AK63,AP63,AU63,AZ63,BE63,BJ63)</f>
        <v>48</v>
      </c>
      <c r="L63" s="378">
        <f>SUM(M63:P63)</f>
        <v>30</v>
      </c>
      <c r="M63" s="318">
        <f>SUM(S63,X63,AC63,AH63,AM63,AR63,AW63,BB63,BG63,BL63)</f>
        <v>12</v>
      </c>
      <c r="N63" s="373"/>
      <c r="O63" s="322">
        <f>SUM(T63,Y63,AD63,AI63,AN63,AS63,AX63,BC63,BH63,BM63)</f>
        <v>18</v>
      </c>
      <c r="P63" s="372"/>
      <c r="Q63" s="444"/>
      <c r="R63" s="373"/>
      <c r="S63" s="338"/>
      <c r="T63" s="338"/>
      <c r="U63" s="442"/>
      <c r="V63" s="442"/>
      <c r="W63" s="373"/>
      <c r="X63" s="338"/>
      <c r="Y63" s="338"/>
      <c r="Z63" s="455"/>
      <c r="AA63" s="444"/>
      <c r="AB63" s="373"/>
      <c r="AC63" s="338"/>
      <c r="AD63" s="338"/>
      <c r="AE63" s="442"/>
      <c r="AF63" s="442"/>
      <c r="AG63" s="373"/>
      <c r="AH63" s="338"/>
      <c r="AI63" s="338"/>
      <c r="AJ63" s="455"/>
      <c r="AK63" s="456"/>
      <c r="AL63" s="373"/>
      <c r="AM63" s="338"/>
      <c r="AN63" s="338"/>
      <c r="AO63" s="442"/>
      <c r="AP63" s="441">
        <f>AQ63*1.65</f>
        <v>0</v>
      </c>
      <c r="AQ63" s="337">
        <f>SUM(AR63:AS63)</f>
        <v>0</v>
      </c>
      <c r="AR63" s="338"/>
      <c r="AS63" s="338"/>
      <c r="AT63" s="473">
        <f>AP63/36</f>
        <v>0</v>
      </c>
      <c r="AU63" s="453"/>
      <c r="AV63" s="373"/>
      <c r="AW63" s="338"/>
      <c r="AX63" s="338"/>
      <c r="AY63" s="476"/>
      <c r="AZ63" s="351">
        <v>48</v>
      </c>
      <c r="BA63" s="373">
        <f>SUM(BB63:BC63)</f>
        <v>30</v>
      </c>
      <c r="BB63" s="338">
        <v>12</v>
      </c>
      <c r="BC63" s="338">
        <v>18</v>
      </c>
      <c r="BD63" s="341"/>
      <c r="BE63" s="322"/>
      <c r="BF63" s="322"/>
      <c r="BG63" s="326"/>
      <c r="BH63" s="326"/>
      <c r="BI63" s="351"/>
      <c r="BJ63" s="322"/>
      <c r="BK63" s="322"/>
      <c r="BL63" s="326"/>
      <c r="BM63" s="326"/>
      <c r="BN63" s="350"/>
      <c r="BO63" s="327">
        <f>SUM(U63,Z63,AE63,AJ63,AO63,AT63,AY63,BD63,BI63,BN63)</f>
        <v>0</v>
      </c>
      <c r="BP63" s="630" t="s">
        <v>271</v>
      </c>
      <c r="BQ63" s="210"/>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row>
    <row r="64" spans="1:123" ht="51" customHeight="1" hidden="1">
      <c r="A64" s="269"/>
      <c r="B64" s="132"/>
      <c r="C64" s="132"/>
      <c r="D64" s="132"/>
      <c r="E64" s="132">
        <v>4</v>
      </c>
      <c r="F64" s="132"/>
      <c r="G64" s="104" t="s">
        <v>468</v>
      </c>
      <c r="H64" s="261" t="s">
        <v>412</v>
      </c>
      <c r="I64" s="482"/>
      <c r="J64" s="483">
        <v>10</v>
      </c>
      <c r="K64" s="316">
        <f>SUM(Q64,V64,AA64,AF64,AK64,AP64,AU64,AZ64,BE64,BJ64)</f>
        <v>90</v>
      </c>
      <c r="L64" s="484">
        <f>SUM(M64:P64)</f>
        <v>42</v>
      </c>
      <c r="M64" s="316">
        <f>SUM(S64,X64,AC64,AH64,AM64,AR64,AW64,BB64,BG64,BL64)</f>
        <v>12</v>
      </c>
      <c r="N64" s="485"/>
      <c r="O64" s="320">
        <f>SUM(T64,Y64,AD64,AI64,AN64,AS64,AX64,BC64,BH64,BM64)</f>
        <v>30</v>
      </c>
      <c r="P64" s="486"/>
      <c r="Q64" s="487"/>
      <c r="R64" s="433"/>
      <c r="S64" s="434"/>
      <c r="T64" s="434"/>
      <c r="U64" s="435"/>
      <c r="V64" s="488"/>
      <c r="W64" s="433"/>
      <c r="X64" s="434"/>
      <c r="Y64" s="434"/>
      <c r="Z64" s="489"/>
      <c r="AA64" s="490"/>
      <c r="AB64" s="485"/>
      <c r="AC64" s="434"/>
      <c r="AD64" s="434"/>
      <c r="AE64" s="491"/>
      <c r="AF64" s="491"/>
      <c r="AG64" s="485"/>
      <c r="AH64" s="434"/>
      <c r="AI64" s="434"/>
      <c r="AJ64" s="492"/>
      <c r="AK64" s="493"/>
      <c r="AL64" s="485"/>
      <c r="AM64" s="434"/>
      <c r="AN64" s="434"/>
      <c r="AO64" s="491"/>
      <c r="AP64" s="494">
        <f>AQ64*1.65</f>
        <v>0</v>
      </c>
      <c r="AQ64" s="485">
        <f>SUM(AR64:AS64)</f>
        <v>0</v>
      </c>
      <c r="AR64" s="434"/>
      <c r="AS64" s="434"/>
      <c r="AT64" s="495">
        <f>AP64/36</f>
        <v>0</v>
      </c>
      <c r="AU64" s="496">
        <f>AV64*1.7</f>
        <v>0</v>
      </c>
      <c r="AV64" s="485">
        <f>SUM(AW64:AX64)</f>
        <v>0</v>
      </c>
      <c r="AW64" s="434"/>
      <c r="AX64" s="434"/>
      <c r="AY64" s="497">
        <f>AU64/36</f>
        <v>0</v>
      </c>
      <c r="AZ64" s="498"/>
      <c r="BA64" s="433"/>
      <c r="BB64" s="434"/>
      <c r="BC64" s="434"/>
      <c r="BD64" s="499"/>
      <c r="BE64" s="320"/>
      <c r="BF64" s="320"/>
      <c r="BG64" s="500"/>
      <c r="BH64" s="500"/>
      <c r="BI64" s="435"/>
      <c r="BJ64" s="498">
        <v>90</v>
      </c>
      <c r="BK64" s="433">
        <f>SUM(BL64:BM64)</f>
        <v>42</v>
      </c>
      <c r="BL64" s="434">
        <v>12</v>
      </c>
      <c r="BM64" s="434">
        <v>30</v>
      </c>
      <c r="BN64" s="499">
        <v>3</v>
      </c>
      <c r="BO64" s="501">
        <f t="shared" si="4"/>
        <v>3</v>
      </c>
      <c r="BP64" s="631" t="s">
        <v>560</v>
      </c>
      <c r="BQ64" s="210"/>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row>
    <row r="65" spans="1:123" s="94" customFormat="1" ht="71.25" customHeight="1" hidden="1">
      <c r="A65" s="269"/>
      <c r="B65" s="132"/>
      <c r="C65" s="132">
        <v>2</v>
      </c>
      <c r="D65" s="132">
        <v>3</v>
      </c>
      <c r="E65" s="132">
        <v>4</v>
      </c>
      <c r="F65" s="132">
        <v>5</v>
      </c>
      <c r="G65" s="113" t="s">
        <v>58</v>
      </c>
      <c r="H65" s="262" t="s">
        <v>489</v>
      </c>
      <c r="I65" s="601"/>
      <c r="J65" s="114"/>
      <c r="K65" s="502">
        <f aca="true" t="shared" si="9" ref="K65:AP65">SUM(K66:K93)</f>
        <v>5092</v>
      </c>
      <c r="L65" s="503">
        <f t="shared" si="9"/>
        <v>3119</v>
      </c>
      <c r="M65" s="504">
        <f t="shared" si="9"/>
        <v>362</v>
      </c>
      <c r="N65" s="505">
        <f t="shared" si="9"/>
        <v>0</v>
      </c>
      <c r="O65" s="505">
        <f t="shared" si="9"/>
        <v>2703</v>
      </c>
      <c r="P65" s="506">
        <f t="shared" si="9"/>
        <v>54</v>
      </c>
      <c r="Q65" s="507">
        <f t="shared" si="9"/>
        <v>0</v>
      </c>
      <c r="R65" s="508">
        <f t="shared" si="9"/>
        <v>0</v>
      </c>
      <c r="S65" s="509">
        <f t="shared" si="9"/>
        <v>0</v>
      </c>
      <c r="T65" s="509">
        <f t="shared" si="9"/>
        <v>0</v>
      </c>
      <c r="U65" s="510">
        <f t="shared" si="9"/>
        <v>0</v>
      </c>
      <c r="V65" s="508">
        <f t="shared" si="9"/>
        <v>72</v>
      </c>
      <c r="W65" s="508">
        <f t="shared" si="9"/>
        <v>36</v>
      </c>
      <c r="X65" s="509">
        <f t="shared" si="9"/>
        <v>18</v>
      </c>
      <c r="Y65" s="509">
        <f t="shared" si="9"/>
        <v>18</v>
      </c>
      <c r="Z65" s="511">
        <f t="shared" si="9"/>
        <v>2</v>
      </c>
      <c r="AA65" s="512">
        <f t="shared" si="9"/>
        <v>72</v>
      </c>
      <c r="AB65" s="508">
        <f t="shared" si="9"/>
        <v>36</v>
      </c>
      <c r="AC65" s="509">
        <f t="shared" si="9"/>
        <v>18</v>
      </c>
      <c r="AD65" s="509">
        <f t="shared" si="9"/>
        <v>18</v>
      </c>
      <c r="AE65" s="510">
        <f t="shared" si="9"/>
        <v>2</v>
      </c>
      <c r="AF65" s="508">
        <f t="shared" si="9"/>
        <v>210</v>
      </c>
      <c r="AG65" s="508">
        <f t="shared" si="9"/>
        <v>128</v>
      </c>
      <c r="AH65" s="509">
        <f t="shared" si="9"/>
        <v>34</v>
      </c>
      <c r="AI65" s="509">
        <f t="shared" si="9"/>
        <v>94</v>
      </c>
      <c r="AJ65" s="513">
        <f t="shared" si="9"/>
        <v>5</v>
      </c>
      <c r="AK65" s="512">
        <f t="shared" si="9"/>
        <v>496</v>
      </c>
      <c r="AL65" s="508">
        <f t="shared" si="9"/>
        <v>328</v>
      </c>
      <c r="AM65" s="509">
        <f t="shared" si="9"/>
        <v>38</v>
      </c>
      <c r="AN65" s="509">
        <f t="shared" si="9"/>
        <v>290</v>
      </c>
      <c r="AO65" s="510">
        <f t="shared" si="9"/>
        <v>9</v>
      </c>
      <c r="AP65" s="508">
        <f t="shared" si="9"/>
        <v>640</v>
      </c>
      <c r="AQ65" s="508">
        <f aca="true" t="shared" si="10" ref="AQ65:BO65">SUM(AQ66:AQ93)</f>
        <v>376</v>
      </c>
      <c r="AR65" s="509">
        <f t="shared" si="10"/>
        <v>50</v>
      </c>
      <c r="AS65" s="509">
        <f t="shared" si="10"/>
        <v>326</v>
      </c>
      <c r="AT65" s="514">
        <f t="shared" si="10"/>
        <v>15</v>
      </c>
      <c r="AU65" s="512">
        <f t="shared" si="10"/>
        <v>950</v>
      </c>
      <c r="AV65" s="508">
        <f t="shared" si="10"/>
        <v>593</v>
      </c>
      <c r="AW65" s="509">
        <f t="shared" si="10"/>
        <v>96</v>
      </c>
      <c r="AX65" s="509">
        <f t="shared" si="10"/>
        <v>497</v>
      </c>
      <c r="AY65" s="508">
        <f t="shared" si="10"/>
        <v>24</v>
      </c>
      <c r="AZ65" s="508">
        <f t="shared" si="10"/>
        <v>840</v>
      </c>
      <c r="BA65" s="508">
        <f t="shared" si="10"/>
        <v>466</v>
      </c>
      <c r="BB65" s="509">
        <f t="shared" si="10"/>
        <v>54</v>
      </c>
      <c r="BC65" s="509">
        <f t="shared" si="10"/>
        <v>412</v>
      </c>
      <c r="BD65" s="515">
        <f t="shared" si="10"/>
        <v>18</v>
      </c>
      <c r="BE65" s="512">
        <f t="shared" si="10"/>
        <v>884</v>
      </c>
      <c r="BF65" s="508">
        <f t="shared" si="10"/>
        <v>548</v>
      </c>
      <c r="BG65" s="509">
        <f t="shared" si="10"/>
        <v>36</v>
      </c>
      <c r="BH65" s="509">
        <f t="shared" si="10"/>
        <v>512</v>
      </c>
      <c r="BI65" s="508">
        <f t="shared" si="10"/>
        <v>25</v>
      </c>
      <c r="BJ65" s="508">
        <f t="shared" si="10"/>
        <v>928</v>
      </c>
      <c r="BK65" s="510">
        <f t="shared" si="10"/>
        <v>608</v>
      </c>
      <c r="BL65" s="509">
        <f t="shared" si="10"/>
        <v>18</v>
      </c>
      <c r="BM65" s="509">
        <f t="shared" si="10"/>
        <v>590</v>
      </c>
      <c r="BN65" s="514">
        <f t="shared" si="10"/>
        <v>28</v>
      </c>
      <c r="BO65" s="516">
        <f t="shared" si="10"/>
        <v>128</v>
      </c>
      <c r="BP65" s="632"/>
      <c r="BQ65" s="210"/>
      <c r="BR65" s="93"/>
      <c r="BS65" s="93"/>
      <c r="BT65" s="93"/>
      <c r="BU65" s="93"/>
      <c r="BV65" s="93"/>
      <c r="BW65" s="93"/>
      <c r="BX65" s="93"/>
      <c r="BY65" s="93"/>
      <c r="BZ65" s="93"/>
      <c r="CA65" s="93"/>
      <c r="CB65" s="93"/>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row>
    <row r="66" spans="1:123" ht="97.5" customHeight="1" hidden="1">
      <c r="A66" s="270"/>
      <c r="B66" s="132"/>
      <c r="C66" s="132">
        <v>2</v>
      </c>
      <c r="D66" s="132"/>
      <c r="E66" s="132"/>
      <c r="F66" s="132"/>
      <c r="G66" s="217" t="s">
        <v>167</v>
      </c>
      <c r="H66" s="254" t="s">
        <v>168</v>
      </c>
      <c r="I66" s="330"/>
      <c r="J66" s="176"/>
      <c r="K66" s="177"/>
      <c r="L66" s="197"/>
      <c r="M66" s="177"/>
      <c r="N66" s="179"/>
      <c r="O66" s="179"/>
      <c r="P66" s="178"/>
      <c r="Q66" s="180"/>
      <c r="R66" s="181"/>
      <c r="S66" s="181"/>
      <c r="T66" s="181"/>
      <c r="U66" s="182"/>
      <c r="V66" s="182"/>
      <c r="W66" s="181"/>
      <c r="X66" s="181"/>
      <c r="Y66" s="181"/>
      <c r="Z66" s="183"/>
      <c r="AA66" s="180"/>
      <c r="AB66" s="181"/>
      <c r="AC66" s="181"/>
      <c r="AD66" s="181"/>
      <c r="AE66" s="181"/>
      <c r="AF66" s="181"/>
      <c r="AG66" s="181"/>
      <c r="AH66" s="181"/>
      <c r="AI66" s="181"/>
      <c r="AJ66" s="183"/>
      <c r="AK66" s="184"/>
      <c r="AL66" s="185"/>
      <c r="AM66" s="185"/>
      <c r="AN66" s="185"/>
      <c r="AO66" s="185"/>
      <c r="AP66" s="185"/>
      <c r="AQ66" s="185"/>
      <c r="AR66" s="185"/>
      <c r="AS66" s="185"/>
      <c r="AT66" s="186"/>
      <c r="AU66" s="184"/>
      <c r="AV66" s="185"/>
      <c r="AW66" s="185"/>
      <c r="AX66" s="185"/>
      <c r="AY66" s="185"/>
      <c r="AZ66" s="185"/>
      <c r="BA66" s="185"/>
      <c r="BB66" s="185"/>
      <c r="BC66" s="185"/>
      <c r="BD66" s="186"/>
      <c r="BE66" s="184"/>
      <c r="BF66" s="185"/>
      <c r="BG66" s="185"/>
      <c r="BH66" s="185"/>
      <c r="BI66" s="185"/>
      <c r="BJ66" s="185"/>
      <c r="BK66" s="185"/>
      <c r="BL66" s="185"/>
      <c r="BM66" s="185"/>
      <c r="BN66" s="187"/>
      <c r="BO66" s="188"/>
      <c r="BP66" s="257"/>
      <c r="BQ66" s="210"/>
      <c r="BR66" s="98"/>
      <c r="BS66" s="98"/>
      <c r="BT66" s="98"/>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row>
    <row r="67" spans="1:123" s="103" customFormat="1" ht="139.5" customHeight="1" hidden="1">
      <c r="A67" s="271"/>
      <c r="B67" s="132"/>
      <c r="C67" s="132">
        <v>2</v>
      </c>
      <c r="D67" s="132"/>
      <c r="E67" s="132"/>
      <c r="F67" s="132"/>
      <c r="G67" s="99" t="s">
        <v>169</v>
      </c>
      <c r="H67" s="247" t="s">
        <v>481</v>
      </c>
      <c r="I67" s="370"/>
      <c r="J67" s="371" t="s">
        <v>376</v>
      </c>
      <c r="K67" s="318">
        <f>SUM(Q67,V67,AA67,AF67,AK67,AP67,AU67,AZ67,BE67,BJ67)</f>
        <v>72</v>
      </c>
      <c r="L67" s="378">
        <f>SUM(M67:P67)</f>
        <v>36</v>
      </c>
      <c r="M67" s="318">
        <f>SUM(S67,X67,AC67,AH67,AM67,AR67,AW67,BB67,BG67,BL67)</f>
        <v>18</v>
      </c>
      <c r="N67" s="373"/>
      <c r="O67" s="373"/>
      <c r="P67" s="373">
        <f>SUM(T67,Y67,AD67,AI67,AN67,AS67,AX67,BC67,BH67,BM67)</f>
        <v>18</v>
      </c>
      <c r="Q67" s="370"/>
      <c r="R67" s="373"/>
      <c r="S67" s="365"/>
      <c r="T67" s="365"/>
      <c r="U67" s="378"/>
      <c r="V67" s="373">
        <v>72</v>
      </c>
      <c r="W67" s="351">
        <f>SUM(X67:Y67)</f>
        <v>36</v>
      </c>
      <c r="X67" s="326">
        <v>18</v>
      </c>
      <c r="Y67" s="326">
        <v>18</v>
      </c>
      <c r="Z67" s="351">
        <v>2</v>
      </c>
      <c r="AA67" s="336"/>
      <c r="AB67" s="351"/>
      <c r="AC67" s="326"/>
      <c r="AD67" s="326"/>
      <c r="AE67" s="351"/>
      <c r="AF67" s="373"/>
      <c r="AG67" s="351"/>
      <c r="AH67" s="326"/>
      <c r="AI67" s="326"/>
      <c r="AJ67" s="351"/>
      <c r="AK67" s="370"/>
      <c r="AL67" s="373"/>
      <c r="AM67" s="365"/>
      <c r="AN67" s="365"/>
      <c r="AO67" s="378"/>
      <c r="AP67" s="373"/>
      <c r="AQ67" s="373"/>
      <c r="AR67" s="365"/>
      <c r="AS67" s="365"/>
      <c r="AT67" s="372"/>
      <c r="AU67" s="370"/>
      <c r="AV67" s="373"/>
      <c r="AW67" s="365"/>
      <c r="AX67" s="365"/>
      <c r="AY67" s="378"/>
      <c r="AZ67" s="373"/>
      <c r="BA67" s="373"/>
      <c r="BB67" s="365"/>
      <c r="BC67" s="365"/>
      <c r="BD67" s="372"/>
      <c r="BE67" s="370"/>
      <c r="BF67" s="373"/>
      <c r="BG67" s="365"/>
      <c r="BH67" s="365"/>
      <c r="BI67" s="378"/>
      <c r="BJ67" s="373"/>
      <c r="BK67" s="373"/>
      <c r="BL67" s="365"/>
      <c r="BM67" s="365"/>
      <c r="BN67" s="378"/>
      <c r="BO67" s="327">
        <f>SUM(U67,Z67,AE67,AJ67,AO67,AT67,AY67,BD67,BI67,BN67)</f>
        <v>2</v>
      </c>
      <c r="BP67" s="257" t="s">
        <v>482</v>
      </c>
      <c r="BQ67" s="210"/>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row>
    <row r="68" spans="1:123" s="103" customFormat="1" ht="117.75" customHeight="1" hidden="1">
      <c r="A68" s="271"/>
      <c r="B68" s="132"/>
      <c r="C68" s="132">
        <v>2</v>
      </c>
      <c r="D68" s="132"/>
      <c r="E68" s="132"/>
      <c r="F68" s="132"/>
      <c r="G68" s="99" t="s">
        <v>309</v>
      </c>
      <c r="H68" s="247" t="s">
        <v>456</v>
      </c>
      <c r="I68" s="370"/>
      <c r="J68" s="371" t="s">
        <v>583</v>
      </c>
      <c r="K68" s="318">
        <f>SUM(Q68,V68,AA68,AF68,AK68,AP68,AU68,AZ68,BE68,BJ68)</f>
        <v>72</v>
      </c>
      <c r="L68" s="378">
        <f>SUM(M68:P68)</f>
        <v>36</v>
      </c>
      <c r="M68" s="318">
        <f>SUM(S68,X68,AC68,AH68,AM68,AR68,AW68,BB68,BG68,BL68)</f>
        <v>18</v>
      </c>
      <c r="N68" s="373"/>
      <c r="O68" s="373"/>
      <c r="P68" s="373">
        <f>SUM(T68,Y68,AD68,AI68,AN68,AS68,AX68,BC68,BH68,BM68)</f>
        <v>18</v>
      </c>
      <c r="Q68" s="370"/>
      <c r="R68" s="373"/>
      <c r="S68" s="365"/>
      <c r="T68" s="365"/>
      <c r="U68" s="378"/>
      <c r="V68" s="373"/>
      <c r="W68" s="351"/>
      <c r="X68" s="326"/>
      <c r="Y68" s="326"/>
      <c r="Z68" s="351"/>
      <c r="AA68" s="336">
        <v>72</v>
      </c>
      <c r="AB68" s="351">
        <f>SUM(AC68:AD68)</f>
        <v>36</v>
      </c>
      <c r="AC68" s="326">
        <v>18</v>
      </c>
      <c r="AD68" s="326">
        <v>18</v>
      </c>
      <c r="AE68" s="351">
        <v>2</v>
      </c>
      <c r="AF68" s="373"/>
      <c r="AG68" s="351"/>
      <c r="AH68" s="326"/>
      <c r="AI68" s="326"/>
      <c r="AJ68" s="351"/>
      <c r="AK68" s="370"/>
      <c r="AL68" s="373"/>
      <c r="AM68" s="365"/>
      <c r="AN68" s="365"/>
      <c r="AO68" s="378"/>
      <c r="AP68" s="373"/>
      <c r="AQ68" s="373"/>
      <c r="AR68" s="365"/>
      <c r="AS68" s="365"/>
      <c r="AT68" s="372"/>
      <c r="AU68" s="370"/>
      <c r="AV68" s="373"/>
      <c r="AW68" s="365"/>
      <c r="AX68" s="365"/>
      <c r="AY68" s="378"/>
      <c r="AZ68" s="373"/>
      <c r="BA68" s="373"/>
      <c r="BB68" s="365"/>
      <c r="BC68" s="365"/>
      <c r="BD68" s="372"/>
      <c r="BE68" s="370"/>
      <c r="BF68" s="373"/>
      <c r="BG68" s="365"/>
      <c r="BH68" s="365"/>
      <c r="BI68" s="378"/>
      <c r="BJ68" s="373"/>
      <c r="BK68" s="373"/>
      <c r="BL68" s="365"/>
      <c r="BM68" s="365"/>
      <c r="BN68" s="378"/>
      <c r="BO68" s="327">
        <f>SUM(U68,Z68,AE68,AJ68,AO68,AT68,AY68,BD68,BI68,BN68)</f>
        <v>2</v>
      </c>
      <c r="BP68" s="257" t="s">
        <v>577</v>
      </c>
      <c r="BQ68" s="210"/>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row>
    <row r="69" spans="1:123" s="103" customFormat="1" ht="117" customHeight="1" hidden="1">
      <c r="A69" s="271"/>
      <c r="B69" s="132"/>
      <c r="C69" s="132">
        <v>2</v>
      </c>
      <c r="D69" s="132"/>
      <c r="E69" s="132"/>
      <c r="F69" s="132"/>
      <c r="G69" s="99" t="s">
        <v>480</v>
      </c>
      <c r="H69" s="247" t="s">
        <v>556</v>
      </c>
      <c r="I69" s="370"/>
      <c r="J69" s="371" t="s">
        <v>584</v>
      </c>
      <c r="K69" s="318">
        <f>SUM(Q69,V69,AA69,AF69,AK69,AP69,AU69,AZ69,BE69,BJ69)</f>
        <v>72</v>
      </c>
      <c r="L69" s="378">
        <f>SUM(M69:P69)</f>
        <v>36</v>
      </c>
      <c r="M69" s="318">
        <f>SUM(S69,X69,AC69,AH69,AM69,AR69,AW69,BB69,BG69,BL69)</f>
        <v>18</v>
      </c>
      <c r="N69" s="373"/>
      <c r="O69" s="373"/>
      <c r="P69" s="373">
        <f>SUM(T69,Y69,AD69,AI69,AN69,AS69,AX69,BC69,BH69,BM69)</f>
        <v>18</v>
      </c>
      <c r="Q69" s="370"/>
      <c r="R69" s="373"/>
      <c r="S69" s="365"/>
      <c r="T69" s="365"/>
      <c r="U69" s="378"/>
      <c r="V69" s="373"/>
      <c r="W69" s="351"/>
      <c r="X69" s="326"/>
      <c r="Y69" s="326"/>
      <c r="Z69" s="341"/>
      <c r="AA69" s="336"/>
      <c r="AB69" s="351"/>
      <c r="AC69" s="326"/>
      <c r="AD69" s="326"/>
      <c r="AE69" s="351"/>
      <c r="AF69" s="340">
        <v>72</v>
      </c>
      <c r="AG69" s="351">
        <f>SUM(AH69:AI69)</f>
        <v>36</v>
      </c>
      <c r="AH69" s="326">
        <v>18</v>
      </c>
      <c r="AI69" s="326">
        <v>18</v>
      </c>
      <c r="AJ69" s="341">
        <v>2</v>
      </c>
      <c r="AK69" s="370"/>
      <c r="AL69" s="373"/>
      <c r="AM69" s="365"/>
      <c r="AN69" s="365"/>
      <c r="AO69" s="378"/>
      <c r="AP69" s="373"/>
      <c r="AQ69" s="373"/>
      <c r="AR69" s="365"/>
      <c r="AS69" s="365"/>
      <c r="AT69" s="372"/>
      <c r="AU69" s="370"/>
      <c r="AV69" s="373"/>
      <c r="AW69" s="365"/>
      <c r="AX69" s="365"/>
      <c r="AY69" s="378"/>
      <c r="AZ69" s="373"/>
      <c r="BA69" s="373"/>
      <c r="BB69" s="365"/>
      <c r="BC69" s="365"/>
      <c r="BD69" s="372"/>
      <c r="BE69" s="370"/>
      <c r="BF69" s="373"/>
      <c r="BG69" s="365"/>
      <c r="BH69" s="365"/>
      <c r="BI69" s="378"/>
      <c r="BJ69" s="373"/>
      <c r="BK69" s="373"/>
      <c r="BL69" s="365"/>
      <c r="BM69" s="365"/>
      <c r="BN69" s="378"/>
      <c r="BO69" s="327">
        <f>SUM(U69,Z69,AE69,AJ69,AO69,AT69,AY69,BD69,BI69,BN69)</f>
        <v>2</v>
      </c>
      <c r="BP69" s="257" t="s">
        <v>576</v>
      </c>
      <c r="BQ69" s="210"/>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row>
    <row r="70" spans="1:123" ht="94.5" customHeight="1" hidden="1">
      <c r="A70" s="271"/>
      <c r="B70" s="132"/>
      <c r="C70" s="132">
        <v>2</v>
      </c>
      <c r="D70" s="132">
        <v>3</v>
      </c>
      <c r="E70" s="132"/>
      <c r="F70" s="132">
        <v>5</v>
      </c>
      <c r="G70" s="217" t="s">
        <v>349</v>
      </c>
      <c r="H70" s="249" t="s">
        <v>330</v>
      </c>
      <c r="I70" s="330"/>
      <c r="J70" s="397"/>
      <c r="K70" s="332"/>
      <c r="L70" s="333"/>
      <c r="M70" s="332"/>
      <c r="N70" s="334"/>
      <c r="O70" s="334"/>
      <c r="P70" s="335"/>
      <c r="Q70" s="342"/>
      <c r="R70" s="343"/>
      <c r="S70" s="338"/>
      <c r="T70" s="338"/>
      <c r="U70" s="398"/>
      <c r="V70" s="398"/>
      <c r="W70" s="343"/>
      <c r="X70" s="338"/>
      <c r="Y70" s="338"/>
      <c r="Z70" s="344"/>
      <c r="AA70" s="342"/>
      <c r="AB70" s="343"/>
      <c r="AC70" s="343"/>
      <c r="AD70" s="343"/>
      <c r="AE70" s="343"/>
      <c r="AF70" s="343"/>
      <c r="AG70" s="343"/>
      <c r="AH70" s="343"/>
      <c r="AI70" s="343"/>
      <c r="AJ70" s="344"/>
      <c r="AK70" s="345"/>
      <c r="AL70" s="346"/>
      <c r="AM70" s="326"/>
      <c r="AN70" s="326"/>
      <c r="AO70" s="346"/>
      <c r="AP70" s="346"/>
      <c r="AQ70" s="346"/>
      <c r="AR70" s="326"/>
      <c r="AS70" s="326"/>
      <c r="AT70" s="347"/>
      <c r="AU70" s="345"/>
      <c r="AV70" s="346"/>
      <c r="AW70" s="404"/>
      <c r="AX70" s="404"/>
      <c r="AY70" s="346"/>
      <c r="AZ70" s="346"/>
      <c r="BA70" s="346"/>
      <c r="BB70" s="404"/>
      <c r="BC70" s="404"/>
      <c r="BD70" s="347"/>
      <c r="BE70" s="345"/>
      <c r="BF70" s="346"/>
      <c r="BG70" s="326"/>
      <c r="BH70" s="326"/>
      <c r="BI70" s="346"/>
      <c r="BJ70" s="346"/>
      <c r="BK70" s="346"/>
      <c r="BL70" s="326"/>
      <c r="BM70" s="326"/>
      <c r="BN70" s="348"/>
      <c r="BO70" s="327"/>
      <c r="BP70" s="257"/>
      <c r="BQ70" s="210"/>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row>
    <row r="71" spans="1:123" s="106" customFormat="1" ht="71.25" customHeight="1" hidden="1">
      <c r="A71" s="271"/>
      <c r="B71" s="132"/>
      <c r="C71" s="132">
        <v>2</v>
      </c>
      <c r="D71" s="132">
        <v>3</v>
      </c>
      <c r="E71" s="132"/>
      <c r="F71" s="132"/>
      <c r="G71" s="104" t="s">
        <v>171</v>
      </c>
      <c r="H71" s="248" t="s">
        <v>421</v>
      </c>
      <c r="I71" s="439">
        <v>5</v>
      </c>
      <c r="J71" s="371">
        <v>4</v>
      </c>
      <c r="K71" s="318">
        <f>SUM(Q71,V71,AA71,AF71,AK71,AP71,AU71,AZ71,BE71,BJ71)</f>
        <v>274</v>
      </c>
      <c r="L71" s="378">
        <f>SUM(M71:P71)</f>
        <v>178</v>
      </c>
      <c r="M71" s="318">
        <f>SUM(S71,X71,AC71,AH71,AM71,AR71,AW71,BB71,BG71,BL71)</f>
        <v>26</v>
      </c>
      <c r="N71" s="373"/>
      <c r="O71" s="322">
        <f>SUM(T71,Y71,AD71,AI71,AN71,AS71,AX71,BC71,BH71,BM71)</f>
        <v>152</v>
      </c>
      <c r="P71" s="372"/>
      <c r="Q71" s="370"/>
      <c r="R71" s="373"/>
      <c r="S71" s="338"/>
      <c r="T71" s="338"/>
      <c r="U71" s="375"/>
      <c r="V71" s="373"/>
      <c r="W71" s="373"/>
      <c r="X71" s="338"/>
      <c r="Y71" s="338"/>
      <c r="Z71" s="376"/>
      <c r="AA71" s="379"/>
      <c r="AB71" s="373"/>
      <c r="AC71" s="338"/>
      <c r="AD71" s="338"/>
      <c r="AE71" s="375"/>
      <c r="AF71" s="363">
        <v>138</v>
      </c>
      <c r="AG71" s="337">
        <f>SUM(AH71:AI71)</f>
        <v>92</v>
      </c>
      <c r="AH71" s="338">
        <v>16</v>
      </c>
      <c r="AI71" s="338">
        <v>76</v>
      </c>
      <c r="AJ71" s="341">
        <v>3</v>
      </c>
      <c r="AK71" s="357">
        <v>136</v>
      </c>
      <c r="AL71" s="337">
        <f>SUM(AM71:AN71)</f>
        <v>86</v>
      </c>
      <c r="AM71" s="326">
        <v>10</v>
      </c>
      <c r="AN71" s="326">
        <v>76</v>
      </c>
      <c r="AO71" s="337">
        <v>3</v>
      </c>
      <c r="AP71" s="351"/>
      <c r="AQ71" s="337"/>
      <c r="AR71" s="326"/>
      <c r="AS71" s="326"/>
      <c r="AT71" s="356"/>
      <c r="AU71" s="318"/>
      <c r="AV71" s="373"/>
      <c r="AW71" s="326"/>
      <c r="AX71" s="326"/>
      <c r="AY71" s="374"/>
      <c r="AZ71" s="322"/>
      <c r="BA71" s="373"/>
      <c r="BB71" s="326"/>
      <c r="BC71" s="326"/>
      <c r="BD71" s="376"/>
      <c r="BE71" s="336"/>
      <c r="BF71" s="373"/>
      <c r="BG71" s="326"/>
      <c r="BH71" s="326"/>
      <c r="BI71" s="375"/>
      <c r="BJ71" s="351"/>
      <c r="BK71" s="337"/>
      <c r="BL71" s="338"/>
      <c r="BM71" s="338"/>
      <c r="BN71" s="517"/>
      <c r="BO71" s="327">
        <f>SUM(U71,Z71,AE71,AJ71,AO71,AT71,AY71,BD71,BI71,BN71)</f>
        <v>6</v>
      </c>
      <c r="BP71" s="257" t="str">
        <f>'МАТРИЦА КОМПЕТЕНЦИЙ'!B50</f>
        <v>СК-1</v>
      </c>
      <c r="BQ71" s="210"/>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05"/>
      <c r="CV71" s="105"/>
      <c r="CW71" s="105"/>
      <c r="CX71" s="105"/>
      <c r="CY71" s="105"/>
      <c r="CZ71" s="105"/>
      <c r="DA71" s="105"/>
      <c r="DB71" s="105"/>
      <c r="DC71" s="105"/>
      <c r="DD71" s="105"/>
      <c r="DE71" s="105"/>
      <c r="DF71" s="105"/>
      <c r="DG71" s="105"/>
      <c r="DH71" s="105"/>
      <c r="DI71" s="105"/>
      <c r="DJ71" s="105"/>
      <c r="DK71" s="105"/>
      <c r="DL71" s="105"/>
      <c r="DM71" s="105"/>
      <c r="DN71" s="105"/>
      <c r="DO71" s="105"/>
      <c r="DP71" s="105"/>
      <c r="DQ71" s="105"/>
      <c r="DR71" s="105"/>
      <c r="DS71" s="105"/>
    </row>
    <row r="72" spans="1:123" ht="74.25" customHeight="1" hidden="1">
      <c r="A72" s="270"/>
      <c r="B72" s="132"/>
      <c r="C72" s="132"/>
      <c r="D72" s="132">
        <v>3</v>
      </c>
      <c r="E72" s="132">
        <v>4</v>
      </c>
      <c r="F72" s="132">
        <v>5</v>
      </c>
      <c r="G72" s="217" t="s">
        <v>348</v>
      </c>
      <c r="H72" s="249" t="s">
        <v>413</v>
      </c>
      <c r="I72" s="439"/>
      <c r="J72" s="371"/>
      <c r="K72" s="332"/>
      <c r="L72" s="333"/>
      <c r="M72" s="332"/>
      <c r="N72" s="334"/>
      <c r="O72" s="334"/>
      <c r="P72" s="335"/>
      <c r="Q72" s="342"/>
      <c r="R72" s="343"/>
      <c r="S72" s="338"/>
      <c r="T72" s="338"/>
      <c r="U72" s="398"/>
      <c r="V72" s="398"/>
      <c r="W72" s="343"/>
      <c r="X72" s="338"/>
      <c r="Y72" s="338"/>
      <c r="Z72" s="344"/>
      <c r="AA72" s="342"/>
      <c r="AB72" s="343"/>
      <c r="AC72" s="343"/>
      <c r="AD72" s="343"/>
      <c r="AE72" s="343"/>
      <c r="AF72" s="343"/>
      <c r="AG72" s="343"/>
      <c r="AH72" s="343"/>
      <c r="AI72" s="343"/>
      <c r="AJ72" s="344"/>
      <c r="AK72" s="340"/>
      <c r="AL72" s="373"/>
      <c r="AM72" s="338"/>
      <c r="AN72" s="338"/>
      <c r="AO72" s="351"/>
      <c r="AP72" s="351"/>
      <c r="AQ72" s="373"/>
      <c r="AR72" s="338"/>
      <c r="AS72" s="338"/>
      <c r="AT72" s="324"/>
      <c r="AU72" s="336"/>
      <c r="AV72" s="373"/>
      <c r="AW72" s="338"/>
      <c r="AX72" s="338"/>
      <c r="AY72" s="351"/>
      <c r="AZ72" s="322"/>
      <c r="BA72" s="322"/>
      <c r="BB72" s="326"/>
      <c r="BC72" s="326"/>
      <c r="BD72" s="324"/>
      <c r="BE72" s="318"/>
      <c r="BF72" s="322"/>
      <c r="BG72" s="326"/>
      <c r="BH72" s="326"/>
      <c r="BI72" s="322"/>
      <c r="BJ72" s="322"/>
      <c r="BK72" s="322"/>
      <c r="BL72" s="326"/>
      <c r="BM72" s="326"/>
      <c r="BN72" s="324"/>
      <c r="BO72" s="327">
        <f aca="true" t="shared" si="11" ref="BO72:BO78">SUM(U72,Z72,AE72,AJ72,AO72,AT72,AY72,BD72,BI72,BN72)</f>
        <v>0</v>
      </c>
      <c r="BP72" s="257" t="str">
        <f>'МАТРИЦА КОМПЕТЕНЦИЙ'!B51</f>
        <v>СК-2</v>
      </c>
      <c r="BQ72" s="210"/>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row>
    <row r="73" spans="1:123" s="106" customFormat="1" ht="48" customHeight="1" hidden="1">
      <c r="A73" s="270"/>
      <c r="B73" s="132"/>
      <c r="C73" s="132"/>
      <c r="D73" s="132">
        <v>3</v>
      </c>
      <c r="E73" s="132"/>
      <c r="F73" s="132"/>
      <c r="G73" s="174" t="s">
        <v>172</v>
      </c>
      <c r="H73" s="248" t="s">
        <v>135</v>
      </c>
      <c r="I73" s="439">
        <v>6</v>
      </c>
      <c r="J73" s="371">
        <v>8</v>
      </c>
      <c r="K73" s="318">
        <f>SUM(Q73,V73,AA73,AF73,AK73,AP73,AU73,AZ73,BE73,BJ73)</f>
        <v>312</v>
      </c>
      <c r="L73" s="378">
        <f>SUM(M73:P73)</f>
        <v>191</v>
      </c>
      <c r="M73" s="318">
        <f>SUM(S73,X73,AC73,AH73,AM73,AR73,AW73,BB73,BG73,BL73)</f>
        <v>24</v>
      </c>
      <c r="N73" s="373"/>
      <c r="O73" s="322">
        <f>SUM(T73,Y73,AD73,AI73,AN73,AS73,AX73,BC73,BH73,BM73)</f>
        <v>167</v>
      </c>
      <c r="P73" s="372"/>
      <c r="Q73" s="370"/>
      <c r="R73" s="373"/>
      <c r="S73" s="338"/>
      <c r="T73" s="338"/>
      <c r="U73" s="375"/>
      <c r="V73" s="373"/>
      <c r="W73" s="373"/>
      <c r="X73" s="338"/>
      <c r="Y73" s="338"/>
      <c r="Z73" s="376"/>
      <c r="AA73" s="379"/>
      <c r="AB73" s="373"/>
      <c r="AC73" s="338"/>
      <c r="AD73" s="338"/>
      <c r="AE73" s="375"/>
      <c r="AF73" s="363"/>
      <c r="AG73" s="337"/>
      <c r="AH73" s="338"/>
      <c r="AI73" s="338"/>
      <c r="AJ73" s="341"/>
      <c r="AK73" s="357">
        <v>88</v>
      </c>
      <c r="AL73" s="337">
        <f>SUM(AM73:AN73)</f>
        <v>62</v>
      </c>
      <c r="AM73" s="326">
        <v>8</v>
      </c>
      <c r="AN73" s="326">
        <v>54</v>
      </c>
      <c r="AO73" s="337"/>
      <c r="AP73" s="351">
        <v>88</v>
      </c>
      <c r="AQ73" s="337">
        <f>SUM(AR73:AS73)</f>
        <v>59</v>
      </c>
      <c r="AR73" s="326">
        <v>8</v>
      </c>
      <c r="AS73" s="326">
        <v>51</v>
      </c>
      <c r="AT73" s="341">
        <v>4</v>
      </c>
      <c r="AU73" s="318">
        <v>56</v>
      </c>
      <c r="AV73" s="373">
        <f>SUM(AW73:AX73)</f>
        <v>38</v>
      </c>
      <c r="AW73" s="326">
        <v>8</v>
      </c>
      <c r="AX73" s="326">
        <v>30</v>
      </c>
      <c r="AY73" s="374" t="s">
        <v>289</v>
      </c>
      <c r="AZ73" s="322">
        <v>80</v>
      </c>
      <c r="BA73" s="373">
        <f>SUM(BB73:BC73)</f>
        <v>32</v>
      </c>
      <c r="BB73" s="326"/>
      <c r="BC73" s="326">
        <v>32</v>
      </c>
      <c r="BD73" s="329">
        <v>3</v>
      </c>
      <c r="BE73" s="336"/>
      <c r="BF73" s="373"/>
      <c r="BG73" s="326"/>
      <c r="BH73" s="326"/>
      <c r="BI73" s="375"/>
      <c r="BJ73" s="351"/>
      <c r="BK73" s="337"/>
      <c r="BL73" s="338"/>
      <c r="BM73" s="338"/>
      <c r="BN73" s="517"/>
      <c r="BO73" s="327">
        <f t="shared" si="11"/>
        <v>7</v>
      </c>
      <c r="BP73" s="257"/>
      <c r="BQ73" s="210"/>
      <c r="BR73" s="105"/>
      <c r="BS73" s="105"/>
      <c r="BT73" s="105"/>
      <c r="BU73" s="105"/>
      <c r="BV73" s="105"/>
      <c r="BW73" s="105"/>
      <c r="BX73" s="105"/>
      <c r="BY73" s="105"/>
      <c r="BZ73" s="105"/>
      <c r="CA73" s="105"/>
      <c r="CB73" s="105"/>
      <c r="CC73" s="105"/>
      <c r="CD73" s="105"/>
      <c r="CE73" s="105"/>
      <c r="CF73" s="105"/>
      <c r="CG73" s="105"/>
      <c r="CH73" s="105"/>
      <c r="CI73" s="105"/>
      <c r="CJ73" s="105"/>
      <c r="CK73" s="105"/>
      <c r="CL73" s="105"/>
      <c r="CM73" s="105"/>
      <c r="CN73" s="105"/>
      <c r="CO73" s="105"/>
      <c r="CP73" s="105"/>
      <c r="CQ73" s="105"/>
      <c r="CR73" s="105"/>
      <c r="CS73" s="105"/>
      <c r="CT73" s="105"/>
      <c r="CU73" s="105"/>
      <c r="CV73" s="105"/>
      <c r="CW73" s="105"/>
      <c r="CX73" s="105"/>
      <c r="CY73" s="105"/>
      <c r="CZ73" s="105"/>
      <c r="DA73" s="105"/>
      <c r="DB73" s="105"/>
      <c r="DC73" s="105"/>
      <c r="DD73" s="105"/>
      <c r="DE73" s="105"/>
      <c r="DF73" s="105"/>
      <c r="DG73" s="105"/>
      <c r="DH73" s="105"/>
      <c r="DI73" s="105"/>
      <c r="DJ73" s="105"/>
      <c r="DK73" s="105"/>
      <c r="DL73" s="105"/>
      <c r="DM73" s="105"/>
      <c r="DN73" s="105"/>
      <c r="DO73" s="105"/>
      <c r="DP73" s="105"/>
      <c r="DQ73" s="105"/>
      <c r="DR73" s="105"/>
      <c r="DS73" s="105"/>
    </row>
    <row r="74" spans="1:123" s="106" customFormat="1" ht="29.25" customHeight="1" hidden="1">
      <c r="A74" s="270"/>
      <c r="B74" s="132"/>
      <c r="C74" s="132"/>
      <c r="D74" s="132"/>
      <c r="E74" s="132"/>
      <c r="F74" s="132"/>
      <c r="G74" s="174" t="s">
        <v>459</v>
      </c>
      <c r="H74" s="248" t="s">
        <v>551</v>
      </c>
      <c r="I74" s="439">
        <v>9</v>
      </c>
      <c r="J74" s="371" t="s">
        <v>552</v>
      </c>
      <c r="K74" s="318">
        <f>SUM(Q74,V74,AA74,AF74,AK74,AP74,AU74,AZ74,BE74,BJ74)</f>
        <v>424</v>
      </c>
      <c r="L74" s="378">
        <f>SUM(M74:P74)</f>
        <v>260</v>
      </c>
      <c r="M74" s="318">
        <f>SUM(S74,X74,AC74,AH74,AM74,AR74,AW74,BB74,BG74,BL74)</f>
        <v>20</v>
      </c>
      <c r="N74" s="373"/>
      <c r="O74" s="322">
        <f>SUM(T74,Y74,AD74,AI74,AN74,AS74,AX74,BC74,BH74,BM74)</f>
        <v>240</v>
      </c>
      <c r="P74" s="372"/>
      <c r="Q74" s="370"/>
      <c r="R74" s="373"/>
      <c r="S74" s="338"/>
      <c r="T74" s="338"/>
      <c r="U74" s="375"/>
      <c r="V74" s="373"/>
      <c r="W74" s="373"/>
      <c r="X74" s="338"/>
      <c r="Y74" s="338"/>
      <c r="Z74" s="376"/>
      <c r="AA74" s="379"/>
      <c r="AB74" s="373"/>
      <c r="AC74" s="338"/>
      <c r="AD74" s="338"/>
      <c r="AE74" s="375"/>
      <c r="AF74" s="363"/>
      <c r="AG74" s="337"/>
      <c r="AH74" s="338"/>
      <c r="AI74" s="338"/>
      <c r="AJ74" s="341"/>
      <c r="AK74" s="357"/>
      <c r="AL74" s="337"/>
      <c r="AM74" s="326"/>
      <c r="AN74" s="326"/>
      <c r="AO74" s="337"/>
      <c r="AP74" s="351">
        <v>80</v>
      </c>
      <c r="AQ74" s="337">
        <f>SUM(AR74:AS74)</f>
        <v>53</v>
      </c>
      <c r="AR74" s="326">
        <v>8</v>
      </c>
      <c r="AS74" s="326">
        <v>45</v>
      </c>
      <c r="AT74" s="356"/>
      <c r="AU74" s="318">
        <v>52</v>
      </c>
      <c r="AV74" s="373">
        <f>SUM(AW74:AX74)</f>
        <v>34</v>
      </c>
      <c r="AW74" s="326">
        <v>4</v>
      </c>
      <c r="AX74" s="326">
        <v>30</v>
      </c>
      <c r="AY74" s="324">
        <v>3</v>
      </c>
      <c r="AZ74" s="322">
        <v>58</v>
      </c>
      <c r="BA74" s="373">
        <f>SUM(BB74:BC74)</f>
        <v>32</v>
      </c>
      <c r="BB74" s="326"/>
      <c r="BC74" s="326">
        <v>32</v>
      </c>
      <c r="BD74" s="376"/>
      <c r="BE74" s="336">
        <v>138</v>
      </c>
      <c r="BF74" s="373">
        <f>SUM(BG74:BH74)</f>
        <v>92</v>
      </c>
      <c r="BG74" s="326">
        <v>8</v>
      </c>
      <c r="BH74" s="326">
        <v>84</v>
      </c>
      <c r="BI74" s="322">
        <v>5</v>
      </c>
      <c r="BJ74" s="351">
        <v>96</v>
      </c>
      <c r="BK74" s="337">
        <f>SUM(BL74:BM74)</f>
        <v>49</v>
      </c>
      <c r="BL74" s="481"/>
      <c r="BM74" s="481">
        <v>49</v>
      </c>
      <c r="BN74" s="350">
        <v>3</v>
      </c>
      <c r="BO74" s="327">
        <f>SUM(U74,Z74,AE74,AJ74,AO74,AT74,AY74,BD74,BI74,BN74)</f>
        <v>11</v>
      </c>
      <c r="BP74" s="257"/>
      <c r="BQ74" s="210"/>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5"/>
      <c r="DE74" s="105"/>
      <c r="DF74" s="105"/>
      <c r="DG74" s="105"/>
      <c r="DH74" s="105"/>
      <c r="DI74" s="105"/>
      <c r="DJ74" s="105"/>
      <c r="DK74" s="105"/>
      <c r="DL74" s="105"/>
      <c r="DM74" s="105"/>
      <c r="DN74" s="105"/>
      <c r="DO74" s="105"/>
      <c r="DP74" s="105"/>
      <c r="DQ74" s="105"/>
      <c r="DR74" s="105"/>
      <c r="DS74" s="105"/>
    </row>
    <row r="75" spans="1:123" s="106" customFormat="1" ht="47.25" customHeight="1" hidden="1">
      <c r="A75" s="270"/>
      <c r="B75" s="132"/>
      <c r="C75" s="132"/>
      <c r="D75" s="132"/>
      <c r="E75" s="132"/>
      <c r="F75" s="132"/>
      <c r="G75" s="174" t="s">
        <v>553</v>
      </c>
      <c r="H75" s="248" t="s">
        <v>554</v>
      </c>
      <c r="I75" s="439"/>
      <c r="J75" s="371">
        <v>10</v>
      </c>
      <c r="K75" s="318">
        <f>SUM(Q75,V75,AA75,AF75,AK75,AP75,AU75,AZ75,BE75,BJ75)</f>
        <v>108</v>
      </c>
      <c r="L75" s="378">
        <f>SUM(M75:P75)</f>
        <v>78</v>
      </c>
      <c r="M75" s="318">
        <f>SUM(S75,X75,AC75,AH75,AM75,AR75,AW75,BB75,BG75,BL75)</f>
        <v>6</v>
      </c>
      <c r="N75" s="373"/>
      <c r="O75" s="322">
        <f>SUM(T75,Y75,AD75,AI75,AN75,AS75,AX75,BC75,BH75,BM75)</f>
        <v>72</v>
      </c>
      <c r="P75" s="372"/>
      <c r="Q75" s="370"/>
      <c r="R75" s="373"/>
      <c r="S75" s="338"/>
      <c r="T75" s="338"/>
      <c r="U75" s="375"/>
      <c r="V75" s="373"/>
      <c r="W75" s="373"/>
      <c r="X75" s="338"/>
      <c r="Y75" s="338"/>
      <c r="Z75" s="376"/>
      <c r="AA75" s="379"/>
      <c r="AB75" s="373"/>
      <c r="AC75" s="338"/>
      <c r="AD75" s="338"/>
      <c r="AE75" s="375"/>
      <c r="AF75" s="363"/>
      <c r="AG75" s="337"/>
      <c r="AH75" s="338"/>
      <c r="AI75" s="338"/>
      <c r="AJ75" s="341"/>
      <c r="AK75" s="357"/>
      <c r="AL75" s="337"/>
      <c r="AM75" s="326"/>
      <c r="AN75" s="326"/>
      <c r="AO75" s="337"/>
      <c r="AP75" s="351"/>
      <c r="AQ75" s="337"/>
      <c r="AR75" s="326"/>
      <c r="AS75" s="326"/>
      <c r="AT75" s="356"/>
      <c r="AU75" s="318"/>
      <c r="AV75" s="373">
        <f>SUM(AW75:AX75)</f>
        <v>0</v>
      </c>
      <c r="AW75" s="326"/>
      <c r="AX75" s="326"/>
      <c r="AY75" s="374"/>
      <c r="AZ75" s="322"/>
      <c r="BA75" s="373">
        <f>SUM(BB75:BC75)</f>
        <v>0</v>
      </c>
      <c r="BB75" s="326"/>
      <c r="BC75" s="326"/>
      <c r="BD75" s="376"/>
      <c r="BE75" s="336"/>
      <c r="BF75" s="373"/>
      <c r="BG75" s="326"/>
      <c r="BH75" s="326"/>
      <c r="BI75" s="375"/>
      <c r="BJ75" s="351">
        <v>108</v>
      </c>
      <c r="BK75" s="337">
        <f>SUM(BL75:BM75)</f>
        <v>78</v>
      </c>
      <c r="BL75" s="481">
        <v>6</v>
      </c>
      <c r="BM75" s="481">
        <v>72</v>
      </c>
      <c r="BN75" s="350">
        <v>3</v>
      </c>
      <c r="BO75" s="327">
        <f>SUM(U75,Z75,AE75,AJ75,AO75,AT75,AY75,BD75,BI75,BN75)</f>
        <v>3</v>
      </c>
      <c r="BP75" s="257"/>
      <c r="BQ75" s="210"/>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5"/>
      <c r="DE75" s="105"/>
      <c r="DF75" s="105"/>
      <c r="DG75" s="105"/>
      <c r="DH75" s="105"/>
      <c r="DI75" s="105"/>
      <c r="DJ75" s="105"/>
      <c r="DK75" s="105"/>
      <c r="DL75" s="105"/>
      <c r="DM75" s="105"/>
      <c r="DN75" s="105"/>
      <c r="DO75" s="105"/>
      <c r="DP75" s="105"/>
      <c r="DQ75" s="105"/>
      <c r="DR75" s="105"/>
      <c r="DS75" s="105"/>
    </row>
    <row r="76" spans="1:123" ht="70.5" customHeight="1" hidden="1">
      <c r="A76" s="270"/>
      <c r="B76" s="132"/>
      <c r="C76" s="132"/>
      <c r="D76" s="132">
        <v>3</v>
      </c>
      <c r="E76" s="132">
        <v>4</v>
      </c>
      <c r="F76" s="132">
        <v>5</v>
      </c>
      <c r="G76" s="217" t="s">
        <v>347</v>
      </c>
      <c r="H76" s="254" t="s">
        <v>414</v>
      </c>
      <c r="I76" s="439"/>
      <c r="J76" s="371"/>
      <c r="K76" s="332"/>
      <c r="L76" s="333"/>
      <c r="M76" s="332"/>
      <c r="N76" s="334"/>
      <c r="O76" s="334"/>
      <c r="P76" s="335"/>
      <c r="Q76" s="342"/>
      <c r="R76" s="343"/>
      <c r="S76" s="338"/>
      <c r="T76" s="338"/>
      <c r="U76" s="398"/>
      <c r="V76" s="398"/>
      <c r="W76" s="343"/>
      <c r="X76" s="338"/>
      <c r="Y76" s="338"/>
      <c r="Z76" s="344"/>
      <c r="AA76" s="342"/>
      <c r="AB76" s="343"/>
      <c r="AC76" s="343"/>
      <c r="AD76" s="343"/>
      <c r="AE76" s="343"/>
      <c r="AF76" s="343"/>
      <c r="AG76" s="343"/>
      <c r="AH76" s="343"/>
      <c r="AI76" s="343"/>
      <c r="AJ76" s="344"/>
      <c r="AK76" s="340"/>
      <c r="AL76" s="373"/>
      <c r="AM76" s="338"/>
      <c r="AN76" s="338"/>
      <c r="AO76" s="351"/>
      <c r="AP76" s="351"/>
      <c r="AQ76" s="373"/>
      <c r="AR76" s="338"/>
      <c r="AS76" s="338"/>
      <c r="AT76" s="324"/>
      <c r="AU76" s="336"/>
      <c r="AV76" s="373">
        <f>SUM(AW76:AX76)</f>
        <v>0</v>
      </c>
      <c r="AW76" s="338"/>
      <c r="AX76" s="338"/>
      <c r="AY76" s="351"/>
      <c r="AZ76" s="322"/>
      <c r="BA76" s="322">
        <f>SUM(BB76:BC76)</f>
        <v>0</v>
      </c>
      <c r="BB76" s="326"/>
      <c r="BC76" s="326"/>
      <c r="BD76" s="324"/>
      <c r="BE76" s="318"/>
      <c r="BF76" s="322"/>
      <c r="BG76" s="326"/>
      <c r="BH76" s="326"/>
      <c r="BI76" s="322"/>
      <c r="BJ76" s="322"/>
      <c r="BK76" s="322"/>
      <c r="BL76" s="326"/>
      <c r="BM76" s="326"/>
      <c r="BN76" s="324"/>
      <c r="BO76" s="327">
        <f t="shared" si="11"/>
        <v>0</v>
      </c>
      <c r="BP76" s="257" t="str">
        <f>'МАТРИЦА КОМПЕТЕНЦИЙ'!B52</f>
        <v>СК-3</v>
      </c>
      <c r="BQ76" s="210"/>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row>
    <row r="77" spans="1:123" ht="49.5" customHeight="1" hidden="1">
      <c r="A77" s="270"/>
      <c r="B77" s="132"/>
      <c r="C77" s="132"/>
      <c r="D77" s="132"/>
      <c r="E77" s="132"/>
      <c r="F77" s="132"/>
      <c r="G77" s="104" t="s">
        <v>173</v>
      </c>
      <c r="H77" s="248" t="s">
        <v>247</v>
      </c>
      <c r="I77" s="602">
        <v>8</v>
      </c>
      <c r="J77" s="371">
        <v>7</v>
      </c>
      <c r="K77" s="318">
        <f>SUM(Q77,V77,AA77,AF77,AK77,AP77,AU77,AZ77,BE77,BJ77)</f>
        <v>296</v>
      </c>
      <c r="L77" s="378">
        <f>SUM(M77:P77)</f>
        <v>180</v>
      </c>
      <c r="M77" s="318">
        <f>SUM(S77,X77,AC77,AH77,AM77,AR77,AW77,BB77,BG77,BL77)</f>
        <v>24</v>
      </c>
      <c r="N77" s="373"/>
      <c r="O77" s="322">
        <f>SUM(T77,Y77,AD77,AI77,AN77,AS77,AX77,BC77,BH77,BM77)</f>
        <v>156</v>
      </c>
      <c r="P77" s="372"/>
      <c r="Q77" s="342"/>
      <c r="R77" s="343"/>
      <c r="S77" s="338"/>
      <c r="T77" s="338"/>
      <c r="U77" s="398"/>
      <c r="V77" s="398"/>
      <c r="W77" s="343"/>
      <c r="X77" s="338"/>
      <c r="Y77" s="338"/>
      <c r="Z77" s="344"/>
      <c r="AA77" s="342"/>
      <c r="AB77" s="343"/>
      <c r="AC77" s="343"/>
      <c r="AD77" s="343"/>
      <c r="AE77" s="343"/>
      <c r="AF77" s="343"/>
      <c r="AG77" s="343"/>
      <c r="AH77" s="343"/>
      <c r="AI77" s="343"/>
      <c r="AJ77" s="344"/>
      <c r="AK77" s="518"/>
      <c r="AL77" s="346"/>
      <c r="AM77" s="338"/>
      <c r="AN77" s="338"/>
      <c r="AO77" s="346"/>
      <c r="AP77" s="346"/>
      <c r="AQ77" s="346"/>
      <c r="AR77" s="338"/>
      <c r="AS77" s="338"/>
      <c r="AT77" s="348"/>
      <c r="AU77" s="318">
        <v>158</v>
      </c>
      <c r="AV77" s="373">
        <f>SUM(AW77:AX77)</f>
        <v>102</v>
      </c>
      <c r="AW77" s="338">
        <v>12</v>
      </c>
      <c r="AX77" s="338">
        <v>90</v>
      </c>
      <c r="AY77" s="351">
        <v>4</v>
      </c>
      <c r="AZ77" s="339">
        <v>138</v>
      </c>
      <c r="BA77" s="373">
        <f>SUM(BB77:BC77)</f>
        <v>78</v>
      </c>
      <c r="BB77" s="338">
        <v>12</v>
      </c>
      <c r="BC77" s="338">
        <v>66</v>
      </c>
      <c r="BD77" s="448">
        <v>3</v>
      </c>
      <c r="BE77" s="345"/>
      <c r="BF77" s="346"/>
      <c r="BG77" s="338"/>
      <c r="BH77" s="338"/>
      <c r="BI77" s="346"/>
      <c r="BJ77" s="346"/>
      <c r="BK77" s="346"/>
      <c r="BL77" s="338"/>
      <c r="BM77" s="338"/>
      <c r="BN77" s="348"/>
      <c r="BO77" s="327">
        <f t="shared" si="11"/>
        <v>7</v>
      </c>
      <c r="BP77" s="257"/>
      <c r="BQ77" s="210"/>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row>
    <row r="78" spans="1:123" ht="49.5" customHeight="1" hidden="1">
      <c r="A78" s="270"/>
      <c r="B78" s="132"/>
      <c r="C78" s="132"/>
      <c r="D78" s="132"/>
      <c r="E78" s="132"/>
      <c r="F78" s="132"/>
      <c r="G78" s="104" t="s">
        <v>344</v>
      </c>
      <c r="H78" s="248" t="s">
        <v>290</v>
      </c>
      <c r="I78" s="602"/>
      <c r="J78" s="371">
        <v>10</v>
      </c>
      <c r="K78" s="318">
        <f>SUM(Q78,V78,AA78,AF78,AK78,AP78,AU78,AZ78,BE78,BJ78)</f>
        <v>148</v>
      </c>
      <c r="L78" s="378">
        <f>SUM(M78:P78)</f>
        <v>99</v>
      </c>
      <c r="M78" s="318">
        <f>SUM(S78,X78,AC78,AH78,AM78,AR78,AW78,BB78,BG78,BL78)</f>
        <v>8</v>
      </c>
      <c r="N78" s="373"/>
      <c r="O78" s="322">
        <f>SUM(T78,Y78,AD78,AI78,AN78,AS78,AX78,BC78,BH78,BM78)</f>
        <v>91</v>
      </c>
      <c r="P78" s="372"/>
      <c r="Q78" s="342"/>
      <c r="R78" s="343"/>
      <c r="S78" s="338"/>
      <c r="T78" s="338"/>
      <c r="U78" s="398"/>
      <c r="V78" s="398"/>
      <c r="W78" s="343"/>
      <c r="X78" s="338"/>
      <c r="Y78" s="338"/>
      <c r="Z78" s="344"/>
      <c r="AA78" s="342"/>
      <c r="AB78" s="343"/>
      <c r="AC78" s="343"/>
      <c r="AD78" s="343"/>
      <c r="AE78" s="343"/>
      <c r="AF78" s="343"/>
      <c r="AG78" s="343"/>
      <c r="AH78" s="343"/>
      <c r="AI78" s="343"/>
      <c r="AJ78" s="344"/>
      <c r="AK78" s="518"/>
      <c r="AL78" s="346"/>
      <c r="AM78" s="338"/>
      <c r="AN78" s="338"/>
      <c r="AO78" s="346"/>
      <c r="AP78" s="346"/>
      <c r="AQ78" s="346"/>
      <c r="AR78" s="338"/>
      <c r="AS78" s="338"/>
      <c r="AT78" s="348"/>
      <c r="AU78" s="318"/>
      <c r="AV78" s="373"/>
      <c r="AW78" s="338"/>
      <c r="AX78" s="338"/>
      <c r="AY78" s="440"/>
      <c r="AZ78" s="339"/>
      <c r="BA78" s="373"/>
      <c r="BB78" s="338"/>
      <c r="BC78" s="338"/>
      <c r="BD78" s="519"/>
      <c r="BE78" s="352">
        <v>74</v>
      </c>
      <c r="BF78" s="373">
        <f>SUM(BG78:BH78)</f>
        <v>50</v>
      </c>
      <c r="BG78" s="338">
        <v>8</v>
      </c>
      <c r="BH78" s="338">
        <v>42</v>
      </c>
      <c r="BI78" s="322"/>
      <c r="BJ78" s="322">
        <v>74</v>
      </c>
      <c r="BK78" s="373">
        <f>SUM(BL78:BM78)</f>
        <v>49</v>
      </c>
      <c r="BL78" s="481"/>
      <c r="BM78" s="481">
        <v>49</v>
      </c>
      <c r="BN78" s="324">
        <v>4</v>
      </c>
      <c r="BO78" s="327">
        <f t="shared" si="11"/>
        <v>4</v>
      </c>
      <c r="BP78" s="25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row>
    <row r="79" spans="1:123" ht="72.75" customHeight="1" hidden="1">
      <c r="A79" s="270"/>
      <c r="B79" s="132"/>
      <c r="C79" s="132"/>
      <c r="D79" s="132">
        <v>3</v>
      </c>
      <c r="E79" s="132">
        <v>4</v>
      </c>
      <c r="F79" s="132">
        <v>5</v>
      </c>
      <c r="G79" s="217" t="s">
        <v>346</v>
      </c>
      <c r="H79" s="254" t="s">
        <v>415</v>
      </c>
      <c r="I79" s="439"/>
      <c r="J79" s="371"/>
      <c r="K79" s="332"/>
      <c r="L79" s="333"/>
      <c r="M79" s="332"/>
      <c r="N79" s="334"/>
      <c r="O79" s="334"/>
      <c r="P79" s="335"/>
      <c r="Q79" s="342"/>
      <c r="R79" s="343"/>
      <c r="S79" s="338"/>
      <c r="T79" s="338"/>
      <c r="U79" s="398"/>
      <c r="V79" s="398"/>
      <c r="W79" s="343"/>
      <c r="X79" s="338"/>
      <c r="Y79" s="338"/>
      <c r="Z79" s="344"/>
      <c r="AA79" s="342"/>
      <c r="AB79" s="334"/>
      <c r="AC79" s="334"/>
      <c r="AD79" s="334"/>
      <c r="AE79" s="334"/>
      <c r="AF79" s="334"/>
      <c r="AG79" s="334"/>
      <c r="AH79" s="334"/>
      <c r="AI79" s="334"/>
      <c r="AJ79" s="335"/>
      <c r="AK79" s="340"/>
      <c r="AL79" s="373"/>
      <c r="AM79" s="338"/>
      <c r="AN79" s="338"/>
      <c r="AO79" s="351"/>
      <c r="AP79" s="351"/>
      <c r="AQ79" s="373"/>
      <c r="AR79" s="338"/>
      <c r="AS79" s="338"/>
      <c r="AT79" s="324"/>
      <c r="AU79" s="336"/>
      <c r="AV79" s="373"/>
      <c r="AW79" s="338"/>
      <c r="AX79" s="338"/>
      <c r="AY79" s="351"/>
      <c r="AZ79" s="322"/>
      <c r="BA79" s="322"/>
      <c r="BB79" s="326"/>
      <c r="BC79" s="326"/>
      <c r="BD79" s="324"/>
      <c r="BE79" s="318"/>
      <c r="BF79" s="322"/>
      <c r="BG79" s="326"/>
      <c r="BH79" s="326"/>
      <c r="BI79" s="322"/>
      <c r="BJ79" s="322"/>
      <c r="BK79" s="322"/>
      <c r="BL79" s="326"/>
      <c r="BM79" s="326"/>
      <c r="BN79" s="324"/>
      <c r="BO79" s="327">
        <f aca="true" t="shared" si="12" ref="BO79:BO85">SUM(U79,Z79,AE79,AJ79,AO79,AT79,AY79,BD79,BI79,BN79)</f>
        <v>0</v>
      </c>
      <c r="BP79" s="257" t="str">
        <f>'МАТРИЦА КОМПЕТЕНЦИЙ'!B53</f>
        <v>СК-4</v>
      </c>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row>
    <row r="80" spans="1:123" s="106" customFormat="1" ht="53.25" customHeight="1" hidden="1">
      <c r="A80" s="270"/>
      <c r="B80" s="132"/>
      <c r="C80" s="132"/>
      <c r="D80" s="132">
        <v>3</v>
      </c>
      <c r="E80" s="132"/>
      <c r="F80" s="132"/>
      <c r="G80" s="104" t="s">
        <v>174</v>
      </c>
      <c r="H80" s="248" t="s">
        <v>286</v>
      </c>
      <c r="I80" s="439">
        <v>6</v>
      </c>
      <c r="J80" s="371">
        <v>5</v>
      </c>
      <c r="K80" s="318">
        <f>SUM(Q80,V80,AA80,AF80,AK80,AP80,AU80,AZ80,BE80,BJ80)</f>
        <v>312</v>
      </c>
      <c r="L80" s="378">
        <f>SUM(M80:P80)</f>
        <v>184</v>
      </c>
      <c r="M80" s="318">
        <f>SUM(S80,X80,AC80,AH80,AM80,AR80,AW80,BB80,BG80,BL80)</f>
        <v>24</v>
      </c>
      <c r="N80" s="373"/>
      <c r="O80" s="322">
        <f>SUM(T80,Y80,AD80,AI80,AN80,AS80,AX80,BC80,BH80,BM80)</f>
        <v>160</v>
      </c>
      <c r="P80" s="372"/>
      <c r="Q80" s="370"/>
      <c r="R80" s="373"/>
      <c r="S80" s="338"/>
      <c r="T80" s="338"/>
      <c r="U80" s="375"/>
      <c r="V80" s="373"/>
      <c r="W80" s="373"/>
      <c r="X80" s="338"/>
      <c r="Y80" s="338"/>
      <c r="Z80" s="376"/>
      <c r="AA80" s="444"/>
      <c r="AB80" s="373"/>
      <c r="AC80" s="338"/>
      <c r="AD80" s="338"/>
      <c r="AE80" s="442"/>
      <c r="AF80" s="442"/>
      <c r="AG80" s="373"/>
      <c r="AH80" s="338"/>
      <c r="AI80" s="338"/>
      <c r="AJ80" s="455"/>
      <c r="AK80" s="340">
        <v>136</v>
      </c>
      <c r="AL80" s="373">
        <f>SUM(AM80:AN80)</f>
        <v>92</v>
      </c>
      <c r="AM80" s="401">
        <v>12</v>
      </c>
      <c r="AN80" s="338">
        <v>80</v>
      </c>
      <c r="AO80" s="339">
        <v>3</v>
      </c>
      <c r="AP80" s="339">
        <v>176</v>
      </c>
      <c r="AQ80" s="373">
        <f>SUM(AR80:AS80)</f>
        <v>92</v>
      </c>
      <c r="AR80" s="401">
        <v>12</v>
      </c>
      <c r="AS80" s="338">
        <v>80</v>
      </c>
      <c r="AT80" s="324">
        <v>4</v>
      </c>
      <c r="AU80" s="336"/>
      <c r="AV80" s="373"/>
      <c r="AW80" s="338"/>
      <c r="AX80" s="338"/>
      <c r="AY80" s="440"/>
      <c r="AZ80" s="322"/>
      <c r="BA80" s="373"/>
      <c r="BB80" s="338"/>
      <c r="BC80" s="338"/>
      <c r="BD80" s="374"/>
      <c r="BE80" s="318"/>
      <c r="BF80" s="373"/>
      <c r="BG80" s="338"/>
      <c r="BH80" s="338"/>
      <c r="BI80" s="375"/>
      <c r="BJ80" s="322"/>
      <c r="BK80" s="373"/>
      <c r="BL80" s="338"/>
      <c r="BM80" s="338"/>
      <c r="BN80" s="374"/>
      <c r="BO80" s="327">
        <f t="shared" si="12"/>
        <v>7</v>
      </c>
      <c r="BP80" s="257"/>
      <c r="BQ80" s="37"/>
      <c r="BR80" s="105"/>
      <c r="BS80" s="105"/>
      <c r="BT80" s="105"/>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row>
    <row r="81" spans="1:123" s="106" customFormat="1" ht="51" customHeight="1" hidden="1">
      <c r="A81" s="270"/>
      <c r="B81" s="132"/>
      <c r="C81" s="132"/>
      <c r="D81" s="132"/>
      <c r="E81" s="132">
        <v>4</v>
      </c>
      <c r="F81" s="132"/>
      <c r="G81" s="104" t="s">
        <v>175</v>
      </c>
      <c r="H81" s="248" t="s">
        <v>287</v>
      </c>
      <c r="I81" s="439">
        <v>8</v>
      </c>
      <c r="J81" s="371">
        <v>7</v>
      </c>
      <c r="K81" s="318">
        <f>SUM(Q81,V81,AA81,AF81,AK81,AP81,AU81,AZ81,BE81,BJ81)</f>
        <v>298</v>
      </c>
      <c r="L81" s="378">
        <f>SUM(M81:P81)</f>
        <v>194</v>
      </c>
      <c r="M81" s="318">
        <f>SUM(S81,X81,AC81,AH81,AM81,AR81,AW81,BB81,BG81,BL81)</f>
        <v>26</v>
      </c>
      <c r="N81" s="373"/>
      <c r="O81" s="322">
        <f>SUM(T81,Y81,AD81,AI81,AN81,AS81,AX81,BC81,BH81,BM81)</f>
        <v>168</v>
      </c>
      <c r="P81" s="372"/>
      <c r="Q81" s="370"/>
      <c r="R81" s="373"/>
      <c r="S81" s="338"/>
      <c r="T81" s="338"/>
      <c r="U81" s="375"/>
      <c r="V81" s="373"/>
      <c r="W81" s="373"/>
      <c r="X81" s="338"/>
      <c r="Y81" s="338"/>
      <c r="Z81" s="376"/>
      <c r="AA81" s="444"/>
      <c r="AB81" s="373"/>
      <c r="AC81" s="338"/>
      <c r="AD81" s="338"/>
      <c r="AE81" s="442"/>
      <c r="AF81" s="442"/>
      <c r="AG81" s="373"/>
      <c r="AH81" s="338"/>
      <c r="AI81" s="338"/>
      <c r="AJ81" s="455"/>
      <c r="AK81" s="340"/>
      <c r="AL81" s="373"/>
      <c r="AM81" s="338"/>
      <c r="AN81" s="338"/>
      <c r="AO81" s="440"/>
      <c r="AP81" s="351"/>
      <c r="AQ81" s="373"/>
      <c r="AR81" s="338"/>
      <c r="AS81" s="338"/>
      <c r="AT81" s="374"/>
      <c r="AU81" s="336">
        <v>160</v>
      </c>
      <c r="AV81" s="373">
        <f>SUM(AW81:AX81)</f>
        <v>104</v>
      </c>
      <c r="AW81" s="401">
        <v>14</v>
      </c>
      <c r="AX81" s="338">
        <v>90</v>
      </c>
      <c r="AY81" s="351">
        <v>4</v>
      </c>
      <c r="AZ81" s="339">
        <v>138</v>
      </c>
      <c r="BA81" s="373">
        <f>SUM(BB81:BC81)</f>
        <v>90</v>
      </c>
      <c r="BB81" s="401">
        <v>12</v>
      </c>
      <c r="BC81" s="338">
        <v>78</v>
      </c>
      <c r="BD81" s="448">
        <v>3</v>
      </c>
      <c r="BE81" s="318"/>
      <c r="BF81" s="373"/>
      <c r="BG81" s="338"/>
      <c r="BH81" s="338"/>
      <c r="BI81" s="375"/>
      <c r="BJ81" s="322"/>
      <c r="BK81" s="373"/>
      <c r="BL81" s="338"/>
      <c r="BM81" s="338"/>
      <c r="BN81" s="374"/>
      <c r="BO81" s="327">
        <f t="shared" si="12"/>
        <v>7</v>
      </c>
      <c r="BP81" s="257"/>
      <c r="BQ81" s="37"/>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row>
    <row r="82" spans="1:123" s="106" customFormat="1" ht="119.25" customHeight="1" hidden="1">
      <c r="A82" s="270"/>
      <c r="B82" s="132"/>
      <c r="C82" s="132"/>
      <c r="D82" s="132"/>
      <c r="E82" s="132"/>
      <c r="F82" s="132">
        <v>5</v>
      </c>
      <c r="G82" s="104" t="s">
        <v>460</v>
      </c>
      <c r="H82" s="248" t="s">
        <v>288</v>
      </c>
      <c r="I82" s="603"/>
      <c r="J82" s="380" t="s">
        <v>136</v>
      </c>
      <c r="K82" s="318">
        <f>SUM(Q82,V82,AA82,AF82,AK82,AP82,AU82,AZ82,BE82,BJ82)</f>
        <v>390</v>
      </c>
      <c r="L82" s="378">
        <f>SUM(M82:P82)</f>
        <v>260</v>
      </c>
      <c r="M82" s="318">
        <f>SUM(S82,X82,AC82,AH82,AM82,AR82,AW82,BB82,BG82,BL82)</f>
        <v>8</v>
      </c>
      <c r="N82" s="373"/>
      <c r="O82" s="322">
        <f>SUM(T82,Y82,AD82,AI82,AN82,AS82,AX82,BC82,BH82,BM82)</f>
        <v>252</v>
      </c>
      <c r="P82" s="372"/>
      <c r="Q82" s="370"/>
      <c r="R82" s="373"/>
      <c r="S82" s="338"/>
      <c r="T82" s="338"/>
      <c r="U82" s="375"/>
      <c r="V82" s="373"/>
      <c r="W82" s="373"/>
      <c r="X82" s="338"/>
      <c r="Y82" s="338"/>
      <c r="Z82" s="376"/>
      <c r="AA82" s="444"/>
      <c r="AB82" s="373"/>
      <c r="AC82" s="338"/>
      <c r="AD82" s="338"/>
      <c r="AE82" s="442"/>
      <c r="AF82" s="442"/>
      <c r="AG82" s="373"/>
      <c r="AH82" s="338"/>
      <c r="AI82" s="338"/>
      <c r="AJ82" s="455"/>
      <c r="AK82" s="340"/>
      <c r="AL82" s="373"/>
      <c r="AM82" s="338"/>
      <c r="AN82" s="338"/>
      <c r="AO82" s="440"/>
      <c r="AP82" s="351"/>
      <c r="AQ82" s="373"/>
      <c r="AR82" s="338"/>
      <c r="AS82" s="338"/>
      <c r="AT82" s="374"/>
      <c r="AU82" s="336"/>
      <c r="AV82" s="373"/>
      <c r="AW82" s="338"/>
      <c r="AX82" s="338"/>
      <c r="AY82" s="440"/>
      <c r="AZ82" s="322"/>
      <c r="BA82" s="373"/>
      <c r="BB82" s="338"/>
      <c r="BC82" s="338"/>
      <c r="BD82" s="374"/>
      <c r="BE82" s="352">
        <v>174</v>
      </c>
      <c r="BF82" s="373">
        <f>SUM(BG82:BH82)</f>
        <v>116</v>
      </c>
      <c r="BG82" s="338">
        <v>4</v>
      </c>
      <c r="BH82" s="338">
        <v>112</v>
      </c>
      <c r="BI82" s="339">
        <v>4</v>
      </c>
      <c r="BJ82" s="339">
        <v>216</v>
      </c>
      <c r="BK82" s="373">
        <f>SUM(BL82:BM82)</f>
        <v>144</v>
      </c>
      <c r="BL82" s="338">
        <v>4</v>
      </c>
      <c r="BM82" s="338">
        <v>140</v>
      </c>
      <c r="BN82" s="448">
        <v>6</v>
      </c>
      <c r="BO82" s="327">
        <f t="shared" si="12"/>
        <v>10</v>
      </c>
      <c r="BP82" s="257"/>
      <c r="BQ82" s="37"/>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row>
    <row r="83" spans="1:123" ht="144.75" customHeight="1" hidden="1">
      <c r="A83" s="270"/>
      <c r="B83" s="132"/>
      <c r="C83" s="132"/>
      <c r="D83" s="132">
        <v>3</v>
      </c>
      <c r="E83" s="132">
        <v>4</v>
      </c>
      <c r="F83" s="132">
        <v>5</v>
      </c>
      <c r="G83" s="217" t="s">
        <v>345</v>
      </c>
      <c r="H83" s="254" t="s">
        <v>332</v>
      </c>
      <c r="I83" s="439"/>
      <c r="J83" s="371"/>
      <c r="K83" s="332"/>
      <c r="L83" s="333"/>
      <c r="M83" s="332"/>
      <c r="N83" s="334"/>
      <c r="O83" s="334"/>
      <c r="P83" s="335"/>
      <c r="Q83" s="332"/>
      <c r="R83" s="334"/>
      <c r="S83" s="338"/>
      <c r="T83" s="338"/>
      <c r="U83" s="339"/>
      <c r="V83" s="339"/>
      <c r="W83" s="334"/>
      <c r="X83" s="338"/>
      <c r="Y83" s="338"/>
      <c r="Z83" s="335"/>
      <c r="AA83" s="332"/>
      <c r="AB83" s="334"/>
      <c r="AC83" s="334"/>
      <c r="AD83" s="334"/>
      <c r="AE83" s="334"/>
      <c r="AF83" s="334"/>
      <c r="AG83" s="334"/>
      <c r="AH83" s="334"/>
      <c r="AI83" s="334"/>
      <c r="AJ83" s="335"/>
      <c r="AK83" s="340"/>
      <c r="AL83" s="373"/>
      <c r="AM83" s="338"/>
      <c r="AN83" s="338"/>
      <c r="AO83" s="351"/>
      <c r="AP83" s="351"/>
      <c r="AQ83" s="373"/>
      <c r="AR83" s="338"/>
      <c r="AS83" s="338"/>
      <c r="AT83" s="324"/>
      <c r="AU83" s="336"/>
      <c r="AV83" s="373"/>
      <c r="AW83" s="338"/>
      <c r="AX83" s="338"/>
      <c r="AY83" s="351"/>
      <c r="AZ83" s="322"/>
      <c r="BA83" s="322"/>
      <c r="BB83" s="326"/>
      <c r="BC83" s="326"/>
      <c r="BD83" s="324"/>
      <c r="BE83" s="318"/>
      <c r="BF83" s="322"/>
      <c r="BG83" s="326"/>
      <c r="BH83" s="326"/>
      <c r="BI83" s="322"/>
      <c r="BJ83" s="322"/>
      <c r="BK83" s="322"/>
      <c r="BL83" s="326"/>
      <c r="BM83" s="326"/>
      <c r="BN83" s="324"/>
      <c r="BO83" s="327">
        <f t="shared" si="12"/>
        <v>0</v>
      </c>
      <c r="BP83" s="25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row>
    <row r="84" spans="1:123" s="106" customFormat="1" ht="162" customHeight="1" hidden="1">
      <c r="A84" s="270"/>
      <c r="B84" s="132"/>
      <c r="C84" s="132"/>
      <c r="D84" s="132">
        <v>3</v>
      </c>
      <c r="E84" s="132"/>
      <c r="F84" s="132"/>
      <c r="G84" s="104" t="s">
        <v>176</v>
      </c>
      <c r="H84" s="248" t="s">
        <v>137</v>
      </c>
      <c r="I84" s="439">
        <v>6</v>
      </c>
      <c r="J84" s="371">
        <v>5</v>
      </c>
      <c r="K84" s="318">
        <f>SUM(Q84,V84,AA84,AF84,AK84,AP84,AU84,AZ84,BE84,BJ84)</f>
        <v>312</v>
      </c>
      <c r="L84" s="378">
        <f>SUM(M84:P84)</f>
        <v>187</v>
      </c>
      <c r="M84" s="318">
        <f>SUM(S84,X84,AC84,AH84,AM84,AR84,AW84,BB84,BG84,BL84)</f>
        <v>22</v>
      </c>
      <c r="N84" s="373"/>
      <c r="O84" s="322">
        <f>SUM(T84,Y84,AD84,AI84,AN84,AS84,AX84,BC84,BH84,BM84)</f>
        <v>165</v>
      </c>
      <c r="P84" s="372"/>
      <c r="Q84" s="370"/>
      <c r="R84" s="373"/>
      <c r="S84" s="338"/>
      <c r="T84" s="338"/>
      <c r="U84" s="375"/>
      <c r="V84" s="373"/>
      <c r="W84" s="373"/>
      <c r="X84" s="338"/>
      <c r="Y84" s="338"/>
      <c r="Z84" s="376"/>
      <c r="AA84" s="444"/>
      <c r="AB84" s="373"/>
      <c r="AC84" s="338"/>
      <c r="AD84" s="338"/>
      <c r="AE84" s="442"/>
      <c r="AF84" s="442"/>
      <c r="AG84" s="373"/>
      <c r="AH84" s="338"/>
      <c r="AI84" s="338"/>
      <c r="AJ84" s="455"/>
      <c r="AK84" s="340">
        <v>136</v>
      </c>
      <c r="AL84" s="373">
        <f>SUM(AM84:AN84)</f>
        <v>88</v>
      </c>
      <c r="AM84" s="401">
        <v>8</v>
      </c>
      <c r="AN84" s="338">
        <v>80</v>
      </c>
      <c r="AO84" s="339">
        <v>3</v>
      </c>
      <c r="AP84" s="339">
        <v>176</v>
      </c>
      <c r="AQ84" s="373">
        <f>SUM(AR84:AS84)</f>
        <v>99</v>
      </c>
      <c r="AR84" s="338">
        <v>14</v>
      </c>
      <c r="AS84" s="338">
        <v>85</v>
      </c>
      <c r="AT84" s="324">
        <v>4</v>
      </c>
      <c r="AU84" s="318"/>
      <c r="AV84" s="373"/>
      <c r="AW84" s="338"/>
      <c r="AX84" s="338"/>
      <c r="AY84" s="440"/>
      <c r="AZ84" s="322"/>
      <c r="BA84" s="373"/>
      <c r="BB84" s="338"/>
      <c r="BC84" s="338"/>
      <c r="BD84" s="374"/>
      <c r="BE84" s="318"/>
      <c r="BF84" s="373"/>
      <c r="BG84" s="338"/>
      <c r="BH84" s="338"/>
      <c r="BI84" s="375"/>
      <c r="BJ84" s="322"/>
      <c r="BK84" s="373"/>
      <c r="BL84" s="338"/>
      <c r="BM84" s="338"/>
      <c r="BN84" s="374"/>
      <c r="BO84" s="327">
        <f t="shared" si="12"/>
        <v>7</v>
      </c>
      <c r="BP84" s="257" t="str">
        <f>'МАТРИЦА КОМПЕТЕНЦИЙ'!B54</f>
        <v>СК-5</v>
      </c>
      <c r="BQ84" s="37"/>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05"/>
      <c r="CO84" s="105"/>
      <c r="CP84" s="105"/>
      <c r="CQ84" s="105"/>
      <c r="CR84" s="105"/>
      <c r="CS84" s="105"/>
      <c r="CT84" s="105"/>
      <c r="CU84" s="105"/>
      <c r="CV84" s="105"/>
      <c r="CW84" s="105"/>
      <c r="CX84" s="105"/>
      <c r="CY84" s="105"/>
      <c r="CZ84" s="105"/>
      <c r="DA84" s="105"/>
      <c r="DB84" s="105"/>
      <c r="DC84" s="105"/>
      <c r="DD84" s="105"/>
      <c r="DE84" s="105"/>
      <c r="DF84" s="105"/>
      <c r="DG84" s="105"/>
      <c r="DH84" s="105"/>
      <c r="DI84" s="105"/>
      <c r="DJ84" s="105"/>
      <c r="DK84" s="105"/>
      <c r="DL84" s="105"/>
      <c r="DM84" s="105"/>
      <c r="DN84" s="105"/>
      <c r="DO84" s="105"/>
      <c r="DP84" s="105"/>
      <c r="DQ84" s="105"/>
      <c r="DR84" s="105"/>
      <c r="DS84" s="105"/>
    </row>
    <row r="85" spans="1:123" s="106" customFormat="1" ht="144" customHeight="1" hidden="1">
      <c r="A85" s="270"/>
      <c r="B85" s="132"/>
      <c r="C85" s="132"/>
      <c r="D85" s="132"/>
      <c r="E85" s="132">
        <v>4</v>
      </c>
      <c r="F85" s="132">
        <v>5</v>
      </c>
      <c r="G85" s="104" t="s">
        <v>177</v>
      </c>
      <c r="H85" s="248" t="s">
        <v>138</v>
      </c>
      <c r="I85" s="439">
        <v>8</v>
      </c>
      <c r="J85" s="371" t="s">
        <v>321</v>
      </c>
      <c r="K85" s="318">
        <f>SUM(Q85,V85,AA85,AF85,AK85,AP85,AU85,AZ85,BE85,BJ85)</f>
        <v>686</v>
      </c>
      <c r="L85" s="378">
        <f>SUM(M85:P85)</f>
        <v>452</v>
      </c>
      <c r="M85" s="318">
        <f>SUM(S85,X85,AC85,AH85,AM85,AR85,AW85,BB85,BG85,BL85)</f>
        <v>32</v>
      </c>
      <c r="N85" s="373"/>
      <c r="O85" s="322">
        <f>SUM(T85,Y85,AD85,AI85,AN85,AS85,AX85,BC85,BH85,BM85)</f>
        <v>420</v>
      </c>
      <c r="P85" s="372"/>
      <c r="Q85" s="370"/>
      <c r="R85" s="373"/>
      <c r="S85" s="338"/>
      <c r="T85" s="338"/>
      <c r="U85" s="375"/>
      <c r="V85" s="373"/>
      <c r="W85" s="373"/>
      <c r="X85" s="338"/>
      <c r="Y85" s="338"/>
      <c r="Z85" s="376"/>
      <c r="AA85" s="444"/>
      <c r="AB85" s="373"/>
      <c r="AC85" s="338"/>
      <c r="AD85" s="338"/>
      <c r="AE85" s="442"/>
      <c r="AF85" s="442"/>
      <c r="AG85" s="373"/>
      <c r="AH85" s="338"/>
      <c r="AI85" s="338"/>
      <c r="AJ85" s="455"/>
      <c r="AK85" s="340"/>
      <c r="AL85" s="373"/>
      <c r="AM85" s="338"/>
      <c r="AN85" s="338"/>
      <c r="AO85" s="440"/>
      <c r="AP85" s="351"/>
      <c r="AQ85" s="373"/>
      <c r="AR85" s="338"/>
      <c r="AS85" s="338"/>
      <c r="AT85" s="374"/>
      <c r="AU85" s="318">
        <v>158</v>
      </c>
      <c r="AV85" s="373">
        <f>SUM(AW85:AX85)</f>
        <v>104</v>
      </c>
      <c r="AW85" s="338">
        <v>14</v>
      </c>
      <c r="AX85" s="338">
        <v>90</v>
      </c>
      <c r="AY85" s="351">
        <v>4</v>
      </c>
      <c r="AZ85" s="339">
        <v>138</v>
      </c>
      <c r="BA85" s="373">
        <f>SUM(BB85:BC85)</f>
        <v>88</v>
      </c>
      <c r="BB85" s="338">
        <v>10</v>
      </c>
      <c r="BC85" s="338">
        <v>78</v>
      </c>
      <c r="BD85" s="448">
        <v>3</v>
      </c>
      <c r="BE85" s="352">
        <v>168</v>
      </c>
      <c r="BF85" s="373">
        <f>SUM(BG85:BH85)</f>
        <v>112</v>
      </c>
      <c r="BG85" s="338"/>
      <c r="BH85" s="338">
        <v>112</v>
      </c>
      <c r="BI85" s="339">
        <v>4</v>
      </c>
      <c r="BJ85" s="339">
        <v>222</v>
      </c>
      <c r="BK85" s="373">
        <f>SUM(BL85:BM85)</f>
        <v>148</v>
      </c>
      <c r="BL85" s="338">
        <v>8</v>
      </c>
      <c r="BM85" s="338">
        <v>140</v>
      </c>
      <c r="BN85" s="448">
        <v>6</v>
      </c>
      <c r="BO85" s="327">
        <f t="shared" si="12"/>
        <v>17</v>
      </c>
      <c r="BP85" s="257" t="str">
        <f>'МАТРИЦА КОМПЕТЕНЦИЙ'!B55</f>
        <v>СК-6</v>
      </c>
      <c r="BQ85" s="37"/>
      <c r="BR85" s="105"/>
      <c r="BS85" s="105"/>
      <c r="BT85" s="105"/>
      <c r="BU85" s="105"/>
      <c r="BV85" s="105"/>
      <c r="BW85" s="105"/>
      <c r="BX85" s="105"/>
      <c r="BY85" s="105"/>
      <c r="BZ85" s="105"/>
      <c r="CA85" s="105"/>
      <c r="CB85" s="105"/>
      <c r="CC85" s="105"/>
      <c r="CD85" s="105"/>
      <c r="CE85" s="105"/>
      <c r="CF85" s="105"/>
      <c r="CG85" s="105"/>
      <c r="CH85" s="105"/>
      <c r="CI85" s="105"/>
      <c r="CJ85" s="105"/>
      <c r="CK85" s="105"/>
      <c r="CL85" s="105"/>
      <c r="CM85" s="105"/>
      <c r="CN85" s="105"/>
      <c r="CO85" s="105"/>
      <c r="CP85" s="105"/>
      <c r="CQ85" s="105"/>
      <c r="CR85" s="105"/>
      <c r="CS85" s="105"/>
      <c r="CT85" s="105"/>
      <c r="CU85" s="105"/>
      <c r="CV85" s="105"/>
      <c r="CW85" s="105"/>
      <c r="CX85" s="105"/>
      <c r="CY85" s="105"/>
      <c r="CZ85" s="105"/>
      <c r="DA85" s="105"/>
      <c r="DB85" s="105"/>
      <c r="DC85" s="105"/>
      <c r="DD85" s="105"/>
      <c r="DE85" s="105"/>
      <c r="DF85" s="105"/>
      <c r="DG85" s="105"/>
      <c r="DH85" s="105"/>
      <c r="DI85" s="105"/>
      <c r="DJ85" s="105"/>
      <c r="DK85" s="105"/>
      <c r="DL85" s="105"/>
      <c r="DM85" s="105"/>
      <c r="DN85" s="105"/>
      <c r="DO85" s="105"/>
      <c r="DP85" s="105"/>
      <c r="DQ85" s="105"/>
      <c r="DR85" s="105"/>
      <c r="DS85" s="105"/>
    </row>
    <row r="86" spans="2:123" ht="50.25" customHeight="1">
      <c r="B86" s="132"/>
      <c r="C86" s="132"/>
      <c r="D86" s="132">
        <v>3</v>
      </c>
      <c r="E86" s="132">
        <v>4</v>
      </c>
      <c r="F86" s="132">
        <v>5</v>
      </c>
      <c r="G86" s="217" t="s">
        <v>350</v>
      </c>
      <c r="H86" s="249" t="s">
        <v>333</v>
      </c>
      <c r="I86" s="330"/>
      <c r="J86" s="397"/>
      <c r="K86" s="332"/>
      <c r="L86" s="333"/>
      <c r="M86" s="332"/>
      <c r="N86" s="334"/>
      <c r="O86" s="334"/>
      <c r="P86" s="335"/>
      <c r="Q86" s="342"/>
      <c r="R86" s="343"/>
      <c r="S86" s="338"/>
      <c r="T86" s="338"/>
      <c r="U86" s="375"/>
      <c r="V86" s="373"/>
      <c r="W86" s="373"/>
      <c r="X86" s="338"/>
      <c r="Y86" s="338"/>
      <c r="Z86" s="344"/>
      <c r="AA86" s="342"/>
      <c r="AB86" s="343"/>
      <c r="AC86" s="343"/>
      <c r="AD86" s="343"/>
      <c r="AE86" s="343"/>
      <c r="AF86" s="343"/>
      <c r="AG86" s="343"/>
      <c r="AH86" s="343"/>
      <c r="AI86" s="343"/>
      <c r="AJ86" s="344"/>
      <c r="AK86" s="345"/>
      <c r="AL86" s="346"/>
      <c r="AM86" s="346"/>
      <c r="AN86" s="346"/>
      <c r="AO86" s="346"/>
      <c r="AP86" s="346"/>
      <c r="AQ86" s="346"/>
      <c r="AR86" s="346"/>
      <c r="AS86" s="346"/>
      <c r="AT86" s="347"/>
      <c r="AU86" s="345"/>
      <c r="AV86" s="346"/>
      <c r="AW86" s="338"/>
      <c r="AX86" s="338"/>
      <c r="AY86" s="346"/>
      <c r="AZ86" s="346"/>
      <c r="BA86" s="346"/>
      <c r="BB86" s="346"/>
      <c r="BC86" s="346"/>
      <c r="BD86" s="347"/>
      <c r="BE86" s="345"/>
      <c r="BF86" s="346"/>
      <c r="BG86" s="346"/>
      <c r="BH86" s="346"/>
      <c r="BI86" s="346"/>
      <c r="BJ86" s="346"/>
      <c r="BK86" s="346"/>
      <c r="BL86" s="346"/>
      <c r="BM86" s="346"/>
      <c r="BN86" s="348"/>
      <c r="BO86" s="327"/>
      <c r="BP86" s="257" t="str">
        <f>'МАТРИЦА КОМПЕТЕНЦИЙ'!B56</f>
        <v>СК-7</v>
      </c>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row>
    <row r="87" spans="2:123" s="106" customFormat="1" ht="69" customHeight="1">
      <c r="B87" s="132"/>
      <c r="C87" s="132"/>
      <c r="D87" s="132">
        <v>3</v>
      </c>
      <c r="E87" s="132">
        <v>4</v>
      </c>
      <c r="F87" s="132">
        <v>5</v>
      </c>
      <c r="G87" s="104" t="s">
        <v>178</v>
      </c>
      <c r="H87" s="248" t="s">
        <v>304</v>
      </c>
      <c r="I87" s="439">
        <v>7</v>
      </c>
      <c r="J87" s="380" t="s">
        <v>470</v>
      </c>
      <c r="K87" s="318">
        <f>SUM(Q87,V87,AA87,AF87,AK87,AP87,AU87,AZ87,BE87,BJ87)</f>
        <v>548</v>
      </c>
      <c r="L87" s="378">
        <f>SUM(M87:P87)</f>
        <v>298</v>
      </c>
      <c r="M87" s="318">
        <f>SUM(S87,X87,AC87,AH87,AM87,AR87,AW87,BB87,BG87,BL87)</f>
        <v>24</v>
      </c>
      <c r="N87" s="373"/>
      <c r="O87" s="322">
        <f>SUM(T87,Y87,AD87,AI87,AN87,AS87,AX87,BC87,BH87,BM87)</f>
        <v>274</v>
      </c>
      <c r="P87" s="372"/>
      <c r="Q87" s="370"/>
      <c r="R87" s="373"/>
      <c r="S87" s="338"/>
      <c r="T87" s="338"/>
      <c r="U87" s="375"/>
      <c r="V87" s="373"/>
      <c r="W87" s="373"/>
      <c r="X87" s="338"/>
      <c r="Y87" s="338"/>
      <c r="Z87" s="376"/>
      <c r="AA87" s="379"/>
      <c r="AB87" s="373"/>
      <c r="AC87" s="338"/>
      <c r="AD87" s="338"/>
      <c r="AE87" s="375"/>
      <c r="AF87" s="322"/>
      <c r="AG87" s="373"/>
      <c r="AH87" s="338"/>
      <c r="AI87" s="338"/>
      <c r="AJ87" s="374"/>
      <c r="AK87" s="520"/>
      <c r="AL87" s="337"/>
      <c r="AM87" s="338"/>
      <c r="AN87" s="338"/>
      <c r="AO87" s="476"/>
      <c r="AP87" s="351">
        <v>120</v>
      </c>
      <c r="AQ87" s="337">
        <f>SUM(AR87:AS87)</f>
        <v>73</v>
      </c>
      <c r="AR87" s="338">
        <v>8</v>
      </c>
      <c r="AS87" s="338">
        <v>65</v>
      </c>
      <c r="AT87" s="341">
        <v>3</v>
      </c>
      <c r="AU87" s="318">
        <v>120</v>
      </c>
      <c r="AV87" s="373">
        <f>SUM(AW87:AX87)</f>
        <v>74</v>
      </c>
      <c r="AW87" s="338">
        <v>8</v>
      </c>
      <c r="AX87" s="338">
        <v>66</v>
      </c>
      <c r="AY87" s="324">
        <v>3</v>
      </c>
      <c r="AZ87" s="322">
        <v>102</v>
      </c>
      <c r="BA87" s="373">
        <f>SUM(BB87:BC87)</f>
        <v>34</v>
      </c>
      <c r="BB87" s="338">
        <v>4</v>
      </c>
      <c r="BC87" s="338">
        <v>30</v>
      </c>
      <c r="BD87" s="324">
        <v>3</v>
      </c>
      <c r="BE87" s="352">
        <v>90</v>
      </c>
      <c r="BF87" s="373">
        <f>SUM(BG87:BH87)</f>
        <v>40</v>
      </c>
      <c r="BG87" s="338">
        <v>4</v>
      </c>
      <c r="BH87" s="338">
        <v>36</v>
      </c>
      <c r="BI87" s="322">
        <v>3</v>
      </c>
      <c r="BJ87" s="351">
        <v>116</v>
      </c>
      <c r="BK87" s="337">
        <f>SUM(BL87:BM87)</f>
        <v>77</v>
      </c>
      <c r="BL87" s="338"/>
      <c r="BM87" s="338">
        <v>77</v>
      </c>
      <c r="BN87" s="350">
        <v>3</v>
      </c>
      <c r="BO87" s="327">
        <f>SUM(U87,Z87,AE87,AJ87,AO87,AT87,AY87,BD87,BI87,BN87)</f>
        <v>15</v>
      </c>
      <c r="BP87" s="257"/>
      <c r="BQ87" s="37"/>
      <c r="BR87" s="105"/>
      <c r="BS87" s="105"/>
      <c r="BT87" s="105"/>
      <c r="BU87" s="105"/>
      <c r="BV87" s="105"/>
      <c r="BW87" s="105"/>
      <c r="BX87" s="105"/>
      <c r="BY87" s="105"/>
      <c r="BZ87" s="105"/>
      <c r="CA87" s="105"/>
      <c r="CB87" s="105"/>
      <c r="CC87" s="105"/>
      <c r="CD87" s="105"/>
      <c r="CE87" s="105"/>
      <c r="CF87" s="105"/>
      <c r="CG87" s="105"/>
      <c r="CH87" s="105"/>
      <c r="CI87" s="105"/>
      <c r="CJ87" s="105"/>
      <c r="CK87" s="105"/>
      <c r="CL87" s="105"/>
      <c r="CM87" s="105"/>
      <c r="CN87" s="105"/>
      <c r="CO87" s="105"/>
      <c r="CP87" s="105"/>
      <c r="CQ87" s="105"/>
      <c r="CR87" s="105"/>
      <c r="CS87" s="105"/>
      <c r="CT87" s="105"/>
      <c r="CU87" s="105"/>
      <c r="CV87" s="105"/>
      <c r="CW87" s="105"/>
      <c r="CX87" s="105"/>
      <c r="CY87" s="105"/>
      <c r="CZ87" s="105"/>
      <c r="DA87" s="105"/>
      <c r="DB87" s="105"/>
      <c r="DC87" s="105"/>
      <c r="DD87" s="105"/>
      <c r="DE87" s="105"/>
      <c r="DF87" s="105"/>
      <c r="DG87" s="105"/>
      <c r="DH87" s="105"/>
      <c r="DI87" s="105"/>
      <c r="DJ87" s="105"/>
      <c r="DK87" s="105"/>
      <c r="DL87" s="105"/>
      <c r="DM87" s="105"/>
      <c r="DN87" s="105"/>
      <c r="DO87" s="105"/>
      <c r="DP87" s="105"/>
      <c r="DQ87" s="105"/>
      <c r="DR87" s="105"/>
      <c r="DS87" s="105"/>
    </row>
    <row r="88" spans="2:123" s="106" customFormat="1" ht="49.5" customHeight="1">
      <c r="B88" s="132"/>
      <c r="C88" s="132"/>
      <c r="D88" s="132"/>
      <c r="E88" s="132">
        <v>4</v>
      </c>
      <c r="F88" s="132">
        <v>5</v>
      </c>
      <c r="G88" s="104" t="s">
        <v>197</v>
      </c>
      <c r="H88" s="248" t="s">
        <v>139</v>
      </c>
      <c r="I88" s="439">
        <v>9</v>
      </c>
      <c r="J88" s="380"/>
      <c r="K88" s="318">
        <f>SUM(Q88,V88,AA88,AF88,AK88,AP88,AU88,AZ88,BE88,BJ88)</f>
        <v>108</v>
      </c>
      <c r="L88" s="378">
        <f>SUM(M88:P88)</f>
        <v>67</v>
      </c>
      <c r="M88" s="318">
        <f>SUM(S88,X88,AC88,AH88,AM88,AR88,AW88,BB88,BG88,BL88)</f>
        <v>8</v>
      </c>
      <c r="N88" s="373"/>
      <c r="O88" s="322">
        <f>SUM(T88,Y88,AD88,AI88,AN88,AS88,AX88,BC88,BH88,BM88)</f>
        <v>59</v>
      </c>
      <c r="P88" s="372"/>
      <c r="Q88" s="370"/>
      <c r="R88" s="373"/>
      <c r="S88" s="338"/>
      <c r="T88" s="338"/>
      <c r="U88" s="375"/>
      <c r="V88" s="373"/>
      <c r="W88" s="373"/>
      <c r="X88" s="338"/>
      <c r="Y88" s="338"/>
      <c r="Z88" s="376"/>
      <c r="AA88" s="379"/>
      <c r="AB88" s="373"/>
      <c r="AC88" s="338"/>
      <c r="AD88" s="338"/>
      <c r="AE88" s="375"/>
      <c r="AF88" s="322"/>
      <c r="AG88" s="373"/>
      <c r="AH88" s="338"/>
      <c r="AI88" s="338"/>
      <c r="AJ88" s="374"/>
      <c r="AK88" s="520"/>
      <c r="AL88" s="337"/>
      <c r="AM88" s="338"/>
      <c r="AN88" s="338"/>
      <c r="AO88" s="476"/>
      <c r="AP88" s="351"/>
      <c r="AQ88" s="337"/>
      <c r="AR88" s="338"/>
      <c r="AS88" s="338"/>
      <c r="AT88" s="356"/>
      <c r="AU88" s="318"/>
      <c r="AV88" s="373"/>
      <c r="AW88" s="338"/>
      <c r="AX88" s="338"/>
      <c r="AY88" s="374"/>
      <c r="AZ88" s="322">
        <v>48</v>
      </c>
      <c r="BA88" s="373">
        <f>SUM(BB88:BC88)</f>
        <v>28</v>
      </c>
      <c r="BB88" s="338">
        <v>4</v>
      </c>
      <c r="BC88" s="338">
        <v>24</v>
      </c>
      <c r="BD88" s="324"/>
      <c r="BE88" s="352">
        <v>60</v>
      </c>
      <c r="BF88" s="373">
        <f>SUM(BG88:BH88)</f>
        <v>39</v>
      </c>
      <c r="BG88" s="338">
        <v>4</v>
      </c>
      <c r="BH88" s="338">
        <v>35</v>
      </c>
      <c r="BI88" s="322">
        <v>3</v>
      </c>
      <c r="BJ88" s="351"/>
      <c r="BK88" s="337"/>
      <c r="BL88" s="338"/>
      <c r="BM88" s="338"/>
      <c r="BN88" s="517"/>
      <c r="BO88" s="327">
        <f>SUM(U88,Z88,AE88,AJ88,AO88,AT88,AY88,BD88,BI88,BN88)</f>
        <v>3</v>
      </c>
      <c r="BP88" s="257"/>
      <c r="BQ88" s="37"/>
      <c r="BR88" s="105"/>
      <c r="BS88" s="105"/>
      <c r="BT88" s="105"/>
      <c r="BU88" s="105"/>
      <c r="BV88" s="105"/>
      <c r="BW88" s="105"/>
      <c r="BX88" s="105"/>
      <c r="BY88" s="105"/>
      <c r="BZ88" s="105"/>
      <c r="CA88" s="105"/>
      <c r="CB88" s="105"/>
      <c r="CC88" s="105"/>
      <c r="CD88" s="105"/>
      <c r="CE88" s="105"/>
      <c r="CF88" s="105"/>
      <c r="CG88" s="105"/>
      <c r="CH88" s="105"/>
      <c r="CI88" s="105"/>
      <c r="CJ88" s="105"/>
      <c r="CK88" s="105"/>
      <c r="CL88" s="105"/>
      <c r="CM88" s="105"/>
      <c r="CN88" s="105"/>
      <c r="CO88" s="105"/>
      <c r="CP88" s="105"/>
      <c r="CQ88" s="105"/>
      <c r="CR88" s="105"/>
      <c r="CS88" s="105"/>
      <c r="CT88" s="105"/>
      <c r="CU88" s="105"/>
      <c r="CV88" s="105"/>
      <c r="CW88" s="105"/>
      <c r="CX88" s="105"/>
      <c r="CY88" s="105"/>
      <c r="CZ88" s="105"/>
      <c r="DA88" s="105"/>
      <c r="DB88" s="105"/>
      <c r="DC88" s="105"/>
      <c r="DD88" s="105"/>
      <c r="DE88" s="105"/>
      <c r="DF88" s="105"/>
      <c r="DG88" s="105"/>
      <c r="DH88" s="105"/>
      <c r="DI88" s="105"/>
      <c r="DJ88" s="105"/>
      <c r="DK88" s="105"/>
      <c r="DL88" s="105"/>
      <c r="DM88" s="105"/>
      <c r="DN88" s="105"/>
      <c r="DO88" s="105"/>
      <c r="DP88" s="105"/>
      <c r="DQ88" s="105"/>
      <c r="DR88" s="105"/>
      <c r="DS88" s="105"/>
    </row>
    <row r="89" spans="2:123" ht="47.25" customHeight="1">
      <c r="B89" s="132"/>
      <c r="C89" s="132"/>
      <c r="D89" s="132"/>
      <c r="E89" s="132">
        <v>4</v>
      </c>
      <c r="F89" s="132">
        <v>5</v>
      </c>
      <c r="G89" s="217" t="s">
        <v>351</v>
      </c>
      <c r="H89" s="254" t="s">
        <v>416</v>
      </c>
      <c r="I89" s="330"/>
      <c r="J89" s="397"/>
      <c r="K89" s="332"/>
      <c r="L89" s="333"/>
      <c r="M89" s="332"/>
      <c r="N89" s="334"/>
      <c r="O89" s="334"/>
      <c r="P89" s="335"/>
      <c r="Q89" s="342"/>
      <c r="R89" s="343"/>
      <c r="S89" s="338"/>
      <c r="T89" s="338"/>
      <c r="U89" s="375"/>
      <c r="V89" s="373"/>
      <c r="W89" s="373"/>
      <c r="X89" s="338"/>
      <c r="Y89" s="338"/>
      <c r="Z89" s="344"/>
      <c r="AA89" s="342"/>
      <c r="AB89" s="343"/>
      <c r="AC89" s="343"/>
      <c r="AD89" s="343"/>
      <c r="AE89" s="343"/>
      <c r="AF89" s="343"/>
      <c r="AG89" s="343"/>
      <c r="AH89" s="343"/>
      <c r="AI89" s="343"/>
      <c r="AJ89" s="344"/>
      <c r="AK89" s="345"/>
      <c r="AL89" s="346"/>
      <c r="AM89" s="346"/>
      <c r="AN89" s="346"/>
      <c r="AO89" s="346"/>
      <c r="AP89" s="346"/>
      <c r="AQ89" s="346"/>
      <c r="AR89" s="346"/>
      <c r="AS89" s="346"/>
      <c r="AT89" s="347"/>
      <c r="AU89" s="345"/>
      <c r="AV89" s="346"/>
      <c r="AW89" s="346"/>
      <c r="AX89" s="346"/>
      <c r="AY89" s="346"/>
      <c r="AZ89" s="346"/>
      <c r="BA89" s="346"/>
      <c r="BB89" s="346"/>
      <c r="BC89" s="346"/>
      <c r="BD89" s="347"/>
      <c r="BE89" s="345"/>
      <c r="BF89" s="346"/>
      <c r="BG89" s="338"/>
      <c r="BH89" s="338"/>
      <c r="BI89" s="346"/>
      <c r="BJ89" s="346"/>
      <c r="BK89" s="346"/>
      <c r="BL89" s="338"/>
      <c r="BM89" s="338"/>
      <c r="BN89" s="348"/>
      <c r="BO89" s="327"/>
      <c r="BP89" s="257" t="str">
        <f>'МАТРИЦА КОМПЕТЕНЦИЙ'!B57</f>
        <v>СК-8</v>
      </c>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row>
    <row r="90" spans="2:123" s="106" customFormat="1" ht="43.5" customHeight="1">
      <c r="B90" s="132"/>
      <c r="C90" s="132"/>
      <c r="D90" s="132"/>
      <c r="E90" s="132">
        <v>4</v>
      </c>
      <c r="F90" s="132">
        <v>5</v>
      </c>
      <c r="G90" s="104" t="s">
        <v>238</v>
      </c>
      <c r="H90" s="248" t="s">
        <v>123</v>
      </c>
      <c r="I90" s="603">
        <v>8</v>
      </c>
      <c r="J90" s="620" t="s">
        <v>444</v>
      </c>
      <c r="K90" s="318">
        <f>SUM(Q90,V90,AA90,AF90,AK90,AP90,AU90,AZ90,BE90,BJ90)</f>
        <v>462</v>
      </c>
      <c r="L90" s="378">
        <f>SUM(M90:P90)</f>
        <v>278</v>
      </c>
      <c r="M90" s="318">
        <f>SUM(S90,X90,AC90,AH90,AM90,AR90,AW90,BB90,BG90,BL90)</f>
        <v>28</v>
      </c>
      <c r="N90" s="373"/>
      <c r="O90" s="322">
        <f>SUM(T90,Y90,AD90,AI90,AN90,AS90,AX90,BC90,BH90,BM90)</f>
        <v>250</v>
      </c>
      <c r="P90" s="372"/>
      <c r="Q90" s="370"/>
      <c r="R90" s="373"/>
      <c r="S90" s="338"/>
      <c r="T90" s="338"/>
      <c r="U90" s="375"/>
      <c r="V90" s="373"/>
      <c r="W90" s="373"/>
      <c r="X90" s="338"/>
      <c r="Y90" s="338"/>
      <c r="Z90" s="376"/>
      <c r="AA90" s="444"/>
      <c r="AB90" s="373"/>
      <c r="AC90" s="338"/>
      <c r="AD90" s="338"/>
      <c r="AE90" s="442"/>
      <c r="AF90" s="442"/>
      <c r="AG90" s="373"/>
      <c r="AH90" s="338"/>
      <c r="AI90" s="338"/>
      <c r="AJ90" s="455"/>
      <c r="AK90" s="456"/>
      <c r="AL90" s="373"/>
      <c r="AM90" s="338"/>
      <c r="AN90" s="338"/>
      <c r="AO90" s="442"/>
      <c r="AP90" s="442"/>
      <c r="AQ90" s="373"/>
      <c r="AR90" s="338"/>
      <c r="AS90" s="338"/>
      <c r="AT90" s="477"/>
      <c r="AU90" s="370">
        <v>138</v>
      </c>
      <c r="AV90" s="373">
        <f>SUM(AW90:AX90)</f>
        <v>78</v>
      </c>
      <c r="AW90" s="338">
        <v>12</v>
      </c>
      <c r="AX90" s="401">
        <v>66</v>
      </c>
      <c r="AY90" s="339">
        <v>3</v>
      </c>
      <c r="AZ90" s="322">
        <v>138</v>
      </c>
      <c r="BA90" s="373">
        <f>SUM(BB90:BC90)</f>
        <v>84</v>
      </c>
      <c r="BB90" s="338">
        <v>12</v>
      </c>
      <c r="BC90" s="401">
        <v>72</v>
      </c>
      <c r="BD90" s="366">
        <v>3</v>
      </c>
      <c r="BE90" s="352">
        <v>90</v>
      </c>
      <c r="BF90" s="373">
        <f>SUM(BG90:BH90)</f>
        <v>53</v>
      </c>
      <c r="BG90" s="338">
        <v>4</v>
      </c>
      <c r="BH90" s="338">
        <v>49</v>
      </c>
      <c r="BI90" s="322">
        <v>3</v>
      </c>
      <c r="BJ90" s="339">
        <v>96</v>
      </c>
      <c r="BK90" s="337">
        <f>SUM(BL90:BM90)</f>
        <v>63</v>
      </c>
      <c r="BL90" s="338"/>
      <c r="BM90" s="338">
        <v>63</v>
      </c>
      <c r="BN90" s="448">
        <v>3</v>
      </c>
      <c r="BO90" s="327">
        <f>SUM(U90,Z90,AE90,AJ90,AO90,AT90,AY90,BD90,BI90,BN90)</f>
        <v>12</v>
      </c>
      <c r="BP90" s="257"/>
      <c r="BQ90" s="37"/>
      <c r="BR90" s="105"/>
      <c r="BS90" s="105"/>
      <c r="BT90" s="105"/>
      <c r="BU90" s="105"/>
      <c r="BV90" s="105"/>
      <c r="BW90" s="105"/>
      <c r="BX90" s="105"/>
      <c r="BY90" s="105"/>
      <c r="BZ90" s="105"/>
      <c r="CA90" s="105"/>
      <c r="CB90" s="105"/>
      <c r="CC90" s="105"/>
      <c r="CD90" s="105"/>
      <c r="CE90" s="105"/>
      <c r="CF90" s="105"/>
      <c r="CG90" s="105"/>
      <c r="CH90" s="105"/>
      <c r="CI90" s="105"/>
      <c r="CJ90" s="105"/>
      <c r="CK90" s="105"/>
      <c r="CL90" s="105"/>
      <c r="CM90" s="105"/>
      <c r="CN90" s="105"/>
      <c r="CO90" s="105"/>
      <c r="CP90" s="105"/>
      <c r="CQ90" s="105"/>
      <c r="CR90" s="105"/>
      <c r="CS90" s="105"/>
      <c r="CT90" s="105"/>
      <c r="CU90" s="105"/>
      <c r="CV90" s="105"/>
      <c r="CW90" s="105"/>
      <c r="CX90" s="105"/>
      <c r="CY90" s="105"/>
      <c r="CZ90" s="105"/>
      <c r="DA90" s="105"/>
      <c r="DB90" s="105"/>
      <c r="DC90" s="105"/>
      <c r="DD90" s="105"/>
      <c r="DE90" s="105"/>
      <c r="DF90" s="105"/>
      <c r="DG90" s="105"/>
      <c r="DH90" s="105"/>
      <c r="DI90" s="105"/>
      <c r="DJ90" s="105"/>
      <c r="DK90" s="105"/>
      <c r="DL90" s="105"/>
      <c r="DM90" s="105"/>
      <c r="DN90" s="105"/>
      <c r="DO90" s="105"/>
      <c r="DP90" s="105"/>
      <c r="DQ90" s="105"/>
      <c r="DR90" s="105"/>
      <c r="DS90" s="105"/>
    </row>
    <row r="91" spans="2:123" ht="99.75" customHeight="1">
      <c r="B91" s="132"/>
      <c r="C91" s="132">
        <v>2</v>
      </c>
      <c r="D91" s="132">
        <v>3</v>
      </c>
      <c r="E91" s="132"/>
      <c r="F91" s="132">
        <v>5</v>
      </c>
      <c r="G91" s="190" t="s">
        <v>352</v>
      </c>
      <c r="H91" s="253" t="s">
        <v>417</v>
      </c>
      <c r="I91" s="383"/>
      <c r="J91" s="384"/>
      <c r="K91" s="385"/>
      <c r="L91" s="386"/>
      <c r="M91" s="385"/>
      <c r="N91" s="387"/>
      <c r="O91" s="387"/>
      <c r="P91" s="388"/>
      <c r="Q91" s="389"/>
      <c r="R91" s="390"/>
      <c r="S91" s="338"/>
      <c r="T91" s="338"/>
      <c r="U91" s="375"/>
      <c r="V91" s="373"/>
      <c r="W91" s="373"/>
      <c r="X91" s="338"/>
      <c r="Y91" s="338"/>
      <c r="Z91" s="391"/>
      <c r="AA91" s="389"/>
      <c r="AB91" s="390"/>
      <c r="AC91" s="390"/>
      <c r="AD91" s="390"/>
      <c r="AE91" s="390"/>
      <c r="AF91" s="390"/>
      <c r="AG91" s="390"/>
      <c r="AH91" s="390"/>
      <c r="AI91" s="390"/>
      <c r="AJ91" s="391"/>
      <c r="AK91" s="392"/>
      <c r="AL91" s="393"/>
      <c r="AM91" s="393"/>
      <c r="AN91" s="393"/>
      <c r="AO91" s="393"/>
      <c r="AP91" s="393"/>
      <c r="AQ91" s="393"/>
      <c r="AR91" s="393"/>
      <c r="AS91" s="393"/>
      <c r="AT91" s="394"/>
      <c r="AU91" s="392"/>
      <c r="AV91" s="393"/>
      <c r="AW91" s="338"/>
      <c r="AX91" s="338"/>
      <c r="AY91" s="339"/>
      <c r="AZ91" s="322"/>
      <c r="BA91" s="373"/>
      <c r="BB91" s="338"/>
      <c r="BC91" s="338"/>
      <c r="BD91" s="394"/>
      <c r="BE91" s="392"/>
      <c r="BF91" s="393"/>
      <c r="BG91" s="338"/>
      <c r="BH91" s="338"/>
      <c r="BI91" s="393"/>
      <c r="BJ91" s="393"/>
      <c r="BK91" s="393"/>
      <c r="BL91" s="338"/>
      <c r="BM91" s="338"/>
      <c r="BN91" s="395"/>
      <c r="BO91" s="327"/>
      <c r="BP91" s="25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row>
    <row r="92" spans="2:123" ht="70.5" customHeight="1">
      <c r="B92" s="132"/>
      <c r="C92" s="132"/>
      <c r="D92" s="132"/>
      <c r="E92" s="132">
        <v>4</v>
      </c>
      <c r="F92" s="132"/>
      <c r="G92" s="174" t="s">
        <v>239</v>
      </c>
      <c r="H92" s="248" t="s">
        <v>86</v>
      </c>
      <c r="I92" s="370">
        <v>7</v>
      </c>
      <c r="J92" s="475"/>
      <c r="K92" s="318">
        <f>SUM(Q92,V92,AA92,AF92,AK92,AP92,AU92,AZ92,BE92,BJ92)</f>
        <v>108</v>
      </c>
      <c r="L92" s="378">
        <f>SUM(M92:P92)</f>
        <v>59</v>
      </c>
      <c r="M92" s="318">
        <f>SUM(S92,X92,AC92,AH92,AM92,AR92,AW92,BB92,BG92,BL92)</f>
        <v>24</v>
      </c>
      <c r="N92" s="373"/>
      <c r="O92" s="322">
        <f>SUM(T92,Y92,AD92,AI92,AN92,AS92,AX92,BC92,BH92,BM92,BQ92,BT92)</f>
        <v>35</v>
      </c>
      <c r="P92" s="372"/>
      <c r="Q92" s="370"/>
      <c r="R92" s="373"/>
      <c r="S92" s="338"/>
      <c r="T92" s="338"/>
      <c r="U92" s="375"/>
      <c r="V92" s="373"/>
      <c r="W92" s="373"/>
      <c r="X92" s="338"/>
      <c r="Y92" s="338"/>
      <c r="Z92" s="376"/>
      <c r="AA92" s="444"/>
      <c r="AB92" s="373"/>
      <c r="AC92" s="338"/>
      <c r="AD92" s="338"/>
      <c r="AE92" s="442"/>
      <c r="AF92" s="442"/>
      <c r="AG92" s="373"/>
      <c r="AH92" s="338"/>
      <c r="AI92" s="338"/>
      <c r="AJ92" s="455"/>
      <c r="AK92" s="456"/>
      <c r="AL92" s="373"/>
      <c r="AM92" s="338"/>
      <c r="AN92" s="338"/>
      <c r="AO92" s="442"/>
      <c r="AP92" s="446">
        <f>AQ92*1.65</f>
        <v>0</v>
      </c>
      <c r="AQ92" s="373">
        <f>SUM(AR92:AS92)</f>
        <v>0</v>
      </c>
      <c r="AR92" s="338"/>
      <c r="AS92" s="338"/>
      <c r="AT92" s="445">
        <f>AP92/36</f>
        <v>0</v>
      </c>
      <c r="AU92" s="352">
        <v>108</v>
      </c>
      <c r="AV92" s="373">
        <f>SUM(AW92:AX92)</f>
        <v>59</v>
      </c>
      <c r="AW92" s="381">
        <v>24</v>
      </c>
      <c r="AX92" s="338">
        <v>35</v>
      </c>
      <c r="AY92" s="322">
        <v>3</v>
      </c>
      <c r="AZ92" s="322">
        <f>BA92*1.6</f>
        <v>0</v>
      </c>
      <c r="BA92" s="373">
        <f>SUM(BB92:BC92)</f>
        <v>0</v>
      </c>
      <c r="BB92" s="338"/>
      <c r="BC92" s="338"/>
      <c r="BD92" s="376">
        <f>AZ92/36</f>
        <v>0</v>
      </c>
      <c r="BE92" s="379">
        <f>BF92*1.55</f>
        <v>0</v>
      </c>
      <c r="BF92" s="322">
        <f>SUM(BG92:BH92)</f>
        <v>0</v>
      </c>
      <c r="BG92" s="326"/>
      <c r="BH92" s="326"/>
      <c r="BI92" s="322">
        <f>BE92/36</f>
        <v>0</v>
      </c>
      <c r="BJ92" s="322">
        <f>BK92*1.65</f>
        <v>0</v>
      </c>
      <c r="BK92" s="322"/>
      <c r="BL92" s="326"/>
      <c r="BM92" s="326"/>
      <c r="BN92" s="324">
        <f>BJ92/36</f>
        <v>0</v>
      </c>
      <c r="BO92" s="327">
        <f>SUM(U92,Z92,AE92,AJ92,AO92,AT92,AY92,BD92,BI92,BN92)</f>
        <v>3</v>
      </c>
      <c r="BP92" s="257" t="str">
        <f>'МАТРИЦА КОМПЕТЕНЦИЙ'!B58</f>
        <v>СК-9</v>
      </c>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row>
    <row r="93" spans="2:123" s="106" customFormat="1" ht="71.25" customHeight="1" thickBot="1">
      <c r="B93" s="132"/>
      <c r="C93" s="132"/>
      <c r="D93" s="132"/>
      <c r="E93" s="132"/>
      <c r="F93" s="132">
        <v>5</v>
      </c>
      <c r="G93" s="174" t="s">
        <v>461</v>
      </c>
      <c r="H93" s="265" t="s">
        <v>420</v>
      </c>
      <c r="I93" s="119"/>
      <c r="J93" s="521" t="s">
        <v>555</v>
      </c>
      <c r="K93" s="522">
        <f>SUM(Q93,V93,AA93,AF93,AK93,AP93,AU93,AZ93,BE93,BJ93)</f>
        <v>90</v>
      </c>
      <c r="L93" s="523">
        <f>SUM(M93:P93)</f>
        <v>46</v>
      </c>
      <c r="M93" s="524">
        <f>SUM(S93,X93,AC93,AH93,AM93,AR93,AW93,BB93,BG93,BL93)</f>
        <v>4</v>
      </c>
      <c r="N93" s="525"/>
      <c r="O93" s="526">
        <f>SUM(T93,Y93,AD93,AI93,AN93,AS93,AX93,BC93,BH93,BM93)</f>
        <v>42</v>
      </c>
      <c r="P93" s="527"/>
      <c r="Q93" s="528"/>
      <c r="R93" s="525"/>
      <c r="S93" s="529"/>
      <c r="T93" s="529"/>
      <c r="U93" s="530"/>
      <c r="V93" s="525"/>
      <c r="W93" s="525"/>
      <c r="X93" s="529"/>
      <c r="Y93" s="529"/>
      <c r="Z93" s="531"/>
      <c r="AA93" s="532"/>
      <c r="AB93" s="525"/>
      <c r="AC93" s="529"/>
      <c r="AD93" s="529"/>
      <c r="AE93" s="533"/>
      <c r="AF93" s="533"/>
      <c r="AG93" s="525"/>
      <c r="AH93" s="529"/>
      <c r="AI93" s="529"/>
      <c r="AJ93" s="534"/>
      <c r="AK93" s="535"/>
      <c r="AL93" s="525"/>
      <c r="AM93" s="529"/>
      <c r="AN93" s="529"/>
      <c r="AO93" s="533"/>
      <c r="AP93" s="533"/>
      <c r="AQ93" s="525"/>
      <c r="AR93" s="529"/>
      <c r="AS93" s="529"/>
      <c r="AT93" s="536"/>
      <c r="AU93" s="537">
        <f>AV93*1.7</f>
        <v>0</v>
      </c>
      <c r="AV93" s="525">
        <f>SUM(AW93:AX93)</f>
        <v>0</v>
      </c>
      <c r="AW93" s="529"/>
      <c r="AX93" s="529"/>
      <c r="AY93" s="538">
        <f>AU93/36</f>
        <v>0</v>
      </c>
      <c r="AZ93" s="539">
        <f>BA93*1.52</f>
        <v>0</v>
      </c>
      <c r="BA93" s="525">
        <f>SUM(BB93:BC93)</f>
        <v>0</v>
      </c>
      <c r="BB93" s="529"/>
      <c r="BC93" s="529"/>
      <c r="BD93" s="534">
        <f>AZ93/36</f>
        <v>0</v>
      </c>
      <c r="BE93" s="540">
        <v>90</v>
      </c>
      <c r="BF93" s="525">
        <f>SUM(BG93:BH93)</f>
        <v>46</v>
      </c>
      <c r="BG93" s="529">
        <v>4</v>
      </c>
      <c r="BH93" s="529">
        <v>42</v>
      </c>
      <c r="BI93" s="526">
        <v>3</v>
      </c>
      <c r="BJ93" s="541"/>
      <c r="BK93" s="542"/>
      <c r="BL93" s="529"/>
      <c r="BM93" s="543"/>
      <c r="BN93" s="544"/>
      <c r="BO93" s="592">
        <f>SUM(U93,Z93,AE93,AJ93,AO93,AT93,AY93,BD93,BI93,BN93)</f>
        <v>3</v>
      </c>
      <c r="BP93" s="633" t="str">
        <f>'МАТРИЦА КОМПЕТЕНЦИЙ'!B59</f>
        <v>СК-10</v>
      </c>
      <c r="BQ93" s="37"/>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105"/>
      <c r="CN93" s="105"/>
      <c r="CO93" s="105"/>
      <c r="CP93" s="105"/>
      <c r="CQ93" s="105"/>
      <c r="CR93" s="105"/>
      <c r="CS93" s="105"/>
      <c r="CT93" s="105"/>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row>
    <row r="94" spans="2:123" ht="51" customHeight="1">
      <c r="B94" s="132"/>
      <c r="C94" s="132">
        <v>2</v>
      </c>
      <c r="D94" s="132">
        <v>3</v>
      </c>
      <c r="E94" s="132">
        <v>4</v>
      </c>
      <c r="F94" s="132"/>
      <c r="G94" s="115" t="s">
        <v>524</v>
      </c>
      <c r="H94" s="266" t="s">
        <v>179</v>
      </c>
      <c r="I94" s="71"/>
      <c r="J94" s="545"/>
      <c r="K94" s="546"/>
      <c r="L94" s="547"/>
      <c r="M94" s="546"/>
      <c r="N94" s="548"/>
      <c r="O94" s="548"/>
      <c r="P94" s="549"/>
      <c r="Q94" s="546"/>
      <c r="R94" s="548"/>
      <c r="S94" s="550"/>
      <c r="T94" s="550"/>
      <c r="U94" s="551"/>
      <c r="V94" s="548"/>
      <c r="W94" s="548"/>
      <c r="X94" s="550"/>
      <c r="Y94" s="550"/>
      <c r="Z94" s="551"/>
      <c r="AA94" s="546"/>
      <c r="AB94" s="548"/>
      <c r="AC94" s="550"/>
      <c r="AD94" s="550"/>
      <c r="AE94" s="551"/>
      <c r="AF94" s="548"/>
      <c r="AG94" s="548"/>
      <c r="AH94" s="552"/>
      <c r="AI94" s="550"/>
      <c r="AJ94" s="551"/>
      <c r="AK94" s="546"/>
      <c r="AL94" s="548"/>
      <c r="AM94" s="550"/>
      <c r="AN94" s="550"/>
      <c r="AO94" s="551"/>
      <c r="AP94" s="548"/>
      <c r="AQ94" s="548"/>
      <c r="AR94" s="550"/>
      <c r="AS94" s="550"/>
      <c r="AT94" s="551"/>
      <c r="AU94" s="546"/>
      <c r="AV94" s="548"/>
      <c r="AW94" s="550"/>
      <c r="AX94" s="550"/>
      <c r="AY94" s="551"/>
      <c r="AZ94" s="548"/>
      <c r="BA94" s="548"/>
      <c r="BB94" s="550"/>
      <c r="BC94" s="550"/>
      <c r="BD94" s="551"/>
      <c r="BE94" s="546"/>
      <c r="BF94" s="548"/>
      <c r="BG94" s="550"/>
      <c r="BH94" s="550"/>
      <c r="BI94" s="551"/>
      <c r="BJ94" s="548"/>
      <c r="BK94" s="548"/>
      <c r="BL94" s="550"/>
      <c r="BM94" s="550"/>
      <c r="BN94" s="547"/>
      <c r="BO94" s="593"/>
      <c r="BP94" s="631"/>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row>
    <row r="95" spans="2:123" ht="96.75" customHeight="1">
      <c r="B95" s="132"/>
      <c r="C95" s="132">
        <v>2</v>
      </c>
      <c r="D95" s="132"/>
      <c r="E95" s="132"/>
      <c r="F95" s="132"/>
      <c r="G95" s="116" t="s">
        <v>525</v>
      </c>
      <c r="H95" s="267" t="s">
        <v>450</v>
      </c>
      <c r="I95" s="117"/>
      <c r="J95" s="553" t="s">
        <v>112</v>
      </c>
      <c r="K95" s="554" t="s">
        <v>182</v>
      </c>
      <c r="L95" s="555" t="s">
        <v>183</v>
      </c>
      <c r="M95" s="463" t="s">
        <v>181</v>
      </c>
      <c r="N95" s="556"/>
      <c r="O95" s="556"/>
      <c r="P95" s="371" t="s">
        <v>305</v>
      </c>
      <c r="Q95" s="557"/>
      <c r="R95" s="558"/>
      <c r="S95" s="559"/>
      <c r="T95" s="559"/>
      <c r="U95" s="560"/>
      <c r="V95" s="561" t="s">
        <v>182</v>
      </c>
      <c r="W95" s="558" t="s">
        <v>183</v>
      </c>
      <c r="X95" s="559" t="s">
        <v>181</v>
      </c>
      <c r="Y95" s="559" t="s">
        <v>305</v>
      </c>
      <c r="Z95" s="562"/>
      <c r="AA95" s="563"/>
      <c r="AB95" s="558"/>
      <c r="AC95" s="559"/>
      <c r="AD95" s="559"/>
      <c r="AE95" s="564"/>
      <c r="AF95" s="320"/>
      <c r="AG95" s="485"/>
      <c r="AH95" s="434"/>
      <c r="AI95" s="434"/>
      <c r="AJ95" s="320"/>
      <c r="AK95" s="487"/>
      <c r="AL95" s="485"/>
      <c r="AM95" s="434"/>
      <c r="AN95" s="434"/>
      <c r="AO95" s="564"/>
      <c r="AP95" s="320"/>
      <c r="AQ95" s="485"/>
      <c r="AR95" s="434"/>
      <c r="AS95" s="434"/>
      <c r="AT95" s="565"/>
      <c r="AU95" s="316"/>
      <c r="AV95" s="485"/>
      <c r="AW95" s="434"/>
      <c r="AX95" s="434"/>
      <c r="AY95" s="564"/>
      <c r="AZ95" s="320"/>
      <c r="BA95" s="485"/>
      <c r="BB95" s="434"/>
      <c r="BC95" s="434"/>
      <c r="BD95" s="565"/>
      <c r="BE95" s="316"/>
      <c r="BF95" s="485"/>
      <c r="BG95" s="434"/>
      <c r="BH95" s="434"/>
      <c r="BI95" s="564"/>
      <c r="BJ95" s="320"/>
      <c r="BK95" s="485"/>
      <c r="BL95" s="434"/>
      <c r="BM95" s="434"/>
      <c r="BN95" s="566"/>
      <c r="BO95" s="327">
        <f>SUM(U95,Z95,AE95,AJ95,AO95,AT95,AY95,BD95,BI95,BN95)</f>
        <v>0</v>
      </c>
      <c r="BP95" s="257" t="str">
        <f>'МАТРИЦА КОМПЕТЕНЦИЙ'!B62</f>
        <v>СК-13</v>
      </c>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row>
    <row r="96" spans="2:123" ht="97.5" customHeight="1">
      <c r="B96" s="132"/>
      <c r="C96" s="132"/>
      <c r="D96" s="132"/>
      <c r="E96" s="132"/>
      <c r="F96" s="132"/>
      <c r="G96" s="116" t="s">
        <v>526</v>
      </c>
      <c r="H96" s="267" t="s">
        <v>451</v>
      </c>
      <c r="I96" s="117"/>
      <c r="J96" s="483" t="s">
        <v>196</v>
      </c>
      <c r="K96" s="554" t="s">
        <v>232</v>
      </c>
      <c r="L96" s="555" t="s">
        <v>377</v>
      </c>
      <c r="M96" s="463"/>
      <c r="N96" s="556"/>
      <c r="O96" s="556" t="s">
        <v>377</v>
      </c>
      <c r="P96" s="371"/>
      <c r="Q96" s="557"/>
      <c r="R96" s="558"/>
      <c r="S96" s="559"/>
      <c r="T96" s="559"/>
      <c r="U96" s="560"/>
      <c r="V96" s="561"/>
      <c r="W96" s="558"/>
      <c r="X96" s="559"/>
      <c r="Y96" s="559"/>
      <c r="Z96" s="562"/>
      <c r="AA96" s="563"/>
      <c r="AB96" s="558"/>
      <c r="AC96" s="559"/>
      <c r="AD96" s="559"/>
      <c r="AE96" s="564"/>
      <c r="AF96" s="320"/>
      <c r="AG96" s="485"/>
      <c r="AH96" s="434"/>
      <c r="AI96" s="434"/>
      <c r="AJ96" s="320"/>
      <c r="AK96" s="487"/>
      <c r="AL96" s="485"/>
      <c r="AM96" s="434"/>
      <c r="AN96" s="434"/>
      <c r="AO96" s="564"/>
      <c r="AP96" s="320"/>
      <c r="AQ96" s="485"/>
      <c r="AR96" s="434"/>
      <c r="AS96" s="434"/>
      <c r="AT96" s="565"/>
      <c r="AU96" s="316"/>
      <c r="AV96" s="485"/>
      <c r="AW96" s="434"/>
      <c r="AX96" s="434"/>
      <c r="AY96" s="564"/>
      <c r="AZ96" s="320"/>
      <c r="BA96" s="485"/>
      <c r="BB96" s="434"/>
      <c r="BC96" s="434"/>
      <c r="BD96" s="565"/>
      <c r="BE96" s="316"/>
      <c r="BF96" s="485"/>
      <c r="BG96" s="434"/>
      <c r="BH96" s="434"/>
      <c r="BI96" s="564"/>
      <c r="BJ96" s="567" t="s">
        <v>232</v>
      </c>
      <c r="BK96" s="558" t="s">
        <v>377</v>
      </c>
      <c r="BL96" s="434"/>
      <c r="BM96" s="434" t="s">
        <v>377</v>
      </c>
      <c r="BN96" s="566"/>
      <c r="BO96" s="327">
        <v>0</v>
      </c>
      <c r="BP96" s="257" t="str">
        <f>'МАТРИЦА КОМПЕТЕНЦИЙ'!B60</f>
        <v>СК-11</v>
      </c>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row>
    <row r="97" spans="2:123" ht="48" customHeight="1" thickBot="1">
      <c r="B97" s="132"/>
      <c r="C97" s="132"/>
      <c r="D97" s="132">
        <v>3</v>
      </c>
      <c r="E97" s="132">
        <v>4</v>
      </c>
      <c r="F97" s="132"/>
      <c r="G97" s="116" t="s">
        <v>527</v>
      </c>
      <c r="H97" s="267" t="s">
        <v>89</v>
      </c>
      <c r="I97" s="118"/>
      <c r="J97" s="568"/>
      <c r="K97" s="463" t="s">
        <v>234</v>
      </c>
      <c r="L97" s="555" t="s">
        <v>234</v>
      </c>
      <c r="M97" s="370"/>
      <c r="N97" s="373"/>
      <c r="O97" s="556" t="s">
        <v>234</v>
      </c>
      <c r="P97" s="569"/>
      <c r="Q97" s="570"/>
      <c r="R97" s="571"/>
      <c r="S97" s="572"/>
      <c r="T97" s="572"/>
      <c r="U97" s="573"/>
      <c r="V97" s="571"/>
      <c r="W97" s="571"/>
      <c r="X97" s="572"/>
      <c r="Y97" s="572"/>
      <c r="Z97" s="573"/>
      <c r="AA97" s="570"/>
      <c r="AB97" s="571"/>
      <c r="AC97" s="572"/>
      <c r="AD97" s="572"/>
      <c r="AE97" s="573"/>
      <c r="AF97" s="571"/>
      <c r="AG97" s="571"/>
      <c r="AH97" s="574"/>
      <c r="AI97" s="572"/>
      <c r="AJ97" s="575"/>
      <c r="AK97" s="576" t="s">
        <v>180</v>
      </c>
      <c r="AL97" s="558" t="s">
        <v>180</v>
      </c>
      <c r="AM97" s="434"/>
      <c r="AN97" s="434" t="s">
        <v>180</v>
      </c>
      <c r="AO97" s="485"/>
      <c r="AP97" s="558" t="s">
        <v>180</v>
      </c>
      <c r="AQ97" s="558" t="s">
        <v>180</v>
      </c>
      <c r="AR97" s="434"/>
      <c r="AS97" s="434" t="s">
        <v>180</v>
      </c>
      <c r="AT97" s="486"/>
      <c r="AU97" s="558" t="s">
        <v>232</v>
      </c>
      <c r="AV97" s="558" t="s">
        <v>232</v>
      </c>
      <c r="AW97" s="434"/>
      <c r="AX97" s="434" t="s">
        <v>232</v>
      </c>
      <c r="AY97" s="485"/>
      <c r="AZ97" s="558" t="s">
        <v>183</v>
      </c>
      <c r="BA97" s="558" t="s">
        <v>183</v>
      </c>
      <c r="BB97" s="434"/>
      <c r="BC97" s="434" t="s">
        <v>183</v>
      </c>
      <c r="BD97" s="486"/>
      <c r="BE97" s="570"/>
      <c r="BF97" s="571"/>
      <c r="BG97" s="572"/>
      <c r="BH97" s="572"/>
      <c r="BI97" s="573"/>
      <c r="BJ97" s="571"/>
      <c r="BK97" s="571"/>
      <c r="BL97" s="434"/>
      <c r="BM97" s="434"/>
      <c r="BN97" s="577"/>
      <c r="BO97" s="594"/>
      <c r="BP97" s="633"/>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row>
    <row r="98" spans="2:123" ht="46.5" customHeight="1" thickBot="1">
      <c r="B98" s="132">
        <v>1</v>
      </c>
      <c r="C98" s="132">
        <v>2</v>
      </c>
      <c r="D98" s="132">
        <v>3</v>
      </c>
      <c r="E98" s="132">
        <v>4</v>
      </c>
      <c r="F98" s="132"/>
      <c r="G98" s="120" t="s">
        <v>528</v>
      </c>
      <c r="H98" s="268" t="s">
        <v>582</v>
      </c>
      <c r="I98" s="70"/>
      <c r="J98" s="578"/>
      <c r="K98" s="579"/>
      <c r="L98" s="580"/>
      <c r="M98" s="579"/>
      <c r="N98" s="581"/>
      <c r="O98" s="581"/>
      <c r="P98" s="582"/>
      <c r="Q98" s="579"/>
      <c r="R98" s="581"/>
      <c r="S98" s="583"/>
      <c r="T98" s="583"/>
      <c r="U98" s="584"/>
      <c r="V98" s="581"/>
      <c r="W98" s="581"/>
      <c r="X98" s="583"/>
      <c r="Y98" s="583"/>
      <c r="Z98" s="584"/>
      <c r="AA98" s="579"/>
      <c r="AB98" s="581"/>
      <c r="AC98" s="583"/>
      <c r="AD98" s="583"/>
      <c r="AE98" s="584"/>
      <c r="AF98" s="581"/>
      <c r="AG98" s="581"/>
      <c r="AH98" s="585"/>
      <c r="AI98" s="583"/>
      <c r="AJ98" s="584"/>
      <c r="AK98" s="579"/>
      <c r="AL98" s="581"/>
      <c r="AM98" s="583"/>
      <c r="AN98" s="583"/>
      <c r="AO98" s="584"/>
      <c r="AP98" s="581"/>
      <c r="AQ98" s="581"/>
      <c r="AR98" s="583"/>
      <c r="AS98" s="583"/>
      <c r="AT98" s="584"/>
      <c r="AU98" s="579"/>
      <c r="AV98" s="581"/>
      <c r="AW98" s="583"/>
      <c r="AX98" s="583"/>
      <c r="AY98" s="584"/>
      <c r="AZ98" s="581"/>
      <c r="BA98" s="581"/>
      <c r="BB98" s="583"/>
      <c r="BC98" s="583"/>
      <c r="BD98" s="584"/>
      <c r="BE98" s="579"/>
      <c r="BF98" s="581"/>
      <c r="BG98" s="583"/>
      <c r="BH98" s="583"/>
      <c r="BI98" s="584"/>
      <c r="BJ98" s="581"/>
      <c r="BK98" s="581"/>
      <c r="BL98" s="583"/>
      <c r="BM98" s="583"/>
      <c r="BN98" s="580"/>
      <c r="BO98" s="595"/>
      <c r="BP98" s="634"/>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row>
    <row r="99" spans="2:123" ht="75" customHeight="1">
      <c r="B99" s="132">
        <v>1</v>
      </c>
      <c r="C99" s="132"/>
      <c r="D99" s="132"/>
      <c r="E99" s="132"/>
      <c r="F99" s="132"/>
      <c r="G99" s="104" t="s">
        <v>529</v>
      </c>
      <c r="H99" s="247" t="s">
        <v>418</v>
      </c>
      <c r="I99" s="107"/>
      <c r="J99" s="371" t="s">
        <v>112</v>
      </c>
      <c r="K99" s="554" t="s">
        <v>182</v>
      </c>
      <c r="L99" s="555" t="s">
        <v>180</v>
      </c>
      <c r="M99" s="463" t="s">
        <v>181</v>
      </c>
      <c r="N99" s="556"/>
      <c r="O99" s="556"/>
      <c r="P99" s="371" t="s">
        <v>181</v>
      </c>
      <c r="Q99" s="554"/>
      <c r="R99" s="556"/>
      <c r="S99" s="586"/>
      <c r="T99" s="586"/>
      <c r="U99" s="375"/>
      <c r="V99" s="556" t="s">
        <v>182</v>
      </c>
      <c r="W99" s="556" t="s">
        <v>180</v>
      </c>
      <c r="X99" s="586" t="s">
        <v>181</v>
      </c>
      <c r="Y99" s="586" t="s">
        <v>181</v>
      </c>
      <c r="Z99" s="376"/>
      <c r="AA99" s="336">
        <f>AB99*1.6</f>
        <v>0</v>
      </c>
      <c r="AB99" s="373">
        <f>SUM(AC99:AD99)</f>
        <v>0</v>
      </c>
      <c r="AC99" s="338"/>
      <c r="AD99" s="338"/>
      <c r="AE99" s="375">
        <f>AA99/36</f>
        <v>0</v>
      </c>
      <c r="AF99" s="373"/>
      <c r="AG99" s="373"/>
      <c r="AH99" s="338"/>
      <c r="AI99" s="338"/>
      <c r="AJ99" s="376"/>
      <c r="AK99" s="377"/>
      <c r="AL99" s="373"/>
      <c r="AM99" s="338"/>
      <c r="AN99" s="338"/>
      <c r="AO99" s="373"/>
      <c r="AP99" s="373"/>
      <c r="AQ99" s="373"/>
      <c r="AR99" s="338"/>
      <c r="AS99" s="338"/>
      <c r="AT99" s="378"/>
      <c r="AU99" s="370"/>
      <c r="AV99" s="373"/>
      <c r="AW99" s="338"/>
      <c r="AX99" s="338"/>
      <c r="AY99" s="373"/>
      <c r="AZ99" s="373"/>
      <c r="BA99" s="373"/>
      <c r="BB99" s="338"/>
      <c r="BC99" s="338"/>
      <c r="BD99" s="372"/>
      <c r="BE99" s="377"/>
      <c r="BF99" s="373"/>
      <c r="BG99" s="338"/>
      <c r="BH99" s="338"/>
      <c r="BI99" s="373"/>
      <c r="BJ99" s="373"/>
      <c r="BK99" s="373"/>
      <c r="BL99" s="338"/>
      <c r="BM99" s="338"/>
      <c r="BN99" s="378"/>
      <c r="BO99" s="596"/>
      <c r="BP99" s="631" t="str">
        <f>'МАТРИЦА КОМПЕТЕНЦИЙ'!B43</f>
        <v>БПК-24</v>
      </c>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row>
    <row r="100" spans="2:123" ht="92.25" customHeight="1">
      <c r="B100" s="132">
        <v>1</v>
      </c>
      <c r="C100" s="132"/>
      <c r="D100" s="132"/>
      <c r="E100" s="132"/>
      <c r="F100" s="132"/>
      <c r="G100" s="104" t="s">
        <v>530</v>
      </c>
      <c r="H100" s="247" t="s">
        <v>422</v>
      </c>
      <c r="I100" s="107"/>
      <c r="J100" s="371" t="s">
        <v>378</v>
      </c>
      <c r="K100" s="554" t="s">
        <v>182</v>
      </c>
      <c r="L100" s="555" t="s">
        <v>183</v>
      </c>
      <c r="M100" s="463"/>
      <c r="N100" s="556"/>
      <c r="O100" s="556" t="s">
        <v>183</v>
      </c>
      <c r="P100" s="371"/>
      <c r="Q100" s="556" t="s">
        <v>182</v>
      </c>
      <c r="R100" s="556" t="s">
        <v>183</v>
      </c>
      <c r="S100" s="586"/>
      <c r="T100" s="586"/>
      <c r="U100" s="375"/>
      <c r="V100" s="556"/>
      <c r="W100" s="556"/>
      <c r="X100" s="338"/>
      <c r="Y100" s="586"/>
      <c r="Z100" s="376"/>
      <c r="AA100" s="556"/>
      <c r="AB100" s="556"/>
      <c r="AC100" s="338"/>
      <c r="AD100" s="338"/>
      <c r="AE100" s="375"/>
      <c r="AF100" s="373"/>
      <c r="AG100" s="373"/>
      <c r="AH100" s="338"/>
      <c r="AI100" s="338"/>
      <c r="AJ100" s="376"/>
      <c r="AK100" s="377"/>
      <c r="AL100" s="373"/>
      <c r="AM100" s="338"/>
      <c r="AN100" s="338"/>
      <c r="AO100" s="373"/>
      <c r="AP100" s="373"/>
      <c r="AQ100" s="373"/>
      <c r="AR100" s="338"/>
      <c r="AS100" s="338"/>
      <c r="AT100" s="378"/>
      <c r="AU100" s="370"/>
      <c r="AV100" s="373"/>
      <c r="AW100" s="338"/>
      <c r="AX100" s="338"/>
      <c r="AY100" s="373"/>
      <c r="AZ100" s="373"/>
      <c r="BA100" s="373"/>
      <c r="BB100" s="338"/>
      <c r="BC100" s="338"/>
      <c r="BD100" s="372"/>
      <c r="BE100" s="377"/>
      <c r="BF100" s="373"/>
      <c r="BG100" s="338"/>
      <c r="BH100" s="338"/>
      <c r="BI100" s="373"/>
      <c r="BJ100" s="373"/>
      <c r="BK100" s="373"/>
      <c r="BL100" s="338"/>
      <c r="BM100" s="338"/>
      <c r="BN100" s="378"/>
      <c r="BO100" s="327">
        <f>SUM(U100,Z100,AE100,AJ100,AO100,AT100,AY100,BD100,BI100,BN100)</f>
        <v>0</v>
      </c>
      <c r="BP100" s="257" t="s">
        <v>593</v>
      </c>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row>
    <row r="101" spans="2:123" ht="74.25" customHeight="1">
      <c r="B101" s="132"/>
      <c r="C101" s="132">
        <v>2</v>
      </c>
      <c r="D101" s="132">
        <v>3</v>
      </c>
      <c r="E101" s="132"/>
      <c r="F101" s="132"/>
      <c r="G101" s="104" t="s">
        <v>531</v>
      </c>
      <c r="H101" s="247" t="s">
        <v>452</v>
      </c>
      <c r="I101" s="439" t="s">
        <v>184</v>
      </c>
      <c r="J101" s="371" t="s">
        <v>185</v>
      </c>
      <c r="K101" s="554" t="s">
        <v>186</v>
      </c>
      <c r="L101" s="555" t="s">
        <v>187</v>
      </c>
      <c r="M101" s="463" t="s">
        <v>188</v>
      </c>
      <c r="N101" s="587"/>
      <c r="O101" s="556" t="s">
        <v>189</v>
      </c>
      <c r="P101" s="372"/>
      <c r="Q101" s="370"/>
      <c r="R101" s="373"/>
      <c r="S101" s="338"/>
      <c r="T101" s="338"/>
      <c r="U101" s="373"/>
      <c r="V101" s="373"/>
      <c r="W101" s="373"/>
      <c r="X101" s="338"/>
      <c r="Y101" s="338"/>
      <c r="Z101" s="372"/>
      <c r="AA101" s="554" t="s">
        <v>92</v>
      </c>
      <c r="AB101" s="556" t="s">
        <v>190</v>
      </c>
      <c r="AC101" s="338" t="s">
        <v>191</v>
      </c>
      <c r="AD101" s="338" t="s">
        <v>192</v>
      </c>
      <c r="AE101" s="322"/>
      <c r="AF101" s="588" t="s">
        <v>92</v>
      </c>
      <c r="AG101" s="556" t="s">
        <v>190</v>
      </c>
      <c r="AH101" s="338" t="s">
        <v>191</v>
      </c>
      <c r="AI101" s="338" t="s">
        <v>192</v>
      </c>
      <c r="AJ101" s="329"/>
      <c r="AK101" s="589" t="s">
        <v>188</v>
      </c>
      <c r="AL101" s="556" t="s">
        <v>193</v>
      </c>
      <c r="AM101" s="338" t="s">
        <v>191</v>
      </c>
      <c r="AN101" s="338" t="s">
        <v>194</v>
      </c>
      <c r="AO101" s="322"/>
      <c r="AP101" s="590" t="s">
        <v>195</v>
      </c>
      <c r="AQ101" s="556" t="s">
        <v>192</v>
      </c>
      <c r="AR101" s="338" t="s">
        <v>196</v>
      </c>
      <c r="AS101" s="338" t="s">
        <v>191</v>
      </c>
      <c r="AT101" s="324"/>
      <c r="AU101" s="370"/>
      <c r="AV101" s="373"/>
      <c r="AW101" s="338"/>
      <c r="AX101" s="338"/>
      <c r="AY101" s="373"/>
      <c r="AZ101" s="373"/>
      <c r="BA101" s="373"/>
      <c r="BB101" s="338"/>
      <c r="BC101" s="338"/>
      <c r="BD101" s="372"/>
      <c r="BE101" s="377"/>
      <c r="BF101" s="373"/>
      <c r="BG101" s="338"/>
      <c r="BH101" s="338"/>
      <c r="BI101" s="373"/>
      <c r="BJ101" s="373"/>
      <c r="BK101" s="373"/>
      <c r="BL101" s="338"/>
      <c r="BM101" s="338"/>
      <c r="BN101" s="378"/>
      <c r="BO101" s="596"/>
      <c r="BP101" s="257" t="str">
        <f>'МАТРИЦА КОМПЕТЕНЦИЙ'!B61</f>
        <v>СК-12</v>
      </c>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row>
    <row r="102" spans="2:123" ht="51" customHeight="1">
      <c r="B102" s="132">
        <v>1</v>
      </c>
      <c r="C102" s="132">
        <v>2</v>
      </c>
      <c r="D102" s="132">
        <v>3</v>
      </c>
      <c r="E102" s="132">
        <v>4</v>
      </c>
      <c r="F102" s="132"/>
      <c r="G102" s="104" t="s">
        <v>532</v>
      </c>
      <c r="H102" s="618" t="s">
        <v>89</v>
      </c>
      <c r="I102" s="112"/>
      <c r="J102" s="371" t="s">
        <v>90</v>
      </c>
      <c r="K102" s="463" t="s">
        <v>442</v>
      </c>
      <c r="L102" s="555" t="s">
        <v>442</v>
      </c>
      <c r="M102" s="463" t="s">
        <v>112</v>
      </c>
      <c r="N102" s="373"/>
      <c r="O102" s="556" t="s">
        <v>441</v>
      </c>
      <c r="P102" s="372"/>
      <c r="Q102" s="556" t="s">
        <v>133</v>
      </c>
      <c r="R102" s="556" t="s">
        <v>133</v>
      </c>
      <c r="S102" s="338" t="s">
        <v>112</v>
      </c>
      <c r="T102" s="338" t="s">
        <v>233</v>
      </c>
      <c r="U102" s="373"/>
      <c r="V102" s="556" t="s">
        <v>133</v>
      </c>
      <c r="W102" s="556" t="s">
        <v>133</v>
      </c>
      <c r="X102" s="338" t="s">
        <v>112</v>
      </c>
      <c r="Y102" s="338" t="s">
        <v>233</v>
      </c>
      <c r="Z102" s="372"/>
      <c r="AA102" s="556" t="s">
        <v>91</v>
      </c>
      <c r="AB102" s="556" t="s">
        <v>91</v>
      </c>
      <c r="AC102" s="338"/>
      <c r="AD102" s="338" t="s">
        <v>91</v>
      </c>
      <c r="AE102" s="373"/>
      <c r="AF102" s="591" t="s">
        <v>92</v>
      </c>
      <c r="AG102" s="591" t="s">
        <v>92</v>
      </c>
      <c r="AH102" s="338"/>
      <c r="AI102" s="338" t="s">
        <v>92</v>
      </c>
      <c r="AJ102" s="372"/>
      <c r="AK102" s="556" t="s">
        <v>180</v>
      </c>
      <c r="AL102" s="556" t="s">
        <v>180</v>
      </c>
      <c r="AM102" s="338"/>
      <c r="AN102" s="338" t="s">
        <v>180</v>
      </c>
      <c r="AO102" s="373"/>
      <c r="AP102" s="556" t="s">
        <v>180</v>
      </c>
      <c r="AQ102" s="556" t="s">
        <v>180</v>
      </c>
      <c r="AR102" s="338"/>
      <c r="AS102" s="586" t="s">
        <v>180</v>
      </c>
      <c r="AT102" s="372"/>
      <c r="AU102" s="556" t="s">
        <v>232</v>
      </c>
      <c r="AV102" s="556" t="s">
        <v>232</v>
      </c>
      <c r="AW102" s="338"/>
      <c r="AX102" s="338" t="s">
        <v>232</v>
      </c>
      <c r="AY102" s="373"/>
      <c r="AZ102" s="556" t="s">
        <v>183</v>
      </c>
      <c r="BA102" s="556" t="s">
        <v>183</v>
      </c>
      <c r="BB102" s="338"/>
      <c r="BC102" s="338" t="s">
        <v>183</v>
      </c>
      <c r="BD102" s="372"/>
      <c r="BE102" s="370"/>
      <c r="BF102" s="556"/>
      <c r="BG102" s="338"/>
      <c r="BH102" s="338"/>
      <c r="BI102" s="373"/>
      <c r="BJ102" s="556"/>
      <c r="BK102" s="556"/>
      <c r="BL102" s="338"/>
      <c r="BM102" s="338"/>
      <c r="BN102" s="378"/>
      <c r="BO102" s="596"/>
      <c r="BP102" s="257" t="str">
        <f>'МАТРИЦА КОМПЕТЕНЦИЙ'!B17</f>
        <v>УК-14</v>
      </c>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row>
    <row r="103" spans="2:123" ht="63.75" customHeight="1">
      <c r="B103" s="132">
        <v>1</v>
      </c>
      <c r="C103" s="132">
        <v>2</v>
      </c>
      <c r="D103" s="132">
        <v>3</v>
      </c>
      <c r="E103" s="132">
        <v>4</v>
      </c>
      <c r="F103" s="132"/>
      <c r="G103" s="104" t="s">
        <v>541</v>
      </c>
      <c r="H103" s="618" t="s">
        <v>533</v>
      </c>
      <c r="I103" s="463" t="s">
        <v>196</v>
      </c>
      <c r="J103" s="371"/>
      <c r="K103" s="463" t="s">
        <v>534</v>
      </c>
      <c r="L103" s="555" t="s">
        <v>91</v>
      </c>
      <c r="M103" s="463" t="s">
        <v>232</v>
      </c>
      <c r="N103" s="373"/>
      <c r="O103" s="556"/>
      <c r="P103" s="372" t="s">
        <v>535</v>
      </c>
      <c r="Q103" s="556"/>
      <c r="R103" s="556"/>
      <c r="S103" s="338"/>
      <c r="T103" s="338"/>
      <c r="U103" s="373"/>
      <c r="V103" s="556"/>
      <c r="W103" s="556"/>
      <c r="X103" s="338"/>
      <c r="Y103" s="338"/>
      <c r="Z103" s="372"/>
      <c r="AA103" s="556"/>
      <c r="AB103" s="556"/>
      <c r="AC103" s="338"/>
      <c r="AD103" s="338"/>
      <c r="AE103" s="373"/>
      <c r="AF103" s="591"/>
      <c r="AG103" s="591"/>
      <c r="AH103" s="338"/>
      <c r="AI103" s="338"/>
      <c r="AJ103" s="372"/>
      <c r="AK103" s="556"/>
      <c r="AL103" s="556"/>
      <c r="AM103" s="338"/>
      <c r="AN103" s="338"/>
      <c r="AO103" s="373"/>
      <c r="AP103" s="556"/>
      <c r="AQ103" s="556"/>
      <c r="AR103" s="338"/>
      <c r="AS103" s="586"/>
      <c r="AT103" s="372"/>
      <c r="AU103" s="556"/>
      <c r="AV103" s="556"/>
      <c r="AW103" s="338"/>
      <c r="AX103" s="338"/>
      <c r="AY103" s="373"/>
      <c r="AZ103" s="556"/>
      <c r="BA103" s="556"/>
      <c r="BB103" s="338"/>
      <c r="BC103" s="338"/>
      <c r="BD103" s="372"/>
      <c r="BE103" s="463" t="s">
        <v>544</v>
      </c>
      <c r="BF103" s="556" t="s">
        <v>232</v>
      </c>
      <c r="BG103" s="586" t="s">
        <v>540</v>
      </c>
      <c r="BH103" s="586" t="s">
        <v>305</v>
      </c>
      <c r="BI103" s="556"/>
      <c r="BJ103" s="556" t="s">
        <v>545</v>
      </c>
      <c r="BK103" s="556" t="s">
        <v>535</v>
      </c>
      <c r="BL103" s="586" t="s">
        <v>305</v>
      </c>
      <c r="BM103" s="586" t="s">
        <v>305</v>
      </c>
      <c r="BN103" s="555" t="s">
        <v>546</v>
      </c>
      <c r="BO103" s="596"/>
      <c r="BP103" s="257" t="str">
        <f>'МАТРИЦА КОМПЕТЕНЦИЙ'!B4</f>
        <v>УК-1</v>
      </c>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row>
    <row r="104" spans="2:123" ht="29.25" customHeight="1">
      <c r="B104" s="132">
        <v>1</v>
      </c>
      <c r="C104" s="132">
        <v>2</v>
      </c>
      <c r="D104" s="132">
        <v>3</v>
      </c>
      <c r="E104" s="132">
        <v>4</v>
      </c>
      <c r="F104" s="132"/>
      <c r="G104" s="104" t="s">
        <v>542</v>
      </c>
      <c r="H104" s="618" t="s">
        <v>63</v>
      </c>
      <c r="I104" s="463" t="s">
        <v>196</v>
      </c>
      <c r="J104" s="371"/>
      <c r="K104" s="463" t="s">
        <v>536</v>
      </c>
      <c r="L104" s="555" t="s">
        <v>537</v>
      </c>
      <c r="M104" s="463"/>
      <c r="N104" s="373"/>
      <c r="O104" s="556" t="s">
        <v>537</v>
      </c>
      <c r="P104" s="372"/>
      <c r="Q104" s="556"/>
      <c r="R104" s="556"/>
      <c r="S104" s="338"/>
      <c r="T104" s="338"/>
      <c r="U104" s="373"/>
      <c r="V104" s="556"/>
      <c r="W104" s="556"/>
      <c r="X104" s="338"/>
      <c r="Y104" s="338"/>
      <c r="Z104" s="372"/>
      <c r="AA104" s="556"/>
      <c r="AB104" s="556"/>
      <c r="AC104" s="338"/>
      <c r="AD104" s="338"/>
      <c r="AE104" s="373"/>
      <c r="AF104" s="591"/>
      <c r="AG104" s="591"/>
      <c r="AH104" s="338"/>
      <c r="AI104" s="338"/>
      <c r="AJ104" s="372"/>
      <c r="AK104" s="556"/>
      <c r="AL104" s="556"/>
      <c r="AM104" s="338"/>
      <c r="AN104" s="338"/>
      <c r="AO104" s="373"/>
      <c r="AP104" s="556"/>
      <c r="AQ104" s="556"/>
      <c r="AR104" s="338"/>
      <c r="AS104" s="586"/>
      <c r="AT104" s="372"/>
      <c r="AU104" s="556"/>
      <c r="AV104" s="556"/>
      <c r="AW104" s="338"/>
      <c r="AX104" s="338"/>
      <c r="AY104" s="373"/>
      <c r="AZ104" s="556"/>
      <c r="BA104" s="556"/>
      <c r="BB104" s="338"/>
      <c r="BC104" s="338"/>
      <c r="BD104" s="372"/>
      <c r="BE104" s="463" t="s">
        <v>550</v>
      </c>
      <c r="BF104" s="556" t="s">
        <v>232</v>
      </c>
      <c r="BG104" s="586"/>
      <c r="BH104" s="586" t="s">
        <v>232</v>
      </c>
      <c r="BI104" s="556"/>
      <c r="BJ104" s="556" t="s">
        <v>133</v>
      </c>
      <c r="BK104" s="556" t="s">
        <v>549</v>
      </c>
      <c r="BL104" s="586"/>
      <c r="BM104" s="586" t="s">
        <v>549</v>
      </c>
      <c r="BN104" s="555" t="s">
        <v>547</v>
      </c>
      <c r="BO104" s="596"/>
      <c r="BP104" s="257" t="str">
        <f>'МАТРИЦА КОМПЕТЕНЦИЙ'!B6</f>
        <v>УК-3</v>
      </c>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row>
    <row r="105" spans="2:123" ht="69" customHeight="1" thickBot="1">
      <c r="B105" s="132">
        <v>1</v>
      </c>
      <c r="C105" s="132">
        <v>2</v>
      </c>
      <c r="D105" s="132">
        <v>3</v>
      </c>
      <c r="E105" s="132">
        <v>4</v>
      </c>
      <c r="F105" s="132"/>
      <c r="G105" s="121" t="s">
        <v>543</v>
      </c>
      <c r="H105" s="617" t="s">
        <v>538</v>
      </c>
      <c r="I105" s="112"/>
      <c r="J105" s="371" t="s">
        <v>571</v>
      </c>
      <c r="K105" s="463" t="s">
        <v>91</v>
      </c>
      <c r="L105" s="555" t="s">
        <v>190</v>
      </c>
      <c r="M105" s="463" t="s">
        <v>539</v>
      </c>
      <c r="N105" s="373"/>
      <c r="O105" s="556" t="s">
        <v>540</v>
      </c>
      <c r="P105" s="372"/>
      <c r="Q105" s="556"/>
      <c r="R105" s="556"/>
      <c r="S105" s="338"/>
      <c r="T105" s="338"/>
      <c r="U105" s="373"/>
      <c r="V105" s="556"/>
      <c r="W105" s="556"/>
      <c r="X105" s="338"/>
      <c r="Y105" s="338"/>
      <c r="Z105" s="372"/>
      <c r="AA105" s="556"/>
      <c r="AB105" s="556"/>
      <c r="AC105" s="338"/>
      <c r="AD105" s="338"/>
      <c r="AE105" s="373"/>
      <c r="AF105" s="591"/>
      <c r="AG105" s="591"/>
      <c r="AH105" s="338"/>
      <c r="AI105" s="338"/>
      <c r="AJ105" s="372"/>
      <c r="AK105" s="556"/>
      <c r="AL105" s="556"/>
      <c r="AM105" s="338"/>
      <c r="AN105" s="338"/>
      <c r="AO105" s="373"/>
      <c r="AP105" s="556"/>
      <c r="AQ105" s="556"/>
      <c r="AR105" s="338"/>
      <c r="AS105" s="586"/>
      <c r="AT105" s="372"/>
      <c r="AU105" s="556" t="s">
        <v>180</v>
      </c>
      <c r="AV105" s="556" t="s">
        <v>539</v>
      </c>
      <c r="AW105" s="338" t="s">
        <v>305</v>
      </c>
      <c r="AX105" s="338" t="s">
        <v>196</v>
      </c>
      <c r="AY105" s="373"/>
      <c r="AZ105" s="556" t="s">
        <v>180</v>
      </c>
      <c r="BA105" s="556" t="s">
        <v>540</v>
      </c>
      <c r="BB105" s="338" t="s">
        <v>196</v>
      </c>
      <c r="BC105" s="338" t="s">
        <v>548</v>
      </c>
      <c r="BD105" s="372" t="s">
        <v>112</v>
      </c>
      <c r="BE105" s="370"/>
      <c r="BF105" s="556"/>
      <c r="BG105" s="338"/>
      <c r="BH105" s="338"/>
      <c r="BI105" s="373"/>
      <c r="BJ105" s="556"/>
      <c r="BK105" s="556"/>
      <c r="BL105" s="338"/>
      <c r="BM105" s="338"/>
      <c r="BN105" s="378"/>
      <c r="BO105" s="596"/>
      <c r="BP105" s="257" t="str">
        <f>'МАТРИЦА КОМПЕТЕНЦИЙ'!B5</f>
        <v>УК-2</v>
      </c>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row>
    <row r="106" spans="2:123" s="69" customFormat="1" ht="46.5" customHeight="1" thickTop="1">
      <c r="B106" s="132">
        <v>1</v>
      </c>
      <c r="C106" s="132">
        <v>2</v>
      </c>
      <c r="D106" s="132">
        <v>3</v>
      </c>
      <c r="E106" s="132">
        <v>4</v>
      </c>
      <c r="F106" s="132">
        <v>5</v>
      </c>
      <c r="G106" s="722" t="s">
        <v>77</v>
      </c>
      <c r="H106" s="723"/>
      <c r="I106" s="122"/>
      <c r="J106" s="123"/>
      <c r="K106" s="296">
        <f aca="true" t="shared" si="13" ref="K106:AP106">SUM(K10,K65)</f>
        <v>10444</v>
      </c>
      <c r="L106" s="297">
        <f t="shared" si="13"/>
        <v>6168</v>
      </c>
      <c r="M106" s="304">
        <f t="shared" si="13"/>
        <v>975</v>
      </c>
      <c r="N106" s="299">
        <f t="shared" si="13"/>
        <v>654</v>
      </c>
      <c r="O106" s="299">
        <f t="shared" si="13"/>
        <v>4385</v>
      </c>
      <c r="P106" s="300">
        <f t="shared" si="13"/>
        <v>154</v>
      </c>
      <c r="Q106" s="298">
        <f t="shared" si="13"/>
        <v>1108</v>
      </c>
      <c r="R106" s="299">
        <f t="shared" si="13"/>
        <v>631</v>
      </c>
      <c r="S106" s="301">
        <f t="shared" si="13"/>
        <v>121</v>
      </c>
      <c r="T106" s="301">
        <f t="shared" si="13"/>
        <v>510</v>
      </c>
      <c r="U106" s="299">
        <f t="shared" si="13"/>
        <v>31</v>
      </c>
      <c r="V106" s="299">
        <f>SUM(V10,V65)</f>
        <v>908</v>
      </c>
      <c r="W106" s="299">
        <f t="shared" si="13"/>
        <v>574</v>
      </c>
      <c r="X106" s="301">
        <f t="shared" si="13"/>
        <v>110</v>
      </c>
      <c r="Y106" s="301">
        <f t="shared" si="13"/>
        <v>464</v>
      </c>
      <c r="Z106" s="299">
        <f t="shared" si="13"/>
        <v>26</v>
      </c>
      <c r="AA106" s="298">
        <f t="shared" si="13"/>
        <v>1080</v>
      </c>
      <c r="AB106" s="299">
        <f t="shared" si="13"/>
        <v>598</v>
      </c>
      <c r="AC106" s="301">
        <f t="shared" si="13"/>
        <v>92</v>
      </c>
      <c r="AD106" s="301">
        <f t="shared" si="13"/>
        <v>506</v>
      </c>
      <c r="AE106" s="299">
        <f t="shared" si="13"/>
        <v>28</v>
      </c>
      <c r="AF106" s="299">
        <f t="shared" si="13"/>
        <v>1016</v>
      </c>
      <c r="AG106" s="299">
        <f t="shared" si="13"/>
        <v>634</v>
      </c>
      <c r="AH106" s="301">
        <f t="shared" si="13"/>
        <v>135</v>
      </c>
      <c r="AI106" s="301">
        <f t="shared" si="13"/>
        <v>499</v>
      </c>
      <c r="AJ106" s="299">
        <f t="shared" si="13"/>
        <v>26</v>
      </c>
      <c r="AK106" s="298">
        <f t="shared" si="13"/>
        <v>1060</v>
      </c>
      <c r="AL106" s="299">
        <f t="shared" si="13"/>
        <v>603</v>
      </c>
      <c r="AM106" s="301">
        <f t="shared" si="13"/>
        <v>103</v>
      </c>
      <c r="AN106" s="301">
        <f t="shared" si="13"/>
        <v>500</v>
      </c>
      <c r="AO106" s="302">
        <f t="shared" si="13"/>
        <v>24</v>
      </c>
      <c r="AP106" s="299">
        <f t="shared" si="13"/>
        <v>1114</v>
      </c>
      <c r="AQ106" s="299">
        <f aca="true" t="shared" si="14" ref="AQ106:BO106">SUM(AQ10,AQ65)</f>
        <v>618</v>
      </c>
      <c r="AR106" s="301">
        <f t="shared" si="14"/>
        <v>104</v>
      </c>
      <c r="AS106" s="301">
        <f t="shared" si="14"/>
        <v>514</v>
      </c>
      <c r="AT106" s="302">
        <f t="shared" si="14"/>
        <v>30</v>
      </c>
      <c r="AU106" s="298">
        <f t="shared" si="14"/>
        <v>1134</v>
      </c>
      <c r="AV106" s="299">
        <f t="shared" si="14"/>
        <v>692</v>
      </c>
      <c r="AW106" s="301">
        <f t="shared" si="14"/>
        <v>134</v>
      </c>
      <c r="AX106" s="301">
        <f t="shared" si="14"/>
        <v>558</v>
      </c>
      <c r="AY106" s="299">
        <f t="shared" si="14"/>
        <v>30</v>
      </c>
      <c r="AZ106" s="299">
        <f t="shared" si="14"/>
        <v>1032</v>
      </c>
      <c r="BA106" s="299">
        <f t="shared" si="14"/>
        <v>586</v>
      </c>
      <c r="BB106" s="301">
        <f t="shared" si="14"/>
        <v>100</v>
      </c>
      <c r="BC106" s="301">
        <f t="shared" si="14"/>
        <v>486</v>
      </c>
      <c r="BD106" s="299">
        <f t="shared" si="14"/>
        <v>24</v>
      </c>
      <c r="BE106" s="298">
        <f t="shared" si="14"/>
        <v>884</v>
      </c>
      <c r="BF106" s="299">
        <f t="shared" si="14"/>
        <v>548</v>
      </c>
      <c r="BG106" s="301">
        <f t="shared" si="14"/>
        <v>36</v>
      </c>
      <c r="BH106" s="301">
        <f t="shared" si="14"/>
        <v>512</v>
      </c>
      <c r="BI106" s="299">
        <f t="shared" si="14"/>
        <v>25</v>
      </c>
      <c r="BJ106" s="299">
        <f t="shared" si="14"/>
        <v>1108</v>
      </c>
      <c r="BK106" s="299">
        <f t="shared" si="14"/>
        <v>684</v>
      </c>
      <c r="BL106" s="301">
        <f t="shared" si="14"/>
        <v>40</v>
      </c>
      <c r="BM106" s="301">
        <f t="shared" si="14"/>
        <v>644</v>
      </c>
      <c r="BN106" s="297">
        <f t="shared" si="14"/>
        <v>34</v>
      </c>
      <c r="BO106" s="303">
        <f t="shared" si="14"/>
        <v>278</v>
      </c>
      <c r="BP106" s="635"/>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row>
    <row r="107" spans="2:123" ht="43.5" customHeight="1">
      <c r="B107" s="132">
        <v>1</v>
      </c>
      <c r="C107" s="132">
        <v>2</v>
      </c>
      <c r="D107" s="132">
        <v>3</v>
      </c>
      <c r="E107" s="132">
        <v>4</v>
      </c>
      <c r="F107" s="132">
        <v>5</v>
      </c>
      <c r="G107" s="702" t="s">
        <v>78</v>
      </c>
      <c r="H107" s="703"/>
      <c r="I107" s="370"/>
      <c r="J107" s="372"/>
      <c r="K107" s="370"/>
      <c r="L107" s="378"/>
      <c r="M107" s="370"/>
      <c r="N107" s="373"/>
      <c r="O107" s="373"/>
      <c r="P107" s="372"/>
      <c r="Q107" s="681">
        <f>R106/Q8</f>
        <v>31.55</v>
      </c>
      <c r="R107" s="682"/>
      <c r="S107" s="682"/>
      <c r="T107" s="682"/>
      <c r="U107" s="682"/>
      <c r="V107" s="707">
        <f>W106/V8</f>
        <v>28.7</v>
      </c>
      <c r="W107" s="682"/>
      <c r="X107" s="682"/>
      <c r="Y107" s="682"/>
      <c r="Z107" s="719"/>
      <c r="AA107" s="681">
        <f>AB106/AA8</f>
        <v>33.22222222222222</v>
      </c>
      <c r="AB107" s="682"/>
      <c r="AC107" s="682"/>
      <c r="AD107" s="682"/>
      <c r="AE107" s="682"/>
      <c r="AF107" s="713">
        <f>AG106/(AF8)</f>
        <v>33.36842105263158</v>
      </c>
      <c r="AG107" s="714"/>
      <c r="AH107" s="714"/>
      <c r="AI107" s="714"/>
      <c r="AJ107" s="715"/>
      <c r="AK107" s="681">
        <f>AL106/AK8</f>
        <v>33.5</v>
      </c>
      <c r="AL107" s="682"/>
      <c r="AM107" s="682"/>
      <c r="AN107" s="682"/>
      <c r="AO107" s="682"/>
      <c r="AP107" s="707">
        <f>AQ106/AP8</f>
        <v>34.333333333333336</v>
      </c>
      <c r="AQ107" s="682"/>
      <c r="AR107" s="682"/>
      <c r="AS107" s="682"/>
      <c r="AT107" s="719"/>
      <c r="AU107" s="681">
        <f>AV106/AU8</f>
        <v>34.6</v>
      </c>
      <c r="AV107" s="682"/>
      <c r="AW107" s="682"/>
      <c r="AX107" s="682"/>
      <c r="AY107" s="682"/>
      <c r="AZ107" s="707">
        <f>BA106/AZ8</f>
        <v>34.470588235294116</v>
      </c>
      <c r="BA107" s="682"/>
      <c r="BB107" s="682"/>
      <c r="BC107" s="682"/>
      <c r="BD107" s="719"/>
      <c r="BE107" s="681">
        <f>BF106/BE8</f>
        <v>34.25</v>
      </c>
      <c r="BF107" s="682"/>
      <c r="BG107" s="682"/>
      <c r="BH107" s="682"/>
      <c r="BI107" s="682"/>
      <c r="BJ107" s="707">
        <f>BK106/BJ8</f>
        <v>34.2</v>
      </c>
      <c r="BK107" s="682"/>
      <c r="BL107" s="682"/>
      <c r="BM107" s="682"/>
      <c r="BN107" s="682"/>
      <c r="BO107" s="216"/>
      <c r="BP107" s="636"/>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row>
    <row r="108" spans="2:123" ht="22.5" customHeight="1">
      <c r="B108" s="132">
        <v>1</v>
      </c>
      <c r="C108" s="132">
        <v>2</v>
      </c>
      <c r="D108" s="132">
        <v>3</v>
      </c>
      <c r="E108" s="132">
        <v>4</v>
      </c>
      <c r="F108" s="132">
        <v>5</v>
      </c>
      <c r="G108" s="702" t="s">
        <v>79</v>
      </c>
      <c r="H108" s="703"/>
      <c r="I108" s="370">
        <f>SUM(Q108:BN108)</f>
        <v>26</v>
      </c>
      <c r="J108" s="372"/>
      <c r="K108" s="370"/>
      <c r="L108" s="378"/>
      <c r="M108" s="370"/>
      <c r="N108" s="373"/>
      <c r="O108" s="373"/>
      <c r="P108" s="372"/>
      <c r="Q108" s="704">
        <v>2</v>
      </c>
      <c r="R108" s="701"/>
      <c r="S108" s="701"/>
      <c r="T108" s="701"/>
      <c r="U108" s="705"/>
      <c r="V108" s="700">
        <v>2</v>
      </c>
      <c r="W108" s="701"/>
      <c r="X108" s="701"/>
      <c r="Y108" s="701"/>
      <c r="Z108" s="706"/>
      <c r="AA108" s="704">
        <v>4</v>
      </c>
      <c r="AB108" s="701"/>
      <c r="AC108" s="701"/>
      <c r="AD108" s="701"/>
      <c r="AE108" s="705"/>
      <c r="AF108" s="695">
        <v>2</v>
      </c>
      <c r="AG108" s="696"/>
      <c r="AH108" s="696"/>
      <c r="AI108" s="696"/>
      <c r="AJ108" s="697"/>
      <c r="AK108" s="698">
        <v>4</v>
      </c>
      <c r="AL108" s="696"/>
      <c r="AM108" s="696"/>
      <c r="AN108" s="696"/>
      <c r="AO108" s="699"/>
      <c r="AP108" s="695">
        <v>4</v>
      </c>
      <c r="AQ108" s="696"/>
      <c r="AR108" s="696"/>
      <c r="AS108" s="696"/>
      <c r="AT108" s="697"/>
      <c r="AU108" s="704">
        <v>2</v>
      </c>
      <c r="AV108" s="701"/>
      <c r="AW108" s="701"/>
      <c r="AX108" s="701"/>
      <c r="AY108" s="705"/>
      <c r="AZ108" s="695">
        <v>4</v>
      </c>
      <c r="BA108" s="696"/>
      <c r="BB108" s="696"/>
      <c r="BC108" s="696"/>
      <c r="BD108" s="697"/>
      <c r="BE108" s="698">
        <v>2</v>
      </c>
      <c r="BF108" s="696"/>
      <c r="BG108" s="696"/>
      <c r="BH108" s="696"/>
      <c r="BI108" s="699"/>
      <c r="BJ108" s="700"/>
      <c r="BK108" s="701"/>
      <c r="BL108" s="701"/>
      <c r="BM108" s="701"/>
      <c r="BN108" s="701"/>
      <c r="BO108" s="216"/>
      <c r="BP108" s="636"/>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row>
    <row r="109" spans="2:123" ht="22.5" customHeight="1">
      <c r="B109" s="132">
        <v>1</v>
      </c>
      <c r="C109" s="132">
        <v>2</v>
      </c>
      <c r="D109" s="132">
        <v>3</v>
      </c>
      <c r="E109" s="132">
        <v>4</v>
      </c>
      <c r="F109" s="132">
        <v>5</v>
      </c>
      <c r="G109" s="683" t="s">
        <v>80</v>
      </c>
      <c r="H109" s="684"/>
      <c r="I109" s="597"/>
      <c r="J109" s="598">
        <f>SUM(Q109:BN109)</f>
        <v>58</v>
      </c>
      <c r="K109" s="597"/>
      <c r="L109" s="599"/>
      <c r="M109" s="597"/>
      <c r="N109" s="600"/>
      <c r="O109" s="600"/>
      <c r="P109" s="598"/>
      <c r="Q109" s="685">
        <v>8</v>
      </c>
      <c r="R109" s="686"/>
      <c r="S109" s="686"/>
      <c r="T109" s="686"/>
      <c r="U109" s="687"/>
      <c r="V109" s="688">
        <v>7</v>
      </c>
      <c r="W109" s="686"/>
      <c r="X109" s="686"/>
      <c r="Y109" s="686"/>
      <c r="Z109" s="689"/>
      <c r="AA109" s="685">
        <v>4</v>
      </c>
      <c r="AB109" s="686"/>
      <c r="AC109" s="686"/>
      <c r="AD109" s="686"/>
      <c r="AE109" s="687"/>
      <c r="AF109" s="690">
        <v>5</v>
      </c>
      <c r="AG109" s="691"/>
      <c r="AH109" s="691"/>
      <c r="AI109" s="691"/>
      <c r="AJ109" s="692"/>
      <c r="AK109" s="693">
        <v>4</v>
      </c>
      <c r="AL109" s="691"/>
      <c r="AM109" s="691"/>
      <c r="AN109" s="691"/>
      <c r="AO109" s="694"/>
      <c r="AP109" s="690">
        <v>5</v>
      </c>
      <c r="AQ109" s="691"/>
      <c r="AR109" s="691"/>
      <c r="AS109" s="691"/>
      <c r="AT109" s="692"/>
      <c r="AU109" s="693">
        <v>7</v>
      </c>
      <c r="AV109" s="691"/>
      <c r="AW109" s="691"/>
      <c r="AX109" s="691"/>
      <c r="AY109" s="694"/>
      <c r="AZ109" s="690">
        <v>4</v>
      </c>
      <c r="BA109" s="691"/>
      <c r="BB109" s="691"/>
      <c r="BC109" s="691"/>
      <c r="BD109" s="692"/>
      <c r="BE109" s="693">
        <v>5</v>
      </c>
      <c r="BF109" s="691"/>
      <c r="BG109" s="691"/>
      <c r="BH109" s="691"/>
      <c r="BI109" s="694"/>
      <c r="BJ109" s="688">
        <v>9</v>
      </c>
      <c r="BK109" s="686"/>
      <c r="BL109" s="686"/>
      <c r="BM109" s="686"/>
      <c r="BN109" s="686"/>
      <c r="BO109" s="216"/>
      <c r="BP109" s="6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row>
    <row r="110" spans="7:123" ht="18">
      <c r="G110" s="125"/>
      <c r="H110" s="206"/>
      <c r="I110" s="126"/>
      <c r="J110" s="126"/>
      <c r="K110" s="126"/>
      <c r="L110" s="126"/>
      <c r="M110" s="126"/>
      <c r="N110" s="126"/>
      <c r="O110" s="126"/>
      <c r="P110" s="126"/>
      <c r="Q110" s="126"/>
      <c r="R110" s="126"/>
      <c r="S110" s="127"/>
      <c r="T110" s="127"/>
      <c r="U110" s="126"/>
      <c r="V110" s="126"/>
      <c r="W110" s="126"/>
      <c r="X110" s="127"/>
      <c r="Y110" s="127"/>
      <c r="Z110" s="126"/>
      <c r="AA110" s="126"/>
      <c r="AB110" s="126"/>
      <c r="AC110" s="127"/>
      <c r="AD110" s="127"/>
      <c r="AE110" s="126"/>
      <c r="AF110" s="126"/>
      <c r="AG110" s="126"/>
      <c r="AH110" s="127"/>
      <c r="AI110" s="127"/>
      <c r="AJ110" s="126"/>
      <c r="AK110" s="126"/>
      <c r="AL110" s="126"/>
      <c r="AM110" s="127"/>
      <c r="AN110" s="127"/>
      <c r="AO110" s="126"/>
      <c r="AP110" s="126"/>
      <c r="AQ110" s="126"/>
      <c r="AR110" s="127"/>
      <c r="AS110" s="127"/>
      <c r="AT110" s="126"/>
      <c r="AU110" s="126"/>
      <c r="AV110" s="126"/>
      <c r="AW110" s="127"/>
      <c r="AX110" s="127"/>
      <c r="AY110" s="126"/>
      <c r="AZ110" s="126"/>
      <c r="BA110" s="126"/>
      <c r="BB110" s="127"/>
      <c r="BC110" s="127"/>
      <c r="BD110" s="126"/>
      <c r="BE110" s="126"/>
      <c r="BF110" s="126"/>
      <c r="BG110" s="127"/>
      <c r="BH110" s="127"/>
      <c r="BI110" s="126"/>
      <c r="BJ110" s="126"/>
      <c r="BK110" s="126"/>
      <c r="BL110" s="127"/>
      <c r="BM110" s="127"/>
      <c r="BN110" s="126"/>
      <c r="BO110" s="126"/>
      <c r="BP110" s="206"/>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row>
    <row r="111" spans="7:123" ht="18">
      <c r="G111" s="128"/>
      <c r="H111" s="207"/>
      <c r="I111" s="37"/>
      <c r="J111" s="37"/>
      <c r="K111" s="37"/>
      <c r="L111" s="37"/>
      <c r="M111" s="37"/>
      <c r="N111" s="37"/>
      <c r="O111" s="37"/>
      <c r="P111" s="37"/>
      <c r="Q111" s="37"/>
      <c r="R111" s="37"/>
      <c r="S111" s="46"/>
      <c r="T111" s="46"/>
      <c r="U111" s="37"/>
      <c r="V111" s="37"/>
      <c r="W111" s="37"/>
      <c r="X111" s="46"/>
      <c r="Y111" s="46"/>
      <c r="Z111" s="37"/>
      <c r="AA111" s="37"/>
      <c r="AB111" s="37"/>
      <c r="AC111" s="46"/>
      <c r="AD111" s="46"/>
      <c r="AE111" s="37"/>
      <c r="AF111" s="37"/>
      <c r="AG111" s="37"/>
      <c r="AH111" s="46"/>
      <c r="AI111" s="46"/>
      <c r="AJ111" s="37"/>
      <c r="AK111" s="37"/>
      <c r="AL111" s="37"/>
      <c r="AM111" s="46"/>
      <c r="AN111" s="46"/>
      <c r="AO111" s="37"/>
      <c r="AP111" s="37"/>
      <c r="AQ111" s="37"/>
      <c r="AR111" s="46"/>
      <c r="AS111" s="46"/>
      <c r="AT111" s="37"/>
      <c r="AU111" s="37"/>
      <c r="AV111" s="37"/>
      <c r="AW111" s="46"/>
      <c r="AX111" s="46"/>
      <c r="AY111" s="37"/>
      <c r="AZ111" s="37"/>
      <c r="BA111" s="37"/>
      <c r="BB111" s="46"/>
      <c r="BC111" s="46"/>
      <c r="BD111" s="37"/>
      <c r="BE111" s="37"/>
      <c r="BF111" s="37"/>
      <c r="BG111" s="46"/>
      <c r="BH111" s="46"/>
      <c r="BI111" s="37"/>
      <c r="BJ111" s="37"/>
      <c r="BK111" s="37"/>
      <c r="BL111" s="46"/>
      <c r="BM111" s="46"/>
      <c r="BN111" s="37"/>
      <c r="BO111" s="37"/>
      <c r="BP111" s="20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row>
    <row r="112" spans="7:123" ht="18">
      <c r="G112" s="128"/>
      <c r="H112" s="207"/>
      <c r="I112" s="37"/>
      <c r="J112" s="37"/>
      <c r="K112" s="37"/>
      <c r="L112" s="37"/>
      <c r="M112" s="37"/>
      <c r="N112" s="37"/>
      <c r="O112" s="37"/>
      <c r="P112" s="37"/>
      <c r="Q112" s="37"/>
      <c r="R112" s="37"/>
      <c r="S112" s="46"/>
      <c r="T112" s="46"/>
      <c r="U112" s="37"/>
      <c r="V112" s="37"/>
      <c r="W112" s="37"/>
      <c r="X112" s="46"/>
      <c r="Y112" s="46"/>
      <c r="Z112" s="37"/>
      <c r="AA112" s="37"/>
      <c r="AB112" s="37"/>
      <c r="AC112" s="46"/>
      <c r="AD112" s="46"/>
      <c r="AE112" s="37"/>
      <c r="AF112" s="37"/>
      <c r="AG112" s="37"/>
      <c r="AH112" s="46"/>
      <c r="AI112" s="46"/>
      <c r="AJ112" s="37"/>
      <c r="AK112" s="37"/>
      <c r="AL112" s="37"/>
      <c r="AM112" s="46"/>
      <c r="AN112" s="46"/>
      <c r="AO112" s="37"/>
      <c r="AP112" s="37"/>
      <c r="AQ112" s="37"/>
      <c r="AR112" s="46"/>
      <c r="AS112" s="46"/>
      <c r="AT112" s="37"/>
      <c r="AU112" s="37"/>
      <c r="AV112" s="37"/>
      <c r="AW112" s="46"/>
      <c r="AX112" s="46"/>
      <c r="AY112" s="37"/>
      <c r="AZ112" s="37"/>
      <c r="BA112" s="37"/>
      <c r="BB112" s="46"/>
      <c r="BC112" s="46"/>
      <c r="BD112" s="37"/>
      <c r="BE112" s="37"/>
      <c r="BF112" s="37"/>
      <c r="BG112" s="46"/>
      <c r="BH112" s="46"/>
      <c r="BI112" s="37"/>
      <c r="BJ112" s="37"/>
      <c r="BK112" s="37"/>
      <c r="BL112" s="46"/>
      <c r="BM112" s="46"/>
      <c r="BN112" s="37"/>
      <c r="BO112" s="37"/>
      <c r="BP112" s="20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row>
    <row r="113" spans="7:123" ht="18">
      <c r="G113" s="128"/>
      <c r="H113" s="207"/>
      <c r="I113" s="37"/>
      <c r="J113" s="37"/>
      <c r="K113" s="37"/>
      <c r="L113" s="37"/>
      <c r="M113" s="37"/>
      <c r="N113" s="37"/>
      <c r="O113" s="37"/>
      <c r="P113" s="37"/>
      <c r="Q113" s="37"/>
      <c r="R113" s="37"/>
      <c r="S113" s="46"/>
      <c r="T113" s="46"/>
      <c r="U113" s="37"/>
      <c r="V113" s="37"/>
      <c r="W113" s="37"/>
      <c r="X113" s="46"/>
      <c r="Y113" s="46"/>
      <c r="Z113" s="37"/>
      <c r="AA113" s="37"/>
      <c r="AB113" s="37"/>
      <c r="AC113" s="46"/>
      <c r="AD113" s="46"/>
      <c r="AE113" s="37"/>
      <c r="AF113" s="37"/>
      <c r="AG113" s="37"/>
      <c r="AH113" s="46"/>
      <c r="AI113" s="46"/>
      <c r="AJ113" s="37"/>
      <c r="AK113" s="37"/>
      <c r="AL113" s="37"/>
      <c r="AM113" s="46"/>
      <c r="AN113" s="46"/>
      <c r="AO113" s="37"/>
      <c r="AP113" s="37"/>
      <c r="AQ113" s="37"/>
      <c r="AR113" s="46"/>
      <c r="AS113" s="46"/>
      <c r="AT113" s="37"/>
      <c r="AU113" s="37"/>
      <c r="AV113" s="37"/>
      <c r="AW113" s="46"/>
      <c r="AX113" s="46"/>
      <c r="AY113" s="37"/>
      <c r="AZ113" s="37"/>
      <c r="BA113" s="37"/>
      <c r="BB113" s="46"/>
      <c r="BC113" s="46"/>
      <c r="BD113" s="37"/>
      <c r="BE113" s="37"/>
      <c r="BF113" s="37"/>
      <c r="BG113" s="46"/>
      <c r="BH113" s="46"/>
      <c r="BI113" s="37"/>
      <c r="BJ113" s="37"/>
      <c r="BK113" s="37"/>
      <c r="BL113" s="46"/>
      <c r="BM113" s="46"/>
      <c r="BN113" s="37"/>
      <c r="BO113" s="37"/>
      <c r="BP113" s="20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row>
    <row r="114" spans="7:123" ht="18">
      <c r="G114" s="128"/>
      <c r="H114" s="207"/>
      <c r="I114" s="37"/>
      <c r="J114" s="37"/>
      <c r="K114" s="37"/>
      <c r="L114" s="37"/>
      <c r="M114" s="37"/>
      <c r="N114" s="37"/>
      <c r="O114" s="37"/>
      <c r="P114" s="37"/>
      <c r="Q114" s="37"/>
      <c r="R114" s="37"/>
      <c r="S114" s="46"/>
      <c r="T114" s="46"/>
      <c r="U114" s="37"/>
      <c r="V114" s="37"/>
      <c r="W114" s="37"/>
      <c r="X114" s="46"/>
      <c r="Y114" s="46"/>
      <c r="Z114" s="37"/>
      <c r="AA114" s="37"/>
      <c r="AB114" s="37"/>
      <c r="AC114" s="46"/>
      <c r="AD114" s="46"/>
      <c r="AE114" s="37"/>
      <c r="AF114" s="37"/>
      <c r="AG114" s="37"/>
      <c r="AH114" s="46"/>
      <c r="AI114" s="46"/>
      <c r="AJ114" s="37"/>
      <c r="AK114" s="37"/>
      <c r="AL114" s="37"/>
      <c r="AM114" s="46"/>
      <c r="AN114" s="46"/>
      <c r="AO114" s="37"/>
      <c r="AP114" s="37"/>
      <c r="AQ114" s="37"/>
      <c r="AR114" s="46"/>
      <c r="AS114" s="46"/>
      <c r="AT114" s="37"/>
      <c r="AU114" s="37"/>
      <c r="AV114" s="37"/>
      <c r="AW114" s="46"/>
      <c r="AX114" s="46"/>
      <c r="AY114" s="37"/>
      <c r="AZ114" s="37"/>
      <c r="BA114" s="37"/>
      <c r="BB114" s="46"/>
      <c r="BC114" s="46"/>
      <c r="BD114" s="37"/>
      <c r="BE114" s="37"/>
      <c r="BF114" s="37"/>
      <c r="BG114" s="46"/>
      <c r="BH114" s="46"/>
      <c r="BI114" s="37"/>
      <c r="BJ114" s="37"/>
      <c r="BK114" s="37"/>
      <c r="BL114" s="46"/>
      <c r="BM114" s="46"/>
      <c r="BN114" s="37"/>
      <c r="BO114" s="37"/>
      <c r="BP114" s="20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row>
    <row r="115" spans="7:123" ht="18">
      <c r="G115" s="128"/>
      <c r="H115" s="207"/>
      <c r="I115" s="37"/>
      <c r="J115" s="37"/>
      <c r="K115" s="37"/>
      <c r="L115" s="37"/>
      <c r="M115" s="37"/>
      <c r="N115" s="37"/>
      <c r="O115" s="37"/>
      <c r="P115" s="37"/>
      <c r="Q115" s="37"/>
      <c r="R115" s="37"/>
      <c r="S115" s="46"/>
      <c r="T115" s="46"/>
      <c r="U115" s="37"/>
      <c r="V115" s="37"/>
      <c r="W115" s="37"/>
      <c r="X115" s="46"/>
      <c r="Y115" s="46"/>
      <c r="Z115" s="37"/>
      <c r="AA115" s="37"/>
      <c r="AB115" s="37"/>
      <c r="AC115" s="46"/>
      <c r="AD115" s="46"/>
      <c r="AE115" s="37"/>
      <c r="AF115" s="37"/>
      <c r="AG115" s="37"/>
      <c r="AH115" s="46"/>
      <c r="AI115" s="46"/>
      <c r="AJ115" s="37"/>
      <c r="AK115" s="37"/>
      <c r="AL115" s="37"/>
      <c r="AM115" s="46"/>
      <c r="AN115" s="46"/>
      <c r="AO115" s="37"/>
      <c r="AP115" s="37"/>
      <c r="AQ115" s="37"/>
      <c r="AR115" s="46"/>
      <c r="AS115" s="46"/>
      <c r="AT115" s="37"/>
      <c r="AU115" s="37"/>
      <c r="AV115" s="37"/>
      <c r="AW115" s="46"/>
      <c r="AX115" s="46"/>
      <c r="AY115" s="37"/>
      <c r="AZ115" s="37"/>
      <c r="BA115" s="37"/>
      <c r="BB115" s="46"/>
      <c r="BC115" s="46"/>
      <c r="BD115" s="37"/>
      <c r="BE115" s="37"/>
      <c r="BF115" s="37"/>
      <c r="BG115" s="46"/>
      <c r="BH115" s="46"/>
      <c r="BI115" s="37"/>
      <c r="BJ115" s="37"/>
      <c r="BK115" s="37"/>
      <c r="BL115" s="46"/>
      <c r="BM115" s="46"/>
      <c r="BN115" s="37"/>
      <c r="BO115" s="37"/>
      <c r="BP115" s="20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row>
    <row r="116" spans="7:123" ht="18">
      <c r="G116" s="128"/>
      <c r="H116" s="207"/>
      <c r="I116" s="37"/>
      <c r="J116" s="37"/>
      <c r="K116" s="37"/>
      <c r="L116" s="37"/>
      <c r="M116" s="37"/>
      <c r="N116" s="37"/>
      <c r="O116" s="37"/>
      <c r="P116" s="37"/>
      <c r="Q116" s="37"/>
      <c r="R116" s="37"/>
      <c r="S116" s="46"/>
      <c r="T116" s="46"/>
      <c r="U116" s="37"/>
      <c r="V116" s="37"/>
      <c r="W116" s="37"/>
      <c r="X116" s="46"/>
      <c r="Y116" s="46"/>
      <c r="Z116" s="37"/>
      <c r="AA116" s="37"/>
      <c r="AB116" s="37"/>
      <c r="AC116" s="46"/>
      <c r="AD116" s="46"/>
      <c r="AE116" s="37"/>
      <c r="AF116" s="37"/>
      <c r="AG116" s="37"/>
      <c r="AH116" s="46"/>
      <c r="AI116" s="46"/>
      <c r="AJ116" s="37"/>
      <c r="AK116" s="37"/>
      <c r="AL116" s="37"/>
      <c r="AM116" s="46"/>
      <c r="AN116" s="46"/>
      <c r="AO116" s="37"/>
      <c r="AP116" s="37"/>
      <c r="AQ116" s="37"/>
      <c r="AR116" s="46"/>
      <c r="AS116" s="46"/>
      <c r="AT116" s="37"/>
      <c r="AU116" s="37"/>
      <c r="AV116" s="37"/>
      <c r="AW116" s="46"/>
      <c r="AX116" s="46"/>
      <c r="AY116" s="37"/>
      <c r="AZ116" s="37"/>
      <c r="BA116" s="37"/>
      <c r="BB116" s="46"/>
      <c r="BC116" s="46"/>
      <c r="BD116" s="37"/>
      <c r="BE116" s="37"/>
      <c r="BF116" s="37"/>
      <c r="BG116" s="46"/>
      <c r="BH116" s="46"/>
      <c r="BI116" s="37"/>
      <c r="BJ116" s="37"/>
      <c r="BK116" s="37"/>
      <c r="BL116" s="46"/>
      <c r="BM116" s="46"/>
      <c r="BN116" s="37"/>
      <c r="BO116" s="37"/>
      <c r="BP116" s="20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row>
    <row r="117" spans="7:123" ht="18">
      <c r="G117" s="128"/>
      <c r="H117" s="207"/>
      <c r="I117" s="37"/>
      <c r="J117" s="37"/>
      <c r="K117" s="37"/>
      <c r="L117" s="37"/>
      <c r="M117" s="37"/>
      <c r="N117" s="37"/>
      <c r="O117" s="37"/>
      <c r="P117" s="37"/>
      <c r="Q117" s="37"/>
      <c r="R117" s="37"/>
      <c r="S117" s="46"/>
      <c r="T117" s="46"/>
      <c r="U117" s="37"/>
      <c r="V117" s="37"/>
      <c r="W117" s="37"/>
      <c r="X117" s="46"/>
      <c r="Y117" s="46"/>
      <c r="Z117" s="37"/>
      <c r="AA117" s="37"/>
      <c r="AB117" s="37"/>
      <c r="AC117" s="46"/>
      <c r="AD117" s="46"/>
      <c r="AE117" s="37"/>
      <c r="AF117" s="37"/>
      <c r="AG117" s="37"/>
      <c r="AH117" s="46"/>
      <c r="AI117" s="46"/>
      <c r="AJ117" s="37"/>
      <c r="AK117" s="37"/>
      <c r="AL117" s="37"/>
      <c r="AM117" s="46"/>
      <c r="AN117" s="46"/>
      <c r="AO117" s="37"/>
      <c r="AP117" s="37"/>
      <c r="AQ117" s="37"/>
      <c r="AR117" s="46"/>
      <c r="AS117" s="46"/>
      <c r="AT117" s="37"/>
      <c r="AU117" s="37"/>
      <c r="AV117" s="37"/>
      <c r="AW117" s="46"/>
      <c r="AX117" s="46"/>
      <c r="AY117" s="37"/>
      <c r="AZ117" s="37"/>
      <c r="BA117" s="37"/>
      <c r="BB117" s="46"/>
      <c r="BC117" s="46"/>
      <c r="BD117" s="37"/>
      <c r="BE117" s="37"/>
      <c r="BF117" s="37"/>
      <c r="BG117" s="46"/>
      <c r="BH117" s="46"/>
      <c r="BI117" s="37"/>
      <c r="BJ117" s="37"/>
      <c r="BK117" s="37"/>
      <c r="BL117" s="46"/>
      <c r="BM117" s="46"/>
      <c r="BN117" s="37"/>
      <c r="BO117" s="37"/>
      <c r="BP117" s="20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row>
    <row r="118" ht="18">
      <c r="G118" s="129"/>
    </row>
    <row r="119" ht="18">
      <c r="G119" s="129"/>
    </row>
    <row r="120" ht="18">
      <c r="G120" s="129"/>
    </row>
    <row r="121" ht="18">
      <c r="G121" s="129"/>
    </row>
    <row r="122" ht="18">
      <c r="G122" s="129"/>
    </row>
    <row r="123" ht="18">
      <c r="G123" s="129"/>
    </row>
    <row r="124" ht="18">
      <c r="G124" s="129"/>
    </row>
    <row r="125" ht="18">
      <c r="G125" s="129"/>
    </row>
    <row r="126" ht="18">
      <c r="G126" s="129"/>
    </row>
    <row r="127" ht="18">
      <c r="G127" s="129"/>
    </row>
    <row r="128" ht="18">
      <c r="G128" s="129"/>
    </row>
    <row r="129" ht="18">
      <c r="G129" s="129"/>
    </row>
    <row r="130" ht="18">
      <c r="G130" s="129"/>
    </row>
    <row r="131" ht="18">
      <c r="G131" s="129"/>
    </row>
    <row r="132" ht="18">
      <c r="G132" s="129"/>
    </row>
    <row r="133" ht="18">
      <c r="G133" s="129"/>
    </row>
    <row r="134" ht="18">
      <c r="G134" s="129"/>
    </row>
    <row r="135" ht="18">
      <c r="G135" s="129"/>
    </row>
    <row r="136" ht="18">
      <c r="G136" s="129"/>
    </row>
    <row r="137" ht="18">
      <c r="G137" s="129"/>
    </row>
    <row r="138" ht="18">
      <c r="G138" s="129"/>
    </row>
    <row r="139" ht="18">
      <c r="G139" s="129"/>
    </row>
    <row r="140" ht="18">
      <c r="G140" s="129"/>
    </row>
    <row r="141" ht="18">
      <c r="G141" s="129"/>
    </row>
    <row r="142" ht="18">
      <c r="G142" s="129"/>
    </row>
    <row r="143" ht="18">
      <c r="G143" s="129"/>
    </row>
    <row r="144" ht="18">
      <c r="G144" s="129"/>
    </row>
    <row r="145" ht="18">
      <c r="G145" s="129"/>
    </row>
    <row r="146" ht="18">
      <c r="G146" s="129"/>
    </row>
    <row r="147" ht="18">
      <c r="G147" s="129"/>
    </row>
    <row r="148" ht="18">
      <c r="G148" s="129"/>
    </row>
    <row r="149" ht="18">
      <c r="G149" s="129"/>
    </row>
    <row r="150" ht="18">
      <c r="G150" s="129"/>
    </row>
    <row r="151" ht="18">
      <c r="G151" s="129"/>
    </row>
    <row r="152" ht="18">
      <c r="G152" s="129"/>
    </row>
    <row r="153" ht="18">
      <c r="G153" s="129"/>
    </row>
    <row r="154" ht="18">
      <c r="G154" s="129"/>
    </row>
    <row r="155" ht="18">
      <c r="G155" s="129"/>
    </row>
    <row r="156" ht="18">
      <c r="G156" s="129"/>
    </row>
    <row r="157" ht="18">
      <c r="G157" s="129"/>
    </row>
    <row r="158" ht="18">
      <c r="G158" s="129"/>
    </row>
    <row r="159" ht="18">
      <c r="G159" s="129"/>
    </row>
    <row r="160" ht="18">
      <c r="G160" s="129"/>
    </row>
    <row r="161" ht="18">
      <c r="G161" s="129"/>
    </row>
    <row r="162" ht="18">
      <c r="G162" s="129"/>
    </row>
    <row r="163" ht="18">
      <c r="G163" s="129"/>
    </row>
    <row r="164" ht="18">
      <c r="G164" s="129"/>
    </row>
    <row r="165" ht="18">
      <c r="G165" s="129"/>
    </row>
    <row r="166" ht="18">
      <c r="G166" s="129"/>
    </row>
    <row r="167" ht="18">
      <c r="G167" s="129"/>
    </row>
    <row r="168" ht="18">
      <c r="G168" s="129"/>
    </row>
    <row r="169" ht="18">
      <c r="G169" s="129"/>
    </row>
    <row r="170" ht="18">
      <c r="G170" s="129"/>
    </row>
    <row r="171" ht="18">
      <c r="G171" s="129"/>
    </row>
    <row r="172" ht="18">
      <c r="G172" s="129"/>
    </row>
    <row r="173" ht="18">
      <c r="G173" s="129"/>
    </row>
    <row r="174" ht="18">
      <c r="G174" s="129"/>
    </row>
    <row r="175" ht="18">
      <c r="G175" s="129"/>
    </row>
    <row r="176" ht="18">
      <c r="G176" s="129"/>
    </row>
    <row r="177" ht="18">
      <c r="G177" s="129"/>
    </row>
    <row r="178" ht="18">
      <c r="G178" s="129"/>
    </row>
    <row r="179" ht="18">
      <c r="G179" s="129"/>
    </row>
    <row r="180" ht="18">
      <c r="G180" s="129"/>
    </row>
    <row r="181" ht="18">
      <c r="G181" s="129"/>
    </row>
    <row r="189" ht="18"/>
    <row r="190" ht="18"/>
    <row r="264" ht="18"/>
    <row r="265" ht="18"/>
    <row r="266" ht="18"/>
    <row r="268" ht="18"/>
    <row r="269" ht="18"/>
    <row r="313" ht="18"/>
    <row r="314" ht="18"/>
  </sheetData>
  <sheetProtection/>
  <autoFilter ref="B4:F109"/>
  <mergeCells count="76">
    <mergeCell ref="AK6:AT6"/>
    <mergeCell ref="AU6:BD6"/>
    <mergeCell ref="BE6:BN6"/>
    <mergeCell ref="P7:P9"/>
    <mergeCell ref="BJ7:BN7"/>
    <mergeCell ref="Q7:U7"/>
    <mergeCell ref="V7:Z7"/>
    <mergeCell ref="G2:BO2"/>
    <mergeCell ref="G4:BO4"/>
    <mergeCell ref="G5:G9"/>
    <mergeCell ref="H5:H9"/>
    <mergeCell ref="I5:I9"/>
    <mergeCell ref="J5:J9"/>
    <mergeCell ref="K5:P5"/>
    <mergeCell ref="AK8:AO8"/>
    <mergeCell ref="AF7:AJ7"/>
    <mergeCell ref="Q5:BN5"/>
    <mergeCell ref="BP5:BP9"/>
    <mergeCell ref="K6:K9"/>
    <mergeCell ref="L6:L9"/>
    <mergeCell ref="M6:P6"/>
    <mergeCell ref="Q6:Z6"/>
    <mergeCell ref="AA6:AJ6"/>
    <mergeCell ref="O7:O9"/>
    <mergeCell ref="BE7:BI7"/>
    <mergeCell ref="AA7:AE7"/>
    <mergeCell ref="BO5:BO9"/>
    <mergeCell ref="G106:H106"/>
    <mergeCell ref="G107:H107"/>
    <mergeCell ref="Q107:U107"/>
    <mergeCell ref="V107:Z107"/>
    <mergeCell ref="AA107:AE107"/>
    <mergeCell ref="V8:Z8"/>
    <mergeCell ref="AA8:AE8"/>
    <mergeCell ref="M7:M9"/>
    <mergeCell ref="N7:N9"/>
    <mergeCell ref="Q8:U8"/>
    <mergeCell ref="AF107:AJ107"/>
    <mergeCell ref="AZ7:BD7"/>
    <mergeCell ref="AP107:AT107"/>
    <mergeCell ref="AU107:AY107"/>
    <mergeCell ref="AZ107:BD107"/>
    <mergeCell ref="BE107:BI107"/>
    <mergeCell ref="AP7:AT7"/>
    <mergeCell ref="AU7:AY7"/>
    <mergeCell ref="AF8:AJ8"/>
    <mergeCell ref="AK7:AO7"/>
    <mergeCell ref="AF108:AJ108"/>
    <mergeCell ref="AU108:AY108"/>
    <mergeCell ref="AK108:AO108"/>
    <mergeCell ref="AP108:AT108"/>
    <mergeCell ref="BJ107:BN107"/>
    <mergeCell ref="AU8:AY8"/>
    <mergeCell ref="AZ8:BD8"/>
    <mergeCell ref="BE8:BI8"/>
    <mergeCell ref="BJ8:BN8"/>
    <mergeCell ref="AP8:AT8"/>
    <mergeCell ref="AP109:AT109"/>
    <mergeCell ref="AK109:AO109"/>
    <mergeCell ref="AZ108:BD108"/>
    <mergeCell ref="BE108:BI108"/>
    <mergeCell ref="BJ108:BN108"/>
    <mergeCell ref="AU109:AY109"/>
    <mergeCell ref="AZ109:BD109"/>
    <mergeCell ref="BE109:BI109"/>
    <mergeCell ref="BJ109:BN109"/>
    <mergeCell ref="AK107:AO107"/>
    <mergeCell ref="G109:H109"/>
    <mergeCell ref="Q109:U109"/>
    <mergeCell ref="V109:Z109"/>
    <mergeCell ref="AA109:AE109"/>
    <mergeCell ref="AF109:AJ109"/>
    <mergeCell ref="G108:H108"/>
    <mergeCell ref="Q108:U108"/>
    <mergeCell ref="V108:Z108"/>
    <mergeCell ref="AA108:AE108"/>
  </mergeCells>
  <conditionalFormatting sqref="R110:U110 BF110:BI110 AB110:AE110 AL110:AO110 AV110:AY110 Q107 BA110:BD110 AQ110:AT110 AG110:AJ110 W110:Z110 Q14:U14 Q11:T11 L67 L33:L34 K95 AA41:AF41 AA48:AK48 AN48:AP48 N24:O24 L26:L27 O26:O27 N20 BK110:BP110 W11:BF11 P97 AU39:BN40 AK33:BN34 AA47:BO47 BE61:BN62 AU60:BN60 AA52:AJ52 AA59:AJ59 N23 N33 G65:J65 N34:O34 BE57:BO57 L51 L57 AA57:AY57 O57 AA43:BO43 AA51:BO51 AR48:BO48 O48 BO50 BE53:BO54 O53:O54 O50:O51 BO10:BO11 AF26:BO28 N67:T67 K98:L100 K66:L66 K86:P86 K83:P83 K79:P79 M99:N99 K38:N38 M100:O100 M98:P98 AA19:BO19 AA15:BO16 O77 Q65:BO65 BO93:BP93 BI11:BN11 S25:T25 AK67:BN67 L65 L31 L23:L24 BP80:BP91 Q10:BN10 Q18:BO18 AU42:BO42 AZ41:BO41 Q109:Q110 L20 X19:Y20 O19:O20 S72:T72 BG25:BH25 Q20:Z20 AF20:BO20 BP12:BP13 AA14:BP14 V13:BO13 AA32:BN32 AA29:BO31 BO32:BO34 Q22:BO24 BR65:IV65 O39:O42 AA38:BN38 AH41:AJ41 N46 N44:O45 L44:L46 AU44:BO46 Q15:Z17 Q94:BP95 Q97:BP101 Q64:Z64 BE64:BI64 Q57:Z62 BP15:BP34 Q28:Z34 BP64:BP67 X72:Y72 BP72 Q38:Z54 BP38:BP54 BO38:BO40 L16:O16 M65:P66 K10:P11 K22:P22 K29:P29 K15:P15 K32:O32 K25:P25 K72:P72 K89:P89 K94:P94 K18:O18 K43:O43 M76:P76 BP69 Q105:BP105 BP76:BP78 S76:T79 O73:O75 BP57:BP62 AA107:AA110 BJ107:BJ110 BE107:BE110 AZ107:AZ110 AU107:AU110 AP107:AP110 AK107:AK110 AF107:AF110 V107:V110 BO107:BP109">
    <cfRule type="cellIs" priority="682" dxfId="0" operator="equal" stopIfTrue="1">
      <formula>0</formula>
    </cfRule>
  </conditionalFormatting>
  <conditionalFormatting sqref="U11:V11">
    <cfRule type="cellIs" priority="680" dxfId="0" operator="equal" stopIfTrue="1">
      <formula>0</formula>
    </cfRule>
  </conditionalFormatting>
  <conditionalFormatting sqref="V14:Z14">
    <cfRule type="cellIs" priority="681" dxfId="0" operator="equal" stopIfTrue="1">
      <formula>0</formula>
    </cfRule>
  </conditionalFormatting>
  <conditionalFormatting sqref="L42">
    <cfRule type="cellIs" priority="666" dxfId="0" operator="equal" stopIfTrue="1">
      <formula>0</formula>
    </cfRule>
  </conditionalFormatting>
  <conditionalFormatting sqref="L19">
    <cfRule type="cellIs" priority="670" dxfId="0" operator="equal" stopIfTrue="1">
      <formula>0</formula>
    </cfRule>
  </conditionalFormatting>
  <conditionalFormatting sqref="AP39:AT40">
    <cfRule type="cellIs" priority="669" dxfId="0" operator="equal" stopIfTrue="1">
      <formula>0</formula>
    </cfRule>
  </conditionalFormatting>
  <conditionalFormatting sqref="AK39:AO40">
    <cfRule type="cellIs" priority="668" dxfId="0" operator="equal" stopIfTrue="1">
      <formula>0</formula>
    </cfRule>
  </conditionalFormatting>
  <conditionalFormatting sqref="L39:L40">
    <cfRule type="cellIs" priority="667" dxfId="0" operator="equal" stopIfTrue="1">
      <formula>0</formula>
    </cfRule>
  </conditionalFormatting>
  <conditionalFormatting sqref="N41">
    <cfRule type="cellIs" priority="663" dxfId="0" operator="equal" stopIfTrue="1">
      <formula>0</formula>
    </cfRule>
  </conditionalFormatting>
  <conditionalFormatting sqref="L41">
    <cfRule type="cellIs" priority="665" dxfId="0" operator="equal" stopIfTrue="1">
      <formula>0</formula>
    </cfRule>
  </conditionalFormatting>
  <conditionalFormatting sqref="N39:N40">
    <cfRule type="cellIs" priority="664" dxfId="0" operator="equal" stopIfTrue="1">
      <formula>0</formula>
    </cfRule>
  </conditionalFormatting>
  <conditionalFormatting sqref="AU41:AY41">
    <cfRule type="cellIs" priority="662" dxfId="0" operator="equal" stopIfTrue="1">
      <formula>0</formula>
    </cfRule>
  </conditionalFormatting>
  <conditionalFormatting sqref="K106">
    <cfRule type="cellIs" priority="683" dxfId="263" operator="lessThan" stopIfTrue="1">
      <formula>ПЛАН!#REF!</formula>
    </cfRule>
  </conditionalFormatting>
  <conditionalFormatting sqref="BP10:BP11">
    <cfRule type="cellIs" priority="661" dxfId="0" operator="equal" stopIfTrue="1">
      <formula>0</formula>
    </cfRule>
  </conditionalFormatting>
  <conditionalFormatting sqref="O101 K101:L101">
    <cfRule type="cellIs" priority="651" dxfId="0" operator="equal" stopIfTrue="1">
      <formula>0</formula>
    </cfRule>
  </conditionalFormatting>
  <conditionalFormatting sqref="Q26:AE27">
    <cfRule type="cellIs" priority="649" dxfId="0" operator="equal" stopIfTrue="1">
      <formula>0</formula>
    </cfRule>
  </conditionalFormatting>
  <conditionalFormatting sqref="AA46:AG46 AJ46:AL46 AP46:AT46">
    <cfRule type="cellIs" priority="643" dxfId="0" operator="equal" stopIfTrue="1">
      <formula>0</formula>
    </cfRule>
  </conditionalFormatting>
  <conditionalFormatting sqref="AA44:AT44">
    <cfRule type="cellIs" priority="644" dxfId="0" operator="equal" stopIfTrue="1">
      <formula>0</formula>
    </cfRule>
  </conditionalFormatting>
  <conditionalFormatting sqref="AA45:AT45">
    <cfRule type="cellIs" priority="645" dxfId="0" operator="equal" stopIfTrue="1">
      <formula>0</formula>
    </cfRule>
  </conditionalFormatting>
  <conditionalFormatting sqref="L28 AA28:AC28 AE28">
    <cfRule type="cellIs" priority="648" dxfId="0" operator="equal" stopIfTrue="1">
      <formula>0</formula>
    </cfRule>
  </conditionalFormatting>
  <conditionalFormatting sqref="AA33:AJ33">
    <cfRule type="cellIs" priority="647" dxfId="0" operator="equal" stopIfTrue="1">
      <formula>0</formula>
    </cfRule>
  </conditionalFormatting>
  <conditionalFormatting sqref="AA34:AJ34">
    <cfRule type="cellIs" priority="646" dxfId="0" operator="equal" stopIfTrue="1">
      <formula>0</formula>
    </cfRule>
  </conditionalFormatting>
  <conditionalFormatting sqref="Q93:BN93 L93">
    <cfRule type="cellIs" priority="639" dxfId="0" operator="equal" stopIfTrue="1">
      <formula>0</formula>
    </cfRule>
  </conditionalFormatting>
  <conditionalFormatting sqref="L73:L75">
    <cfRule type="cellIs" priority="636" dxfId="0" operator="equal" stopIfTrue="1">
      <formula>0</formula>
    </cfRule>
  </conditionalFormatting>
  <conditionalFormatting sqref="L77">
    <cfRule type="cellIs" priority="635" dxfId="0" operator="equal" stopIfTrue="1">
      <formula>0</formula>
    </cfRule>
  </conditionalFormatting>
  <conditionalFormatting sqref="L87 Q87:AT87 S86:Y91">
    <cfRule type="cellIs" priority="621" dxfId="0" operator="equal" stopIfTrue="1">
      <formula>0</formula>
    </cfRule>
  </conditionalFormatting>
  <conditionalFormatting sqref="L82 Q82:W82 AY82:BA82 BD82:BN82 Z82:AV82">
    <cfRule type="cellIs" priority="629" dxfId="0" operator="equal" stopIfTrue="1">
      <formula>0</formula>
    </cfRule>
  </conditionalFormatting>
  <conditionalFormatting sqref="L80 Q80:W80 AY80:BA80 BD80:BN80 Z80:AV80">
    <cfRule type="cellIs" priority="631" dxfId="0" operator="equal" stopIfTrue="1">
      <formula>0</formula>
    </cfRule>
  </conditionalFormatting>
  <conditionalFormatting sqref="L81 Q81:W81 AY81:BA81 BD81:BN81 Z81:AV81">
    <cfRule type="cellIs" priority="630" dxfId="0" operator="equal" stopIfTrue="1">
      <formula>0</formula>
    </cfRule>
  </conditionalFormatting>
  <conditionalFormatting sqref="L85 Q85:AV85 AY85:BN85">
    <cfRule type="cellIs" priority="626" dxfId="0" operator="equal" stopIfTrue="1">
      <formula>0</formula>
    </cfRule>
  </conditionalFormatting>
  <conditionalFormatting sqref="L84 Q84:AO84 AY84:BA84 BD84:BN84 AQ84:AV84">
    <cfRule type="cellIs" priority="627" dxfId="0" operator="equal" stopIfTrue="1">
      <formula>0</formula>
    </cfRule>
  </conditionalFormatting>
  <conditionalFormatting sqref="L88 Q88:BN88">
    <cfRule type="cellIs" priority="620" dxfId="0" operator="equal" stopIfTrue="1">
      <formula>0</formula>
    </cfRule>
  </conditionalFormatting>
  <conditionalFormatting sqref="Q90:BF90 BI90:BK90 BN90">
    <cfRule type="cellIs" priority="619" dxfId="0" operator="equal" stopIfTrue="1">
      <formula>0</formula>
    </cfRule>
  </conditionalFormatting>
  <conditionalFormatting sqref="N47:O47 K47:L47">
    <cfRule type="cellIs" priority="625" dxfId="0" operator="equal" stopIfTrue="1">
      <formula>0</formula>
    </cfRule>
  </conditionalFormatting>
  <conditionalFormatting sqref="N59:O59 K59:L59">
    <cfRule type="cellIs" priority="624" dxfId="0" operator="equal" stopIfTrue="1">
      <formula>0</formula>
    </cfRule>
  </conditionalFormatting>
  <conditionalFormatting sqref="AA62:AT62 AZ62:BD62">
    <cfRule type="cellIs" priority="608" dxfId="0" operator="equal" stopIfTrue="1">
      <formula>0</formula>
    </cfRule>
  </conditionalFormatting>
  <conditionalFormatting sqref="AA42:AT42 AG39:AG41">
    <cfRule type="cellIs" priority="618" dxfId="0" operator="equal" stopIfTrue="1">
      <formula>0</formula>
    </cfRule>
  </conditionalFormatting>
  <conditionalFormatting sqref="AA50:BN50 AL48 AQ48">
    <cfRule type="cellIs" priority="616" dxfId="0" operator="equal" stopIfTrue="1">
      <formula>0</formula>
    </cfRule>
  </conditionalFormatting>
  <conditionalFormatting sqref="L48:L50">
    <cfRule type="cellIs" priority="617" dxfId="0" operator="equal" stopIfTrue="1">
      <formula>0</formula>
    </cfRule>
  </conditionalFormatting>
  <conditionalFormatting sqref="N52:O52 K52:L52">
    <cfRule type="cellIs" priority="615" dxfId="0" operator="equal" stopIfTrue="1">
      <formula>0</formula>
    </cfRule>
  </conditionalFormatting>
  <conditionalFormatting sqref="L53 AA53:BD53">
    <cfRule type="cellIs" priority="612" dxfId="0" operator="equal" stopIfTrue="1">
      <formula>0</formula>
    </cfRule>
  </conditionalFormatting>
  <conditionalFormatting sqref="L54 AA54:BD54">
    <cfRule type="cellIs" priority="611" dxfId="0" operator="equal" stopIfTrue="1">
      <formula>0</formula>
    </cfRule>
  </conditionalFormatting>
  <conditionalFormatting sqref="L60 AA60:AT60">
    <cfRule type="cellIs" priority="609" dxfId="0" operator="equal" stopIfTrue="1">
      <formula>0</formula>
    </cfRule>
  </conditionalFormatting>
  <conditionalFormatting sqref="L61 AA61:BD61">
    <cfRule type="cellIs" priority="606" dxfId="0" operator="equal" stopIfTrue="1">
      <formula>0</formula>
    </cfRule>
  </conditionalFormatting>
  <conditionalFormatting sqref="L64 AA64:BD64 AU62:AY62">
    <cfRule type="cellIs" priority="604" dxfId="0" operator="equal" stopIfTrue="1">
      <formula>0</formula>
    </cfRule>
  </conditionalFormatting>
  <conditionalFormatting sqref="L58">
    <cfRule type="cellIs" priority="601" dxfId="0" operator="equal" stopIfTrue="1">
      <formula>0</formula>
    </cfRule>
  </conditionalFormatting>
  <conditionalFormatting sqref="AA58:BN58">
    <cfRule type="cellIs" priority="599" dxfId="0" operator="equal" stopIfTrue="1">
      <formula>0</formula>
    </cfRule>
  </conditionalFormatting>
  <conditionalFormatting sqref="BO58">
    <cfRule type="cellIs" priority="597" dxfId="0" operator="equal" stopIfTrue="1">
      <formula>0</formula>
    </cfRule>
  </conditionalFormatting>
  <conditionalFormatting sqref="BO60:BO62 BO64">
    <cfRule type="cellIs" priority="596" dxfId="0" operator="equal" stopIfTrue="1">
      <formula>0</formula>
    </cfRule>
  </conditionalFormatting>
  <conditionalFormatting sqref="N26:N28">
    <cfRule type="cellIs" priority="595" dxfId="0" operator="equal" stopIfTrue="1">
      <formula>0</formula>
    </cfRule>
  </conditionalFormatting>
  <conditionalFormatting sqref="N30:N31">
    <cfRule type="cellIs" priority="593" dxfId="0" operator="equal" stopIfTrue="1">
      <formula>0</formula>
    </cfRule>
  </conditionalFormatting>
  <conditionalFormatting sqref="N19">
    <cfRule type="cellIs" priority="592" dxfId="0" operator="equal" stopIfTrue="1">
      <formula>0</formula>
    </cfRule>
  </conditionalFormatting>
  <conditionalFormatting sqref="N42">
    <cfRule type="cellIs" priority="591" dxfId="0" operator="equal" stopIfTrue="1">
      <formula>0</formula>
    </cfRule>
  </conditionalFormatting>
  <conditionalFormatting sqref="O28">
    <cfRule type="cellIs" priority="590" dxfId="0" operator="equal" stopIfTrue="1">
      <formula>0</formula>
    </cfRule>
  </conditionalFormatting>
  <conditionalFormatting sqref="O46">
    <cfRule type="cellIs" priority="589" dxfId="0" operator="equal" stopIfTrue="1">
      <formula>0</formula>
    </cfRule>
  </conditionalFormatting>
  <conditionalFormatting sqref="O93">
    <cfRule type="cellIs" priority="587" dxfId="0" operator="equal" stopIfTrue="1">
      <formula>0</formula>
    </cfRule>
  </conditionalFormatting>
  <conditionalFormatting sqref="O80:O82">
    <cfRule type="cellIs" priority="585" dxfId="0" operator="equal" stopIfTrue="1">
      <formula>0</formula>
    </cfRule>
  </conditionalFormatting>
  <conditionalFormatting sqref="O84:O85">
    <cfRule type="cellIs" priority="584" dxfId="0" operator="equal" stopIfTrue="1">
      <formula>0</formula>
    </cfRule>
  </conditionalFormatting>
  <conditionalFormatting sqref="O87:O88">
    <cfRule type="cellIs" priority="583" dxfId="0" operator="equal" stopIfTrue="1">
      <formula>0</formula>
    </cfRule>
  </conditionalFormatting>
  <conditionalFormatting sqref="O90">
    <cfRule type="cellIs" priority="582" dxfId="0" operator="equal" stopIfTrue="1">
      <formula>0</formula>
    </cfRule>
  </conditionalFormatting>
  <conditionalFormatting sqref="O49 AA49:AJ49 AU49:BN49">
    <cfRule type="cellIs" priority="575" dxfId="0" operator="equal" stopIfTrue="1">
      <formula>0</formula>
    </cfRule>
  </conditionalFormatting>
  <conditionalFormatting sqref="O58">
    <cfRule type="cellIs" priority="579" dxfId="0" operator="equal" stopIfTrue="1">
      <formula>0</formula>
    </cfRule>
  </conditionalFormatting>
  <conditionalFormatting sqref="O60:O62 O64">
    <cfRule type="cellIs" priority="578" dxfId="0" operator="equal" stopIfTrue="1">
      <formula>0</formula>
    </cfRule>
  </conditionalFormatting>
  <conditionalFormatting sqref="BO49">
    <cfRule type="cellIs" priority="576" dxfId="0" operator="equal" stopIfTrue="1">
      <formula>0</formula>
    </cfRule>
  </conditionalFormatting>
  <conditionalFormatting sqref="AP41:AT41">
    <cfRule type="cellIs" priority="570" dxfId="0" operator="equal" stopIfTrue="1">
      <formula>0</formula>
    </cfRule>
  </conditionalFormatting>
  <conditionalFormatting sqref="AO41">
    <cfRule type="cellIs" priority="568" dxfId="0" operator="equal" stopIfTrue="1">
      <formula>0</formula>
    </cfRule>
  </conditionalFormatting>
  <conditionalFormatting sqref="AK41:AN41">
    <cfRule type="cellIs" priority="569" dxfId="0" operator="equal" stopIfTrue="1">
      <formula>0</formula>
    </cfRule>
  </conditionalFormatting>
  <conditionalFormatting sqref="AA39:AF40 AH39:AJ40">
    <cfRule type="cellIs" priority="567" dxfId="0" operator="equal" stopIfTrue="1">
      <formula>0</formula>
    </cfRule>
  </conditionalFormatting>
  <conditionalFormatting sqref="AZ57:BD57">
    <cfRule type="cellIs" priority="566" dxfId="0" operator="equal" stopIfTrue="1">
      <formula>0</formula>
    </cfRule>
  </conditionalFormatting>
  <conditionalFormatting sqref="AA67:AE67">
    <cfRule type="cellIs" priority="559" dxfId="0" operator="equal" stopIfTrue="1">
      <formula>0</formula>
    </cfRule>
  </conditionalFormatting>
  <conditionalFormatting sqref="M19">
    <cfRule type="cellIs" priority="558" dxfId="0" operator="equal" stopIfTrue="1">
      <formula>0</formula>
    </cfRule>
  </conditionalFormatting>
  <conditionalFormatting sqref="AK49:AT49">
    <cfRule type="cellIs" priority="552" dxfId="0" operator="equal" stopIfTrue="1">
      <formula>0</formula>
    </cfRule>
  </conditionalFormatting>
  <conditionalFormatting sqref="W25:BF25 Q25:R25 BI25:BO25">
    <cfRule type="cellIs" priority="550" dxfId="0" operator="equal" stopIfTrue="1">
      <formula>0</formula>
    </cfRule>
  </conditionalFormatting>
  <conditionalFormatting sqref="U25:V25">
    <cfRule type="cellIs" priority="549" dxfId="0" operator="equal" stopIfTrue="1">
      <formula>0</formula>
    </cfRule>
  </conditionalFormatting>
  <conditionalFormatting sqref="W72 Q72:R72 Z72:AJ72">
    <cfRule type="cellIs" priority="541" dxfId="0" operator="equal" stopIfTrue="1">
      <formula>0</formula>
    </cfRule>
  </conditionalFormatting>
  <conditionalFormatting sqref="U72:V72">
    <cfRule type="cellIs" priority="540" dxfId="0" operator="equal" stopIfTrue="1">
      <formula>0</formula>
    </cfRule>
  </conditionalFormatting>
  <conditionalFormatting sqref="W79 Q79:R79 Z79:AJ79">
    <cfRule type="cellIs" priority="538" dxfId="0" operator="equal" stopIfTrue="1">
      <formula>0</formula>
    </cfRule>
  </conditionalFormatting>
  <conditionalFormatting sqref="U79:V79">
    <cfRule type="cellIs" priority="537" dxfId="0" operator="equal" stopIfTrue="1">
      <formula>0</formula>
    </cfRule>
  </conditionalFormatting>
  <conditionalFormatting sqref="W83 Q83:R83 Z83:AJ83">
    <cfRule type="cellIs" priority="535" dxfId="0" operator="equal" stopIfTrue="1">
      <formula>0</formula>
    </cfRule>
  </conditionalFormatting>
  <conditionalFormatting sqref="U83:V83">
    <cfRule type="cellIs" priority="534" dxfId="0" operator="equal" stopIfTrue="1">
      <formula>0</formula>
    </cfRule>
  </conditionalFormatting>
  <conditionalFormatting sqref="W89:BF89 Q89:T89 BI89:BK89 BN89">
    <cfRule type="cellIs" priority="532" dxfId="0" operator="equal" stopIfTrue="1">
      <formula>0</formula>
    </cfRule>
  </conditionalFormatting>
  <conditionalFormatting sqref="U89:V89">
    <cfRule type="cellIs" priority="531" dxfId="0" operator="equal" stopIfTrue="1">
      <formula>0</formula>
    </cfRule>
  </conditionalFormatting>
  <conditionalFormatting sqref="W66:BO66 Q66:T66">
    <cfRule type="cellIs" priority="529" dxfId="0" operator="equal" stopIfTrue="1">
      <formula>0</formula>
    </cfRule>
  </conditionalFormatting>
  <conditionalFormatting sqref="U66:V66">
    <cfRule type="cellIs" priority="528" dxfId="0" operator="equal" stopIfTrue="1">
      <formula>0</formula>
    </cfRule>
  </conditionalFormatting>
  <conditionalFormatting sqref="W86:AV86 Q86:T86 AY86:BN86">
    <cfRule type="cellIs" priority="526" dxfId="0" operator="equal" stopIfTrue="1">
      <formula>0</formula>
    </cfRule>
  </conditionalFormatting>
  <conditionalFormatting sqref="U86:V86">
    <cfRule type="cellIs" priority="525" dxfId="0" operator="equal" stopIfTrue="1">
      <formula>0</formula>
    </cfRule>
  </conditionalFormatting>
  <conditionalFormatting sqref="AD28">
    <cfRule type="cellIs" priority="415" dxfId="0" operator="equal" stopIfTrue="1">
      <formula>0</formula>
    </cfRule>
  </conditionalFormatting>
  <conditionalFormatting sqref="L17:O17 AA17:BO17">
    <cfRule type="cellIs" priority="363" dxfId="0" operator="equal" stopIfTrue="1">
      <formula>0</formula>
    </cfRule>
  </conditionalFormatting>
  <conditionalFormatting sqref="Q19:Z19">
    <cfRule type="cellIs" priority="357" dxfId="0" operator="equal" stopIfTrue="1">
      <formula>0</formula>
    </cfRule>
  </conditionalFormatting>
  <conditionalFormatting sqref="K76:L76">
    <cfRule type="cellIs" priority="355" dxfId="0" operator="equal" stopIfTrue="1">
      <formula>0</formula>
    </cfRule>
  </conditionalFormatting>
  <conditionalFormatting sqref="Q76:R77 AO77:AQ77 AT77 W76:W77 Z76:AJ76 Z77:AL77">
    <cfRule type="cellIs" priority="354" dxfId="0" operator="equal" stopIfTrue="1">
      <formula>0</formula>
    </cfRule>
  </conditionalFormatting>
  <conditionalFormatting sqref="U76:V77">
    <cfRule type="cellIs" priority="353" dxfId="0" operator="equal" stopIfTrue="1">
      <formula>0</formula>
    </cfRule>
  </conditionalFormatting>
  <conditionalFormatting sqref="BO21">
    <cfRule type="cellIs" priority="349" dxfId="0" operator="equal" stopIfTrue="1">
      <formula>0</formula>
    </cfRule>
  </conditionalFormatting>
  <conditionalFormatting sqref="Q21:T21 AK21:BN21">
    <cfRule type="cellIs" priority="348" dxfId="0" operator="equal" stopIfTrue="1">
      <formula>0</formula>
    </cfRule>
  </conditionalFormatting>
  <conditionalFormatting sqref="O21">
    <cfRule type="cellIs" priority="347" dxfId="0" operator="equal" stopIfTrue="1">
      <formula>0</formula>
    </cfRule>
  </conditionalFormatting>
  <conditionalFormatting sqref="M21">
    <cfRule type="cellIs" priority="346" dxfId="0" operator="equal" stopIfTrue="1">
      <formula>0</formula>
    </cfRule>
  </conditionalFormatting>
  <conditionalFormatting sqref="K91:P91">
    <cfRule type="cellIs" priority="345" dxfId="0" operator="equal" stopIfTrue="1">
      <formula>0</formula>
    </cfRule>
  </conditionalFormatting>
  <conditionalFormatting sqref="W91:AV91 Q91:T91 BI91:BK91 BN91 BD91:BF91">
    <cfRule type="cellIs" priority="343" dxfId="0" operator="equal" stopIfTrue="1">
      <formula>0</formula>
    </cfRule>
  </conditionalFormatting>
  <conditionalFormatting sqref="U91:V91">
    <cfRule type="cellIs" priority="342" dxfId="0" operator="equal" stopIfTrue="1">
      <formula>0</formula>
    </cfRule>
  </conditionalFormatting>
  <conditionalFormatting sqref="BP79">
    <cfRule type="cellIs" priority="336" dxfId="0" operator="equal" stopIfTrue="1">
      <formula>0</formula>
    </cfRule>
  </conditionalFormatting>
  <conditionalFormatting sqref="BP92">
    <cfRule type="cellIs" priority="334" dxfId="0" operator="equal" stopIfTrue="1">
      <formula>0</formula>
    </cfRule>
  </conditionalFormatting>
  <conditionalFormatting sqref="O92">
    <cfRule type="cellIs" priority="330" dxfId="0" operator="equal" stopIfTrue="1">
      <formula>0</formula>
    </cfRule>
  </conditionalFormatting>
  <conditionalFormatting sqref="BE92:BN92">
    <cfRule type="cellIs" priority="333" dxfId="0" operator="equal" stopIfTrue="1">
      <formula>0</formula>
    </cfRule>
  </conditionalFormatting>
  <conditionalFormatting sqref="L92 Q92:BD92">
    <cfRule type="cellIs" priority="332" dxfId="0" operator="equal" stopIfTrue="1">
      <formula>0</formula>
    </cfRule>
  </conditionalFormatting>
  <conditionalFormatting sqref="O78">
    <cfRule type="cellIs" priority="326" dxfId="0" operator="equal" stopIfTrue="1">
      <formula>0</formula>
    </cfRule>
  </conditionalFormatting>
  <conditionalFormatting sqref="L78">
    <cfRule type="cellIs" priority="324" dxfId="0" operator="equal" stopIfTrue="1">
      <formula>0</formula>
    </cfRule>
  </conditionalFormatting>
  <conditionalFormatting sqref="Q78:R78 W78 AO78:AQ78 AT78 Z78:AL78">
    <cfRule type="cellIs" priority="322" dxfId="0" operator="equal" stopIfTrue="1">
      <formula>0</formula>
    </cfRule>
  </conditionalFormatting>
  <conditionalFormatting sqref="U78:V78">
    <cfRule type="cellIs" priority="321" dxfId="0" operator="equal" stopIfTrue="1">
      <formula>0</formula>
    </cfRule>
  </conditionalFormatting>
  <conditionalFormatting sqref="BG11:BH11">
    <cfRule type="cellIs" priority="315" dxfId="0" operator="equal" stopIfTrue="1">
      <formula>0</formula>
    </cfRule>
  </conditionalFormatting>
  <conditionalFormatting sqref="S83:T83">
    <cfRule type="cellIs" priority="309" dxfId="0" operator="equal" stopIfTrue="1">
      <formula>0</formula>
    </cfRule>
  </conditionalFormatting>
  <conditionalFormatting sqref="BG89:BH91">
    <cfRule type="cellIs" priority="308" dxfId="0" operator="equal" stopIfTrue="1">
      <formula>0</formula>
    </cfRule>
  </conditionalFormatting>
  <conditionalFormatting sqref="BL89:BM91">
    <cfRule type="cellIs" priority="307" dxfId="0" operator="equal" stopIfTrue="1">
      <formula>0</formula>
    </cfRule>
  </conditionalFormatting>
  <conditionalFormatting sqref="AW80:AX82 AW84:AX86">
    <cfRule type="cellIs" priority="292" dxfId="0" operator="equal" stopIfTrue="1">
      <formula>0</formula>
    </cfRule>
  </conditionalFormatting>
  <conditionalFormatting sqref="BB80:BC82 BB84:BC84">
    <cfRule type="cellIs" priority="291" dxfId="0" operator="equal" stopIfTrue="1">
      <formula>0</formula>
    </cfRule>
  </conditionalFormatting>
  <conditionalFormatting sqref="AM77:AN78">
    <cfRule type="cellIs" priority="302" dxfId="0" operator="equal" stopIfTrue="1">
      <formula>0</formula>
    </cfRule>
  </conditionalFormatting>
  <conditionalFormatting sqref="AR77:AS78">
    <cfRule type="cellIs" priority="301" dxfId="0" operator="equal" stopIfTrue="1">
      <formula>0</formula>
    </cfRule>
  </conditionalFormatting>
  <conditionalFormatting sqref="U21">
    <cfRule type="cellIs" priority="288" dxfId="0" operator="equal" stopIfTrue="1">
      <formula>0</formula>
    </cfRule>
  </conditionalFormatting>
  <conditionalFormatting sqref="AK79:AV79 AY79:BA79 BD79:BN79">
    <cfRule type="cellIs" priority="268" dxfId="0" operator="equal" stopIfTrue="1">
      <formula>0</formula>
    </cfRule>
  </conditionalFormatting>
  <conditionalFormatting sqref="AW79:AX79">
    <cfRule type="cellIs" priority="267" dxfId="0" operator="equal" stopIfTrue="1">
      <formula>0</formula>
    </cfRule>
  </conditionalFormatting>
  <conditionalFormatting sqref="BB79:BC79">
    <cfRule type="cellIs" priority="266" dxfId="0" operator="equal" stopIfTrue="1">
      <formula>0</formula>
    </cfRule>
  </conditionalFormatting>
  <conditionalFormatting sqref="AK83:AV83 AY83:BA83 BD83:BN83">
    <cfRule type="cellIs" priority="264" dxfId="0" operator="equal" stopIfTrue="1">
      <formula>0</formula>
    </cfRule>
  </conditionalFormatting>
  <conditionalFormatting sqref="AW83:AX83">
    <cfRule type="cellIs" priority="263" dxfId="0" operator="equal" stopIfTrue="1">
      <formula>0</formula>
    </cfRule>
  </conditionalFormatting>
  <conditionalFormatting sqref="BB83:BC83">
    <cfRule type="cellIs" priority="262" dxfId="0" operator="equal" stopIfTrue="1">
      <formula>0</formula>
    </cfRule>
  </conditionalFormatting>
  <conditionalFormatting sqref="BB72:BC72">
    <cfRule type="cellIs" priority="258" dxfId="0" operator="equal" stopIfTrue="1">
      <formula>0</formula>
    </cfRule>
  </conditionalFormatting>
  <conditionalFormatting sqref="AK72:AV72 AY72:BA72 BD72:BN72">
    <cfRule type="cellIs" priority="260" dxfId="0" operator="equal" stopIfTrue="1">
      <formula>0</formula>
    </cfRule>
  </conditionalFormatting>
  <conditionalFormatting sqref="AW72:AX72">
    <cfRule type="cellIs" priority="259" dxfId="0" operator="equal" stopIfTrue="1">
      <formula>0</formula>
    </cfRule>
  </conditionalFormatting>
  <conditionalFormatting sqref="AW76:AX76">
    <cfRule type="cellIs" priority="255" dxfId="0" operator="equal" stopIfTrue="1">
      <formula>0</formula>
    </cfRule>
  </conditionalFormatting>
  <conditionalFormatting sqref="AK76:AV76 AY76:BA76 BD76:BN76">
    <cfRule type="cellIs" priority="256" dxfId="0" operator="equal" stopIfTrue="1">
      <formula>0</formula>
    </cfRule>
  </conditionalFormatting>
  <conditionalFormatting sqref="BB76:BC76">
    <cfRule type="cellIs" priority="254" dxfId="0" operator="equal" stopIfTrue="1">
      <formula>0</formula>
    </cfRule>
  </conditionalFormatting>
  <conditionalFormatting sqref="BO59">
    <cfRule type="cellIs" priority="253" dxfId="0" operator="equal" stopIfTrue="1">
      <formula>0</formula>
    </cfRule>
  </conditionalFormatting>
  <conditionalFormatting sqref="AK59:AV59 AY59:BA59 BD59:BN59">
    <cfRule type="cellIs" priority="252" dxfId="0" operator="equal" stopIfTrue="1">
      <formula>0</formula>
    </cfRule>
  </conditionalFormatting>
  <conditionalFormatting sqref="AW59:AX59">
    <cfRule type="cellIs" priority="251" dxfId="0" operator="equal" stopIfTrue="1">
      <formula>0</formula>
    </cfRule>
  </conditionalFormatting>
  <conditionalFormatting sqref="BB59:BC59">
    <cfRule type="cellIs" priority="250" dxfId="0" operator="equal" stopIfTrue="1">
      <formula>0</formula>
    </cfRule>
  </conditionalFormatting>
  <conditionalFormatting sqref="BO52">
    <cfRule type="cellIs" priority="249" dxfId="0" operator="equal" stopIfTrue="1">
      <formula>0</formula>
    </cfRule>
  </conditionalFormatting>
  <conditionalFormatting sqref="AK52:AV52 AY52:BA52 BD52:BN52">
    <cfRule type="cellIs" priority="248" dxfId="0" operator="equal" stopIfTrue="1">
      <formula>0</formula>
    </cfRule>
  </conditionalFormatting>
  <conditionalFormatting sqref="AW52:AX52">
    <cfRule type="cellIs" priority="247" dxfId="0" operator="equal" stopIfTrue="1">
      <formula>0</formula>
    </cfRule>
  </conditionalFormatting>
  <conditionalFormatting sqref="BB52:BC52">
    <cfRule type="cellIs" priority="246" dxfId="0" operator="equal" stopIfTrue="1">
      <formula>0</formula>
    </cfRule>
  </conditionalFormatting>
  <conditionalFormatting sqref="X76:Y83">
    <cfRule type="cellIs" priority="243" dxfId="0" operator="equal" stopIfTrue="1">
      <formula>0</formula>
    </cfRule>
  </conditionalFormatting>
  <conditionalFormatting sqref="BI12:BO12 Q12:T12 AA12:AE12 AK12:BF12">
    <cfRule type="cellIs" priority="237" dxfId="0" operator="equal" stopIfTrue="1">
      <formula>0</formula>
    </cfRule>
  </conditionalFormatting>
  <conditionalFormatting sqref="BG12:BH12">
    <cfRule type="cellIs" priority="235" dxfId="0" operator="equal" stopIfTrue="1">
      <formula>0</formula>
    </cfRule>
  </conditionalFormatting>
  <conditionalFormatting sqref="AK69:BN69 N69:T69 L69">
    <cfRule type="cellIs" priority="234" dxfId="0" operator="equal" stopIfTrue="1">
      <formula>0</formula>
    </cfRule>
  </conditionalFormatting>
  <conditionalFormatting sqref="AA69:AE69">
    <cfRule type="cellIs" priority="233" dxfId="0" operator="equal" stopIfTrue="1">
      <formula>0</formula>
    </cfRule>
  </conditionalFormatting>
  <conditionalFormatting sqref="W67:Z67">
    <cfRule type="cellIs" priority="231" dxfId="0" operator="equal" stopIfTrue="1">
      <formula>0</formula>
    </cfRule>
  </conditionalFormatting>
  <conditionalFormatting sqref="U67:V67 U69:V69">
    <cfRule type="cellIs" priority="225" dxfId="0" operator="equal" stopIfTrue="1">
      <formula>0</formula>
    </cfRule>
  </conditionalFormatting>
  <conditionalFormatting sqref="Q13:T13">
    <cfRule type="cellIs" priority="230" dxfId="0" operator="equal" stopIfTrue="1">
      <formula>0</formula>
    </cfRule>
  </conditionalFormatting>
  <conditionalFormatting sqref="U13">
    <cfRule type="cellIs" priority="229" dxfId="0" operator="equal" stopIfTrue="1">
      <formula>0</formula>
    </cfRule>
  </conditionalFormatting>
  <conditionalFormatting sqref="U12">
    <cfRule type="cellIs" priority="226" dxfId="0" operator="equal" stopIfTrue="1">
      <formula>0</formula>
    </cfRule>
  </conditionalFormatting>
  <conditionalFormatting sqref="AG12:AJ12">
    <cfRule type="cellIs" priority="224" dxfId="0" operator="equal" stopIfTrue="1">
      <formula>0</formula>
    </cfRule>
  </conditionalFormatting>
  <conditionalFormatting sqref="AF12">
    <cfRule type="cellIs" priority="223" dxfId="0" operator="equal" stopIfTrue="1">
      <formula>0</formula>
    </cfRule>
  </conditionalFormatting>
  <conditionalFormatting sqref="W69:Z69">
    <cfRule type="cellIs" priority="222" dxfId="0" operator="equal" stopIfTrue="1">
      <formula>0</formula>
    </cfRule>
  </conditionalFormatting>
  <conditionalFormatting sqref="W12:Z12">
    <cfRule type="cellIs" priority="221" dxfId="0" operator="equal" stopIfTrue="1">
      <formula>0</formula>
    </cfRule>
  </conditionalFormatting>
  <conditionalFormatting sqref="V12">
    <cfRule type="cellIs" priority="220" dxfId="0" operator="equal" stopIfTrue="1">
      <formula>0</formula>
    </cfRule>
  </conditionalFormatting>
  <conditionalFormatting sqref="AG67:AJ67">
    <cfRule type="cellIs" priority="219" dxfId="0" operator="equal" stopIfTrue="1">
      <formula>0</formula>
    </cfRule>
  </conditionalFormatting>
  <conditionalFormatting sqref="AF67">
    <cfRule type="cellIs" priority="218" dxfId="0" operator="equal" stopIfTrue="1">
      <formula>0</formula>
    </cfRule>
  </conditionalFormatting>
  <conditionalFormatting sqref="AF69:AJ69">
    <cfRule type="cellIs" priority="217" dxfId="0" operator="equal" stopIfTrue="1">
      <formula>0</formula>
    </cfRule>
  </conditionalFormatting>
  <conditionalFormatting sqref="AA20:AE20">
    <cfRule type="cellIs" priority="211" dxfId="0" operator="equal" stopIfTrue="1">
      <formula>0</formula>
    </cfRule>
  </conditionalFormatting>
  <conditionalFormatting sqref="V21:Z21">
    <cfRule type="cellIs" priority="210" dxfId="0" operator="equal" stopIfTrue="1">
      <formula>0</formula>
    </cfRule>
  </conditionalFormatting>
  <conditionalFormatting sqref="AF21:AJ21">
    <cfRule type="cellIs" priority="209" dxfId="0" operator="equal" stopIfTrue="1">
      <formula>0</formula>
    </cfRule>
  </conditionalFormatting>
  <conditionalFormatting sqref="AE21">
    <cfRule type="cellIs" priority="213" dxfId="0" operator="equal" stopIfTrue="1">
      <formula>0</formula>
    </cfRule>
  </conditionalFormatting>
  <conditionalFormatting sqref="AA21:AD21">
    <cfRule type="cellIs" priority="208" dxfId="0" operator="equal" stopIfTrue="1">
      <formula>0</formula>
    </cfRule>
  </conditionalFormatting>
  <conditionalFormatting sqref="K96 Q96:BP96">
    <cfRule type="cellIs" priority="206" dxfId="0" operator="equal" stopIfTrue="1">
      <formula>0</formula>
    </cfRule>
  </conditionalFormatting>
  <conditionalFormatting sqref="BE63:BN63">
    <cfRule type="cellIs" priority="205" dxfId="0" operator="equal" stopIfTrue="1">
      <formula>0</formula>
    </cfRule>
  </conditionalFormatting>
  <conditionalFormatting sqref="L63 AA63:BD63">
    <cfRule type="cellIs" priority="204" dxfId="0" operator="equal" stopIfTrue="1">
      <formula>0</formula>
    </cfRule>
  </conditionalFormatting>
  <conditionalFormatting sqref="BO63">
    <cfRule type="cellIs" priority="203" dxfId="0" operator="equal" stopIfTrue="1">
      <formula>0</formula>
    </cfRule>
  </conditionalFormatting>
  <conditionalFormatting sqref="O63">
    <cfRule type="cellIs" priority="202" dxfId="0" operator="equal" stopIfTrue="1">
      <formula>0</formula>
    </cfRule>
  </conditionalFormatting>
  <conditionalFormatting sqref="Q63:Z63">
    <cfRule type="cellIs" priority="200" dxfId="0" operator="equal" stopIfTrue="1">
      <formula>0</formula>
    </cfRule>
  </conditionalFormatting>
  <conditionalFormatting sqref="AU87:BN87">
    <cfRule type="cellIs" priority="189" dxfId="0" operator="equal" stopIfTrue="1">
      <formula>0</formula>
    </cfRule>
  </conditionalFormatting>
  <conditionalFormatting sqref="O55 Q55:Z55 BO55:BP55">
    <cfRule type="cellIs" priority="188" dxfId="0" operator="equal" stopIfTrue="1">
      <formula>0</formula>
    </cfRule>
  </conditionalFormatting>
  <conditionalFormatting sqref="L55 AA55:AO55 AY55:BN55 AU55:AW55">
    <cfRule type="cellIs" priority="187" dxfId="0" operator="equal" stopIfTrue="1">
      <formula>0</formula>
    </cfRule>
  </conditionalFormatting>
  <conditionalFormatting sqref="AH46:AI46">
    <cfRule type="cellIs" priority="183" dxfId="0" operator="equal" stopIfTrue="1">
      <formula>0</formula>
    </cfRule>
  </conditionalFormatting>
  <conditionalFormatting sqref="AM46:AO46">
    <cfRule type="cellIs" priority="182" dxfId="0" operator="equal" stopIfTrue="1">
      <formula>0</formula>
    </cfRule>
  </conditionalFormatting>
  <conditionalFormatting sqref="AM48">
    <cfRule type="cellIs" priority="181" dxfId="0" operator="equal" stopIfTrue="1">
      <formula>0</formula>
    </cfRule>
  </conditionalFormatting>
  <conditionalFormatting sqref="O56 Q56:Z56 BE56:BP56">
    <cfRule type="cellIs" priority="180" dxfId="0" operator="equal" stopIfTrue="1">
      <formula>0</formula>
    </cfRule>
  </conditionalFormatting>
  <conditionalFormatting sqref="L56 AA56:BD56">
    <cfRule type="cellIs" priority="179" dxfId="0" operator="equal" stopIfTrue="1">
      <formula>0</formula>
    </cfRule>
  </conditionalFormatting>
  <conditionalFormatting sqref="AP84">
    <cfRule type="cellIs" priority="176" dxfId="0" operator="equal" stopIfTrue="1">
      <formula>0</formula>
    </cfRule>
  </conditionalFormatting>
  <conditionalFormatting sqref="AW91:BC91">
    <cfRule type="cellIs" priority="177" dxfId="0" operator="equal" stopIfTrue="1">
      <formula>0</formula>
    </cfRule>
  </conditionalFormatting>
  <conditionalFormatting sqref="AX55">
    <cfRule type="cellIs" priority="175" dxfId="0" operator="equal" stopIfTrue="1">
      <formula>0</formula>
    </cfRule>
  </conditionalFormatting>
  <conditionalFormatting sqref="K70:P70 BG70:BH71 BL70:BM70 AM70:AN71 BP70:BP71">
    <cfRule type="cellIs" priority="115" dxfId="0" operator="equal" stopIfTrue="1">
      <formula>0</formula>
    </cfRule>
  </conditionalFormatting>
  <conditionalFormatting sqref="Q71:W71 AP71:AQ71 L71 S70:T70 AT71:AV71 AY71:BA71 BD71:BN71 Z71:AE71">
    <cfRule type="cellIs" priority="114" dxfId="0" operator="equal" stopIfTrue="1">
      <formula>0</formula>
    </cfRule>
  </conditionalFormatting>
  <conditionalFormatting sqref="AF71:AG71 AI71:AO71">
    <cfRule type="cellIs" priority="113" dxfId="0" operator="equal" stopIfTrue="1">
      <formula>0</formula>
    </cfRule>
  </conditionalFormatting>
  <conditionalFormatting sqref="O71">
    <cfRule type="cellIs" priority="112" dxfId="0" operator="equal" stopIfTrue="1">
      <formula>0</formula>
    </cfRule>
  </conditionalFormatting>
  <conditionalFormatting sqref="W70 Q70:R70 BN70 AT70:AV70 AY70:BA70 BD70:BK70 Z70:AQ70">
    <cfRule type="cellIs" priority="111" dxfId="0" operator="equal" stopIfTrue="1">
      <formula>0</formula>
    </cfRule>
  </conditionalFormatting>
  <conditionalFormatting sqref="U70:V70">
    <cfRule type="cellIs" priority="110" dxfId="0" operator="equal" stopIfTrue="1">
      <formula>0</formula>
    </cfRule>
  </conditionalFormatting>
  <conditionalFormatting sqref="BB70:BC71">
    <cfRule type="cellIs" priority="101" dxfId="0" operator="equal" stopIfTrue="1">
      <formula>0</formula>
    </cfRule>
  </conditionalFormatting>
  <conditionalFormatting sqref="AR70:AS71">
    <cfRule type="cellIs" priority="105" dxfId="0" operator="equal" stopIfTrue="1">
      <formula>0</formula>
    </cfRule>
  </conditionalFormatting>
  <conditionalFormatting sqref="AR71:AS71">
    <cfRule type="cellIs" priority="104" dxfId="0" operator="equal" stopIfTrue="1">
      <formula>0</formula>
    </cfRule>
  </conditionalFormatting>
  <conditionalFormatting sqref="AR70:AS70">
    <cfRule type="cellIs" priority="103" dxfId="0" operator="equal" stopIfTrue="1">
      <formula>0</formula>
    </cfRule>
  </conditionalFormatting>
  <conditionalFormatting sqref="AW70:AX71">
    <cfRule type="cellIs" priority="102" dxfId="0" operator="equal" stopIfTrue="1">
      <formula>0</formula>
    </cfRule>
  </conditionalFormatting>
  <conditionalFormatting sqref="AH71">
    <cfRule type="cellIs" priority="100" dxfId="0" operator="equal" stopIfTrue="1">
      <formula>0</formula>
    </cfRule>
  </conditionalFormatting>
  <conditionalFormatting sqref="X70:Y71">
    <cfRule type="cellIs" priority="99" dxfId="0" operator="equal" stopIfTrue="1">
      <formula>0</formula>
    </cfRule>
  </conditionalFormatting>
  <conditionalFormatting sqref="AM71">
    <cfRule type="cellIs" priority="98" dxfId="0" operator="equal" stopIfTrue="1">
      <formula>0</formula>
    </cfRule>
  </conditionalFormatting>
  <conditionalFormatting sqref="AK37:AQ37 AU36:AV36 K35:P35 BG35:BH37 BL35:BM35 AT37:AV37 AY36:BA37 BD36:BF37 BI36:BO37 AM35:AN36 X35:Y35 BP35:BP37">
    <cfRule type="cellIs" priority="97" dxfId="0" operator="equal" stopIfTrue="1">
      <formula>0</formula>
    </cfRule>
  </conditionalFormatting>
  <conditionalFormatting sqref="AK36:AQ36 AT36">
    <cfRule type="cellIs" priority="96" dxfId="0" operator="equal" stopIfTrue="1">
      <formula>0</formula>
    </cfRule>
  </conditionalFormatting>
  <conditionalFormatting sqref="S35:T35">
    <cfRule type="cellIs" priority="95" dxfId="0" operator="equal" stopIfTrue="1">
      <formula>0</formula>
    </cfRule>
  </conditionalFormatting>
  <conditionalFormatting sqref="L36 Q36:R36 T36:AJ36">
    <cfRule type="cellIs" priority="94" dxfId="0" operator="equal" stopIfTrue="1">
      <formula>0</formula>
    </cfRule>
  </conditionalFormatting>
  <conditionalFormatting sqref="L37 Q37:Z37">
    <cfRule type="cellIs" priority="93" dxfId="0" operator="equal" stopIfTrue="1">
      <formula>0</formula>
    </cfRule>
  </conditionalFormatting>
  <conditionalFormatting sqref="N36:N37">
    <cfRule type="cellIs" priority="92" dxfId="0" operator="equal" stopIfTrue="1">
      <formula>0</formula>
    </cfRule>
  </conditionalFormatting>
  <conditionalFormatting sqref="O36:O37">
    <cfRule type="cellIs" priority="91" dxfId="0" operator="equal" stopIfTrue="1">
      <formula>0</formula>
    </cfRule>
  </conditionalFormatting>
  <conditionalFormatting sqref="W35:AQ35 Q35:R35 BN35:BO35 AT35:AV35 AY35:BA35 BD35:BK35">
    <cfRule type="cellIs" priority="90" dxfId="0" operator="equal" stopIfTrue="1">
      <formula>0</formula>
    </cfRule>
  </conditionalFormatting>
  <conditionalFormatting sqref="U35:V35">
    <cfRule type="cellIs" priority="89" dxfId="0" operator="equal" stopIfTrue="1">
      <formula>0</formula>
    </cfRule>
  </conditionalFormatting>
  <conditionalFormatting sqref="BB35:BC37">
    <cfRule type="cellIs" priority="79" dxfId="0" operator="equal" stopIfTrue="1">
      <formula>0</formula>
    </cfRule>
  </conditionalFormatting>
  <conditionalFormatting sqref="AR35:AS37">
    <cfRule type="cellIs" priority="83" dxfId="0" operator="equal" stopIfTrue="1">
      <formula>0</formula>
    </cfRule>
  </conditionalFormatting>
  <conditionalFormatting sqref="AR36:AS36">
    <cfRule type="cellIs" priority="82" dxfId="0" operator="equal" stopIfTrue="1">
      <formula>0</formula>
    </cfRule>
  </conditionalFormatting>
  <conditionalFormatting sqref="AR35:AS35">
    <cfRule type="cellIs" priority="81" dxfId="0" operator="equal" stopIfTrue="1">
      <formula>0</formula>
    </cfRule>
  </conditionalFormatting>
  <conditionalFormatting sqref="AW35:AX37">
    <cfRule type="cellIs" priority="80" dxfId="0" operator="equal" stopIfTrue="1">
      <formula>0</formula>
    </cfRule>
  </conditionalFormatting>
  <conditionalFormatting sqref="S36">
    <cfRule type="cellIs" priority="78" dxfId="0" operator="equal" stopIfTrue="1">
      <formula>0</formula>
    </cfRule>
  </conditionalFormatting>
  <conditionalFormatting sqref="AA37:AE37">
    <cfRule type="cellIs" priority="77" dxfId="0" operator="equal" stopIfTrue="1">
      <formula>0</formula>
    </cfRule>
  </conditionalFormatting>
  <conditionalFormatting sqref="AF37:AG37 AI37:AJ37">
    <cfRule type="cellIs" priority="76" dxfId="0" operator="equal" stopIfTrue="1">
      <formula>0</formula>
    </cfRule>
  </conditionalFormatting>
  <conditionalFormatting sqref="AH37">
    <cfRule type="cellIs" priority="75" dxfId="0" operator="equal" stopIfTrue="1">
      <formula>0</formula>
    </cfRule>
  </conditionalFormatting>
  <conditionalFormatting sqref="BO67 BO69:BO72">
    <cfRule type="cellIs" priority="74" dxfId="0" operator="equal" stopIfTrue="1">
      <formula>0</formula>
    </cfRule>
  </conditionalFormatting>
  <conditionalFormatting sqref="BO76">
    <cfRule type="cellIs" priority="73" dxfId="0" operator="equal" stopIfTrue="1">
      <formula>0</formula>
    </cfRule>
  </conditionalFormatting>
  <conditionalFormatting sqref="BO79:BO92">
    <cfRule type="cellIs" priority="72" dxfId="0" operator="equal" stopIfTrue="1">
      <formula>0</formula>
    </cfRule>
  </conditionalFormatting>
  <conditionalFormatting sqref="L68 N68:T68 AK68:BN68 BP68">
    <cfRule type="cellIs" priority="71" dxfId="0" operator="equal" stopIfTrue="1">
      <formula>0</formula>
    </cfRule>
  </conditionalFormatting>
  <conditionalFormatting sqref="AA68:AE68">
    <cfRule type="cellIs" priority="70" dxfId="0" operator="equal" stopIfTrue="1">
      <formula>0</formula>
    </cfRule>
  </conditionalFormatting>
  <conditionalFormatting sqref="W68:Z68">
    <cfRule type="cellIs" priority="69" dxfId="0" operator="equal" stopIfTrue="1">
      <formula>0</formula>
    </cfRule>
  </conditionalFormatting>
  <conditionalFormatting sqref="U68:V68">
    <cfRule type="cellIs" priority="68" dxfId="0" operator="equal" stopIfTrue="1">
      <formula>0</formula>
    </cfRule>
  </conditionalFormatting>
  <conditionalFormatting sqref="AG68:AJ68">
    <cfRule type="cellIs" priority="67" dxfId="0" operator="equal" stopIfTrue="1">
      <formula>0</formula>
    </cfRule>
  </conditionalFormatting>
  <conditionalFormatting sqref="AF68">
    <cfRule type="cellIs" priority="66" dxfId="0" operator="equal" stopIfTrue="1">
      <formula>0</formula>
    </cfRule>
  </conditionalFormatting>
  <conditionalFormatting sqref="BO68">
    <cfRule type="cellIs" priority="65" dxfId="0" operator="equal" stopIfTrue="1">
      <formula>0</formula>
    </cfRule>
  </conditionalFormatting>
  <conditionalFormatting sqref="Q104:BP104">
    <cfRule type="cellIs" priority="57" dxfId="0" operator="equal" stopIfTrue="1">
      <formula>0</formula>
    </cfRule>
  </conditionalFormatting>
  <conditionalFormatting sqref="Q102:BP102">
    <cfRule type="cellIs" priority="56" dxfId="0" operator="equal" stopIfTrue="1">
      <formula>0</formula>
    </cfRule>
  </conditionalFormatting>
  <conditionalFormatting sqref="Q103:BP103">
    <cfRule type="cellIs" priority="55" dxfId="0" operator="equal" stopIfTrue="1">
      <formula>0</formula>
    </cfRule>
  </conditionalFormatting>
  <conditionalFormatting sqref="BP73 BP75">
    <cfRule type="cellIs" priority="54" dxfId="0" operator="equal" stopIfTrue="1">
      <formula>0</formula>
    </cfRule>
  </conditionalFormatting>
  <conditionalFormatting sqref="BP74">
    <cfRule type="cellIs" priority="53" dxfId="0" operator="equal" stopIfTrue="1">
      <formula>0</formula>
    </cfRule>
  </conditionalFormatting>
  <conditionalFormatting sqref="BO73 BG73:BH73 AM73:AN73">
    <cfRule type="cellIs" priority="52" dxfId="0" operator="equal" stopIfTrue="1">
      <formula>0</formula>
    </cfRule>
  </conditionalFormatting>
  <conditionalFormatting sqref="Q73:W73 AP73:AQ73 AT73:AV73 AY73:BA73 BD73:BN73 Z73:AE73">
    <cfRule type="cellIs" priority="51" dxfId="0" operator="equal" stopIfTrue="1">
      <formula>0</formula>
    </cfRule>
  </conditionalFormatting>
  <conditionalFormatting sqref="AF73:AG73 AI73:AO73">
    <cfRule type="cellIs" priority="50" dxfId="0" operator="equal" stopIfTrue="1">
      <formula>0</formula>
    </cfRule>
  </conditionalFormatting>
  <conditionalFormatting sqref="BB73:BC73">
    <cfRule type="cellIs" priority="46" dxfId="0" operator="equal" stopIfTrue="1">
      <formula>0</formula>
    </cfRule>
  </conditionalFormatting>
  <conditionalFormatting sqref="AR73:AS73">
    <cfRule type="cellIs" priority="49" dxfId="0" operator="equal" stopIfTrue="1">
      <formula>0</formula>
    </cfRule>
  </conditionalFormatting>
  <conditionalFormatting sqref="AR73:AS73">
    <cfRule type="cellIs" priority="48" dxfId="0" operator="equal" stopIfTrue="1">
      <formula>0</formula>
    </cfRule>
  </conditionalFormatting>
  <conditionalFormatting sqref="AW73:AX73">
    <cfRule type="cellIs" priority="47" dxfId="0" operator="equal" stopIfTrue="1">
      <formula>0</formula>
    </cfRule>
  </conditionalFormatting>
  <conditionalFormatting sqref="AH73">
    <cfRule type="cellIs" priority="45" dxfId="0" operator="equal" stopIfTrue="1">
      <formula>0</formula>
    </cfRule>
  </conditionalFormatting>
  <conditionalFormatting sqref="X73:Y73">
    <cfRule type="cellIs" priority="44" dxfId="0" operator="equal" stopIfTrue="1">
      <formula>0</formula>
    </cfRule>
  </conditionalFormatting>
  <conditionalFormatting sqref="AM73">
    <cfRule type="cellIs" priority="43" dxfId="0" operator="equal" stopIfTrue="1">
      <formula>0</formula>
    </cfRule>
  </conditionalFormatting>
  <conditionalFormatting sqref="BO74 BG74:BH74 AM74:AN74">
    <cfRule type="cellIs" priority="42" dxfId="0" operator="equal" stopIfTrue="1">
      <formula>0</formula>
    </cfRule>
  </conditionalFormatting>
  <conditionalFormatting sqref="Q74:W74 AP74:AQ74 AT74:AV74 AY74:BA74 BD74:BN74 Z74:AE74">
    <cfRule type="cellIs" priority="41" dxfId="0" operator="equal" stopIfTrue="1">
      <formula>0</formula>
    </cfRule>
  </conditionalFormatting>
  <conditionalFormatting sqref="AF74:AG74 AI74:AO74">
    <cfRule type="cellIs" priority="40" dxfId="0" operator="equal" stopIfTrue="1">
      <formula>0</formula>
    </cfRule>
  </conditionalFormatting>
  <conditionalFormatting sqref="BB74:BC74">
    <cfRule type="cellIs" priority="36" dxfId="0" operator="equal" stopIfTrue="1">
      <formula>0</formula>
    </cfRule>
  </conditionalFormatting>
  <conditionalFormatting sqref="AR74:AS74">
    <cfRule type="cellIs" priority="39" dxfId="0" operator="equal" stopIfTrue="1">
      <formula>0</formula>
    </cfRule>
  </conditionalFormatting>
  <conditionalFormatting sqref="AR74:AS74">
    <cfRule type="cellIs" priority="38" dxfId="0" operator="equal" stopIfTrue="1">
      <formula>0</formula>
    </cfRule>
  </conditionalFormatting>
  <conditionalFormatting sqref="AW74:AX74">
    <cfRule type="cellIs" priority="37" dxfId="0" operator="equal" stopIfTrue="1">
      <formula>0</formula>
    </cfRule>
  </conditionalFormatting>
  <conditionalFormatting sqref="AH74">
    <cfRule type="cellIs" priority="35" dxfId="0" operator="equal" stopIfTrue="1">
      <formula>0</formula>
    </cfRule>
  </conditionalFormatting>
  <conditionalFormatting sqref="X74:Y74">
    <cfRule type="cellIs" priority="34" dxfId="0" operator="equal" stopIfTrue="1">
      <formula>0</formula>
    </cfRule>
  </conditionalFormatting>
  <conditionalFormatting sqref="AM74">
    <cfRule type="cellIs" priority="33" dxfId="0" operator="equal" stopIfTrue="1">
      <formula>0</formula>
    </cfRule>
  </conditionalFormatting>
  <conditionalFormatting sqref="BO75 BG75:BH75 AM75:AN75">
    <cfRule type="cellIs" priority="32" dxfId="0" operator="equal" stopIfTrue="1">
      <formula>0</formula>
    </cfRule>
  </conditionalFormatting>
  <conditionalFormatting sqref="Q75:W75 AP75:AQ75 AT75:AV75 AY75:BA75 BD75:BN75 Z75:AE75">
    <cfRule type="cellIs" priority="31" dxfId="0" operator="equal" stopIfTrue="1">
      <formula>0</formula>
    </cfRule>
  </conditionalFormatting>
  <conditionalFormatting sqref="AF75:AG75 AI75:AO75">
    <cfRule type="cellIs" priority="30" dxfId="0" operator="equal" stopIfTrue="1">
      <formula>0</formula>
    </cfRule>
  </conditionalFormatting>
  <conditionalFormatting sqref="BB75:BC75">
    <cfRule type="cellIs" priority="26" dxfId="0" operator="equal" stopIfTrue="1">
      <formula>0</formula>
    </cfRule>
  </conditionalFormatting>
  <conditionalFormatting sqref="AR75:AS75">
    <cfRule type="cellIs" priority="29" dxfId="0" operator="equal" stopIfTrue="1">
      <formula>0</formula>
    </cfRule>
  </conditionalFormatting>
  <conditionalFormatting sqref="AR75:AS75">
    <cfRule type="cellIs" priority="28" dxfId="0" operator="equal" stopIfTrue="1">
      <formula>0</formula>
    </cfRule>
  </conditionalFormatting>
  <conditionalFormatting sqref="AW75:AX75">
    <cfRule type="cellIs" priority="27" dxfId="0" operator="equal" stopIfTrue="1">
      <formula>0</formula>
    </cfRule>
  </conditionalFormatting>
  <conditionalFormatting sqref="AH75">
    <cfRule type="cellIs" priority="25" dxfId="0" operator="equal" stopIfTrue="1">
      <formula>0</formula>
    </cfRule>
  </conditionalFormatting>
  <conditionalFormatting sqref="X75:Y75">
    <cfRule type="cellIs" priority="24" dxfId="0" operator="equal" stopIfTrue="1">
      <formula>0</formula>
    </cfRule>
  </conditionalFormatting>
  <conditionalFormatting sqref="AM75">
    <cfRule type="cellIs" priority="23" dxfId="0" operator="equal" stopIfTrue="1">
      <formula>0</formula>
    </cfRule>
  </conditionalFormatting>
  <conditionalFormatting sqref="BO77">
    <cfRule type="cellIs" priority="22" dxfId="0" operator="equal" stopIfTrue="1">
      <formula>0</formula>
    </cfRule>
  </conditionalFormatting>
  <conditionalFormatting sqref="BE77:BF77 BI77:BK77 BN77">
    <cfRule type="cellIs" priority="21" dxfId="0" operator="equal" stopIfTrue="1">
      <formula>0</formula>
    </cfRule>
  </conditionalFormatting>
  <conditionalFormatting sqref="BO78">
    <cfRule type="cellIs" priority="20" dxfId="0" operator="equal" stopIfTrue="1">
      <formula>0</formula>
    </cfRule>
  </conditionalFormatting>
  <conditionalFormatting sqref="BG77">
    <cfRule type="cellIs" priority="16" dxfId="0" operator="equal" stopIfTrue="1">
      <formula>0</formula>
    </cfRule>
  </conditionalFormatting>
  <conditionalFormatting sqref="BM77">
    <cfRule type="cellIs" priority="19" dxfId="0" operator="equal" stopIfTrue="1">
      <formula>0</formula>
    </cfRule>
  </conditionalFormatting>
  <conditionalFormatting sqref="BL77">
    <cfRule type="cellIs" priority="18" dxfId="0" operator="equal" stopIfTrue="1">
      <formula>0</formula>
    </cfRule>
  </conditionalFormatting>
  <conditionalFormatting sqref="BH77">
    <cfRule type="cellIs" priority="17" dxfId="0" operator="equal" stopIfTrue="1">
      <formula>0</formula>
    </cfRule>
  </conditionalFormatting>
  <conditionalFormatting sqref="BG78">
    <cfRule type="cellIs" priority="5" dxfId="0" operator="equal" stopIfTrue="1">
      <formula>0</formula>
    </cfRule>
  </conditionalFormatting>
  <conditionalFormatting sqref="AW77:AX77">
    <cfRule type="cellIs" priority="12" dxfId="0" operator="equal" stopIfTrue="1">
      <formula>0</formula>
    </cfRule>
  </conditionalFormatting>
  <conditionalFormatting sqref="AU77 AY77:AZ77 BB77:BD77">
    <cfRule type="cellIs" priority="15" dxfId="0" operator="equal" stopIfTrue="1">
      <formula>0</formula>
    </cfRule>
  </conditionalFormatting>
  <conditionalFormatting sqref="AV77">
    <cfRule type="cellIs" priority="14" dxfId="0" operator="equal" stopIfTrue="1">
      <formula>0</formula>
    </cfRule>
  </conditionalFormatting>
  <conditionalFormatting sqref="BA77">
    <cfRule type="cellIs" priority="13" dxfId="0" operator="equal" stopIfTrue="1">
      <formula>0</formula>
    </cfRule>
  </conditionalFormatting>
  <conditionalFormatting sqref="AU78 AY78:AZ78 BB78:BD78">
    <cfRule type="cellIs" priority="11" dxfId="0" operator="equal" stopIfTrue="1">
      <formula>0</formula>
    </cfRule>
  </conditionalFormatting>
  <conditionalFormatting sqref="AV78">
    <cfRule type="cellIs" priority="10" dxfId="0" operator="equal" stopIfTrue="1">
      <formula>0</formula>
    </cfRule>
  </conditionalFormatting>
  <conditionalFormatting sqref="BA78">
    <cfRule type="cellIs" priority="9" dxfId="0" operator="equal" stopIfTrue="1">
      <formula>0</formula>
    </cfRule>
  </conditionalFormatting>
  <conditionalFormatting sqref="AW78:AX78">
    <cfRule type="cellIs" priority="8" dxfId="0" operator="equal" stopIfTrue="1">
      <formula>0</formula>
    </cfRule>
  </conditionalFormatting>
  <conditionalFormatting sqref="BJ78:BN78">
    <cfRule type="cellIs" priority="7" dxfId="0" operator="equal" stopIfTrue="1">
      <formula>0</formula>
    </cfRule>
  </conditionalFormatting>
  <conditionalFormatting sqref="BH78:BI78 BE78:BF78">
    <cfRule type="cellIs" priority="6" dxfId="0" operator="equal" stopIfTrue="1">
      <formula>0</formula>
    </cfRule>
  </conditionalFormatting>
  <conditionalFormatting sqref="AT55 AP55:AR55">
    <cfRule type="cellIs" priority="4" dxfId="0" operator="equal" stopIfTrue="1">
      <formula>0</formula>
    </cfRule>
  </conditionalFormatting>
  <conditionalFormatting sqref="AS55">
    <cfRule type="cellIs" priority="3" dxfId="0" operator="equal" stopIfTrue="1">
      <formula>0</formula>
    </cfRule>
  </conditionalFormatting>
  <conditionalFormatting sqref="BJ64:BN64">
    <cfRule type="cellIs" priority="2" dxfId="0" operator="equal" stopIfTrue="1">
      <formula>0</formula>
    </cfRule>
  </conditionalFormatting>
  <conditionalFormatting sqref="BP63">
    <cfRule type="cellIs" priority="1" dxfId="0" operator="equal" stopIfTrue="1">
      <formula>0</formula>
    </cfRule>
  </conditionalFormatting>
  <printOptions horizontalCentered="1"/>
  <pageMargins left="0.1968503937007874" right="0.1968503937007874" top="0.3937007874015748" bottom="0.2362204724409449" header="0.5118110236220472" footer="0.5118110236220472"/>
  <pageSetup fitToHeight="7" fitToWidth="1" horizontalDpi="600" verticalDpi="600" orientation="landscape" paperSize="9" scale="50" r:id="rId3"/>
  <rowBreaks count="2" manualBreakCount="2">
    <brk id="75" min="6" max="73" man="1"/>
    <brk id="90" min="6" max="73" man="1"/>
  </rowBreaks>
  <ignoredErrors>
    <ignoredError sqref="AG44:AG45 AL44:AL46 AG42 AQ60 R23:V27 R36:W36 R30:R31 W33:W34 AB33:AB34 AV61 AG71:AQ72 AL82:BK82 AL85:BK85 AQ87:BN89 AB37:AJ38 AL41 AL49:AQ49 BK58 R19 R13:R14 W24:W27 AB26:AB28 R15:T15 V15:Z15 W16 AB68:AG69 W67 W12 AQ93:BI93 AQ55 BK64 AQ91:BN91 AQ90:AW90 AY90:BB90 BD90:BN90 AL51:AQ51 AQ50 AU80:BK80 AL80 AQ80 AU84:BK84 AL84 AV77:BA77 AQ73 AV74:BB74 BA73 BF74:BK78 AL81:AV81 AX81:BA81 BC81:BK81 AQ92:AV92 AX92:BN92 AN84:AQ84 AL48 AN48:AQ48" formulaRange="1"/>
    <ignoredError sqref="BP54 O49 L90:L93 L84:L88 L76:L82 L44:L51 L23:L42 L12:L21 L53:L69 L71:L73 L74:L75 AF107" formula="1"/>
    <ignoredError sqref="J85 G76:G93 G99:G105 G12:G72" twoDigitTextYear="1"/>
  </ignoredErrors>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2:F63"/>
  <sheetViews>
    <sheetView showGridLines="0" zoomScalePageLayoutView="0" workbookViewId="0" topLeftCell="A1">
      <pane ySplit="3" topLeftCell="A4" activePane="bottomLeft" state="frozen"/>
      <selection pane="topLeft" activeCell="A1" sqref="A1"/>
      <selection pane="bottomLeft" activeCell="D8" sqref="D8:E8"/>
    </sheetView>
  </sheetViews>
  <sheetFormatPr defaultColWidth="9.140625" defaultRowHeight="12.75" outlineLevelRow="1" outlineLevelCol="1"/>
  <cols>
    <col min="1" max="1" width="4.00390625" style="209" customWidth="1"/>
    <col min="2" max="2" width="12.421875" style="198" customWidth="1"/>
    <col min="3" max="3" width="17.421875" style="202" hidden="1" customWidth="1" outlineLevel="1"/>
    <col min="4" max="4" width="68.00390625" style="198" customWidth="1" collapsed="1"/>
    <col min="5" max="5" width="50.8515625" style="198" customWidth="1"/>
    <col min="6" max="6" width="21.140625" style="198" customWidth="1"/>
  </cols>
  <sheetData>
    <row r="2" spans="2:6" ht="15">
      <c r="B2" s="306" t="s">
        <v>241</v>
      </c>
      <c r="C2" s="211"/>
      <c r="D2" s="273"/>
      <c r="E2" s="211"/>
      <c r="F2" s="306"/>
    </row>
    <row r="3" spans="2:6" ht="29.25" customHeight="1">
      <c r="B3" s="229" t="s">
        <v>141</v>
      </c>
      <c r="C3" s="200" t="s">
        <v>244</v>
      </c>
      <c r="D3" s="751" t="s">
        <v>242</v>
      </c>
      <c r="E3" s="751"/>
      <c r="F3" s="203" t="s">
        <v>243</v>
      </c>
    </row>
    <row r="4" spans="1:6" ht="15.75" customHeight="1" outlineLevel="1">
      <c r="A4" s="274"/>
      <c r="B4" s="641" t="s">
        <v>248</v>
      </c>
      <c r="C4" s="622" t="s">
        <v>572</v>
      </c>
      <c r="D4" s="746" t="s">
        <v>517</v>
      </c>
      <c r="E4" s="747"/>
      <c r="F4" s="619" t="s">
        <v>541</v>
      </c>
    </row>
    <row r="5" spans="1:6" ht="15.75" customHeight="1" outlineLevel="1">
      <c r="A5" s="274"/>
      <c r="B5" s="230" t="s">
        <v>249</v>
      </c>
      <c r="C5" s="622" t="s">
        <v>573</v>
      </c>
      <c r="D5" s="746" t="s">
        <v>518</v>
      </c>
      <c r="E5" s="748"/>
      <c r="F5" s="619" t="s">
        <v>543</v>
      </c>
    </row>
    <row r="6" spans="1:6" ht="27.75" customHeight="1" outlineLevel="1">
      <c r="A6" s="274"/>
      <c r="B6" s="230" t="s">
        <v>250</v>
      </c>
      <c r="C6" s="622" t="s">
        <v>574</v>
      </c>
      <c r="D6" s="746" t="s">
        <v>575</v>
      </c>
      <c r="E6" s="747"/>
      <c r="F6" s="619" t="s">
        <v>542</v>
      </c>
    </row>
    <row r="7" spans="1:6" ht="27.75" customHeight="1" outlineLevel="1">
      <c r="A7" s="274"/>
      <c r="B7" s="230" t="s">
        <v>306</v>
      </c>
      <c r="C7" s="623" t="s">
        <v>372</v>
      </c>
      <c r="D7" s="746" t="s">
        <v>519</v>
      </c>
      <c r="E7" s="748"/>
      <c r="F7" s="619" t="s">
        <v>480</v>
      </c>
    </row>
    <row r="8" spans="1:6" ht="27.75" customHeight="1" outlineLevel="1">
      <c r="A8" s="274"/>
      <c r="B8" s="230" t="s">
        <v>353</v>
      </c>
      <c r="C8" s="221" t="str">
        <f>ПЛАН!H18</f>
        <v>Модуль «Введение в специальность»</v>
      </c>
      <c r="D8" s="746" t="s">
        <v>520</v>
      </c>
      <c r="E8" s="748"/>
      <c r="F8" s="619" t="s">
        <v>152</v>
      </c>
    </row>
    <row r="9" spans="1:6" ht="28.5" customHeight="1" outlineLevel="1">
      <c r="A9" s="274"/>
      <c r="B9" s="230" t="s">
        <v>354</v>
      </c>
      <c r="C9" s="222" t="str">
        <f>ПЛАН!H18</f>
        <v>Модуль «Введение в специальность»</v>
      </c>
      <c r="D9" s="746" t="s">
        <v>521</v>
      </c>
      <c r="E9" s="748"/>
      <c r="F9" s="619" t="s">
        <v>152</v>
      </c>
    </row>
    <row r="10" spans="1:6" s="220" customFormat="1" ht="54.75" customHeight="1" outlineLevel="1">
      <c r="A10" s="274"/>
      <c r="B10" s="231" t="s">
        <v>355</v>
      </c>
      <c r="C10" s="223" t="s">
        <v>522</v>
      </c>
      <c r="D10" s="746" t="s">
        <v>506</v>
      </c>
      <c r="E10" s="748"/>
      <c r="F10" s="619" t="s">
        <v>169</v>
      </c>
    </row>
    <row r="11" spans="1:6" s="220" customFormat="1" ht="51.75" customHeight="1" outlineLevel="1">
      <c r="A11" s="274"/>
      <c r="B11" s="231" t="s">
        <v>307</v>
      </c>
      <c r="C11" s="223" t="s">
        <v>56</v>
      </c>
      <c r="D11" s="746" t="s">
        <v>566</v>
      </c>
      <c r="E11" s="748"/>
      <c r="F11" s="619" t="s">
        <v>144</v>
      </c>
    </row>
    <row r="12" spans="1:6" s="220" customFormat="1" ht="54.75" customHeight="1" outlineLevel="1">
      <c r="A12" s="274"/>
      <c r="B12" s="231" t="s">
        <v>356</v>
      </c>
      <c r="C12" s="223" t="s">
        <v>523</v>
      </c>
      <c r="D12" s="746" t="s">
        <v>507</v>
      </c>
      <c r="E12" s="748"/>
      <c r="F12" s="619" t="s">
        <v>146</v>
      </c>
    </row>
    <row r="13" spans="1:6" s="220" customFormat="1" ht="66" customHeight="1" outlineLevel="1">
      <c r="A13" s="274"/>
      <c r="B13" s="230" t="s">
        <v>357</v>
      </c>
      <c r="C13" s="223" t="s">
        <v>477</v>
      </c>
      <c r="D13" s="746" t="s">
        <v>567</v>
      </c>
      <c r="E13" s="747"/>
      <c r="F13" s="619" t="s">
        <v>145</v>
      </c>
    </row>
    <row r="14" spans="1:6" s="41" customFormat="1" ht="28.5" customHeight="1" outlineLevel="1">
      <c r="A14" s="643"/>
      <c r="B14" s="642" t="s">
        <v>358</v>
      </c>
      <c r="C14" s="644" t="s">
        <v>578</v>
      </c>
      <c r="D14" s="749" t="s">
        <v>592</v>
      </c>
      <c r="E14" s="750"/>
      <c r="F14" s="619" t="s">
        <v>147</v>
      </c>
    </row>
    <row r="15" spans="1:6" ht="27.75" customHeight="1" outlineLevel="1">
      <c r="A15" s="274"/>
      <c r="B15" s="642" t="s">
        <v>359</v>
      </c>
      <c r="C15" s="201" t="s">
        <v>456</v>
      </c>
      <c r="D15" s="746" t="s">
        <v>386</v>
      </c>
      <c r="E15" s="748"/>
      <c r="F15" s="619" t="s">
        <v>309</v>
      </c>
    </row>
    <row r="16" spans="1:6" ht="27" customHeight="1" outlineLevel="1">
      <c r="A16" s="274"/>
      <c r="B16" s="642" t="s">
        <v>308</v>
      </c>
      <c r="C16" s="201" t="s">
        <v>456</v>
      </c>
      <c r="D16" s="746" t="s">
        <v>387</v>
      </c>
      <c r="E16" s="748"/>
      <c r="F16" s="619" t="s">
        <v>309</v>
      </c>
    </row>
    <row r="17" spans="1:6" ht="15" customHeight="1" outlineLevel="1">
      <c r="A17" s="274"/>
      <c r="B17" s="642" t="s">
        <v>385</v>
      </c>
      <c r="C17" s="223" t="s">
        <v>89</v>
      </c>
      <c r="D17" s="749" t="s">
        <v>594</v>
      </c>
      <c r="E17" s="750"/>
      <c r="F17" s="619" t="s">
        <v>527</v>
      </c>
    </row>
    <row r="18" spans="1:6" ht="27" customHeight="1" outlineLevel="1">
      <c r="A18" s="274"/>
      <c r="B18" s="642" t="s">
        <v>505</v>
      </c>
      <c r="C18" s="223" t="s">
        <v>557</v>
      </c>
      <c r="D18" s="746" t="s">
        <v>508</v>
      </c>
      <c r="E18" s="747"/>
      <c r="F18" s="619" t="s">
        <v>480</v>
      </c>
    </row>
    <row r="19" spans="1:6" ht="15" customHeight="1" outlineLevel="1">
      <c r="A19" s="274"/>
      <c r="B19" s="642" t="s">
        <v>593</v>
      </c>
      <c r="C19" s="223"/>
      <c r="D19" s="749" t="s">
        <v>595</v>
      </c>
      <c r="E19" s="750"/>
      <c r="F19" s="619" t="s">
        <v>530</v>
      </c>
    </row>
    <row r="20" spans="1:6" s="220" customFormat="1" ht="28.5" customHeight="1" outlineLevel="1">
      <c r="A20" s="274"/>
      <c r="B20" s="230" t="s">
        <v>251</v>
      </c>
      <c r="C20" s="227" t="s">
        <v>59</v>
      </c>
      <c r="D20" s="746" t="s">
        <v>362</v>
      </c>
      <c r="E20" s="748"/>
      <c r="F20" s="619" t="s">
        <v>156</v>
      </c>
    </row>
    <row r="21" spans="1:6" s="220" customFormat="1" ht="30" customHeight="1" outlineLevel="1">
      <c r="A21" s="274"/>
      <c r="B21" s="230" t="s">
        <v>252</v>
      </c>
      <c r="C21" s="227" t="s">
        <v>150</v>
      </c>
      <c r="D21" s="746" t="s">
        <v>361</v>
      </c>
      <c r="E21" s="748"/>
      <c r="F21" s="619" t="s">
        <v>291</v>
      </c>
    </row>
    <row r="22" spans="1:6" s="220" customFormat="1" ht="29.25" customHeight="1" outlineLevel="1">
      <c r="A22" s="274"/>
      <c r="B22" s="230" t="s">
        <v>253</v>
      </c>
      <c r="C22" s="227" t="s">
        <v>64</v>
      </c>
      <c r="D22" s="749" t="s">
        <v>596</v>
      </c>
      <c r="E22" s="750"/>
      <c r="F22" s="619" t="s">
        <v>159</v>
      </c>
    </row>
    <row r="23" spans="1:6" s="220" customFormat="1" ht="30" customHeight="1" outlineLevel="1">
      <c r="A23" s="274"/>
      <c r="B23" s="230" t="s">
        <v>255</v>
      </c>
      <c r="C23" s="227" t="s">
        <v>157</v>
      </c>
      <c r="D23" s="746" t="s">
        <v>453</v>
      </c>
      <c r="E23" s="748"/>
      <c r="F23" s="619" t="s">
        <v>284</v>
      </c>
    </row>
    <row r="24" spans="1:6" ht="42" customHeight="1" outlineLevel="1">
      <c r="A24" s="274"/>
      <c r="B24" s="230" t="s">
        <v>256</v>
      </c>
      <c r="C24" s="226" t="s">
        <v>235</v>
      </c>
      <c r="D24" s="746" t="s">
        <v>568</v>
      </c>
      <c r="E24" s="748"/>
      <c r="F24" s="619" t="s">
        <v>161</v>
      </c>
    </row>
    <row r="25" spans="1:6" ht="30" customHeight="1" outlineLevel="1">
      <c r="A25" s="274"/>
      <c r="B25" s="230" t="s">
        <v>297</v>
      </c>
      <c r="C25" s="226" t="s">
        <v>60</v>
      </c>
      <c r="D25" s="746" t="s">
        <v>364</v>
      </c>
      <c r="E25" s="748"/>
      <c r="F25" s="619" t="s">
        <v>285</v>
      </c>
    </row>
    <row r="26" spans="1:6" ht="29.25" customHeight="1" outlineLevel="1">
      <c r="A26" s="274"/>
      <c r="B26" s="230" t="s">
        <v>298</v>
      </c>
      <c r="C26" s="226" t="str">
        <f>ПЛАН!H34</f>
        <v>Нормальная физиология</v>
      </c>
      <c r="D26" s="746" t="s">
        <v>379</v>
      </c>
      <c r="E26" s="748"/>
      <c r="F26" s="619" t="s">
        <v>163</v>
      </c>
    </row>
    <row r="27" spans="1:6" ht="30" customHeight="1" outlineLevel="1">
      <c r="A27" s="274"/>
      <c r="B27" s="230" t="s">
        <v>365</v>
      </c>
      <c r="C27" s="226" t="s">
        <v>99</v>
      </c>
      <c r="D27" s="746" t="s">
        <v>443</v>
      </c>
      <c r="E27" s="748"/>
      <c r="F27" s="619" t="s">
        <v>318</v>
      </c>
    </row>
    <row r="28" spans="1:6" ht="27.75" customHeight="1" outlineLevel="1">
      <c r="A28" s="274"/>
      <c r="B28" s="230" t="s">
        <v>366</v>
      </c>
      <c r="C28" s="305" t="s">
        <v>72</v>
      </c>
      <c r="D28" s="746" t="s">
        <v>585</v>
      </c>
      <c r="E28" s="748"/>
      <c r="F28" s="619" t="s">
        <v>294</v>
      </c>
    </row>
    <row r="29" spans="1:6" ht="27.75" customHeight="1" outlineLevel="1">
      <c r="A29" s="274"/>
      <c r="B29" s="230" t="s">
        <v>273</v>
      </c>
      <c r="C29" s="226" t="s">
        <v>579</v>
      </c>
      <c r="D29" s="746" t="s">
        <v>509</v>
      </c>
      <c r="E29" s="747"/>
      <c r="F29" s="619" t="s">
        <v>514</v>
      </c>
    </row>
    <row r="30" spans="1:6" ht="39" customHeight="1" outlineLevel="1">
      <c r="A30" s="274"/>
      <c r="B30" s="230" t="s">
        <v>274</v>
      </c>
      <c r="C30" s="226" t="s">
        <v>580</v>
      </c>
      <c r="D30" s="746" t="s">
        <v>587</v>
      </c>
      <c r="E30" s="748"/>
      <c r="F30" s="204" t="s">
        <v>514</v>
      </c>
    </row>
    <row r="31" spans="1:6" ht="54" customHeight="1" outlineLevel="1">
      <c r="A31" s="274"/>
      <c r="B31" s="230" t="s">
        <v>275</v>
      </c>
      <c r="C31" s="226" t="s">
        <v>69</v>
      </c>
      <c r="D31" s="746" t="s">
        <v>446</v>
      </c>
      <c r="E31" s="748"/>
      <c r="F31" s="619" t="s">
        <v>462</v>
      </c>
    </row>
    <row r="32" spans="1:6" ht="29.25" customHeight="1" outlineLevel="1">
      <c r="A32" s="274"/>
      <c r="B32" s="230" t="s">
        <v>276</v>
      </c>
      <c r="C32" s="226" t="str">
        <f>ПЛАН!H40</f>
        <v>Радиационная и экологическая медицина</v>
      </c>
      <c r="D32" s="746" t="s">
        <v>380</v>
      </c>
      <c r="E32" s="748"/>
      <c r="F32" s="619" t="s">
        <v>318</v>
      </c>
    </row>
    <row r="33" spans="1:6" ht="31.5" customHeight="1" outlineLevel="1">
      <c r="A33" s="274"/>
      <c r="B33" s="230" t="s">
        <v>299</v>
      </c>
      <c r="C33" s="226" t="str">
        <f>ПЛАН!H41</f>
        <v>Эпидемиология</v>
      </c>
      <c r="D33" s="746" t="s">
        <v>381</v>
      </c>
      <c r="E33" s="748"/>
      <c r="F33" s="619" t="s">
        <v>292</v>
      </c>
    </row>
    <row r="34" spans="1:6" ht="29.25" customHeight="1" outlineLevel="1">
      <c r="A34" s="274"/>
      <c r="B34" s="230" t="s">
        <v>277</v>
      </c>
      <c r="C34" s="226" t="str">
        <f>ПЛАН!H44</f>
        <v>Патологическая анатомия</v>
      </c>
      <c r="D34" s="746" t="s">
        <v>510</v>
      </c>
      <c r="E34" s="748"/>
      <c r="F34" s="619" t="s">
        <v>246</v>
      </c>
    </row>
    <row r="35" spans="1:6" ht="28.5" customHeight="1" outlineLevel="1">
      <c r="A35" s="274"/>
      <c r="B35" s="230" t="s">
        <v>278</v>
      </c>
      <c r="C35" s="226" t="s">
        <v>68</v>
      </c>
      <c r="D35" s="746" t="s">
        <v>367</v>
      </c>
      <c r="E35" s="748"/>
      <c r="F35" s="619" t="s">
        <v>293</v>
      </c>
    </row>
    <row r="36" spans="1:6" s="220" customFormat="1" ht="29.25" customHeight="1" outlineLevel="1">
      <c r="A36" s="274"/>
      <c r="B36" s="230" t="s">
        <v>279</v>
      </c>
      <c r="C36" s="226" t="s">
        <v>240</v>
      </c>
      <c r="D36" s="746" t="s">
        <v>511</v>
      </c>
      <c r="E36" s="748"/>
      <c r="F36" s="619" t="s">
        <v>152</v>
      </c>
    </row>
    <row r="37" spans="1:6" ht="30.75" customHeight="1" outlineLevel="1">
      <c r="A37" s="274"/>
      <c r="B37" s="230" t="s">
        <v>368</v>
      </c>
      <c r="C37" s="226" t="str">
        <f>ПЛАН!H28</f>
        <v>Топографическая анатомия и оперативная хирургия </v>
      </c>
      <c r="D37" s="746" t="s">
        <v>363</v>
      </c>
      <c r="E37" s="747"/>
      <c r="F37" s="619" t="s">
        <v>337</v>
      </c>
    </row>
    <row r="38" spans="1:6" ht="28.5" customHeight="1" outlineLevel="1">
      <c r="A38" s="274"/>
      <c r="B38" s="230" t="s">
        <v>270</v>
      </c>
      <c r="C38" s="226" t="str">
        <f>ПЛАН!H33</f>
        <v>Биологическая химия</v>
      </c>
      <c r="D38" s="746" t="s">
        <v>445</v>
      </c>
      <c r="E38" s="748"/>
      <c r="F38" s="619" t="s">
        <v>162</v>
      </c>
    </row>
    <row r="39" spans="1:6" ht="17.25" customHeight="1" outlineLevel="1">
      <c r="A39" s="274"/>
      <c r="B39" s="230" t="s">
        <v>370</v>
      </c>
      <c r="C39" s="226" t="str">
        <f>ПЛАН!H49</f>
        <v>Медицина катастроф</v>
      </c>
      <c r="D39" s="746" t="s">
        <v>369</v>
      </c>
      <c r="E39" s="748"/>
      <c r="F39" s="619" t="s">
        <v>283</v>
      </c>
    </row>
    <row r="40" spans="1:6" ht="41.25" customHeight="1" outlineLevel="1">
      <c r="A40" s="274"/>
      <c r="B40" s="230" t="s">
        <v>271</v>
      </c>
      <c r="C40" s="226" t="s">
        <v>371</v>
      </c>
      <c r="D40" s="746" t="s">
        <v>512</v>
      </c>
      <c r="E40" s="748"/>
      <c r="F40" s="228" t="s">
        <v>581</v>
      </c>
    </row>
    <row r="41" spans="1:6" ht="15.75" customHeight="1" outlineLevel="1">
      <c r="A41" s="274"/>
      <c r="B41" s="230" t="s">
        <v>272</v>
      </c>
      <c r="C41" s="226" t="str">
        <f>ПЛАН!H56</f>
        <v>Судебная медицина</v>
      </c>
      <c r="D41" s="746" t="s">
        <v>382</v>
      </c>
      <c r="E41" s="748"/>
      <c r="F41" s="233" t="str">
        <f>ПЛАН!G56</f>
        <v>1.12.4</v>
      </c>
    </row>
    <row r="42" spans="1:6" ht="17.25" customHeight="1" outlineLevel="1">
      <c r="A42" s="274"/>
      <c r="B42" s="230" t="s">
        <v>280</v>
      </c>
      <c r="C42" s="226" t="str">
        <f>ПЛАН!H57</f>
        <v>Психиатрия и наркология</v>
      </c>
      <c r="D42" s="746" t="s">
        <v>384</v>
      </c>
      <c r="E42" s="748"/>
      <c r="F42" s="204" t="str">
        <f>ПЛАН!G57</f>
        <v>1.12.5</v>
      </c>
    </row>
    <row r="43" spans="1:6" ht="27" customHeight="1" outlineLevel="1">
      <c r="A43" s="274"/>
      <c r="B43" s="230" t="s">
        <v>281</v>
      </c>
      <c r="C43" s="227" t="s">
        <v>360</v>
      </c>
      <c r="D43" s="746" t="s">
        <v>513</v>
      </c>
      <c r="E43" s="747"/>
      <c r="F43" s="619" t="s">
        <v>529</v>
      </c>
    </row>
    <row r="44" spans="1:6" ht="30" customHeight="1">
      <c r="A44" s="274"/>
      <c r="B44" s="230" t="s">
        <v>454</v>
      </c>
      <c r="C44" s="232" t="str">
        <f>ПЛАН!H36</f>
        <v>Материаловеде-ние и основы изготовления зубных протезов</v>
      </c>
      <c r="D44" s="746" t="s">
        <v>373</v>
      </c>
      <c r="E44" s="748"/>
      <c r="F44" s="308" t="str">
        <f>ПЛАН!G36</f>
        <v>1.8.1</v>
      </c>
    </row>
    <row r="45" spans="1:6" ht="29.25" customHeight="1">
      <c r="A45" s="274"/>
      <c r="B45" s="230" t="s">
        <v>455</v>
      </c>
      <c r="C45" s="232" t="str">
        <f>ПЛАН!H37</f>
        <v>Пропедевтика в стоматологии</v>
      </c>
      <c r="D45" s="746" t="s">
        <v>388</v>
      </c>
      <c r="E45" s="748"/>
      <c r="F45" s="308" t="str">
        <f>ПЛАН!G37</f>
        <v>1.8.2</v>
      </c>
    </row>
    <row r="46" spans="1:6" ht="30.75" customHeight="1" outlineLevel="1">
      <c r="A46" s="274"/>
      <c r="B46" s="230" t="s">
        <v>558</v>
      </c>
      <c r="C46" s="226" t="str">
        <f>ПЛАН!H48</f>
        <v>Лучевая диагностика и лучевая терапия</v>
      </c>
      <c r="D46" s="746" t="s">
        <v>565</v>
      </c>
      <c r="E46" s="748"/>
      <c r="F46" s="619" t="s">
        <v>282</v>
      </c>
    </row>
    <row r="47" spans="1:6" ht="31.5" customHeight="1" outlineLevel="1">
      <c r="A47" s="274"/>
      <c r="B47" s="230" t="s">
        <v>560</v>
      </c>
      <c r="C47" s="226" t="s">
        <v>559</v>
      </c>
      <c r="D47" s="746" t="s">
        <v>564</v>
      </c>
      <c r="E47" s="747"/>
      <c r="F47" s="228" t="s">
        <v>468</v>
      </c>
    </row>
    <row r="48" spans="1:6" ht="27.75" customHeight="1" outlineLevel="1">
      <c r="A48" s="274"/>
      <c r="B48" s="230" t="s">
        <v>561</v>
      </c>
      <c r="C48" s="226" t="str">
        <f>ПЛАН!H54</f>
        <v>Неврология и нейрохирургия</v>
      </c>
      <c r="D48" s="746" t="s">
        <v>383</v>
      </c>
      <c r="E48" s="748"/>
      <c r="F48" s="204" t="str">
        <f>ПЛАН!G54</f>
        <v>1.12.2</v>
      </c>
    </row>
    <row r="49" spans="1:6" ht="27.75" customHeight="1" outlineLevel="1">
      <c r="A49" s="274"/>
      <c r="B49" s="230" t="s">
        <v>563</v>
      </c>
      <c r="C49" s="305" t="s">
        <v>562</v>
      </c>
      <c r="D49" s="746" t="s">
        <v>589</v>
      </c>
      <c r="E49" s="748"/>
      <c r="F49" s="619" t="s">
        <v>464</v>
      </c>
    </row>
    <row r="50" spans="2:6" ht="27.75" customHeight="1">
      <c r="B50" s="230" t="s">
        <v>257</v>
      </c>
      <c r="C50" s="232" t="str">
        <f>ПЛАН!H71</f>
        <v>Профилактика стоматологичес-ких заболеваний </v>
      </c>
      <c r="D50" s="746" t="s">
        <v>389</v>
      </c>
      <c r="E50" s="748"/>
      <c r="F50" s="619" t="s">
        <v>171</v>
      </c>
    </row>
    <row r="51" spans="2:6" ht="42" customHeight="1">
      <c r="B51" s="230" t="s">
        <v>258</v>
      </c>
      <c r="C51" s="232" t="s">
        <v>331</v>
      </c>
      <c r="D51" s="746" t="s">
        <v>403</v>
      </c>
      <c r="E51" s="748"/>
      <c r="F51" s="619" t="str">
        <f>ПЛАН!G72</f>
        <v>2.3</v>
      </c>
    </row>
    <row r="52" spans="1:6" s="199" customFormat="1" ht="54" customHeight="1">
      <c r="A52" s="209"/>
      <c r="B52" s="230" t="s">
        <v>259</v>
      </c>
      <c r="C52" s="232" t="str">
        <f>ПЛАН!H76</f>
        <v>Модуль «Периодонтоло-гия»</v>
      </c>
      <c r="D52" s="746" t="s">
        <v>396</v>
      </c>
      <c r="E52" s="747"/>
      <c r="F52" s="619" t="s">
        <v>347</v>
      </c>
    </row>
    <row r="53" spans="1:6" s="199" customFormat="1" ht="55.5" customHeight="1">
      <c r="A53" s="209"/>
      <c r="B53" s="230" t="s">
        <v>260</v>
      </c>
      <c r="C53" s="232" t="str">
        <f>ПЛАН!H79</f>
        <v>Модуль «Ортопедическая стоматология»</v>
      </c>
      <c r="D53" s="746" t="s">
        <v>390</v>
      </c>
      <c r="E53" s="747"/>
      <c r="F53" s="619" t="str">
        <f>ПЛАН!G79</f>
        <v>2.5</v>
      </c>
    </row>
    <row r="54" spans="2:6" ht="53.25" customHeight="1">
      <c r="B54" s="230" t="s">
        <v>261</v>
      </c>
      <c r="C54" s="232" t="str">
        <f>ПЛАН!H84</f>
        <v>Хирургическая стоматология и пропедевтика хирургических заболеваний челюстно-лицевой области</v>
      </c>
      <c r="D54" s="746" t="s">
        <v>395</v>
      </c>
      <c r="E54" s="747"/>
      <c r="F54" s="230" t="str">
        <f>ПЛАН!G84</f>
        <v>2.6.1</v>
      </c>
    </row>
    <row r="55" spans="2:6" ht="29.25" customHeight="1">
      <c r="B55" s="230" t="s">
        <v>262</v>
      </c>
      <c r="C55" s="232" t="str">
        <f>ПЛАН!H85</f>
        <v>Челюстно-лицевая хирургия и амбулаторная хирургия челюстно-лицевой области</v>
      </c>
      <c r="D55" s="746" t="s">
        <v>391</v>
      </c>
      <c r="E55" s="747"/>
      <c r="F55" s="230" t="str">
        <f>ПЛАН!G85</f>
        <v>2.6.2</v>
      </c>
    </row>
    <row r="56" spans="1:6" s="199" customFormat="1" ht="28.5" customHeight="1">
      <c r="A56" s="209"/>
      <c r="B56" s="230" t="s">
        <v>263</v>
      </c>
      <c r="C56" s="232" t="str">
        <f>ПЛАН!H86</f>
        <v>Модуль «Детская стоматология»</v>
      </c>
      <c r="D56" s="746" t="s">
        <v>392</v>
      </c>
      <c r="E56" s="747"/>
      <c r="F56" s="619" t="str">
        <f>ПЛАН!G86</f>
        <v>2.7</v>
      </c>
    </row>
    <row r="57" spans="2:6" ht="29.25" customHeight="1">
      <c r="B57" s="230" t="s">
        <v>264</v>
      </c>
      <c r="C57" s="232" t="str">
        <f>ПЛАН!H90</f>
        <v>Ортодонтия </v>
      </c>
      <c r="D57" s="746" t="s">
        <v>393</v>
      </c>
      <c r="E57" s="748"/>
      <c r="F57" s="619" t="s">
        <v>351</v>
      </c>
    </row>
    <row r="58" spans="2:6" ht="29.25" customHeight="1">
      <c r="B58" s="230" t="s">
        <v>265</v>
      </c>
      <c r="C58" s="232" t="str">
        <f>ПЛАН!H92</f>
        <v>Общественное здоровье и здравоохранение</v>
      </c>
      <c r="D58" s="746" t="s">
        <v>588</v>
      </c>
      <c r="E58" s="747"/>
      <c r="F58" s="230" t="str">
        <f>ПЛАН!G92</f>
        <v>2.9.1</v>
      </c>
    </row>
    <row r="59" spans="2:6" ht="42" customHeight="1">
      <c r="B59" s="230" t="s">
        <v>266</v>
      </c>
      <c r="C59" s="232" t="str">
        <f>ПЛАН!H93</f>
        <v>Общественное стоматологичес-кое здоровье</v>
      </c>
      <c r="D59" s="746" t="s">
        <v>394</v>
      </c>
      <c r="E59" s="747"/>
      <c r="F59" s="231" t="str">
        <f>ПЛАН!G93</f>
        <v>2.9.2</v>
      </c>
    </row>
    <row r="60" spans="2:6" ht="29.25" customHeight="1">
      <c r="B60" s="230" t="s">
        <v>267</v>
      </c>
      <c r="C60" s="232" t="s">
        <v>401</v>
      </c>
      <c r="D60" s="746" t="s">
        <v>402</v>
      </c>
      <c r="E60" s="747"/>
      <c r="F60" s="619" t="s">
        <v>526</v>
      </c>
    </row>
    <row r="61" spans="2:6" ht="15.75" customHeight="1">
      <c r="B61" s="230" t="s">
        <v>268</v>
      </c>
      <c r="C61" s="232" t="s">
        <v>397</v>
      </c>
      <c r="D61" s="746" t="s">
        <v>398</v>
      </c>
      <c r="E61" s="747"/>
      <c r="F61" s="619" t="s">
        <v>531</v>
      </c>
    </row>
    <row r="62" spans="2:6" ht="29.25" customHeight="1">
      <c r="B62" s="230" t="s">
        <v>269</v>
      </c>
      <c r="C62" s="232" t="s">
        <v>399</v>
      </c>
      <c r="D62" s="746" t="s">
        <v>400</v>
      </c>
      <c r="E62" s="747"/>
      <c r="F62" s="619" t="s">
        <v>525</v>
      </c>
    </row>
    <row r="63" spans="4:5" ht="44.25" customHeight="1">
      <c r="D63" s="202"/>
      <c r="E63" s="202"/>
    </row>
  </sheetData>
  <sheetProtection/>
  <mergeCells count="60">
    <mergeCell ref="D61:E61"/>
    <mergeCell ref="D62:E62"/>
    <mergeCell ref="D60:E60"/>
    <mergeCell ref="D12:E12"/>
    <mergeCell ref="D13:E13"/>
    <mergeCell ref="D14:E14"/>
    <mergeCell ref="D33:E33"/>
    <mergeCell ref="D46:E46"/>
    <mergeCell ref="D20:E20"/>
    <mergeCell ref="D52:E52"/>
    <mergeCell ref="D6:E6"/>
    <mergeCell ref="D7:E7"/>
    <mergeCell ref="D45:E45"/>
    <mergeCell ref="D50:E50"/>
    <mergeCell ref="D24:E24"/>
    <mergeCell ref="D25:E25"/>
    <mergeCell ref="D36:E36"/>
    <mergeCell ref="D27:E27"/>
    <mergeCell ref="D34:E34"/>
    <mergeCell ref="D26:E26"/>
    <mergeCell ref="D51:E51"/>
    <mergeCell ref="D43:E43"/>
    <mergeCell ref="D8:E8"/>
    <mergeCell ref="D9:E9"/>
    <mergeCell ref="D22:E22"/>
    <mergeCell ref="D23:E23"/>
    <mergeCell ref="D17:E17"/>
    <mergeCell ref="D47:E47"/>
    <mergeCell ref="D49:E49"/>
    <mergeCell ref="D30:E30"/>
    <mergeCell ref="D48:E48"/>
    <mergeCell ref="D3:E3"/>
    <mergeCell ref="D37:E37"/>
    <mergeCell ref="D10:E10"/>
    <mergeCell ref="D11:E11"/>
    <mergeCell ref="D21:E21"/>
    <mergeCell ref="D31:E31"/>
    <mergeCell ref="D4:E4"/>
    <mergeCell ref="D16:E16"/>
    <mergeCell ref="D5:E5"/>
    <mergeCell ref="D44:E44"/>
    <mergeCell ref="D42:E42"/>
    <mergeCell ref="D15:E15"/>
    <mergeCell ref="D39:E39"/>
    <mergeCell ref="D38:E38"/>
    <mergeCell ref="D35:E35"/>
    <mergeCell ref="D28:E28"/>
    <mergeCell ref="D29:E29"/>
    <mergeCell ref="D18:E18"/>
    <mergeCell ref="D19:E19"/>
    <mergeCell ref="D59:E59"/>
    <mergeCell ref="D54:E54"/>
    <mergeCell ref="D57:E57"/>
    <mergeCell ref="D40:E40"/>
    <mergeCell ref="D41:E41"/>
    <mergeCell ref="D32:E32"/>
    <mergeCell ref="D53:E53"/>
    <mergeCell ref="D56:E56"/>
    <mergeCell ref="D58:E58"/>
    <mergeCell ref="D55:E55"/>
  </mergeCells>
  <printOptions/>
  <pageMargins left="0.31496062992125984" right="0.31496062992125984" top="0.35433070866141736" bottom="0.35433070866141736" header="0.31496062992125984" footer="0.31496062992125984"/>
  <pageSetup fitToHeight="7" fitToWidth="1" horizontalDpi="600" verticalDpi="600" orientation="landscape" paperSize="9" scale="94" r:id="rId1"/>
  <ignoredErrors>
    <ignoredError sqref="F19:F26 F49:F50 F43 F60:F62 F10:F13 F28 F31:F39 F46 F4:F7 F15:F18" twoDigitTextYear="1"/>
  </ignoredErrors>
</worksheet>
</file>

<file path=xl/worksheets/sheet4.xml><?xml version="1.0" encoding="utf-8"?>
<worksheet xmlns="http://schemas.openxmlformats.org/spreadsheetml/2006/main" xmlns:r="http://schemas.openxmlformats.org/officeDocument/2006/relationships">
  <sheetPr>
    <tabColor indexed="44"/>
    <pageSetUpPr fitToPage="1"/>
  </sheetPr>
  <dimension ref="A1:R19"/>
  <sheetViews>
    <sheetView showGridLines="0" zoomScale="90" zoomScaleNormal="90" zoomScalePageLayoutView="0" workbookViewId="0" topLeftCell="A1">
      <selection activeCell="O10" sqref="O10"/>
    </sheetView>
  </sheetViews>
  <sheetFormatPr defaultColWidth="9.140625" defaultRowHeight="12.75"/>
  <cols>
    <col min="1" max="1" width="1.57421875" style="0" customWidth="1"/>
    <col min="2" max="2" width="23.421875" style="0" customWidth="1"/>
    <col min="3" max="3" width="9.8515625" style="0" customWidth="1"/>
    <col min="5" max="5" width="11.00390625" style="0" customWidth="1"/>
    <col min="6" max="6" width="0.85546875" style="0" customWidth="1"/>
    <col min="7" max="7" width="7.28125" style="0" customWidth="1"/>
    <col min="8" max="8" width="7.7109375" style="0" customWidth="1"/>
    <col min="9" max="9" width="8.8515625" style="0" customWidth="1"/>
    <col min="10" max="10" width="48.8515625" style="0" customWidth="1"/>
    <col min="11" max="11" width="9.8515625" style="0" customWidth="1"/>
    <col min="12" max="12" width="8.7109375" style="0" customWidth="1"/>
    <col min="13" max="13" width="10.7109375" style="0" customWidth="1"/>
    <col min="14" max="14" width="0.9921875" style="0" customWidth="1"/>
    <col min="15" max="15" width="10.8515625" style="0" customWidth="1"/>
    <col min="16" max="16" width="6.7109375" style="0" customWidth="1"/>
    <col min="17" max="17" width="23.140625" style="0" customWidth="1"/>
    <col min="18" max="18" width="7.28125" style="0" customWidth="1"/>
  </cols>
  <sheetData>
    <row r="1" spans="1:18" ht="15.75" customHeight="1">
      <c r="A1" s="64"/>
      <c r="B1" s="762" t="s">
        <v>312</v>
      </c>
      <c r="C1" s="762"/>
      <c r="D1" s="762"/>
      <c r="E1" s="762"/>
      <c r="F1" s="272"/>
      <c r="G1" s="763" t="s">
        <v>124</v>
      </c>
      <c r="H1" s="763"/>
      <c r="I1" s="763"/>
      <c r="J1" s="763"/>
      <c r="K1" s="763"/>
      <c r="L1" s="763"/>
      <c r="M1" s="763"/>
      <c r="N1" s="272"/>
      <c r="O1" s="763" t="s">
        <v>125</v>
      </c>
      <c r="P1" s="763"/>
      <c r="Q1" s="763"/>
      <c r="R1" s="39"/>
    </row>
    <row r="2" spans="1:18" ht="4.5" customHeight="1">
      <c r="A2" s="40"/>
      <c r="B2" s="40"/>
      <c r="C2" s="40"/>
      <c r="D2" s="40"/>
      <c r="E2" s="40"/>
      <c r="F2" s="39"/>
      <c r="G2" s="39"/>
      <c r="H2" s="38"/>
      <c r="I2" s="38"/>
      <c r="J2" s="72"/>
      <c r="K2" s="39"/>
      <c r="L2" s="39"/>
      <c r="M2" s="39"/>
      <c r="N2" s="39"/>
      <c r="O2" s="39"/>
      <c r="P2" s="39"/>
      <c r="Q2" s="39"/>
      <c r="R2" s="42"/>
    </row>
    <row r="3" spans="1:18" ht="33" customHeight="1">
      <c r="A3" s="40"/>
      <c r="B3" s="74" t="s">
        <v>94</v>
      </c>
      <c r="C3" s="73" t="s">
        <v>93</v>
      </c>
      <c r="D3" s="73" t="s">
        <v>95</v>
      </c>
      <c r="E3" s="74" t="s">
        <v>96</v>
      </c>
      <c r="F3" s="39"/>
      <c r="G3" s="647" t="s">
        <v>94</v>
      </c>
      <c r="H3" s="647"/>
      <c r="I3" s="647"/>
      <c r="J3" s="647"/>
      <c r="K3" s="73" t="s">
        <v>93</v>
      </c>
      <c r="L3" s="73" t="s">
        <v>95</v>
      </c>
      <c r="M3" s="74" t="s">
        <v>96</v>
      </c>
      <c r="N3" s="39"/>
      <c r="O3" s="764" t="s">
        <v>504</v>
      </c>
      <c r="P3" s="765"/>
      <c r="Q3" s="766"/>
      <c r="R3" s="42"/>
    </row>
    <row r="4" spans="1:18" ht="18" customHeight="1">
      <c r="A4" s="39"/>
      <c r="B4" s="85" t="s">
        <v>105</v>
      </c>
      <c r="C4" s="75">
        <v>2</v>
      </c>
      <c r="D4" s="76">
        <v>2</v>
      </c>
      <c r="E4" s="224">
        <v>3</v>
      </c>
      <c r="F4" s="39"/>
      <c r="G4" s="767" t="s">
        <v>97</v>
      </c>
      <c r="H4" s="768"/>
      <c r="I4" s="768"/>
      <c r="J4" s="769"/>
      <c r="K4" s="89">
        <v>4</v>
      </c>
      <c r="L4" s="89">
        <v>2</v>
      </c>
      <c r="M4" s="89">
        <v>3</v>
      </c>
      <c r="N4" s="39"/>
      <c r="O4" s="770" t="s">
        <v>303</v>
      </c>
      <c r="P4" s="770"/>
      <c r="Q4" s="770"/>
      <c r="R4" s="42"/>
    </row>
    <row r="5" spans="1:18" ht="33.75" customHeight="1">
      <c r="A5" s="78"/>
      <c r="B5" s="80"/>
      <c r="C5" s="288"/>
      <c r="D5" s="289"/>
      <c r="E5" s="289"/>
      <c r="F5" s="39"/>
      <c r="G5" s="752" t="s">
        <v>300</v>
      </c>
      <c r="H5" s="753"/>
      <c r="I5" s="753"/>
      <c r="J5" s="754"/>
      <c r="K5" s="89">
        <v>4</v>
      </c>
      <c r="L5" s="89">
        <v>2</v>
      </c>
      <c r="M5" s="89">
        <v>3</v>
      </c>
      <c r="N5" s="39"/>
      <c r="O5" s="771" t="s">
        <v>516</v>
      </c>
      <c r="P5" s="771"/>
      <c r="Q5" s="771"/>
      <c r="R5" s="42"/>
    </row>
    <row r="6" spans="1:17" ht="35.25" customHeight="1">
      <c r="A6" s="79"/>
      <c r="B6" s="290"/>
      <c r="C6" s="290"/>
      <c r="D6" s="290"/>
      <c r="E6" s="290"/>
      <c r="F6" s="39"/>
      <c r="G6" s="752" t="s">
        <v>334</v>
      </c>
      <c r="H6" s="753"/>
      <c r="I6" s="753"/>
      <c r="J6" s="754"/>
      <c r="K6" s="195">
        <v>6</v>
      </c>
      <c r="L6" s="89">
        <v>2</v>
      </c>
      <c r="M6" s="89">
        <v>3</v>
      </c>
      <c r="N6" s="39"/>
      <c r="O6" s="759" t="s">
        <v>515</v>
      </c>
      <c r="P6" s="760"/>
      <c r="Q6" s="761"/>
    </row>
    <row r="7" spans="1:17" ht="30" customHeight="1">
      <c r="A7" s="79"/>
      <c r="B7" s="77"/>
      <c r="C7" s="77"/>
      <c r="D7" s="77"/>
      <c r="E7" s="77"/>
      <c r="F7" s="39"/>
      <c r="G7" s="755" t="s">
        <v>335</v>
      </c>
      <c r="H7" s="756"/>
      <c r="I7" s="756"/>
      <c r="J7" s="757"/>
      <c r="K7" s="90">
        <v>6</v>
      </c>
      <c r="L7" s="90">
        <v>2</v>
      </c>
      <c r="M7" s="89">
        <v>3</v>
      </c>
      <c r="N7" s="39"/>
      <c r="O7" s="759" t="s">
        <v>502</v>
      </c>
      <c r="P7" s="760"/>
      <c r="Q7" s="761"/>
    </row>
    <row r="8" spans="1:17" ht="18.75" customHeight="1">
      <c r="A8" s="41"/>
      <c r="B8" s="41"/>
      <c r="C8" s="41"/>
      <c r="D8" s="41"/>
      <c r="E8" s="41"/>
      <c r="F8" s="41"/>
      <c r="G8" s="752" t="s">
        <v>128</v>
      </c>
      <c r="H8" s="753"/>
      <c r="I8" s="753"/>
      <c r="J8" s="754"/>
      <c r="K8" s="196">
        <v>8</v>
      </c>
      <c r="L8" s="90">
        <v>2</v>
      </c>
      <c r="M8" s="89">
        <v>3</v>
      </c>
      <c r="N8" s="41"/>
      <c r="O8" s="758" t="s">
        <v>503</v>
      </c>
      <c r="P8" s="758"/>
      <c r="Q8" s="758"/>
    </row>
    <row r="9" spans="7:17" ht="32.25" customHeight="1">
      <c r="G9" s="752" t="s">
        <v>126</v>
      </c>
      <c r="H9" s="753"/>
      <c r="I9" s="753"/>
      <c r="J9" s="754"/>
      <c r="K9" s="196">
        <v>8</v>
      </c>
      <c r="L9" s="90">
        <v>2</v>
      </c>
      <c r="M9" s="89">
        <v>3</v>
      </c>
      <c r="O9" s="758"/>
      <c r="P9" s="758"/>
      <c r="Q9" s="758"/>
    </row>
    <row r="10" spans="7:13" ht="33.75" customHeight="1">
      <c r="G10" s="752" t="s">
        <v>127</v>
      </c>
      <c r="H10" s="753"/>
      <c r="I10" s="753"/>
      <c r="J10" s="754"/>
      <c r="K10" s="196">
        <v>10</v>
      </c>
      <c r="L10" s="90">
        <v>1</v>
      </c>
      <c r="M10" s="237">
        <v>1</v>
      </c>
    </row>
    <row r="12" ht="13.5" customHeight="1"/>
    <row r="13" ht="13.5" customHeight="1"/>
    <row r="16" ht="12.75">
      <c r="M16" s="41"/>
    </row>
    <row r="19" ht="12.75">
      <c r="J19" s="41"/>
    </row>
  </sheetData>
  <sheetProtection/>
  <mergeCells count="17">
    <mergeCell ref="B1:E1"/>
    <mergeCell ref="G1:M1"/>
    <mergeCell ref="O1:Q1"/>
    <mergeCell ref="G3:J3"/>
    <mergeCell ref="O3:Q3"/>
    <mergeCell ref="G6:J6"/>
    <mergeCell ref="G4:J4"/>
    <mergeCell ref="G5:J5"/>
    <mergeCell ref="O4:Q4"/>
    <mergeCell ref="O5:Q5"/>
    <mergeCell ref="G8:J8"/>
    <mergeCell ref="G9:J9"/>
    <mergeCell ref="G10:J10"/>
    <mergeCell ref="G7:J7"/>
    <mergeCell ref="O8:Q9"/>
    <mergeCell ref="O6:Q6"/>
    <mergeCell ref="O7:Q7"/>
  </mergeCells>
  <printOptions/>
  <pageMargins left="0.7874015748031497" right="0.7874015748031497" top="0.984251968503937" bottom="0.984251968503937" header="0.5118110236220472" footer="0.5118110236220472"/>
  <pageSetup fitToHeight="1" fitToWidth="1"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X42"/>
  <sheetViews>
    <sheetView showGridLines="0" zoomScale="90" zoomScaleNormal="90" zoomScalePageLayoutView="0" workbookViewId="0" topLeftCell="A10">
      <selection activeCell="M20" sqref="M20"/>
    </sheetView>
  </sheetViews>
  <sheetFormatPr defaultColWidth="9.140625" defaultRowHeight="12.75"/>
  <cols>
    <col min="1" max="1" width="92.7109375" style="0" customWidth="1"/>
    <col min="2" max="2" width="5.421875" style="0" customWidth="1"/>
    <col min="9" max="9" width="9.421875" style="0" customWidth="1"/>
    <col min="10" max="10" width="8.140625" style="0" customWidth="1"/>
    <col min="11" max="11" width="4.140625" style="0" customWidth="1"/>
    <col min="12" max="12" width="5.57421875" style="0" customWidth="1"/>
    <col min="20" max="20" width="7.57421875" style="0" customWidth="1"/>
    <col min="21" max="21" width="4.421875" style="0" customWidth="1"/>
    <col min="22" max="22" width="9.7109375" style="0" customWidth="1"/>
    <col min="23" max="23" width="6.421875" style="0" customWidth="1"/>
    <col min="24" max="24" width="6.28125" style="0" customWidth="1"/>
  </cols>
  <sheetData>
    <row r="1" ht="15">
      <c r="A1" s="39" t="s">
        <v>491</v>
      </c>
    </row>
    <row r="2" spans="1:24" ht="18">
      <c r="A2" s="39" t="s">
        <v>324</v>
      </c>
      <c r="B2" s="39"/>
      <c r="D2" s="39"/>
      <c r="E2" s="39"/>
      <c r="F2" s="39"/>
      <c r="G2" s="39"/>
      <c r="H2" s="39"/>
      <c r="I2" s="39"/>
      <c r="J2" s="39"/>
      <c r="K2" s="39"/>
      <c r="L2" s="39"/>
      <c r="M2" s="39"/>
      <c r="N2" s="39"/>
      <c r="O2" s="39"/>
      <c r="P2" s="39"/>
      <c r="Q2" s="39"/>
      <c r="R2" s="39"/>
      <c r="S2" s="39"/>
      <c r="T2" s="68"/>
      <c r="U2" s="68"/>
      <c r="V2" s="68"/>
      <c r="W2" s="68"/>
      <c r="X2" s="68"/>
    </row>
    <row r="3" spans="1:24" ht="18">
      <c r="A3" s="39" t="s">
        <v>497</v>
      </c>
      <c r="B3" s="39"/>
      <c r="D3" s="39"/>
      <c r="E3" s="39"/>
      <c r="F3" s="39"/>
      <c r="G3" s="39"/>
      <c r="H3" s="39"/>
      <c r="I3" s="39"/>
      <c r="J3" s="39"/>
      <c r="K3" s="39"/>
      <c r="L3" s="39"/>
      <c r="M3" s="39"/>
      <c r="N3" s="39"/>
      <c r="O3" s="39"/>
      <c r="P3" s="39"/>
      <c r="Q3" s="39"/>
      <c r="R3" s="39"/>
      <c r="S3" s="39"/>
      <c r="T3" s="68"/>
      <c r="U3" s="68"/>
      <c r="V3" s="68"/>
      <c r="W3" s="68"/>
      <c r="X3" s="68"/>
    </row>
    <row r="4" spans="1:24" ht="15">
      <c r="A4" s="39" t="s">
        <v>498</v>
      </c>
      <c r="B4" s="39"/>
      <c r="D4" s="39"/>
      <c r="E4" s="39"/>
      <c r="F4" s="39"/>
      <c r="G4" s="39"/>
      <c r="H4" s="39"/>
      <c r="I4" s="39"/>
      <c r="J4" s="39"/>
      <c r="K4" s="39"/>
      <c r="L4" s="39"/>
      <c r="M4" s="39"/>
      <c r="N4" s="39"/>
      <c r="O4" s="39"/>
      <c r="P4" s="39"/>
      <c r="Q4" s="39"/>
      <c r="R4" s="39"/>
      <c r="S4" s="39"/>
      <c r="T4" s="68"/>
      <c r="U4" s="68"/>
      <c r="V4" s="68"/>
      <c r="W4" s="68"/>
      <c r="X4" s="68"/>
    </row>
    <row r="5" spans="1:24" ht="18">
      <c r="A5" s="39" t="s">
        <v>499</v>
      </c>
      <c r="B5" s="39"/>
      <c r="D5" s="39"/>
      <c r="E5" s="39"/>
      <c r="F5" s="39"/>
      <c r="G5" s="39"/>
      <c r="H5" s="39"/>
      <c r="I5" s="39"/>
      <c r="J5" s="39"/>
      <c r="K5" s="39"/>
      <c r="L5" s="39"/>
      <c r="M5" s="39"/>
      <c r="N5" s="39"/>
      <c r="O5" s="39"/>
      <c r="P5" s="39"/>
      <c r="Q5" s="39"/>
      <c r="R5" s="39"/>
      <c r="S5" s="39"/>
      <c r="T5" s="68"/>
      <c r="U5" s="68"/>
      <c r="V5" s="68"/>
      <c r="W5" s="68"/>
      <c r="X5" s="68"/>
    </row>
    <row r="6" spans="1:24" ht="18">
      <c r="A6" s="39" t="s">
        <v>325</v>
      </c>
      <c r="B6" s="39"/>
      <c r="D6" s="39"/>
      <c r="E6" s="39"/>
      <c r="F6" s="39"/>
      <c r="G6" s="39"/>
      <c r="H6" s="39"/>
      <c r="I6" s="39"/>
      <c r="J6" s="39"/>
      <c r="K6" s="39"/>
      <c r="L6" s="39"/>
      <c r="M6" s="39"/>
      <c r="N6" s="39"/>
      <c r="O6" s="39"/>
      <c r="P6" s="39"/>
      <c r="Q6" s="39"/>
      <c r="R6" s="39"/>
      <c r="S6" s="39"/>
      <c r="T6" s="68"/>
      <c r="U6" s="68"/>
      <c r="V6" s="68"/>
      <c r="W6" s="68"/>
      <c r="X6" s="68"/>
    </row>
    <row r="7" spans="1:24" ht="18">
      <c r="A7" s="39" t="s">
        <v>326</v>
      </c>
      <c r="B7" s="39"/>
      <c r="D7" s="39"/>
      <c r="E7" s="39"/>
      <c r="F7" s="39"/>
      <c r="G7" s="39"/>
      <c r="H7" s="39"/>
      <c r="I7" s="39"/>
      <c r="J7" s="39"/>
      <c r="K7" s="39"/>
      <c r="L7" s="39"/>
      <c r="M7" s="39"/>
      <c r="N7" s="39"/>
      <c r="O7" s="39"/>
      <c r="P7" s="39"/>
      <c r="Q7" s="39"/>
      <c r="R7" s="39"/>
      <c r="S7" s="39"/>
      <c r="T7" s="68"/>
      <c r="U7" s="68"/>
      <c r="V7" s="68"/>
      <c r="W7" s="68"/>
      <c r="X7" s="68"/>
    </row>
    <row r="8" spans="1:24" ht="18">
      <c r="A8" s="39" t="s">
        <v>447</v>
      </c>
      <c r="B8" s="39"/>
      <c r="D8" s="39"/>
      <c r="E8" s="39"/>
      <c r="F8" s="39"/>
      <c r="G8" s="39"/>
      <c r="H8" s="39"/>
      <c r="I8" s="39"/>
      <c r="J8" s="39"/>
      <c r="K8" s="39"/>
      <c r="L8" s="39"/>
      <c r="M8" s="39"/>
      <c r="N8" s="39"/>
      <c r="O8" s="39"/>
      <c r="P8" s="39"/>
      <c r="Q8" s="39"/>
      <c r="R8" s="39"/>
      <c r="S8" s="39"/>
      <c r="T8" s="68"/>
      <c r="U8" s="68"/>
      <c r="V8" s="68"/>
      <c r="W8" s="68"/>
      <c r="X8" s="68"/>
    </row>
    <row r="9" spans="1:24" ht="15">
      <c r="A9" s="39" t="s">
        <v>405</v>
      </c>
      <c r="B9" s="39"/>
      <c r="D9" s="39"/>
      <c r="E9" s="39"/>
      <c r="F9" s="39"/>
      <c r="G9" s="39"/>
      <c r="H9" s="39"/>
      <c r="I9" s="39"/>
      <c r="J9" s="39"/>
      <c r="K9" s="39"/>
      <c r="L9" s="39"/>
      <c r="M9" s="39"/>
      <c r="N9" s="39"/>
      <c r="O9" s="39"/>
      <c r="P9" s="39"/>
      <c r="Q9" s="39"/>
      <c r="R9" s="39"/>
      <c r="S9" s="39"/>
      <c r="T9" s="68"/>
      <c r="U9" s="68"/>
      <c r="V9" s="68"/>
      <c r="W9" s="68"/>
      <c r="X9" s="68"/>
    </row>
    <row r="10" spans="1:24" ht="18">
      <c r="A10" s="39" t="s">
        <v>570</v>
      </c>
      <c r="B10" s="39"/>
      <c r="D10" s="39"/>
      <c r="E10" s="39"/>
      <c r="F10" s="39"/>
      <c r="G10" s="39"/>
      <c r="H10" s="39"/>
      <c r="I10" s="39"/>
      <c r="J10" s="39"/>
      <c r="K10" s="39"/>
      <c r="L10" s="39"/>
      <c r="M10" s="39"/>
      <c r="N10" s="39"/>
      <c r="O10" s="39"/>
      <c r="P10" s="39"/>
      <c r="Q10" s="39"/>
      <c r="R10" s="39"/>
      <c r="S10" s="39"/>
      <c r="T10" s="68"/>
      <c r="U10" s="68"/>
      <c r="V10" s="68"/>
      <c r="W10" s="68"/>
      <c r="X10" s="68"/>
    </row>
    <row r="11" spans="1:24" ht="15">
      <c r="A11" s="39" t="s">
        <v>586</v>
      </c>
      <c r="B11" s="39"/>
      <c r="D11" s="39"/>
      <c r="E11" s="39"/>
      <c r="F11" s="39"/>
      <c r="G11" s="39"/>
      <c r="H11" s="39"/>
      <c r="I11" s="39"/>
      <c r="J11" s="39"/>
      <c r="K11" s="39"/>
      <c r="L11" s="39"/>
      <c r="M11" s="39"/>
      <c r="N11" s="39"/>
      <c r="O11" s="39"/>
      <c r="P11" s="39"/>
      <c r="Q11" s="39"/>
      <c r="R11" s="39"/>
      <c r="S11" s="39"/>
      <c r="T11" s="68"/>
      <c r="U11" s="68"/>
      <c r="V11" s="68"/>
      <c r="W11" s="68"/>
      <c r="X11" s="68"/>
    </row>
    <row r="12" spans="1:24" ht="15">
      <c r="A12" s="39" t="s">
        <v>569</v>
      </c>
      <c r="B12" s="39"/>
      <c r="D12" s="39"/>
      <c r="E12" s="39"/>
      <c r="F12" s="39"/>
      <c r="G12" s="39"/>
      <c r="H12" s="39"/>
      <c r="I12" s="39"/>
      <c r="J12" s="39"/>
      <c r="K12" s="39"/>
      <c r="L12" s="39"/>
      <c r="M12" s="39"/>
      <c r="N12" s="39"/>
      <c r="O12" s="39"/>
      <c r="P12" s="39"/>
      <c r="Q12" s="39"/>
      <c r="R12" s="39"/>
      <c r="S12" s="39"/>
      <c r="T12" s="68"/>
      <c r="U12" s="68"/>
      <c r="V12" s="68"/>
      <c r="W12" s="68"/>
      <c r="X12" s="68"/>
    </row>
    <row r="13" ht="12" customHeight="1">
      <c r="A13" s="39"/>
    </row>
    <row r="14" spans="1:2" s="39" customFormat="1" ht="15">
      <c r="A14" s="84" t="s">
        <v>104</v>
      </c>
      <c r="B14" s="84" t="s">
        <v>104</v>
      </c>
    </row>
    <row r="15" spans="1:7" s="39" customFormat="1" ht="19.5" customHeight="1">
      <c r="A15" s="39" t="s">
        <v>472</v>
      </c>
      <c r="B15" s="39" t="s">
        <v>328</v>
      </c>
      <c r="D15" s="212"/>
      <c r="E15" s="42"/>
      <c r="F15" s="42"/>
      <c r="G15" s="42"/>
    </row>
    <row r="16" spans="1:7" s="39" customFormat="1" ht="17.25" customHeight="1">
      <c r="A16" s="39" t="s">
        <v>473</v>
      </c>
      <c r="B16" s="39" t="s">
        <v>113</v>
      </c>
      <c r="D16" s="212"/>
      <c r="E16" s="42"/>
      <c r="F16" s="42"/>
      <c r="G16" s="42"/>
    </row>
    <row r="17" spans="1:17" s="39" customFormat="1" ht="19.5" customHeight="1">
      <c r="A17" s="39" t="s">
        <v>471</v>
      </c>
      <c r="B17" s="77" t="s">
        <v>474</v>
      </c>
      <c r="D17" s="212"/>
      <c r="F17" s="42"/>
      <c r="G17" s="42"/>
      <c r="Q17" s="77"/>
    </row>
    <row r="18" spans="1:7" s="39" customFormat="1" ht="16.5" customHeight="1">
      <c r="A18" s="39" t="s">
        <v>494</v>
      </c>
      <c r="B18" s="39" t="s">
        <v>494</v>
      </c>
      <c r="D18" s="212"/>
      <c r="E18" s="42"/>
      <c r="F18" s="42"/>
      <c r="G18" s="42"/>
    </row>
    <row r="19" spans="4:7" s="39" customFormat="1" ht="16.5" customHeight="1">
      <c r="D19" s="212"/>
      <c r="E19" s="42"/>
      <c r="F19" s="42"/>
      <c r="G19" s="42"/>
    </row>
    <row r="20" spans="1:2" s="39" customFormat="1" ht="16.5" customHeight="1">
      <c r="A20" s="39" t="s">
        <v>327</v>
      </c>
      <c r="B20" s="39" t="s">
        <v>120</v>
      </c>
    </row>
    <row r="21" spans="1:7" s="39" customFormat="1" ht="16.5" customHeight="1">
      <c r="A21" s="39" t="s">
        <v>121</v>
      </c>
      <c r="B21" s="39" t="s">
        <v>122</v>
      </c>
      <c r="D21" s="212"/>
      <c r="E21" s="42"/>
      <c r="F21" s="42"/>
      <c r="G21" s="42"/>
    </row>
    <row r="22" spans="1:17" s="39" customFormat="1" ht="15">
      <c r="A22" s="39" t="s">
        <v>310</v>
      </c>
      <c r="B22" s="77" t="s">
        <v>475</v>
      </c>
      <c r="D22" s="212"/>
      <c r="F22" s="42"/>
      <c r="G22" s="42"/>
      <c r="Q22" s="77"/>
    </row>
    <row r="23" spans="1:7" s="39" customFormat="1" ht="18" customHeight="1">
      <c r="A23" s="39" t="s">
        <v>494</v>
      </c>
      <c r="B23" s="39" t="s">
        <v>494</v>
      </c>
      <c r="D23" s="212"/>
      <c r="E23" s="42"/>
      <c r="F23" s="42"/>
      <c r="G23" s="42"/>
    </row>
    <row r="24" spans="4:7" s="39" customFormat="1" ht="18" customHeight="1">
      <c r="D24" s="212"/>
      <c r="E24" s="42"/>
      <c r="F24" s="42"/>
      <c r="G24" s="42"/>
    </row>
    <row r="25" spans="1:7" s="39" customFormat="1" ht="21.75" customHeight="1">
      <c r="A25" s="39" t="s">
        <v>492</v>
      </c>
      <c r="B25" s="39" t="s">
        <v>114</v>
      </c>
      <c r="D25" s="212"/>
      <c r="E25" s="42"/>
      <c r="F25" s="42"/>
      <c r="G25" s="42"/>
    </row>
    <row r="26" spans="1:17" s="39" customFormat="1" ht="16.5" customHeight="1">
      <c r="A26" s="39" t="s">
        <v>493</v>
      </c>
      <c r="B26" s="77" t="s">
        <v>476</v>
      </c>
      <c r="D26" s="212"/>
      <c r="E26" s="42"/>
      <c r="F26" s="42"/>
      <c r="G26" s="42"/>
      <c r="Q26" s="77"/>
    </row>
    <row r="27" spans="1:7" s="39" customFormat="1" ht="15" customHeight="1">
      <c r="A27" s="39" t="s">
        <v>494</v>
      </c>
      <c r="B27" s="39" t="s">
        <v>494</v>
      </c>
      <c r="D27" s="212"/>
      <c r="E27" s="42"/>
      <c r="F27" s="42"/>
      <c r="G27" s="42"/>
    </row>
    <row r="28" s="39" customFormat="1" ht="17.25" customHeight="1"/>
    <row r="29" s="39" customFormat="1" ht="15">
      <c r="A29" s="39" t="s">
        <v>448</v>
      </c>
    </row>
    <row r="30" s="39" customFormat="1" ht="17.25" customHeight="1">
      <c r="A30" s="39" t="s">
        <v>449</v>
      </c>
    </row>
    <row r="31" s="39" customFormat="1" ht="17.25" customHeight="1">
      <c r="A31" s="39" t="s">
        <v>495</v>
      </c>
    </row>
    <row r="32" s="39" customFormat="1" ht="15.75" customHeight="1"/>
    <row r="33" s="39" customFormat="1" ht="15"/>
    <row r="34" spans="1:24" ht="15">
      <c r="A34" s="39" t="s">
        <v>496</v>
      </c>
      <c r="B34" s="39"/>
      <c r="C34" s="39"/>
      <c r="D34" s="39"/>
      <c r="E34" s="39"/>
      <c r="F34" s="39"/>
      <c r="G34" s="39"/>
      <c r="H34" s="39"/>
      <c r="I34" s="39"/>
      <c r="J34" s="39"/>
      <c r="K34" s="39"/>
      <c r="L34" s="39"/>
      <c r="M34" s="39"/>
      <c r="N34" s="39"/>
      <c r="O34" s="39"/>
      <c r="P34" s="39"/>
      <c r="Q34" s="39"/>
      <c r="R34" s="39"/>
      <c r="S34" s="39"/>
      <c r="T34" s="39"/>
      <c r="U34" s="39"/>
      <c r="V34" s="39"/>
      <c r="W34" s="39"/>
      <c r="X34" s="39"/>
    </row>
    <row r="35" spans="1:24" ht="15">
      <c r="A35" s="39"/>
      <c r="B35" s="39"/>
      <c r="C35" s="39"/>
      <c r="D35" s="39"/>
      <c r="E35" s="39"/>
      <c r="F35" s="39"/>
      <c r="G35" s="39"/>
      <c r="H35" s="39"/>
      <c r="I35" s="39"/>
      <c r="J35" s="39"/>
      <c r="K35" s="39"/>
      <c r="L35" s="39"/>
      <c r="M35" s="39"/>
      <c r="N35" s="39"/>
      <c r="O35" s="39"/>
      <c r="P35" s="39"/>
      <c r="Q35" s="39"/>
      <c r="R35" s="39"/>
      <c r="S35" s="39"/>
      <c r="T35" s="39"/>
      <c r="U35" s="39"/>
      <c r="V35" s="39"/>
      <c r="W35" s="39"/>
      <c r="X35" s="39"/>
    </row>
    <row r="36" spans="1:24" ht="15">
      <c r="A36" s="39"/>
      <c r="B36" s="39"/>
      <c r="C36" s="39"/>
      <c r="D36" s="39"/>
      <c r="E36" s="39"/>
      <c r="F36" s="39"/>
      <c r="G36" s="39"/>
      <c r="H36" s="39"/>
      <c r="I36" s="39"/>
      <c r="J36" s="39"/>
      <c r="K36" s="39"/>
      <c r="L36" s="39"/>
      <c r="M36" s="39"/>
      <c r="N36" s="39"/>
      <c r="O36" s="39"/>
      <c r="P36" s="39"/>
      <c r="Q36" s="39"/>
      <c r="R36" s="39"/>
      <c r="S36" s="39"/>
      <c r="T36" s="39"/>
      <c r="U36" s="39"/>
      <c r="V36" s="39"/>
      <c r="W36" s="39"/>
      <c r="X36" s="39"/>
    </row>
    <row r="37" spans="1:24" ht="15">
      <c r="A37" s="84" t="s">
        <v>104</v>
      </c>
      <c r="B37" s="84" t="s">
        <v>104</v>
      </c>
      <c r="C37" s="199"/>
      <c r="D37" s="84"/>
      <c r="E37" s="84"/>
      <c r="F37" s="84"/>
      <c r="G37" s="84"/>
      <c r="H37" s="84"/>
      <c r="I37" s="84"/>
      <c r="J37" s="84"/>
      <c r="K37" s="84"/>
      <c r="U37" s="39"/>
      <c r="V37" s="39"/>
      <c r="W37" s="39"/>
      <c r="X37" s="39"/>
    </row>
    <row r="38" spans="1:24" ht="15.75" customHeight="1">
      <c r="A38" s="39" t="s">
        <v>328</v>
      </c>
      <c r="B38" s="39" t="s">
        <v>120</v>
      </c>
      <c r="D38" s="39"/>
      <c r="E38" s="39"/>
      <c r="F38" s="39"/>
      <c r="G38" s="39"/>
      <c r="H38" s="39"/>
      <c r="I38" s="39"/>
      <c r="J38" s="39"/>
      <c r="U38" s="39"/>
      <c r="V38" s="39"/>
      <c r="W38" s="39"/>
      <c r="X38" s="39"/>
    </row>
    <row r="39" spans="1:24" ht="16.5" customHeight="1">
      <c r="A39" s="39" t="s">
        <v>113</v>
      </c>
      <c r="B39" s="39" t="s">
        <v>122</v>
      </c>
      <c r="D39" s="39"/>
      <c r="E39" s="39"/>
      <c r="F39" s="39"/>
      <c r="G39" s="39"/>
      <c r="H39" s="39"/>
      <c r="I39" s="39"/>
      <c r="J39" s="39"/>
      <c r="U39" s="39"/>
      <c r="V39" s="39"/>
      <c r="W39" s="39"/>
      <c r="X39" s="39"/>
    </row>
    <row r="40" spans="1:24" ht="20.25" customHeight="1">
      <c r="A40" s="39" t="s">
        <v>500</v>
      </c>
      <c r="B40" s="39" t="s">
        <v>501</v>
      </c>
      <c r="D40" s="39"/>
      <c r="E40" s="39"/>
      <c r="F40" s="39"/>
      <c r="G40" s="39"/>
      <c r="H40" s="39"/>
      <c r="I40" s="39"/>
      <c r="J40" s="39"/>
      <c r="U40" s="39"/>
      <c r="V40" s="39"/>
      <c r="W40" s="39"/>
      <c r="X40" s="39"/>
    </row>
    <row r="41" spans="1:24" ht="18" customHeight="1">
      <c r="A41" s="39" t="s">
        <v>494</v>
      </c>
      <c r="B41" s="39" t="s">
        <v>494</v>
      </c>
      <c r="D41" s="39"/>
      <c r="E41" s="39"/>
      <c r="F41" s="39"/>
      <c r="G41" s="39"/>
      <c r="H41" s="39"/>
      <c r="I41" s="39"/>
      <c r="J41" s="39"/>
      <c r="U41" s="39"/>
      <c r="V41" s="39"/>
      <c r="W41" s="39"/>
      <c r="X41" s="39"/>
    </row>
    <row r="42" spans="4:10" ht="15">
      <c r="D42" s="39"/>
      <c r="E42" s="39"/>
      <c r="F42" s="39"/>
      <c r="G42" s="39"/>
      <c r="H42" s="39"/>
      <c r="I42" s="39"/>
      <c r="J42" s="39"/>
    </row>
  </sheetData>
  <sheetProtection/>
  <printOptions/>
  <pageMargins left="0.75" right="0.75" top="1" bottom="1" header="0.5" footer="0.5"/>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Фомченко Наталья Васильевна</cp:lastModifiedBy>
  <cp:lastPrinted>2021-03-04T09:48:09Z</cp:lastPrinted>
  <dcterms:created xsi:type="dcterms:W3CDTF">1996-10-08T23:32:33Z</dcterms:created>
  <dcterms:modified xsi:type="dcterms:W3CDTF">2022-10-13T13:31:47Z</dcterms:modified>
  <cp:category/>
  <cp:version/>
  <cp:contentType/>
  <cp:contentStatus/>
</cp:coreProperties>
</file>