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Утвержденные примерные планы_непрерывка 2024\"/>
    </mc:Choice>
  </mc:AlternateContent>
  <bookViews>
    <workbookView xWindow="-120" yWindow="-120" windowWidth="29040" windowHeight="15840"/>
  </bookViews>
  <sheets>
    <sheet name="ПУП МиНЭ 2024 непр" sheetId="39" r:id="rId1"/>
  </sheets>
  <definedNames>
    <definedName name="_xlnm.Print_Area" localSheetId="0">'ПУП МиНЭ 2024 непр'!$A$1:$BT$297</definedName>
  </definedNames>
  <calcPr calcId="162913" refMode="R1C1"/>
</workbook>
</file>

<file path=xl/calcChain.xml><?xml version="1.0" encoding="utf-8"?>
<calcChain xmlns="http://schemas.openxmlformats.org/spreadsheetml/2006/main">
  <c r="T161" i="39" l="1"/>
  <c r="BA162" i="39"/>
  <c r="AX162" i="39"/>
  <c r="AU162" i="39"/>
  <c r="BU153" i="39" l="1"/>
  <c r="BJ268" i="39" l="1"/>
  <c r="BJ267" i="39"/>
  <c r="BJ266" i="39"/>
  <c r="BJ265" i="39"/>
  <c r="BJ220" i="39"/>
  <c r="BJ221" i="39"/>
  <c r="BJ185" i="39"/>
  <c r="BJ184" i="39"/>
  <c r="BJ183" i="39"/>
  <c r="BJ182" i="39"/>
  <c r="BJ134" i="39"/>
  <c r="BJ133" i="39"/>
  <c r="BJ97" i="39"/>
  <c r="BJ96" i="39"/>
  <c r="BJ95" i="39"/>
  <c r="BJ94" i="39"/>
  <c r="BJ52" i="39"/>
  <c r="BJ51" i="39"/>
  <c r="T105" i="39" l="1"/>
  <c r="V105" i="39"/>
  <c r="T106" i="39"/>
  <c r="V106" i="39"/>
  <c r="T107" i="39"/>
  <c r="V107" i="39"/>
  <c r="T108" i="39"/>
  <c r="V108" i="39"/>
  <c r="T109" i="39"/>
  <c r="V109" i="39"/>
  <c r="T110" i="39"/>
  <c r="V110" i="39"/>
  <c r="T111" i="39"/>
  <c r="V111" i="39"/>
  <c r="T112" i="39"/>
  <c r="V112" i="39"/>
  <c r="T113" i="39"/>
  <c r="V113" i="39"/>
  <c r="T114" i="39"/>
  <c r="V114" i="39"/>
  <c r="T115" i="39"/>
  <c r="V115" i="39"/>
  <c r="T116" i="39"/>
  <c r="V116" i="39"/>
  <c r="T117" i="39"/>
  <c r="V117" i="39"/>
  <c r="T118" i="39"/>
  <c r="V118" i="39"/>
  <c r="T119" i="39"/>
  <c r="V119" i="39"/>
  <c r="T120" i="39"/>
  <c r="V120" i="39"/>
  <c r="T121" i="39"/>
  <c r="V121" i="39"/>
  <c r="T122" i="39"/>
  <c r="V122" i="39"/>
  <c r="T123" i="39"/>
  <c r="V123" i="39"/>
  <c r="T124" i="39"/>
  <c r="V124" i="39"/>
  <c r="T125" i="39"/>
  <c r="V125" i="39"/>
  <c r="T126" i="39"/>
  <c r="V126" i="39"/>
  <c r="T127" i="39"/>
  <c r="V127" i="39"/>
  <c r="T128" i="39"/>
  <c r="V128" i="39"/>
  <c r="T129" i="39"/>
  <c r="V129" i="39"/>
  <c r="T130" i="39"/>
  <c r="V130" i="39"/>
  <c r="T131" i="39"/>
  <c r="V131" i="39"/>
  <c r="T132" i="39"/>
  <c r="V132" i="39"/>
  <c r="T139" i="39"/>
  <c r="V139" i="39"/>
  <c r="T140" i="39"/>
  <c r="V140" i="39"/>
  <c r="T141" i="39"/>
  <c r="V141" i="39"/>
  <c r="T142" i="39"/>
  <c r="V142" i="39"/>
  <c r="T143" i="39"/>
  <c r="V143" i="39"/>
  <c r="T144" i="39"/>
  <c r="V144" i="39"/>
  <c r="T145" i="39"/>
  <c r="V145" i="39"/>
  <c r="T146" i="39"/>
  <c r="V146" i="39"/>
  <c r="T147" i="39"/>
  <c r="V147" i="39"/>
  <c r="T148" i="39"/>
  <c r="V148" i="39"/>
  <c r="T40" i="39"/>
  <c r="V40" i="39"/>
  <c r="T41" i="39"/>
  <c r="V41" i="39"/>
  <c r="T42" i="39"/>
  <c r="V42" i="39"/>
  <c r="T43" i="39"/>
  <c r="V43" i="39"/>
  <c r="T44" i="39"/>
  <c r="V44" i="39"/>
  <c r="T45" i="39"/>
  <c r="V45" i="39"/>
  <c r="T46" i="39"/>
  <c r="V46" i="39"/>
  <c r="T47" i="39"/>
  <c r="V47" i="39"/>
  <c r="T48" i="39"/>
  <c r="V48" i="39"/>
  <c r="T49" i="39"/>
  <c r="V49" i="39"/>
  <c r="T50" i="39"/>
  <c r="V50" i="39"/>
  <c r="T57" i="39"/>
  <c r="V57" i="39"/>
  <c r="T58" i="39"/>
  <c r="V58" i="39"/>
  <c r="T59" i="39"/>
  <c r="V59" i="39"/>
  <c r="T60" i="39"/>
  <c r="V60" i="39"/>
  <c r="T61" i="39"/>
  <c r="V61" i="39"/>
  <c r="T62" i="39"/>
  <c r="V62" i="39"/>
  <c r="T63" i="39"/>
  <c r="V63" i="39"/>
  <c r="T64" i="39"/>
  <c r="V64" i="39"/>
  <c r="T65" i="39"/>
  <c r="V65" i="39"/>
  <c r="T66" i="39"/>
  <c r="V66" i="39"/>
  <c r="T67" i="39"/>
  <c r="V67" i="39"/>
  <c r="T68" i="39"/>
  <c r="V68" i="39"/>
  <c r="T69" i="39"/>
  <c r="V69" i="39"/>
  <c r="T70" i="39"/>
  <c r="V70" i="39"/>
  <c r="T71" i="39"/>
  <c r="V71" i="39"/>
  <c r="T72" i="39"/>
  <c r="V72" i="39"/>
  <c r="T73" i="39"/>
  <c r="V73" i="39"/>
  <c r="T74" i="39"/>
  <c r="V74" i="39"/>
  <c r="T75" i="39"/>
  <c r="V75" i="39"/>
  <c r="T76" i="39"/>
  <c r="V76" i="39"/>
  <c r="T77" i="39"/>
  <c r="V77" i="39"/>
  <c r="T78" i="39"/>
  <c r="V78" i="39"/>
  <c r="T79" i="39"/>
  <c r="V79" i="39"/>
  <c r="T80" i="39"/>
  <c r="V80" i="39"/>
  <c r="T81" i="39"/>
  <c r="V81" i="39"/>
  <c r="T82" i="39"/>
  <c r="V82" i="39"/>
  <c r="T83" i="39"/>
  <c r="V83" i="39"/>
  <c r="T84" i="39"/>
  <c r="V84" i="39"/>
  <c r="T85" i="39"/>
  <c r="V85" i="39"/>
  <c r="T86" i="39"/>
  <c r="V86" i="39"/>
  <c r="T87" i="39"/>
  <c r="V87" i="39"/>
  <c r="BU59" i="39"/>
  <c r="T160" i="39" l="1"/>
  <c r="AI162" i="39" l="1"/>
  <c r="BU84" i="39" l="1"/>
  <c r="V104" i="39" l="1"/>
  <c r="T104" i="39"/>
  <c r="BU157" i="39"/>
  <c r="BU156" i="39"/>
  <c r="BU155" i="39"/>
  <c r="BU154" i="39"/>
  <c r="BU152" i="39"/>
  <c r="BU151" i="39"/>
  <c r="BU150" i="39"/>
  <c r="BU149" i="39"/>
  <c r="BV159" i="39" l="1"/>
  <c r="BV160" i="39"/>
  <c r="BU169" i="39"/>
  <c r="AG168" i="39"/>
  <c r="AV167" i="39"/>
  <c r="AG167" i="39"/>
  <c r="N167" i="39"/>
  <c r="BU38" i="39" l="1"/>
  <c r="BU39" i="39"/>
  <c r="BU40" i="39"/>
  <c r="BU41" i="39"/>
  <c r="BU42" i="39"/>
  <c r="BU43" i="39"/>
  <c r="BU44" i="39"/>
  <c r="BU45" i="39"/>
  <c r="BU46" i="39"/>
  <c r="BU47" i="39"/>
  <c r="BU48" i="39"/>
  <c r="BU49" i="39"/>
  <c r="BU50" i="39"/>
  <c r="BU57" i="39"/>
  <c r="BU58" i="39"/>
  <c r="BU60" i="39"/>
  <c r="BU61" i="39"/>
  <c r="BU62" i="39"/>
  <c r="BU63" i="39"/>
  <c r="BU64" i="39"/>
  <c r="BU65" i="39"/>
  <c r="BU66" i="39"/>
  <c r="BU67" i="39"/>
  <c r="BU68" i="39"/>
  <c r="BU69" i="39"/>
  <c r="BU70" i="39"/>
  <c r="BU71" i="39"/>
  <c r="BU72" i="39"/>
  <c r="BU73" i="39"/>
  <c r="BU76" i="39"/>
  <c r="BU74" i="39"/>
  <c r="BU75" i="39"/>
  <c r="BU144" i="39"/>
  <c r="BU83" i="39"/>
  <c r="BU77" i="39"/>
  <c r="BU79" i="39"/>
  <c r="BU80" i="39"/>
  <c r="BU81" i="39"/>
  <c r="BU78" i="39"/>
  <c r="BU82" i="39"/>
  <c r="BU85" i="39"/>
  <c r="BU86" i="39"/>
  <c r="BU87" i="39"/>
  <c r="BU103" i="39"/>
  <c r="BU104" i="39"/>
  <c r="BU105" i="39"/>
  <c r="BU106" i="39"/>
  <c r="BU107" i="39"/>
  <c r="BU109" i="39"/>
  <c r="BU110" i="39"/>
  <c r="BU111" i="39"/>
  <c r="BU112" i="39"/>
  <c r="BU113" i="39"/>
  <c r="BU115" i="39"/>
  <c r="BU114" i="39"/>
  <c r="BU116" i="39"/>
  <c r="BU117" i="39"/>
  <c r="BU118" i="39"/>
  <c r="BU119" i="39"/>
  <c r="BU125" i="39"/>
  <c r="BU127" i="39"/>
  <c r="BU128" i="39"/>
  <c r="BU129" i="39"/>
  <c r="BU126" i="39"/>
  <c r="BU130" i="39"/>
  <c r="BU108" i="39"/>
  <c r="BU120" i="39"/>
  <c r="BU122" i="39"/>
  <c r="BU121" i="39"/>
  <c r="BU123" i="39"/>
  <c r="BU124" i="39"/>
  <c r="BU131" i="39"/>
  <c r="BU139" i="39"/>
  <c r="BU141" i="39"/>
  <c r="BU140" i="39"/>
  <c r="BU142" i="39"/>
  <c r="BU132" i="39"/>
  <c r="BU143" i="39"/>
  <c r="BU145" i="39"/>
  <c r="BU146" i="39"/>
  <c r="BU147" i="39"/>
  <c r="BU148" i="39"/>
  <c r="V39" i="39"/>
  <c r="AG37" i="39"/>
  <c r="AH37" i="39"/>
  <c r="AI37" i="39"/>
  <c r="AJ37" i="39"/>
  <c r="AK37" i="39"/>
  <c r="AL37" i="39"/>
  <c r="AM37" i="39"/>
  <c r="AN37" i="39"/>
  <c r="AO37" i="39"/>
  <c r="AP37" i="39"/>
  <c r="AQ37" i="39"/>
  <c r="AR37" i="39"/>
  <c r="AS37" i="39"/>
  <c r="AT37" i="39"/>
  <c r="AU37" i="39"/>
  <c r="AV37" i="39"/>
  <c r="AW37" i="39"/>
  <c r="AX37" i="39"/>
  <c r="AY37" i="39"/>
  <c r="AZ37" i="39"/>
  <c r="BA37" i="39"/>
  <c r="BB37" i="39"/>
  <c r="BC37" i="39"/>
  <c r="BD37" i="39"/>
  <c r="BE37" i="39"/>
  <c r="BF37" i="39"/>
  <c r="BG37" i="39"/>
  <c r="BH37" i="39"/>
  <c r="BI37" i="39"/>
  <c r="BJ37" i="39"/>
  <c r="BK37" i="39"/>
  <c r="BL37" i="39"/>
  <c r="BM37" i="39"/>
  <c r="BN37" i="39"/>
  <c r="BO37" i="39"/>
  <c r="AF37" i="39"/>
  <c r="X37" i="39"/>
  <c r="Z37" i="39"/>
  <c r="AB37" i="39"/>
  <c r="AD37" i="39"/>
  <c r="T39" i="39"/>
  <c r="BU37" i="39" l="1"/>
  <c r="BW37" i="39"/>
  <c r="BX37" i="39"/>
  <c r="BV37" i="39"/>
  <c r="V37" i="39"/>
  <c r="BN25" i="39"/>
  <c r="BL25" i="39"/>
  <c r="BJ25" i="39"/>
  <c r="BH25" i="39"/>
  <c r="BF25" i="39"/>
  <c r="BD25" i="39"/>
  <c r="BB24" i="39"/>
  <c r="BQ24" i="39" s="1"/>
  <c r="BB23" i="39"/>
  <c r="BQ23" i="39" s="1"/>
  <c r="BB22" i="39"/>
  <c r="BQ22" i="39" s="1"/>
  <c r="BB21" i="39"/>
  <c r="BQ21" i="39" s="1"/>
  <c r="BB20" i="39"/>
  <c r="BQ20" i="39" s="1"/>
  <c r="BB19" i="39"/>
  <c r="BQ19" i="39" s="1"/>
  <c r="BQ25" i="39" l="1"/>
  <c r="BB25" i="39"/>
  <c r="BH102" i="39" l="1"/>
  <c r="BH158" i="39" s="1"/>
  <c r="AW102" i="39" l="1"/>
  <c r="AW158" i="39" l="1"/>
  <c r="AF162" i="39" l="1"/>
  <c r="BU171" i="39"/>
  <c r="BU170" i="39"/>
  <c r="BG163" i="39" l="1"/>
  <c r="BG162" i="39"/>
  <c r="BJ163" i="39" l="1"/>
  <c r="BD163" i="39"/>
  <c r="BA163" i="39"/>
  <c r="AX163" i="39"/>
  <c r="AU163" i="39"/>
  <c r="BJ162" i="39"/>
  <c r="BD162" i="39"/>
  <c r="AR163" i="39"/>
  <c r="AR162" i="39"/>
  <c r="AO163" i="39"/>
  <c r="AO162" i="39"/>
  <c r="AL163" i="39"/>
  <c r="AL162" i="39"/>
  <c r="AI163" i="39"/>
  <c r="AF163" i="39"/>
  <c r="BL102" i="39"/>
  <c r="BK102" i="39"/>
  <c r="BJ102" i="39"/>
  <c r="BI102" i="39"/>
  <c r="BI158" i="39" s="1"/>
  <c r="BG102" i="39"/>
  <c r="BF102" i="39"/>
  <c r="BF158" i="39" s="1"/>
  <c r="BE102" i="39"/>
  <c r="BD102" i="39"/>
  <c r="BC102" i="39"/>
  <c r="BC158" i="39" s="1"/>
  <c r="BB102" i="39"/>
  <c r="BA102" i="39"/>
  <c r="AZ102" i="39"/>
  <c r="AZ158" i="39" s="1"/>
  <c r="AY102" i="39"/>
  <c r="AX102" i="39"/>
  <c r="AV102" i="39"/>
  <c r="AU102" i="39"/>
  <c r="AT102" i="39"/>
  <c r="AT158" i="39" s="1"/>
  <c r="AS102" i="39"/>
  <c r="AR102" i="39"/>
  <c r="AQ102" i="39"/>
  <c r="AQ158" i="39" s="1"/>
  <c r="AP102" i="39"/>
  <c r="AO102" i="39"/>
  <c r="AN102" i="39"/>
  <c r="AN158" i="39" s="1"/>
  <c r="AM102" i="39"/>
  <c r="AL102" i="39"/>
  <c r="AK102" i="39"/>
  <c r="AK158" i="39" s="1"/>
  <c r="AJ102" i="39"/>
  <c r="AI102" i="39"/>
  <c r="AH102" i="39"/>
  <c r="AG102" i="39"/>
  <c r="AF102" i="39"/>
  <c r="AD102" i="39"/>
  <c r="AB102" i="39"/>
  <c r="Z102" i="39"/>
  <c r="X102" i="39"/>
  <c r="T163" i="39" l="1"/>
  <c r="T162" i="39"/>
  <c r="AH158" i="39"/>
  <c r="BU102" i="39"/>
  <c r="BJ158" i="39"/>
  <c r="BL158" i="39"/>
  <c r="BG158" i="39"/>
  <c r="BO102" i="39"/>
  <c r="BX102" i="39" s="1"/>
  <c r="BN102" i="39"/>
  <c r="BW102" i="39" s="1"/>
  <c r="BM102" i="39"/>
  <c r="BV102" i="39" s="1"/>
  <c r="BO158" i="39" l="1"/>
  <c r="BX158" i="39" s="1"/>
  <c r="BN158" i="39"/>
  <c r="BM158" i="39"/>
  <c r="BA158" i="39"/>
  <c r="AY158" i="39"/>
  <c r="AX158" i="39"/>
  <c r="BB158" i="39" l="1"/>
  <c r="BA159" i="39" s="1"/>
  <c r="BK158" i="39"/>
  <c r="BJ159" i="39" s="1"/>
  <c r="AX159" i="39"/>
  <c r="BG159" i="39" l="1"/>
  <c r="BD158" i="39"/>
  <c r="AV158" i="39"/>
  <c r="AU158" i="39"/>
  <c r="AS158" i="39"/>
  <c r="AR158" i="39"/>
  <c r="AP158" i="39"/>
  <c r="AO158" i="39"/>
  <c r="AM158" i="39"/>
  <c r="AL158" i="39"/>
  <c r="AJ158" i="39"/>
  <c r="AI158" i="39"/>
  <c r="AG158" i="39"/>
  <c r="AF158" i="39"/>
  <c r="AD158" i="39"/>
  <c r="AB158" i="39"/>
  <c r="Z158" i="39"/>
  <c r="X158" i="39"/>
  <c r="BV158" i="39" l="1"/>
  <c r="BU158" i="39"/>
  <c r="BE158" i="39"/>
  <c r="BD159" i="39" s="1"/>
  <c r="T37" i="39"/>
  <c r="T102" i="39"/>
  <c r="BW159" i="39" s="1"/>
  <c r="V102" i="39"/>
  <c r="AO159" i="39"/>
  <c r="AR159" i="39"/>
  <c r="AF159" i="39"/>
  <c r="AL159" i="39"/>
  <c r="AI159" i="39"/>
  <c r="AU159" i="39"/>
  <c r="V158" i="39" l="1"/>
  <c r="BW160" i="39"/>
  <c r="BW158" i="39"/>
  <c r="T158" i="39"/>
  <c r="BP37" i="39" s="1"/>
  <c r="BP102" i="39" l="1"/>
  <c r="BV30" i="39" s="1"/>
</calcChain>
</file>

<file path=xl/sharedStrings.xml><?xml version="1.0" encoding="utf-8"?>
<sst xmlns="http://schemas.openxmlformats.org/spreadsheetml/2006/main" count="1303" uniqueCount="606">
  <si>
    <t>Количество курсовых работ</t>
  </si>
  <si>
    <t>Всего часов</t>
  </si>
  <si>
    <t>Всего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</si>
  <si>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</si>
  <si>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</si>
  <si>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</si>
  <si>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</si>
  <si>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</si>
  <si>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</si>
  <si>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</si>
  <si>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</si>
  <si>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</si>
  <si>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</si>
  <si>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</si>
  <si>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</si>
  <si>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</si>
  <si>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</si>
  <si>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</si>
  <si>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</si>
  <si>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Семестр</t>
  </si>
  <si>
    <t>Название практики</t>
  </si>
  <si>
    <t>Недель</t>
  </si>
  <si>
    <t>2.</t>
  </si>
  <si>
    <t>Распределение по курсам и семестрам</t>
  </si>
  <si>
    <t>VII. Итоговая аттестация</t>
  </si>
  <si>
    <t>IV. Учебные практики</t>
  </si>
  <si>
    <t>Семинарские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</si>
  <si>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</si>
  <si>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</si>
  <si>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</si>
  <si>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</si>
  <si>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</si>
  <si>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</si>
  <si>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V. Производственные практики</t>
  </si>
  <si>
    <t>Зачетных
единиц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</si>
  <si>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</si>
  <si>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</si>
  <si>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</si>
  <si>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</si>
  <si>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</si>
  <si>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</si>
  <si>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</si>
  <si>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</si>
  <si>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БПК-1</t>
  </si>
  <si>
    <t>БПК-2</t>
  </si>
  <si>
    <t>1.4</t>
  </si>
  <si>
    <t>1.4.1</t>
  </si>
  <si>
    <t>УК-3</t>
  </si>
  <si>
    <t>УК-4</t>
  </si>
  <si>
    <t>1.2.2</t>
  </si>
  <si>
    <t>1.4.2</t>
  </si>
  <si>
    <t>СК-3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</si>
  <si>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</si>
  <si>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</si>
  <si>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</si>
  <si>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</si>
  <si>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</si>
  <si>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</si>
  <si>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</si>
  <si>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</si>
  <si>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</si>
  <si>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</si>
  <si>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</si>
  <si>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</si>
  <si>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</si>
  <si>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</si>
  <si>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</si>
  <si>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</si>
  <si>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</si>
  <si>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</si>
  <si>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</si>
  <si>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</si>
  <si>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</si>
  <si>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</si>
  <si>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</si>
  <si>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</si>
  <si>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2.2.2</t>
  </si>
  <si>
    <t>2.2.1</t>
  </si>
  <si>
    <t>2.2.3</t>
  </si>
  <si>
    <t>2.2.4</t>
  </si>
  <si>
    <t>/32</t>
  </si>
  <si>
    <t>7 семестр,
17 недель</t>
  </si>
  <si>
    <t>Теория электрических цепей</t>
  </si>
  <si>
    <t>2.3</t>
  </si>
  <si>
    <t>2.3.1</t>
  </si>
  <si>
    <t>2.3.2</t>
  </si>
  <si>
    <t>2.4</t>
  </si>
  <si>
    <t>Химия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</si>
  <si>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</si>
  <si>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</si>
  <si>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</si>
  <si>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</si>
  <si>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</si>
  <si>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</si>
  <si>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</si>
  <si>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Белорусский язык (профессиональная лексика)</t>
  </si>
  <si>
    <t>УК-7</t>
  </si>
  <si>
    <t>УК-8</t>
  </si>
  <si>
    <t>УК-9</t>
  </si>
  <si>
    <t>УК-10</t>
  </si>
  <si>
    <t>Философия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</si>
  <si>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</si>
  <si>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</si>
  <si>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>СК-7</t>
  </si>
  <si>
    <t>Безопасность жизнедеятельности человека</t>
  </si>
  <si>
    <t>СК-8</t>
  </si>
  <si>
    <t>2.1.3</t>
  </si>
  <si>
    <t>Модуль «Дополнительные главы математики»</t>
  </si>
  <si>
    <t>Коррупция и ее общественная опасность</t>
  </si>
  <si>
    <t>УК-11</t>
  </si>
  <si>
    <t>УК-12</t>
  </si>
  <si>
    <t>УК-13</t>
  </si>
  <si>
    <t>/1-6</t>
  </si>
  <si>
    <t>Основы радиоэлектроники</t>
  </si>
  <si>
    <t>Основы бизнеса и права в сфере радиоэлектроники</t>
  </si>
  <si>
    <t>Ознакомительная</t>
  </si>
  <si>
    <t>УК-14</t>
  </si>
  <si>
    <t>БПК-3</t>
  </si>
  <si>
    <t>БПК-4</t>
  </si>
  <si>
    <t>1.8</t>
  </si>
  <si>
    <t>БПК-7</t>
  </si>
  <si>
    <t>БПК-8</t>
  </si>
  <si>
    <t>БПК-6</t>
  </si>
  <si>
    <t>Модуль «Физические основы электроники»</t>
  </si>
  <si>
    <t>Квантовая механика и статистическая физика</t>
  </si>
  <si>
    <t>1.9</t>
  </si>
  <si>
    <t>Материалы и компоненты электронной техники</t>
  </si>
  <si>
    <t>1.10</t>
  </si>
  <si>
    <t>Модуль «Технологии изготовления интегральных микросхем»</t>
  </si>
  <si>
    <t>Технология изготовления полупроводниковых интегральных микросхем</t>
  </si>
  <si>
    <t>БПК-9</t>
  </si>
  <si>
    <t>БПК-10</t>
  </si>
  <si>
    <t>БПК-11</t>
  </si>
  <si>
    <t>БПК-12</t>
  </si>
  <si>
    <t>БПК-13</t>
  </si>
  <si>
    <t>Логика</t>
  </si>
  <si>
    <t>Модуль «Общая и физическая химия»</t>
  </si>
  <si>
    <t>Физическая химия</t>
  </si>
  <si>
    <t>Основы инженерной и научной деятельности</t>
  </si>
  <si>
    <t>2.7</t>
  </si>
  <si>
    <t>Технология изготовления гибридных микросборок и многокристальных модулей</t>
  </si>
  <si>
    <t>2.9</t>
  </si>
  <si>
    <t>2.9.1</t>
  </si>
  <si>
    <t>Основы проектирования схемотехники и топологии интегральных микросхем</t>
  </si>
  <si>
    <t>СК-25</t>
  </si>
  <si>
    <t>2.10</t>
  </si>
  <si>
    <t>2.10.1</t>
  </si>
  <si>
    <t>СК-26</t>
  </si>
  <si>
    <t>СК-27</t>
  </si>
  <si>
    <t>Микросистемотехника</t>
  </si>
  <si>
    <t>СК-28</t>
  </si>
  <si>
    <t>СК-11</t>
  </si>
  <si>
    <t>СК-15</t>
  </si>
  <si>
    <t>СК-16</t>
  </si>
  <si>
    <t>2.5.1</t>
  </si>
  <si>
    <t>2.5.2</t>
  </si>
  <si>
    <t>УК-1,5,6</t>
  </si>
  <si>
    <t>Название модуля,
учебной дисциплины,
курсового проекта
(курсовой работы)</t>
  </si>
  <si>
    <t>1.8.1</t>
  </si>
  <si>
    <t>1.8.2</t>
  </si>
  <si>
    <t>1.8.3</t>
  </si>
  <si>
    <t>Поверхностные и контактные явления в интегральных микросхемах</t>
  </si>
  <si>
    <t>Схемотехнический модуль</t>
  </si>
  <si>
    <t>История белорусской государственности</t>
  </si>
  <si>
    <t>/7</t>
  </si>
  <si>
    <t>Современная политэкономия</t>
  </si>
  <si>
    <t>2 семестр,
17 недель</t>
  </si>
  <si>
    <t>/336</t>
  </si>
  <si>
    <t>Модуль «Социально-гуманитарные 
дисциплины 1»</t>
  </si>
  <si>
    <t>Управление инновационными проектами / Маркетинг программного продукта и услуг</t>
  </si>
  <si>
    <t>1.9.1</t>
  </si>
  <si>
    <t>1.9.2</t>
  </si>
  <si>
    <t>БПК-14</t>
  </si>
  <si>
    <t>БПК-15</t>
  </si>
  <si>
    <t>1.11</t>
  </si>
  <si>
    <t>/96</t>
  </si>
  <si>
    <t>2.11</t>
  </si>
  <si>
    <t>2.11.1</t>
  </si>
  <si>
    <t>2.11.2</t>
  </si>
  <si>
    <t>Курсовой проект по учебной дисциплине «Основы проектирования схемотехники и топологии интегральных микросхем»</t>
  </si>
  <si>
    <t>/54</t>
  </si>
  <si>
    <t>V курс</t>
  </si>
  <si>
    <t>VI курс</t>
  </si>
  <si>
    <t>8 семестр
16 недель</t>
  </si>
  <si>
    <t>1.4.3</t>
  </si>
  <si>
    <t>Физика полупроводниковых приборов</t>
  </si>
  <si>
    <t>Коммерциализация результатов научно-исследовательской деятельности</t>
  </si>
  <si>
    <t>Кросс-культурные коммуникации</t>
  </si>
  <si>
    <t>/2</t>
  </si>
  <si>
    <t>/10</t>
  </si>
  <si>
    <t>/72</t>
  </si>
  <si>
    <t>/50</t>
  </si>
  <si>
    <t>/26</t>
  </si>
  <si>
    <t>/24</t>
  </si>
  <si>
    <t>/142</t>
  </si>
  <si>
    <t>/124</t>
  </si>
  <si>
    <t>/40</t>
  </si>
  <si>
    <t>/70</t>
  </si>
  <si>
    <t>/48</t>
  </si>
  <si>
    <t>/3</t>
  </si>
  <si>
    <t>Модуль «Проектирование элементов и приборов микро- и наноэлектроники»</t>
  </si>
  <si>
    <t>Основы компьютерного проектирования изделий микроэлектроники</t>
  </si>
  <si>
    <t xml:space="preserve">Проектирование СВЧ ИМС и МЭМС </t>
  </si>
  <si>
    <t>Модуль «Наноэлектроника»</t>
  </si>
  <si>
    <t>Модуль «Прикладные аспекты современной электроники»</t>
  </si>
  <si>
    <t>Компонент учреждения образования</t>
  </si>
  <si>
    <t>9 семестр,
18 недель</t>
  </si>
  <si>
    <t>10 семестр
18 недель</t>
  </si>
  <si>
    <t>Актуальные проблемы новых материалов</t>
  </si>
  <si>
    <t>Физика металлов</t>
  </si>
  <si>
    <t>Физика диэлектриков</t>
  </si>
  <si>
    <t>Физика полупроводников</t>
  </si>
  <si>
    <t>Курсовая работа по учебной дисциплине «Физика полупроводников»</t>
  </si>
  <si>
    <t>Технологическая 1</t>
  </si>
  <si>
    <t>Технологическая 2</t>
  </si>
  <si>
    <t>Государственный экзамен по специальности</t>
  </si>
  <si>
    <t>Защита магистерской диссертации</t>
  </si>
  <si>
    <t>VI. Магистерская диссертация</t>
  </si>
  <si>
    <t>1.8.4</t>
  </si>
  <si>
    <t>1.8.5</t>
  </si>
  <si>
    <t>1.8.6</t>
  </si>
  <si>
    <t>1.8.7</t>
  </si>
  <si>
    <t>1.9.3</t>
  </si>
  <si>
    <t>2.8</t>
  </si>
  <si>
    <t>2.9.3</t>
  </si>
  <si>
    <t xml:space="preserve">   I. График образовательного процесса</t>
  </si>
  <si>
    <t>II. Сводные данные по бюджету времени (в неделях)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</si>
  <si>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</si>
  <si>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</si>
  <si>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</si>
  <si>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</si>
  <si>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</si>
  <si>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</si>
  <si>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</si>
  <si>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</si>
  <si>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</si>
  <si>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</si>
  <si>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</si>
  <si>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</si>
  <si>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</si>
  <si>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</si>
  <si>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</si>
  <si>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</si>
  <si>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Итоговая аттестация</t>
  </si>
  <si>
    <t>Каникулы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</si>
  <si>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</si>
  <si>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</si>
  <si>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</si>
  <si>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</si>
  <si>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</si>
  <si>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</si>
  <si>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</si>
  <si>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</si>
  <si>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</si>
  <si>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</si>
  <si>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</si>
  <si>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</si>
  <si>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</si>
  <si>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</si>
  <si>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</si>
  <si>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</si>
  <si>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</si>
  <si>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</si>
  <si>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</si>
  <si>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</si>
  <si>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</si>
  <si>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</si>
  <si>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</si>
  <si>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</si>
  <si>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</si>
  <si>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</si>
  <si>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</si>
  <si>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</si>
  <si>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</si>
  <si>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III</t>
  </si>
  <si>
    <t>Х</t>
  </si>
  <si>
    <t>/</t>
  </si>
  <si>
    <t>//</t>
  </si>
  <si>
    <t>Обозначения:</t>
  </si>
  <si>
    <t>–</t>
  </si>
  <si>
    <t>теоретическое обучение</t>
  </si>
  <si>
    <t>учебная практика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</si>
  <si>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</si>
  <si>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</si>
  <si>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</si>
  <si>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</si>
  <si>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Магистерская диссертация</t>
  </si>
  <si>
    <t>УТВЕРЖДАЮ</t>
  </si>
  <si>
    <t>Квалификация: Инженер</t>
  </si>
  <si>
    <t>В.А.Богуш</t>
  </si>
  <si>
    <t>Специальность:</t>
  </si>
  <si>
    <t>ПРИМЕРНЫЙ УЧЕБНЫЙ  ПЛАН</t>
  </si>
  <si>
    <t>Степень: Магистр</t>
  </si>
  <si>
    <t>Срок обучения: 6 лет</t>
  </si>
  <si>
    <t>VI</t>
  </si>
  <si>
    <t>V</t>
  </si>
  <si>
    <t>VIII. Матрица компетенций</t>
  </si>
  <si>
    <t>Код 
компетенции</t>
  </si>
  <si>
    <t>Наименование компетенции</t>
  </si>
  <si>
    <t>Код модуля, учебной дисциплины</t>
  </si>
  <si>
    <t>УК-1</t>
  </si>
  <si>
    <t>УК-2</t>
  </si>
  <si>
    <t>Осуществлять коммуникации на иностранном языке для решения задач межличностного и межкультурного взаимодействия</t>
  </si>
  <si>
    <t>УК-5</t>
  </si>
  <si>
    <t>УК-6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</si>
  <si>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</si>
  <si>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Обладать навыками творческого аналитического мышления</t>
  </si>
  <si>
    <t>Использовать формы, приемы, методы и законы интеллектуальной познавательной деятельности в профессиональной сфере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</si>
  <si>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</si>
  <si>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</si>
  <si>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</si>
  <si>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</si>
  <si>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БПК-5</t>
  </si>
  <si>
    <t>Проводить основные экономические и финансовые расчеты, определять цели и пути развития организаций в сфере радиоэлектроники в соответствии с нормативными правовыми актами, регламентирующими хозяйственную деятельность</t>
  </si>
  <si>
    <t>Применять основные понятия и законы физики для изучения физических явлений и процессов</t>
  </si>
  <si>
    <t>Применять знания об основных электрических, оптических и магнитных свойствах материалов и компонентов электронной техники для конструирования электронных, оптоэлектронных и спинтронных элементов обработки информации</t>
  </si>
  <si>
    <t>Моделировать базовые технологические процессы изготовления интегральных микросхем</t>
  </si>
  <si>
    <t>Применять методики и навыки проектирования схемотехники и топологии интегральных микросхем</t>
  </si>
  <si>
    <t>СК-1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</si>
  <si>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</si>
  <si>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СК-2</t>
  </si>
  <si>
    <t>Применять маркетинговые понятия и категории, основные инструменты маркетинга для коммерциализации программных продуктов и ИТ-услуг</t>
  </si>
  <si>
    <t>Получать, хранить и обрабатывать графическую информацию с помощью систем проектирования и программ компьютерной графики</t>
  </si>
  <si>
    <t>Обеспечивать безопасность информации с учетом способов ее представления и модели нарушителя</t>
  </si>
  <si>
    <t>Оформлять объекты интеллектуальной собственности, вводить их в гражданский оборот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</si>
  <si>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</si>
  <si>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Рассчитывать характеристики дискретных и интегральных элементов полупроводниковой техники, составлять электрические цепи, проектировать радиоэлектронные устройства и системы на основе принципов работы аналоговых, цифровых, цифро-аналоговых и аналогово-цифровых устройств</t>
  </si>
  <si>
    <t>Анализировать результаты инженерной и научной деятельности, определять актуальные задачи в области современной микро- и наноэлектроники</t>
  </si>
  <si>
    <t>Использовать основы химической термодинамики, кинетики электрохимических процессов, основы теории фазовых превращений для физико-химического анализа технологических процессов в микро- и наноэлектронике</t>
  </si>
  <si>
    <t>СК-12</t>
  </si>
  <si>
    <t>СК-13</t>
  </si>
  <si>
    <t>СК-14</t>
  </si>
  <si>
    <t>Применять знания о закономерностях изменения свойств твердых тел в структурах с пониженной размерностью для проектирования элементов микро- и наноэлектроники</t>
  </si>
  <si>
    <t>СК-17</t>
  </si>
  <si>
    <t>Моделировать процессы изготовления изделий электронной техники с использованием нанотехнологий и наноматериалов</t>
  </si>
  <si>
    <t>СК-18</t>
  </si>
  <si>
    <t>СК-19</t>
  </si>
  <si>
    <t>Проектировать изделия микро- и наноэлектроники</t>
  </si>
  <si>
    <t>СК-20</t>
  </si>
  <si>
    <t>СК-21</t>
  </si>
  <si>
    <t>СК-22</t>
  </si>
  <si>
    <t>Осуществлять расчеты параметров ионно-плазменных процессов и анализировать их особенности для использования в производстве электронных приборов</t>
  </si>
  <si>
    <t>СК-23</t>
  </si>
  <si>
    <t>СК-24</t>
  </si>
  <si>
    <t>Применять основные методики и принципы микросистемотехнического проектирования интегральных микросхем</t>
  </si>
  <si>
    <t>УК-1,4,5,6</t>
  </si>
  <si>
    <t>УК-15</t>
  </si>
  <si>
    <t>Применять психолого-педагогические методы и информационно-коммуникационные технологии в образовании и управлении</t>
  </si>
  <si>
    <t>БПК-16</t>
  </si>
  <si>
    <t>БПК-17</t>
  </si>
  <si>
    <t>БПК-18</t>
  </si>
  <si>
    <t>БПК-19</t>
  </si>
  <si>
    <t>БПК-20</t>
  </si>
  <si>
    <t>БПК-21</t>
  </si>
  <si>
    <t>Микропроцессорные устройства</t>
  </si>
  <si>
    <t>Приборные структуры фотоники</t>
  </si>
  <si>
    <t>Элементная база сенсорики</t>
  </si>
  <si>
    <t>1.12</t>
  </si>
  <si>
    <t>1.13</t>
  </si>
  <si>
    <t>УПК-1</t>
  </si>
  <si>
    <t>УПК-2</t>
  </si>
  <si>
    <t>УПК-3</t>
  </si>
  <si>
    <t>СК-31</t>
  </si>
  <si>
    <t>Решать научные и инженерные задачи в профессиональной деятельности при помощи специальных разделов высшей математики</t>
  </si>
  <si>
    <t>СК-29</t>
  </si>
  <si>
    <t>СК-30</t>
  </si>
  <si>
    <t>Внедрять результаты научно-исследовательской деятельности в сферу производства и услуг</t>
  </si>
  <si>
    <t>/9</t>
  </si>
  <si>
    <t>Применять знания физических основ взаимосвязи оптических и электронных процессов в твердотельных структурах на основе полупроводников, металлов и диэлектриков при разработке оптоэлектронных приборов</t>
  </si>
  <si>
    <t>Разрабатывать инновационные инженерные решения в нанотехнологиях и в создании новых материалов для электроники</t>
  </si>
  <si>
    <t>Применять знания о характеристиках и методах работы технологического оборудования для создания изделий микроэлектроники</t>
  </si>
  <si>
    <t>Применять знания об атомарной структуре, фундаментальных электронных, оптических свойствах полупроводниковых материалов для создания на их основе элементов и компонентов электронной техники</t>
  </si>
  <si>
    <t>Разрабатывать и использовать научно-обоснованные технологические маршруты для изготовления полупроводниковых интегральных микросхем</t>
  </si>
  <si>
    <t>Курсовая работа по учебной дисциплине «Физика полупроводниковых приборов»</t>
  </si>
  <si>
    <t>7-07-0713-02  Микро- и наноэлектроника</t>
  </si>
  <si>
    <t>СОГЛАСОВАНО</t>
  </si>
  <si>
    <t>Первый заместитель Министра промышленности Республики Беларусь</t>
  </si>
  <si>
    <t>Начальник Главного управления профессионального образования 
Министерства образования Республики Беларусь</t>
  </si>
  <si>
    <t>М.П.</t>
  </si>
  <si>
    <t>Председатель УМО по образованию в области информатики и радиоэлектроники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</si>
  <si>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</si>
  <si>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>И.В.Титович</t>
  </si>
  <si>
    <t>Эксперт-нормоконтролер</t>
  </si>
  <si>
    <t>Д.Б.Мигас</t>
  </si>
  <si>
    <t xml:space="preserve"> </t>
  </si>
  <si>
    <t>2.9.2</t>
  </si>
  <si>
    <t>С.Н. Пищов</t>
  </si>
  <si>
    <t>Физика низкоразмерных систем</t>
  </si>
  <si>
    <t>Курсовая работа по учебной дисциплине «Технология изготовления полупроводниковых интегральных микросхем»</t>
  </si>
  <si>
    <t>Функциональная микро- и наноэлектроника</t>
  </si>
  <si>
    <t>2.4.1</t>
  </si>
  <si>
    <t>2.4.2</t>
  </si>
  <si>
    <t>2.5.3</t>
  </si>
  <si>
    <t>2.7.1</t>
  </si>
  <si>
    <t>2.7.2</t>
  </si>
  <si>
    <t>2.7.3</t>
  </si>
  <si>
    <t>2.11.3</t>
  </si>
  <si>
    <t>2.11.4</t>
  </si>
  <si>
    <t>СК-33</t>
  </si>
  <si>
    <t>Применять знания физических основ работы полупроводниковых элементов интегральных микросхем для разработки приборов нового поколения</t>
  </si>
  <si>
    <t>Технологическое оборудование для микро- и наноэлектроники</t>
  </si>
  <si>
    <t>Основы органической химии</t>
  </si>
  <si>
    <t>Применять методологию работы с большими данными в интернет-технологиях для ускорения обработки информации с целью оптимизации технологий изготовления изделий микро- и наноэлектроники</t>
  </si>
  <si>
    <t>Применять знания о физических принципах функционирования и конструкциях приборов акусто-, хемо- и магнетоэлектроники</t>
  </si>
  <si>
    <t>2.4.3</t>
  </si>
  <si>
    <t xml:space="preserve">Моделирование технологических процессов изготовления интегральных микросхем/ </t>
  </si>
  <si>
    <t>Основы работы с большими данными</t>
  </si>
  <si>
    <t>СК-9</t>
  </si>
  <si>
    <t>СК-10</t>
  </si>
  <si>
    <t>Микро- и наноэлектромеханические системы/</t>
  </si>
  <si>
    <t>Оптоэлектроника/</t>
  </si>
  <si>
    <t>СК-32</t>
  </si>
  <si>
    <t>Управление инновационными проектами</t>
  </si>
  <si>
    <t>Нанотехнологии и наноматериалы в электронике /</t>
  </si>
  <si>
    <t xml:space="preserve">Методы исследования материалов и твердотельных структур  </t>
  </si>
  <si>
    <t>Проектирование СВЧ-интегральных микросхем и микроэлектромеханических систем</t>
  </si>
  <si>
    <t>11 семестр,
17 недель</t>
  </si>
  <si>
    <t>МИНИСТЕРСТВО ОБРАЗОВАНИЯ РЕСПУБЛИКИ БЕЛАРУСЬ</t>
  </si>
  <si>
    <t xml:space="preserve">Первый заместитель </t>
  </si>
  <si>
    <t>Министра образования</t>
  </si>
  <si>
    <t>Республики Беларусь</t>
  </si>
  <si>
    <t>Интервалы:</t>
  </si>
  <si>
    <t xml:space="preserve">              М.П.                   </t>
  </si>
  <si>
    <t>36-72</t>
  </si>
  <si>
    <t xml:space="preserve">            </t>
  </si>
  <si>
    <t>К
У
Р
С
Ы</t>
  </si>
  <si>
    <t>IV</t>
  </si>
  <si>
    <t>магистерская диссертация</t>
  </si>
  <si>
    <t>III. План образовательного процесса</t>
  </si>
  <si>
    <t>ФРЭ</t>
  </si>
  <si>
    <t>Специальные разделы высшей математики</t>
  </si>
  <si>
    <t>ИУС,каф.МНЭ</t>
  </si>
  <si>
    <t>Разработан в качестве примера реализации образовательного стандарта по специальности 7-07-0713-02 «Микро- и наноэлектроника».</t>
  </si>
  <si>
    <t xml:space="preserve">Рекомендован к утверждению Президиумом Совета УМО
по образованию в области информатики и радиоэлектроники </t>
  </si>
  <si>
    <t>Физические принципы и элементная база наноэлектроники</t>
  </si>
  <si>
    <t>Разрабатывать модели приборов электронной техники с учетом различных эффектов транспорта носителей заряда</t>
  </si>
  <si>
    <t>/98</t>
  </si>
  <si>
    <t>/4</t>
  </si>
  <si>
    <t>/196</t>
  </si>
  <si>
    <t>/120</t>
  </si>
  <si>
    <t>/5</t>
  </si>
  <si>
    <t>Основы информационных технологий</t>
  </si>
  <si>
    <t>Модуль «Основы экономической и коммуникативной деятельности»</t>
  </si>
  <si>
    <t>Философия и методология науки</t>
  </si>
  <si>
    <t>Коррупция и её общественная опасность</t>
  </si>
  <si>
    <t>Педагогика и психология высшего образования</t>
  </si>
  <si>
    <t>9,10</t>
  </si>
  <si>
    <t>Спинтроника</t>
  </si>
  <si>
    <t>78-122</t>
  </si>
  <si>
    <t>Метрология, стандартизация и сертификация (в радиоэлектронике)</t>
  </si>
  <si>
    <t>Научно-исследовательская работа</t>
  </si>
  <si>
    <t>МНЭмаг 2 сем зач</t>
  </si>
  <si>
    <t>НТиНМбак 2 сем зач</t>
  </si>
  <si>
    <t>НТиНМбак 1 сем экз</t>
  </si>
  <si>
    <t>НТиНМбак 3 сем зач</t>
  </si>
  <si>
    <t>РСиРТ 3,4 сем э,э</t>
  </si>
  <si>
    <t>МНЭмаг 1 сем зач</t>
  </si>
  <si>
    <t>НТиНМбак 1 сем зач</t>
  </si>
  <si>
    <t>ИУС 9,10 сем з,з</t>
  </si>
  <si>
    <t>БГУИР</t>
  </si>
  <si>
    <t>НТиНМбак 3 сем экз 4 з.е.</t>
  </si>
  <si>
    <t>НТиНМбак 6 сем экз 3 з.е.</t>
  </si>
  <si>
    <t>ИУС 7,8 сем, РСиРТ 5,6 сем з,э</t>
  </si>
  <si>
    <t>Курсовая работа по учебной дисциплине «Физические принципы и элементная база наноэлектроники»</t>
  </si>
  <si>
    <t>Моделирование технологических процессов изготовления интегральных микросхем / Основы работы с большими данными</t>
  </si>
  <si>
    <t>НТиНМбак 7 сем зач 3 з.е.</t>
  </si>
  <si>
    <t>МНЭмаг 3 сем зач</t>
  </si>
  <si>
    <t>Электрохимические процессы в микроэлектронике</t>
  </si>
  <si>
    <t>Использовать знания о электрохимических процессах окисления и осаждения в производстве интегральных микросхем</t>
  </si>
  <si>
    <t>МНЭмаг 3 сем экз</t>
  </si>
  <si>
    <t>Методы исследования материалов и твердотельных структур / Основы ионно-плазменных технологий</t>
  </si>
  <si>
    <t>Микро- и наноэлектромеханические системы/ Акусто-, хемо- и магнетоэлектронные приборы</t>
  </si>
  <si>
    <t>Оптоэлектроника / Радиационная физика полупроводников и диэлектриков</t>
  </si>
  <si>
    <t>Экологическая безопасность нанотехнологий и наноматериалов</t>
  </si>
  <si>
    <t>Обеспечивать экологическую безопасность нанотехнологий и создаваемых наноматериалов с учетом знаний о природе и закономерностях их взаимодействия с объектами живой и неживой природы</t>
  </si>
  <si>
    <t>Нанотехнологии и наноматериалы в электронике / Экологическая безопасность нанотехнологий и наноматериалов</t>
  </si>
  <si>
    <t>Применять методы научного познания в исследовательской деятельности, генерировать и реализовывать инновационные идеи</t>
  </si>
  <si>
    <t>Решать профессиональные, научно-исследовательские и инновационные задачи на основе применения информационно-коммуникационных технологий</t>
  </si>
  <si>
    <t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</si>
  <si>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</si>
  <si>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деятельности, развивать инновационную восприимчивость и способность к инновационной деятельности</t>
  </si>
  <si>
    <t>Проявлять инициативу и адаптироваться к изменениям в профессиональной деятельности, 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</si>
  <si>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профессиональной деятельности, самостоятельно усваивать философские знания и выстраивать на их основании мировоззренческую позицию</t>
  </si>
  <si>
    <t>Использовать занятия физической культурой и спортом, физкультурно-оздоровительные и спортивно-массовые мероприятия для сохранения и укрепления здоровья, профилактики заболеваний</t>
  </si>
  <si>
    <t>Использовать основные понятия и термины специальной лексики белорусского языка в профессиональной деятельности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</si>
  <si>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</si>
  <si>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Ин.яз бак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</si>
  <si>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</si>
  <si>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Применять методы защиты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</si>
  <si>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Ин.яз маг, ККК, Ин.яз канд мин</t>
  </si>
  <si>
    <t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</t>
  </si>
  <si>
    <t>Применять знания документооборота и переговорного процесса в международной профессиональной деятельности</t>
  </si>
  <si>
    <t>Применять методы и способы контроля параметров, стандартизации и сертификации радиоэлектронных средств и систем</t>
  </si>
  <si>
    <t>Маркетинг программного продукта и услуг</t>
  </si>
  <si>
    <t>Анализировать вещества, их свойства, строение и превращения, происходящие в результате химических реакций, рассчитывать результаты химических реакций в соответствии с законами химии</t>
  </si>
  <si>
    <t>Применять основные методы алгоритмизации, способы и средства получения, хранения, обработки информации при решении профессиональных задач</t>
  </si>
  <si>
    <t>М.Математика,ДГМ</t>
  </si>
  <si>
    <t>Основы алгоритмизации и программирования, Основы информационных технологий</t>
  </si>
  <si>
    <t>Модуль «Фотоника и сенсорика»</t>
  </si>
  <si>
    <t>Владеть научными основами и практическими навыками анализа, интерпретации и использования в инновационных разработках экспериментальных данных фотолюминесценции, электролюминесценции, времени отклика оптопар, режимов работы эмиттеров излучения и детекторов излучения</t>
  </si>
  <si>
    <t>Проводить исследования в области создания элементов сенсорики, принципов их работы и особенностей использования в интегрированных информационных системах</t>
  </si>
  <si>
    <t>Генерировать оптимальные инновационные инженерные и технологические решения в области спинтроники</t>
  </si>
  <si>
    <t>Анализировать и использовать в профессиональной деятельности рейтинг научных публикаций, организаций и ученых по международным базам данных</t>
  </si>
  <si>
    <t>курсачи, НИР,Философия и методология науки</t>
  </si>
  <si>
    <t>УК-16</t>
  </si>
  <si>
    <t>УК-17</t>
  </si>
  <si>
    <t>м.СГД 1, НИР</t>
  </si>
  <si>
    <t>Микроэлектроника</t>
  </si>
  <si>
    <t>Модуль «Микроэлектроника»</t>
  </si>
  <si>
    <t>Курсовой проект по учебной дисциплине «Микроэлектроника»</t>
  </si>
  <si>
    <t>Применять знания о базовых процессах формирования элементов интегральных микросхем</t>
  </si>
  <si>
    <t>Применять знания о принципах работы и уметь проектировать приборы СВЧ микроэлектроники и микро-электромеханических систем</t>
  </si>
  <si>
    <t>Применять знания о принципах работы и методах формирования приборов на квантовых, оптических и магнитных эффектах для создания новых приборов обработки информации</t>
  </si>
  <si>
    <t>ИУС. Магистратура</t>
  </si>
  <si>
    <t>Применять знания о теоретических и экспериментальных основах квантовой механики и статистической физики для анализа электронных процессов в твердых телах</t>
  </si>
  <si>
    <t>Применять знания о характеристиках и свойствах проводящих материалов, включая вопросы магнетизма и сверхпроводимости, для создания приборов микро- и наноэлектроники</t>
  </si>
  <si>
    <t>Применять знания о характеристиках и свойствах диэлектрических материалов, необходимых для создания приборов микро- и наноэлектроники</t>
  </si>
  <si>
    <t>Анализировать и разрабатывать технологии изготовления гибридных микросборок и многокристальных модулей</t>
  </si>
  <si>
    <t>Микросхемотехника</t>
  </si>
  <si>
    <t>Применять знания о природе возникновения и закономерностях проявления поверхностных и контактных явлений в структурах, содержащих металлы, полупроводники и диэлектрики для определения их свойств</t>
  </si>
  <si>
    <t>Разрабатывать аналоговые и цифровые интегральные микросхемы с учетом знаний о принципах и практических методах схемотехнического проектирования</t>
  </si>
  <si>
    <t>Основы ионно-плазменных технологий</t>
  </si>
  <si>
    <t xml:space="preserve">Акусто-, хемо- и магнетоэлектронные приборы / </t>
  </si>
  <si>
    <t>Разрабатывать различные типы современных цифровых и микропроцессорных устройств</t>
  </si>
  <si>
    <t>1.10.1</t>
  </si>
  <si>
    <t>1.10.2</t>
  </si>
  <si>
    <t>1.10.3</t>
  </si>
  <si>
    <t>1.10.4</t>
  </si>
  <si>
    <t>1.12.1</t>
  </si>
  <si>
    <t>1.12.2</t>
  </si>
  <si>
    <t>2.2.5</t>
  </si>
  <si>
    <t>2.6.1</t>
  </si>
  <si>
    <t>2.6.2</t>
  </si>
  <si>
    <t>2.6.3</t>
  </si>
  <si>
    <t>2.7.4</t>
  </si>
  <si>
    <t>2.7.5</t>
  </si>
  <si>
    <t>2.7.6</t>
  </si>
  <si>
    <t>2.11.5</t>
  </si>
  <si>
    <t>Радиационная физика полупроводников и диэлектриков</t>
  </si>
  <si>
    <t>СК-34</t>
  </si>
  <si>
    <t>2.5</t>
  </si>
  <si>
    <t>2.6.</t>
  </si>
  <si>
    <t>2.6.4</t>
  </si>
  <si>
    <t>1.3, 1.4</t>
  </si>
  <si>
    <t>курсачи, НИР,Комерц</t>
  </si>
  <si>
    <t>УК-3,13</t>
  </si>
  <si>
    <t>Факультативные дисциплины</t>
  </si>
  <si>
    <t>Применять знания о закономерностях и особенностях использования органической химии в технологиях изготовления изделий электронной техники</t>
  </si>
  <si>
    <t>Применять физические методы исследования материалов и твердотельных структур</t>
  </si>
  <si>
    <t>Применять знания о влиянии проникающей радиации на структуру, электронные, оптические свойства полупроводников и диэлектриков при разработке электронных приборов</t>
  </si>
  <si>
    <t>Применять знания о принципах работы и технологии формирования микро- и наноэлектромеханических устройств для создания элементов современной микро- и наноэлектроники</t>
  </si>
  <si>
    <t>Курсовая работа по учебной дисциплине «Основы алгоритмизации и программирования»</t>
  </si>
  <si>
    <t>1.5., 1.8.5, 1.8.7, 1.9.2, 1.10.2, 1.13, 2.5.3, 2.6.3, 2.9.1</t>
  </si>
  <si>
    <t>1.5, 1.8.5, 1.8.7, 1.9.2, 1.10.2, 1.13, 2.5.3, 2.6.3, 2.9.1</t>
  </si>
  <si>
    <t>1.1, 1.13</t>
  </si>
  <si>
    <t>12 семестр</t>
  </si>
  <si>
    <t>СК-1 / 
СК-2</t>
  </si>
  <si>
    <t>СК-13 / 
СК-14</t>
  </si>
  <si>
    <t>СК-15 / 
СК-16</t>
  </si>
  <si>
    <t>СК-19/ 
СК-20</t>
  </si>
  <si>
    <t>СК-25/ 
СК-26</t>
  </si>
  <si>
    <t>СК-27/ 
СК-28</t>
  </si>
  <si>
    <t>УК-3, 
СК-33</t>
  </si>
  <si>
    <t>УК-5,6, 
СК-32</t>
  </si>
  <si>
    <t>Председатель НМС по микро- и наноэлектронной технике, наноматериалам 
и нанотехнологиям</t>
  </si>
  <si>
    <t>_________________</t>
  </si>
  <si>
    <t>Протокол № _____ от __________________</t>
  </si>
  <si>
    <t>С.Н.Пищов</t>
  </si>
  <si>
    <t>2024</t>
  </si>
  <si>
    <t>Продолжение примерного учебного плана по специальности 7-07-0713-02  «Микро- и наноэлектроника», регистрационный № ________________</t>
  </si>
  <si>
    <r>
      <t xml:space="preserve">_________________ </t>
    </r>
    <r>
      <rPr>
        <sz val="38"/>
        <rFont val="Times New Roman"/>
        <family val="1"/>
        <charset val="204"/>
      </rPr>
      <t>А.Г.Баханович</t>
    </r>
  </si>
  <si>
    <r>
      <rPr>
        <sz val="38"/>
        <rFont val="Times New Roman"/>
        <family val="1"/>
        <charset val="204"/>
      </rPr>
      <t xml:space="preserve">Регистрационный № </t>
    </r>
    <r>
      <rPr>
        <b/>
        <sz val="38"/>
        <rFont val="Times New Roman"/>
        <family val="1"/>
        <charset val="204"/>
      </rPr>
      <t>________________</t>
    </r>
  </si>
  <si>
    <r>
      <rPr>
        <u/>
        <sz val="28"/>
        <rFont val="Times New Roman"/>
        <family val="1"/>
        <charset val="204"/>
      </rPr>
      <t>29</t>
    </r>
    <r>
      <rPr>
        <sz val="28"/>
        <rFont val="Times New Roman"/>
        <family val="1"/>
        <charset val="204"/>
      </rPr>
      <t xml:space="preserve">
09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10</t>
    </r>
  </si>
  <si>
    <r>
      <rPr>
        <u/>
        <sz val="28"/>
        <rFont val="Times New Roman"/>
        <family val="1"/>
        <charset val="204"/>
      </rPr>
      <t>27</t>
    </r>
    <r>
      <rPr>
        <sz val="28"/>
        <rFont val="Times New Roman"/>
        <family val="1"/>
        <charset val="204"/>
      </rPr>
      <t xml:space="preserve">
10
</t>
    </r>
    <r>
      <rPr>
        <u/>
        <sz val="28"/>
        <rFont val="Times New Roman"/>
        <family val="1"/>
        <charset val="204"/>
      </rPr>
      <t>02</t>
    </r>
    <r>
      <rPr>
        <sz val="28"/>
        <rFont val="Times New Roman"/>
        <family val="1"/>
        <charset val="204"/>
      </rPr>
      <t xml:space="preserve">
11</t>
    </r>
  </si>
  <si>
    <r>
      <rPr>
        <u/>
        <sz val="28"/>
        <rFont val="Times New Roman"/>
        <family val="1"/>
        <charset val="204"/>
      </rPr>
      <t>29</t>
    </r>
    <r>
      <rPr>
        <sz val="28"/>
        <rFont val="Times New Roman"/>
        <family val="1"/>
        <charset val="204"/>
      </rPr>
      <t xml:space="preserve">
12
</t>
    </r>
    <r>
      <rPr>
        <u/>
        <sz val="28"/>
        <rFont val="Times New Roman"/>
        <family val="1"/>
        <charset val="204"/>
      </rPr>
      <t>04</t>
    </r>
    <r>
      <rPr>
        <sz val="28"/>
        <rFont val="Times New Roman"/>
        <family val="1"/>
        <charset val="204"/>
      </rPr>
      <t xml:space="preserve">
01</t>
    </r>
  </si>
  <si>
    <r>
      <rPr>
        <u/>
        <sz val="28"/>
        <rFont val="Times New Roman"/>
        <family val="1"/>
        <charset val="204"/>
      </rPr>
      <t>26</t>
    </r>
    <r>
      <rPr>
        <sz val="28"/>
        <rFont val="Times New Roman"/>
        <family val="1"/>
        <charset val="204"/>
      </rPr>
      <t xml:space="preserve">
01
</t>
    </r>
    <r>
      <rPr>
        <u/>
        <sz val="28"/>
        <rFont val="Times New Roman"/>
        <family val="1"/>
        <charset val="204"/>
      </rPr>
      <t>01</t>
    </r>
    <r>
      <rPr>
        <sz val="28"/>
        <rFont val="Times New Roman"/>
        <family val="1"/>
        <charset val="204"/>
      </rPr>
      <t xml:space="preserve">
02</t>
    </r>
  </si>
  <si>
    <r>
      <rPr>
        <u/>
        <sz val="28"/>
        <rFont val="Times New Roman"/>
        <family val="1"/>
        <charset val="204"/>
      </rPr>
      <t>23</t>
    </r>
    <r>
      <rPr>
        <sz val="28"/>
        <rFont val="Times New Roman"/>
        <family val="1"/>
        <charset val="204"/>
      </rPr>
      <t xml:space="preserve">
02
</t>
    </r>
    <r>
      <rPr>
        <u/>
        <sz val="28"/>
        <rFont val="Times New Roman"/>
        <family val="1"/>
        <charset val="204"/>
      </rPr>
      <t>01</t>
    </r>
    <r>
      <rPr>
        <sz val="28"/>
        <rFont val="Times New Roman"/>
        <family val="1"/>
        <charset val="204"/>
      </rPr>
      <t xml:space="preserve">
03</t>
    </r>
  </si>
  <si>
    <r>
      <rPr>
        <u/>
        <sz val="28"/>
        <rFont val="Times New Roman"/>
        <family val="1"/>
        <charset val="204"/>
      </rPr>
      <t>30</t>
    </r>
    <r>
      <rPr>
        <sz val="28"/>
        <rFont val="Times New Roman"/>
        <family val="1"/>
        <charset val="204"/>
      </rPr>
      <t xml:space="preserve">
03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04</t>
    </r>
  </si>
  <si>
    <r>
      <rPr>
        <u/>
        <sz val="28"/>
        <rFont val="Times New Roman"/>
        <family val="1"/>
        <charset val="204"/>
      </rPr>
      <t>27</t>
    </r>
    <r>
      <rPr>
        <sz val="28"/>
        <rFont val="Times New Roman"/>
        <family val="1"/>
        <charset val="204"/>
      </rPr>
      <t xml:space="preserve">
04
</t>
    </r>
    <r>
      <rPr>
        <u/>
        <sz val="28"/>
        <rFont val="Times New Roman"/>
        <family val="1"/>
        <charset val="204"/>
      </rPr>
      <t>03</t>
    </r>
    <r>
      <rPr>
        <sz val="28"/>
        <rFont val="Times New Roman"/>
        <family val="1"/>
        <charset val="204"/>
      </rPr>
      <t xml:space="preserve">
05</t>
    </r>
  </si>
  <si>
    <r>
      <rPr>
        <u/>
        <sz val="28"/>
        <rFont val="Times New Roman"/>
        <family val="1"/>
        <charset val="204"/>
      </rPr>
      <t>29</t>
    </r>
    <r>
      <rPr>
        <sz val="28"/>
        <rFont val="Times New Roman"/>
        <family val="1"/>
        <charset val="204"/>
      </rPr>
      <t xml:space="preserve">
06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07</t>
    </r>
  </si>
  <si>
    <r>
      <rPr>
        <u/>
        <sz val="28"/>
        <rFont val="Times New Roman"/>
        <family val="1"/>
        <charset val="204"/>
      </rPr>
      <t>27</t>
    </r>
    <r>
      <rPr>
        <sz val="28"/>
        <rFont val="Times New Roman"/>
        <family val="1"/>
        <charset val="204"/>
      </rPr>
      <t xml:space="preserve">
07
</t>
    </r>
    <r>
      <rPr>
        <u/>
        <sz val="28"/>
        <rFont val="Times New Roman"/>
        <family val="1"/>
        <charset val="204"/>
      </rPr>
      <t>02</t>
    </r>
    <r>
      <rPr>
        <sz val="28"/>
        <rFont val="Times New Roman"/>
        <family val="1"/>
        <charset val="204"/>
      </rPr>
      <t xml:space="preserve">
08</t>
    </r>
  </si>
  <si>
    <r>
      <rPr>
        <vertAlign val="superscript"/>
        <sz val="38"/>
        <rFont val="Times New Roman"/>
        <family val="1"/>
        <charset val="204"/>
      </rPr>
      <t>1</t>
    </r>
    <r>
      <rPr>
        <sz val="38"/>
        <rFont val="Times New Roman"/>
        <family val="1"/>
        <charset val="204"/>
      </rPr>
      <t xml:space="preserve">Интегрированная учебная дисциплина «Безопасность жизнедеятельности человека» включает вопросы защиты населения и объектов от чрезвычайных ситуаций, радиационной безопасности, основ экологии, основ энергосбережения, охраны труда.
</t>
    </r>
    <r>
      <rPr>
        <vertAlign val="superscript"/>
        <sz val="38"/>
        <rFont val="Times New Roman"/>
        <family val="1"/>
        <charset val="204"/>
      </rPr>
      <t>2</t>
    </r>
    <r>
      <rPr>
        <sz val="38"/>
        <rFont val="Times New Roman"/>
        <family val="1"/>
        <charset val="204"/>
      </rPr>
      <t xml:space="preserve">Формой промежуточной аттестации по учебным дисциплинам вариативной части (компонент учреждения образования) модуля социально-гуманитарных дисциплин является дифференцированный зачет.
</t>
    </r>
    <r>
      <rPr>
        <vertAlign val="superscript"/>
        <sz val="38"/>
        <rFont val="Times New Roman"/>
        <family val="1"/>
        <charset val="204"/>
      </rPr>
      <t>3</t>
    </r>
    <r>
      <rPr>
        <sz val="3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образования или дисциплины по выбору.
</t>
    </r>
    <r>
      <rPr>
        <vertAlign val="superscript"/>
        <sz val="38"/>
        <rFont val="Times New Roman"/>
        <family val="1"/>
        <charset val="204"/>
      </rPr>
      <t/>
    </r>
  </si>
  <si>
    <r>
      <rPr>
        <vertAlign val="superscript"/>
        <sz val="38"/>
        <rFont val="Times New Roman"/>
        <family val="1"/>
        <charset val="204"/>
      </rPr>
      <t>4</t>
    </r>
    <r>
      <rPr>
        <sz val="38"/>
        <rFont val="Times New Roman"/>
        <family val="1"/>
        <charset val="204"/>
      </rPr>
      <t xml:space="preserve">Общеобразовательные дисциплины «Философия и методология науки», «Иностранный язык», «Основы информационных технологий» включаются в перечень учебных дисциплин модуля «Дополнительные виды обучения» учебного плана и изучаются по выбору обучающегося.
</t>
    </r>
    <r>
      <rPr>
        <vertAlign val="superscript"/>
        <sz val="38"/>
        <rFont val="Times New Roman"/>
        <family val="1"/>
        <charset val="204"/>
      </rPr>
      <t>5</t>
    </r>
    <r>
      <rPr>
        <sz val="38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дифференцированного зачета.</t>
    </r>
  </si>
  <si>
    <r>
      <t>Безопасность жизнедеятельности человека</t>
    </r>
    <r>
      <rPr>
        <b/>
        <vertAlign val="superscript"/>
        <sz val="34"/>
        <rFont val="Times New Roman"/>
        <family val="1"/>
        <charset val="204"/>
      </rPr>
      <t>1</t>
    </r>
  </si>
  <si>
    <r>
      <t>Модуль «Социально-гуманитарные 
дисциплины 2»</t>
    </r>
    <r>
      <rPr>
        <b/>
        <vertAlign val="superscript"/>
        <sz val="34"/>
        <rFont val="Times New Roman"/>
        <family val="1"/>
        <charset val="204"/>
      </rPr>
      <t>2</t>
    </r>
  </si>
  <si>
    <r>
      <t>Основы управления интеллектуальной собственностью</t>
    </r>
    <r>
      <rPr>
        <vertAlign val="superscript"/>
        <sz val="34"/>
        <rFont val="Times New Roman"/>
        <family val="1"/>
        <charset val="204"/>
      </rPr>
      <t>3</t>
    </r>
  </si>
  <si>
    <r>
      <t>Дополнительные виды обучения</t>
    </r>
    <r>
      <rPr>
        <b/>
        <vertAlign val="superscript"/>
        <sz val="34"/>
        <rFont val="Times New Roman"/>
        <family val="1"/>
        <charset val="204"/>
      </rPr>
      <t>4,5</t>
    </r>
  </si>
  <si>
    <t>2.11.6</t>
  </si>
  <si>
    <t>Начальная военная подготовка</t>
  </si>
  <si>
    <t>/76</t>
  </si>
  <si>
    <t>/16</t>
  </si>
  <si>
    <t>/34</t>
  </si>
  <si>
    <t>/118</t>
  </si>
  <si>
    <t>/466</t>
  </si>
  <si>
    <t>/114</t>
  </si>
  <si>
    <t>/636</t>
  </si>
  <si>
    <t>/804</t>
  </si>
  <si>
    <t>1.5, 1.8.5, 1.8.7, 1.9.2, 1.10.2, 1.13, 2.5.3, 2.6.3, 2.11.6</t>
  </si>
  <si>
    <t>1.5, 2.11.4</t>
  </si>
  <si>
    <t>1.2.2., 2.9.2, 2.11.5</t>
  </si>
  <si>
    <t>/144</t>
  </si>
  <si>
    <r>
      <t>Основы управления интеллектуальной собственностью</t>
    </r>
    <r>
      <rPr>
        <vertAlign val="superscript"/>
        <sz val="24"/>
        <color rgb="FF0000FF"/>
        <rFont val="Times New Roman"/>
        <family val="1"/>
        <charset val="204"/>
      </rPr>
      <t>2</t>
    </r>
  </si>
  <si>
    <t>6,7,8</t>
  </si>
  <si>
    <t>УПК-4</t>
  </si>
  <si>
    <t>УК-14, 
УПК-2</t>
  </si>
  <si>
    <t>УК-2, 
БПК-5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</si>
</sst>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FF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9"/>
      <color theme="1"/>
      <name val="Times New Roman"/>
      <family val="1"/>
      <charset val="204"/>
    </font>
    <font>
      <sz val="26"/>
      <name val="Times New Roman"/>
      <family val="1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36"/>
      <name val="Times New Roman"/>
      <family val="1"/>
      <charset val="204"/>
    </font>
    <font>
      <sz val="32"/>
      <color rgb="FF0000FF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36"/>
      <name val="Arial Cyr"/>
      <charset val="204"/>
    </font>
    <font>
      <sz val="36"/>
      <color theme="0"/>
      <name val="Times New Roman"/>
      <family val="1"/>
      <charset val="204"/>
    </font>
    <font>
      <sz val="36"/>
      <color rgb="FF0000FF"/>
      <name val="Times New Roman"/>
      <family val="1"/>
      <charset val="204"/>
    </font>
    <font>
      <sz val="36"/>
      <color theme="0"/>
      <name val="Arial Cyr"/>
      <charset val="204"/>
    </font>
    <font>
      <sz val="38"/>
      <name val="Times New Roman"/>
      <family val="1"/>
      <charset val="204"/>
    </font>
    <font>
      <b/>
      <sz val="38"/>
      <name val="Times New Roman"/>
      <family val="1"/>
      <charset val="204"/>
    </font>
    <font>
      <sz val="38"/>
      <name val="Arial Cyr"/>
      <charset val="204"/>
    </font>
    <font>
      <sz val="34"/>
      <name val="Times New Roman"/>
      <family val="1"/>
      <charset val="204"/>
    </font>
    <font>
      <b/>
      <sz val="34"/>
      <name val="Times New Roman"/>
      <family val="1"/>
      <charset val="204"/>
    </font>
    <font>
      <u/>
      <sz val="28"/>
      <name val="Times New Roman"/>
      <family val="1"/>
      <charset val="204"/>
    </font>
    <font>
      <sz val="38"/>
      <color rgb="FF0000FF"/>
      <name val="Times New Roman"/>
      <family val="1"/>
      <charset val="204"/>
    </font>
    <font>
      <sz val="38"/>
      <color theme="0"/>
      <name val="Times New Roman"/>
      <family val="1"/>
      <charset val="204"/>
    </font>
    <font>
      <sz val="38"/>
      <color theme="0"/>
      <name val="Arial Cyr"/>
      <charset val="204"/>
    </font>
    <font>
      <vertAlign val="superscript"/>
      <sz val="38"/>
      <name val="Times New Roman"/>
      <family val="1"/>
      <charset val="204"/>
    </font>
    <font>
      <sz val="34"/>
      <name val="Arial Cyr"/>
      <charset val="204"/>
    </font>
    <font>
      <sz val="34"/>
      <color theme="0"/>
      <name val="Arial Cyr"/>
      <charset val="204"/>
    </font>
    <font>
      <sz val="34"/>
      <color rgb="FF0000FF"/>
      <name val="Times New Roman"/>
      <family val="1"/>
      <charset val="204"/>
    </font>
    <font>
      <b/>
      <vertAlign val="superscript"/>
      <sz val="34"/>
      <name val="Times New Roman"/>
      <family val="1"/>
      <charset val="204"/>
    </font>
    <font>
      <vertAlign val="superscript"/>
      <sz val="34"/>
      <name val="Times New Roman"/>
      <family val="1"/>
      <charset val="204"/>
    </font>
    <font>
      <sz val="20"/>
      <color rgb="FF0000FF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C00000"/>
      <name val="Times New Roman"/>
      <family val="1"/>
      <charset val="204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  <font>
      <b/>
      <sz val="34"/>
      <color theme="0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4"/>
      <name val="Arial Cyr"/>
      <charset val="204"/>
    </font>
    <font>
      <sz val="24"/>
      <color theme="1"/>
      <name val="Times New Roman"/>
      <family val="1"/>
      <charset val="204"/>
    </font>
    <font>
      <vertAlign val="superscript"/>
      <sz val="24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9" fillId="0" borderId="0" applyFont="0" applyFill="0" applyBorder="0" applyAlignment="0" applyProtection="0"/>
  </cellStyleXfs>
  <cellXfs count="568">
    <xf numFmtId="0" fontId="0" fillId="0" borderId="0" xfId="0"/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14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5" fillId="0" borderId="0" xfId="2" applyFont="1" applyFill="1"/>
    <xf numFmtId="0" fontId="14" fillId="0" borderId="0" xfId="0" applyFont="1" applyFill="1" applyAlignment="1">
      <alignment horizontal="left"/>
    </xf>
    <xf numFmtId="0" fontId="14" fillId="0" borderId="0" xfId="1" applyFont="1" applyFill="1" applyBorder="1"/>
    <xf numFmtId="0" fontId="13" fillId="0" borderId="12" xfId="0" applyFont="1" applyFill="1" applyBorder="1"/>
    <xf numFmtId="49" fontId="14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/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/>
    <xf numFmtId="0" fontId="16" fillId="0" borderId="0" xfId="0" applyFont="1" applyFill="1" applyAlignment="1">
      <alignment vertical="center"/>
    </xf>
    <xf numFmtId="0" fontId="18" fillId="0" borderId="0" xfId="0" applyFont="1" applyFill="1"/>
    <xf numFmtId="0" fontId="1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15" fillId="0" borderId="0" xfId="0" applyFont="1" applyFill="1" applyBorder="1" applyAlignment="1">
      <alignment horizontal="left" vertical="top" wrapText="1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/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top"/>
    </xf>
    <xf numFmtId="0" fontId="18" fillId="0" borderId="0" xfId="0" applyFont="1" applyFill="1" applyBorder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top" wrapText="1"/>
    </xf>
    <xf numFmtId="0" fontId="22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 applyAlignment="1">
      <alignment vertical="top"/>
    </xf>
    <xf numFmtId="0" fontId="23" fillId="0" borderId="0" xfId="0" applyFont="1" applyFill="1"/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Alignment="1">
      <alignment wrapText="1"/>
    </xf>
    <xf numFmtId="0" fontId="24" fillId="0" borderId="0" xfId="0" applyFont="1" applyFill="1"/>
    <xf numFmtId="0" fontId="23" fillId="0" borderId="0" xfId="0" applyFont="1" applyFill="1" applyAlignment="1">
      <alignment horizontal="right"/>
    </xf>
    <xf numFmtId="0" fontId="12" fillId="0" borderId="0" xfId="0" applyFont="1" applyFill="1" applyAlignment="1">
      <alignment vertical="top"/>
    </xf>
    <xf numFmtId="0" fontId="25" fillId="0" borderId="0" xfId="0" applyFont="1" applyFill="1"/>
    <xf numFmtId="0" fontId="26" fillId="0" borderId="0" xfId="1" applyFont="1" applyFill="1" applyBorder="1"/>
    <xf numFmtId="0" fontId="25" fillId="0" borderId="0" xfId="0" applyFont="1" applyFill="1" applyAlignment="1">
      <alignment horizontal="center"/>
    </xf>
    <xf numFmtId="0" fontId="26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58" xfId="0" applyFont="1" applyFill="1" applyBorder="1" applyAlignment="1">
      <alignment horizontal="center" vertical="center"/>
    </xf>
    <xf numFmtId="0" fontId="26" fillId="0" borderId="19" xfId="0" applyFont="1" applyFill="1" applyBorder="1"/>
    <xf numFmtId="0" fontId="26" fillId="0" borderId="60" xfId="0" applyFont="1" applyFill="1" applyBorder="1"/>
    <xf numFmtId="0" fontId="25" fillId="0" borderId="60" xfId="0" applyFont="1" applyFill="1" applyBorder="1" applyAlignment="1">
      <alignment horizontal="center"/>
    </xf>
    <xf numFmtId="0" fontId="26" fillId="0" borderId="60" xfId="0" applyFont="1" applyFill="1" applyBorder="1" applyAlignment="1">
      <alignment horizontal="center" vertical="center"/>
    </xf>
    <xf numFmtId="49" fontId="26" fillId="0" borderId="60" xfId="0" applyNumberFormat="1" applyFont="1" applyFill="1" applyBorder="1" applyAlignment="1">
      <alignment horizontal="center"/>
    </xf>
    <xf numFmtId="49" fontId="26" fillId="0" borderId="60" xfId="0" applyNumberFormat="1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center"/>
    </xf>
    <xf numFmtId="0" fontId="25" fillId="0" borderId="59" xfId="0" applyFont="1" applyFill="1" applyBorder="1" applyAlignment="1">
      <alignment horizontal="center" vertical="center"/>
    </xf>
    <xf numFmtId="0" fontId="26" fillId="0" borderId="7" xfId="0" applyFont="1" applyFill="1" applyBorder="1"/>
    <xf numFmtId="0" fontId="26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/>
    </xf>
    <xf numFmtId="49" fontId="26" fillId="0" borderId="8" xfId="0" applyNumberFormat="1" applyFont="1" applyFill="1" applyBorder="1" applyAlignment="1">
      <alignment horizontal="center"/>
    </xf>
    <xf numFmtId="0" fontId="26" fillId="0" borderId="66" xfId="0" applyFont="1" applyFill="1" applyBorder="1"/>
    <xf numFmtId="0" fontId="26" fillId="0" borderId="67" xfId="0" applyFont="1" applyFill="1" applyBorder="1"/>
    <xf numFmtId="0" fontId="25" fillId="0" borderId="67" xfId="0" applyFont="1" applyFill="1" applyBorder="1" applyAlignment="1">
      <alignment horizontal="center"/>
    </xf>
    <xf numFmtId="0" fontId="26" fillId="0" borderId="67" xfId="0" applyFont="1" applyFill="1" applyBorder="1" applyAlignment="1">
      <alignment horizontal="center" vertical="center"/>
    </xf>
    <xf numFmtId="49" fontId="26" fillId="0" borderId="67" xfId="0" applyNumberFormat="1" applyFont="1" applyFill="1" applyBorder="1" applyAlignment="1">
      <alignment horizontal="center"/>
    </xf>
    <xf numFmtId="0" fontId="25" fillId="0" borderId="67" xfId="0" applyFont="1" applyFill="1" applyBorder="1" applyAlignment="1">
      <alignment horizontal="center" vertical="center"/>
    </xf>
    <xf numFmtId="49" fontId="26" fillId="0" borderId="68" xfId="0" applyNumberFormat="1" applyFont="1" applyFill="1" applyBorder="1" applyAlignment="1">
      <alignment horizontal="center"/>
    </xf>
    <xf numFmtId="0" fontId="26" fillId="0" borderId="9" xfId="0" applyFont="1" applyFill="1" applyBorder="1"/>
    <xf numFmtId="0" fontId="26" fillId="0" borderId="11" xfId="0" applyFont="1" applyFill="1" applyBorder="1"/>
    <xf numFmtId="0" fontId="25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49" fontId="26" fillId="0" borderId="61" xfId="0" applyNumberFormat="1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 vertical="center" wrapText="1"/>
    </xf>
    <xf numFmtId="49" fontId="26" fillId="0" borderId="0" xfId="0" applyNumberFormat="1" applyFont="1" applyFill="1"/>
    <xf numFmtId="49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9" fontId="25" fillId="0" borderId="0" xfId="0" applyNumberFormat="1" applyFont="1" applyFill="1"/>
    <xf numFmtId="49" fontId="25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vertical="center"/>
    </xf>
    <xf numFmtId="49" fontId="25" fillId="0" borderId="1" xfId="0" applyNumberFormat="1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vertical="top" wrapText="1"/>
    </xf>
    <xf numFmtId="49" fontId="22" fillId="0" borderId="0" xfId="0" applyNumberFormat="1" applyFont="1" applyFill="1" applyAlignment="1"/>
    <xf numFmtId="0" fontId="22" fillId="0" borderId="0" xfId="0" applyFont="1" applyFill="1" applyBorder="1" applyAlignment="1">
      <alignment horizontal="center" vertical="top" wrapText="1"/>
    </xf>
    <xf numFmtId="0" fontId="29" fillId="0" borderId="0" xfId="0" applyFont="1" applyFill="1"/>
    <xf numFmtId="0" fontId="28" fillId="0" borderId="0" xfId="0" applyFont="1" applyFill="1" applyBorder="1" applyAlignment="1">
      <alignment horizontal="left" vertical="center"/>
    </xf>
    <xf numFmtId="0" fontId="30" fillId="0" borderId="0" xfId="0" applyFont="1" applyFill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horizontal="left" vertical="top"/>
    </xf>
    <xf numFmtId="0" fontId="24" fillId="0" borderId="0" xfId="0" applyFont="1" applyFill="1" applyBorder="1"/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 vertical="top"/>
    </xf>
    <xf numFmtId="0" fontId="24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top" wrapText="1"/>
    </xf>
    <xf numFmtId="49" fontId="22" fillId="0" borderId="0" xfId="0" applyNumberFormat="1" applyFont="1" applyFill="1" applyAlignment="1">
      <alignment wrapText="1"/>
    </xf>
    <xf numFmtId="0" fontId="25" fillId="0" borderId="0" xfId="0" applyFont="1" applyFill="1" applyBorder="1" applyAlignment="1">
      <alignment horizontal="center" vertical="top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Border="1" applyAlignment="1">
      <alignment vertical="top"/>
    </xf>
    <xf numFmtId="0" fontId="32" fillId="0" borderId="0" xfId="0" applyFont="1" applyFill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vertical="top"/>
    </xf>
    <xf numFmtId="0" fontId="25" fillId="0" borderId="0" xfId="0" applyFont="1" applyFill="1" applyAlignment="1">
      <alignment horizontal="left" vertical="top"/>
    </xf>
    <xf numFmtId="0" fontId="33" fillId="0" borderId="0" xfId="0" applyFont="1" applyFill="1"/>
    <xf numFmtId="0" fontId="34" fillId="0" borderId="0" xfId="0" applyFont="1" applyFill="1" applyBorder="1" applyAlignment="1">
      <alignment horizontal="left" vertical="center"/>
    </xf>
    <xf numFmtId="0" fontId="25" fillId="0" borderId="30" xfId="0" applyFont="1" applyFill="1" applyBorder="1" applyAlignment="1">
      <alignment horizontal="center" vertical="center" textRotation="90"/>
    </xf>
    <xf numFmtId="0" fontId="25" fillId="0" borderId="4" xfId="0" applyFont="1" applyFill="1" applyBorder="1" applyAlignment="1">
      <alignment horizontal="center" vertical="center" textRotation="90"/>
    </xf>
    <xf numFmtId="0" fontId="25" fillId="0" borderId="29" xfId="0" applyFont="1" applyFill="1" applyBorder="1" applyAlignment="1">
      <alignment horizontal="center" vertical="center" textRotation="90"/>
    </xf>
    <xf numFmtId="0" fontId="25" fillId="0" borderId="12" xfId="0" applyFont="1" applyFill="1" applyBorder="1"/>
    <xf numFmtId="0" fontId="26" fillId="0" borderId="54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/>
    </xf>
    <xf numFmtId="49" fontId="26" fillId="0" borderId="65" xfId="0" applyNumberFormat="1" applyFont="1" applyFill="1" applyBorder="1" applyAlignment="1">
      <alignment horizontal="left" vertical="top"/>
    </xf>
    <xf numFmtId="49" fontId="25" fillId="0" borderId="59" xfId="0" applyNumberFormat="1" applyFont="1" applyFill="1" applyBorder="1" applyAlignment="1">
      <alignment horizontal="left" vertical="center"/>
    </xf>
    <xf numFmtId="49" fontId="26" fillId="0" borderId="58" xfId="0" applyNumberFormat="1" applyFont="1" applyFill="1" applyBorder="1" applyAlignment="1">
      <alignment horizontal="left" vertical="center"/>
    </xf>
    <xf numFmtId="49" fontId="25" fillId="0" borderId="59" xfId="0" applyNumberFormat="1" applyFont="1" applyFill="1" applyBorder="1" applyAlignment="1">
      <alignment horizontal="left" vertical="top"/>
    </xf>
    <xf numFmtId="49" fontId="25" fillId="0" borderId="69" xfId="0" applyNumberFormat="1" applyFont="1" applyFill="1" applyBorder="1" applyAlignment="1">
      <alignment horizontal="left" vertical="top"/>
    </xf>
    <xf numFmtId="0" fontId="25" fillId="0" borderId="10" xfId="0" applyFont="1" applyFill="1" applyBorder="1" applyAlignment="1">
      <alignment horizontal="center" vertical="center"/>
    </xf>
    <xf numFmtId="0" fontId="25" fillId="0" borderId="75" xfId="0" applyFont="1" applyFill="1" applyBorder="1" applyAlignment="1">
      <alignment horizontal="center" vertical="center"/>
    </xf>
    <xf numFmtId="49" fontId="25" fillId="0" borderId="65" xfId="0" applyNumberFormat="1" applyFont="1" applyFill="1" applyBorder="1" applyAlignment="1">
      <alignment horizontal="left" vertical="top"/>
    </xf>
    <xf numFmtId="0" fontId="25" fillId="0" borderId="20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0" fontId="25" fillId="0" borderId="2" xfId="0" applyFont="1" applyFill="1" applyBorder="1" applyAlignment="1">
      <alignment vertical="center"/>
    </xf>
    <xf numFmtId="49" fontId="26" fillId="0" borderId="59" xfId="0" applyNumberFormat="1" applyFont="1" applyFill="1" applyBorder="1" applyAlignment="1">
      <alignment horizontal="left" vertical="top"/>
    </xf>
    <xf numFmtId="49" fontId="25" fillId="0" borderId="58" xfId="0" applyNumberFormat="1" applyFont="1" applyFill="1" applyBorder="1" applyAlignment="1">
      <alignment horizontal="left" vertical="center"/>
    </xf>
    <xf numFmtId="49" fontId="26" fillId="0" borderId="57" xfId="0" applyNumberFormat="1" applyFont="1" applyFill="1" applyBorder="1" applyAlignment="1">
      <alignment horizontal="left" vertical="center"/>
    </xf>
    <xf numFmtId="49" fontId="26" fillId="0" borderId="54" xfId="0" applyNumberFormat="1" applyFont="1" applyFill="1" applyBorder="1" applyAlignment="1">
      <alignment horizontal="left" vertical="center"/>
    </xf>
    <xf numFmtId="49" fontId="25" fillId="0" borderId="58" xfId="0" applyNumberFormat="1" applyFont="1" applyFill="1" applyBorder="1" applyAlignment="1">
      <alignment vertical="center"/>
    </xf>
    <xf numFmtId="49" fontId="25" fillId="0" borderId="59" xfId="0" applyNumberFormat="1" applyFont="1" applyFill="1" applyBorder="1" applyAlignment="1">
      <alignment vertical="top"/>
    </xf>
    <xf numFmtId="49" fontId="25" fillId="0" borderId="58" xfId="0" applyNumberFormat="1" applyFont="1" applyFill="1" applyBorder="1" applyAlignment="1">
      <alignment vertical="top"/>
    </xf>
    <xf numFmtId="49" fontId="25" fillId="0" borderId="59" xfId="0" applyNumberFormat="1" applyFont="1" applyFill="1" applyBorder="1" applyAlignment="1">
      <alignment vertical="center"/>
    </xf>
    <xf numFmtId="49" fontId="25" fillId="0" borderId="57" xfId="0" applyNumberFormat="1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center" vertical="center"/>
    </xf>
    <xf numFmtId="49" fontId="25" fillId="0" borderId="55" xfId="0" applyNumberFormat="1" applyFont="1" applyFill="1" applyBorder="1" applyAlignment="1">
      <alignment horizontal="left" vertical="center"/>
    </xf>
    <xf numFmtId="0" fontId="25" fillId="0" borderId="7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5" fillId="0" borderId="17" xfId="0" applyFont="1" applyFill="1" applyBorder="1"/>
    <xf numFmtId="0" fontId="25" fillId="0" borderId="14" xfId="0" applyFont="1" applyFill="1" applyBorder="1"/>
    <xf numFmtId="0" fontId="25" fillId="0" borderId="18" xfId="0" applyFont="1" applyFill="1" applyBorder="1"/>
    <xf numFmtId="0" fontId="25" fillId="0" borderId="62" xfId="0" applyFont="1" applyFill="1" applyBorder="1"/>
    <xf numFmtId="0" fontId="25" fillId="0" borderId="61" xfId="0" applyFont="1" applyFill="1" applyBorder="1"/>
    <xf numFmtId="0" fontId="25" fillId="0" borderId="63" xfId="0" applyFont="1" applyFill="1" applyBorder="1"/>
    <xf numFmtId="0" fontId="37" fillId="0" borderId="0" xfId="0" applyFont="1" applyFill="1" applyAlignment="1">
      <alignment horizontal="left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9" fillId="0" borderId="0" xfId="0" applyFont="1" applyFill="1" applyAlignment="1">
      <alignment horizontal="left"/>
    </xf>
    <xf numFmtId="0" fontId="37" fillId="0" borderId="0" xfId="0" applyFont="1" applyFill="1" applyAlignment="1">
      <alignment horizontal="left" vertical="center"/>
    </xf>
    <xf numFmtId="0" fontId="37" fillId="0" borderId="0" xfId="0" applyFont="1" applyFill="1" applyAlignment="1">
      <alignment horizontal="center" vertical="center"/>
    </xf>
    <xf numFmtId="0" fontId="38" fillId="0" borderId="1" xfId="0" applyFont="1" applyFill="1" applyBorder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41" fillId="0" borderId="0" xfId="0" applyFont="1" applyFill="1"/>
    <xf numFmtId="0" fontId="42" fillId="0" borderId="0" xfId="0" applyFont="1" applyFill="1" applyAlignment="1">
      <alignment horizontal="left" vertical="center"/>
    </xf>
    <xf numFmtId="0" fontId="41" fillId="0" borderId="0" xfId="0" applyFont="1" applyFill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38" fillId="0" borderId="0" xfId="0" applyFont="1" applyFill="1"/>
    <xf numFmtId="49" fontId="4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vertical="center"/>
    </xf>
    <xf numFmtId="0" fontId="4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45" fillId="0" borderId="0" xfId="0" applyFont="1" applyFill="1" applyAlignment="1">
      <alignment vertical="center"/>
    </xf>
    <xf numFmtId="0" fontId="45" fillId="0" borderId="0" xfId="0" applyFont="1" applyFill="1"/>
    <xf numFmtId="0" fontId="44" fillId="0" borderId="0" xfId="0" applyFont="1" applyFill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left"/>
    </xf>
    <xf numFmtId="0" fontId="46" fillId="0" borderId="0" xfId="0" applyFont="1" applyFill="1" applyBorder="1" applyAlignment="1"/>
    <xf numFmtId="0" fontId="44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53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5" fillId="0" borderId="69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49" fontId="25" fillId="0" borderId="58" xfId="0" applyNumberFormat="1" applyFont="1" applyFill="1" applyBorder="1" applyAlignment="1">
      <alignment horizontal="left" vertical="top"/>
    </xf>
    <xf numFmtId="0" fontId="26" fillId="0" borderId="28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0" fontId="25" fillId="0" borderId="52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wrapText="1"/>
    </xf>
    <xf numFmtId="0" fontId="25" fillId="0" borderId="6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top"/>
    </xf>
    <xf numFmtId="49" fontId="26" fillId="0" borderId="58" xfId="0" applyNumberFormat="1" applyFont="1" applyFill="1" applyBorder="1" applyAlignment="1">
      <alignment horizontal="left" vertical="top"/>
    </xf>
    <xf numFmtId="0" fontId="25" fillId="0" borderId="61" xfId="0" applyFont="1" applyFill="1" applyBorder="1" applyAlignment="1">
      <alignment horizontal="center" vertical="center"/>
    </xf>
    <xf numFmtId="1" fontId="38" fillId="0" borderId="0" xfId="0" applyNumberFormat="1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left" vertical="top" wrapText="1"/>
    </xf>
    <xf numFmtId="49" fontId="25" fillId="0" borderId="35" xfId="0" applyNumberFormat="1" applyFont="1" applyFill="1" applyBorder="1" applyAlignment="1">
      <alignment horizontal="center" vertical="center" wrapText="1"/>
    </xf>
    <xf numFmtId="49" fontId="25" fillId="0" borderId="36" xfId="0" applyNumberFormat="1" applyFont="1" applyFill="1" applyBorder="1" applyAlignment="1">
      <alignment horizontal="center" vertical="center" wrapText="1"/>
    </xf>
    <xf numFmtId="49" fontId="25" fillId="0" borderId="38" xfId="0" applyNumberFormat="1" applyFont="1" applyFill="1" applyBorder="1" applyAlignment="1">
      <alignment horizontal="center" vertical="center" wrapText="1"/>
    </xf>
    <xf numFmtId="49" fontId="25" fillId="0" borderId="41" xfId="0" applyNumberFormat="1" applyFont="1" applyFill="1" applyBorder="1" applyAlignment="1">
      <alignment horizontal="center" vertical="center" wrapText="1"/>
    </xf>
    <xf numFmtId="49" fontId="25" fillId="0" borderId="31" xfId="0" applyNumberFormat="1" applyFont="1" applyFill="1" applyBorder="1" applyAlignment="1">
      <alignment horizontal="center" vertical="center" wrapText="1"/>
    </xf>
    <xf numFmtId="49" fontId="25" fillId="0" borderId="32" xfId="0" applyNumberFormat="1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left" vertical="center" wrapText="1"/>
    </xf>
    <xf numFmtId="0" fontId="25" fillId="0" borderId="22" xfId="0" applyFont="1" applyFill="1" applyBorder="1" applyAlignment="1">
      <alignment horizontal="left" vertical="center" wrapText="1"/>
    </xf>
    <xf numFmtId="0" fontId="25" fillId="0" borderId="35" xfId="0" applyFont="1" applyFill="1" applyBorder="1" applyAlignment="1">
      <alignment horizontal="left" vertical="center" wrapText="1"/>
    </xf>
    <xf numFmtId="0" fontId="25" fillId="0" borderId="36" xfId="0" applyFont="1" applyFill="1" applyBorder="1" applyAlignment="1">
      <alignment horizontal="left" vertical="center" wrapText="1"/>
    </xf>
    <xf numFmtId="0" fontId="25" fillId="0" borderId="38" xfId="0" applyFont="1" applyFill="1" applyBorder="1" applyAlignment="1">
      <alignment horizontal="left" vertical="center" wrapText="1"/>
    </xf>
    <xf numFmtId="0" fontId="25" fillId="0" borderId="41" xfId="0" applyFont="1" applyFill="1" applyBorder="1" applyAlignment="1">
      <alignment horizontal="left" vertical="center" wrapText="1"/>
    </xf>
    <xf numFmtId="0" fontId="25" fillId="0" borderId="31" xfId="0" applyFont="1" applyFill="1" applyBorder="1" applyAlignment="1">
      <alignment horizontal="left" vertical="center" wrapText="1"/>
    </xf>
    <xf numFmtId="0" fontId="25" fillId="0" borderId="32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49" fontId="25" fillId="0" borderId="21" xfId="0" applyNumberFormat="1" applyFont="1" applyFill="1" applyBorder="1" applyAlignment="1">
      <alignment horizontal="center" vertical="center" wrapText="1"/>
    </xf>
    <xf numFmtId="49" fontId="25" fillId="0" borderId="23" xfId="0" applyNumberFormat="1" applyFont="1" applyFill="1" applyBorder="1" applyAlignment="1">
      <alignment horizontal="center" vertical="center" wrapText="1"/>
    </xf>
    <xf numFmtId="49" fontId="25" fillId="0" borderId="22" xfId="0" applyNumberFormat="1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49" fontId="25" fillId="0" borderId="13" xfId="0" applyNumberFormat="1" applyFont="1" applyFill="1" applyBorder="1" applyAlignment="1">
      <alignment horizontal="center" vertical="center" wrapText="1"/>
    </xf>
    <xf numFmtId="49" fontId="25" fillId="0" borderId="24" xfId="0" applyNumberFormat="1" applyFont="1" applyFill="1" applyBorder="1" applyAlignment="1">
      <alignment horizontal="center" vertical="center" wrapText="1"/>
    </xf>
    <xf numFmtId="49" fontId="25" fillId="0" borderId="25" xfId="0" applyNumberFormat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center" vertical="top" wrapText="1"/>
    </xf>
    <xf numFmtId="0" fontId="25" fillId="0" borderId="22" xfId="0" applyFont="1" applyFill="1" applyBorder="1" applyAlignment="1">
      <alignment horizontal="center" vertical="top" wrapText="1"/>
    </xf>
    <xf numFmtId="0" fontId="25" fillId="0" borderId="52" xfId="0" applyFont="1" applyFill="1" applyBorder="1" applyAlignment="1">
      <alignment horizontal="center" vertical="center" textRotation="90"/>
    </xf>
    <xf numFmtId="0" fontId="25" fillId="0" borderId="44" xfId="0" applyFont="1" applyFill="1" applyBorder="1" applyAlignment="1">
      <alignment horizontal="center" vertical="center" textRotation="90"/>
    </xf>
    <xf numFmtId="0" fontId="25" fillId="0" borderId="45" xfId="0" applyFont="1" applyFill="1" applyBorder="1" applyAlignment="1">
      <alignment horizontal="center" vertical="center" textRotation="90"/>
    </xf>
    <xf numFmtId="0" fontId="25" fillId="0" borderId="53" xfId="0" applyFont="1" applyFill="1" applyBorder="1" applyAlignment="1">
      <alignment horizontal="center" vertical="center" textRotation="90"/>
    </xf>
    <xf numFmtId="0" fontId="25" fillId="0" borderId="12" xfId="0" applyFont="1" applyFill="1" applyBorder="1" applyAlignment="1">
      <alignment horizontal="center" vertical="center" textRotation="90"/>
    </xf>
    <xf numFmtId="0" fontId="25" fillId="0" borderId="34" xfId="0" applyFont="1" applyFill="1" applyBorder="1" applyAlignment="1">
      <alignment horizontal="center" vertical="center" textRotation="90"/>
    </xf>
    <xf numFmtId="0" fontId="26" fillId="0" borderId="52" xfId="0" applyFont="1" applyFill="1" applyBorder="1" applyAlignment="1">
      <alignment horizontal="center" vertical="center" textRotation="90"/>
    </xf>
    <xf numFmtId="0" fontId="26" fillId="0" borderId="44" xfId="0" applyFont="1" applyFill="1" applyBorder="1" applyAlignment="1">
      <alignment horizontal="center" vertical="center" textRotation="90"/>
    </xf>
    <xf numFmtId="0" fontId="26" fillId="0" borderId="45" xfId="0" applyFont="1" applyFill="1" applyBorder="1" applyAlignment="1">
      <alignment horizontal="center" vertical="center" textRotation="90"/>
    </xf>
    <xf numFmtId="0" fontId="26" fillId="0" borderId="39" xfId="0" applyFont="1" applyFill="1" applyBorder="1" applyAlignment="1">
      <alignment horizontal="center" vertical="center" textRotation="90"/>
    </xf>
    <xf numFmtId="0" fontId="26" fillId="0" borderId="0" xfId="0" applyFont="1" applyFill="1" applyBorder="1" applyAlignment="1">
      <alignment horizontal="center" vertical="center" textRotation="90"/>
    </xf>
    <xf numFmtId="0" fontId="26" fillId="0" borderId="40" xfId="0" applyFont="1" applyFill="1" applyBorder="1" applyAlignment="1">
      <alignment horizontal="center" vertical="center" textRotation="90"/>
    </xf>
    <xf numFmtId="0" fontId="26" fillId="0" borderId="53" xfId="0" applyFont="1" applyFill="1" applyBorder="1" applyAlignment="1">
      <alignment horizontal="center" vertical="center" textRotation="90"/>
    </xf>
    <xf numFmtId="0" fontId="26" fillId="0" borderId="12" xfId="0" applyFont="1" applyFill="1" applyBorder="1" applyAlignment="1">
      <alignment horizontal="center" vertical="center" textRotation="90"/>
    </xf>
    <xf numFmtId="0" fontId="26" fillId="0" borderId="34" xfId="0" applyFont="1" applyFill="1" applyBorder="1" applyAlignment="1">
      <alignment horizontal="center" vertical="center" textRotation="90"/>
    </xf>
    <xf numFmtId="0" fontId="43" fillId="0" borderId="30" xfId="0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0" fontId="43" fillId="0" borderId="29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 textRotation="90"/>
    </xf>
    <xf numFmtId="0" fontId="25" fillId="0" borderId="39" xfId="0" applyFont="1" applyFill="1" applyBorder="1" applyAlignment="1">
      <alignment horizontal="center" vertical="center" textRotation="90"/>
    </xf>
    <xf numFmtId="0" fontId="25" fillId="0" borderId="50" xfId="0" applyFont="1" applyFill="1" applyBorder="1" applyAlignment="1">
      <alignment horizontal="center" vertical="center" textRotation="90"/>
    </xf>
    <xf numFmtId="0" fontId="25" fillId="0" borderId="46" xfId="0" applyFont="1" applyFill="1" applyBorder="1" applyAlignment="1">
      <alignment horizontal="center" vertical="center" textRotation="90"/>
    </xf>
    <xf numFmtId="0" fontId="25" fillId="0" borderId="47" xfId="0" applyFont="1" applyFill="1" applyBorder="1" applyAlignment="1">
      <alignment horizontal="center" vertical="center" textRotation="90"/>
    </xf>
    <xf numFmtId="0" fontId="25" fillId="0" borderId="0" xfId="0" applyFont="1" applyFill="1" applyAlignment="1">
      <alignment horizontal="center" vertical="center" textRotation="90"/>
    </xf>
    <xf numFmtId="0" fontId="25" fillId="0" borderId="19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top" wrapText="1"/>
    </xf>
    <xf numFmtId="0" fontId="25" fillId="0" borderId="65" xfId="0" applyFont="1" applyFill="1" applyBorder="1" applyAlignment="1">
      <alignment horizontal="center" vertical="center" wrapText="1"/>
    </xf>
    <xf numFmtId="0" fontId="25" fillId="0" borderId="69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49" fontId="25" fillId="0" borderId="64" xfId="0" applyNumberFormat="1" applyFont="1" applyFill="1" applyBorder="1" applyAlignment="1">
      <alignment horizontal="left" vertical="top"/>
    </xf>
    <xf numFmtId="49" fontId="25" fillId="0" borderId="58" xfId="0" applyNumberFormat="1" applyFont="1" applyFill="1" applyBorder="1" applyAlignment="1">
      <alignment horizontal="left" vertical="top"/>
    </xf>
    <xf numFmtId="1" fontId="25" fillId="0" borderId="23" xfId="0" applyNumberFormat="1" applyFont="1" applyFill="1" applyBorder="1" applyAlignment="1">
      <alignment horizontal="center" vertical="center"/>
    </xf>
    <xf numFmtId="1" fontId="25" fillId="0" borderId="16" xfId="0" applyNumberFormat="1" applyFont="1" applyFill="1" applyBorder="1" applyAlignment="1">
      <alignment horizontal="center" vertical="center"/>
    </xf>
    <xf numFmtId="1" fontId="25" fillId="0" borderId="2" xfId="0" applyNumberFormat="1" applyFont="1" applyFill="1" applyBorder="1" applyAlignment="1">
      <alignment horizontal="center" vertical="center"/>
    </xf>
    <xf numFmtId="0" fontId="25" fillId="0" borderId="53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34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left" vertical="center"/>
    </xf>
    <xf numFmtId="0" fontId="26" fillId="0" borderId="29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left" vertical="center" wrapText="1"/>
    </xf>
    <xf numFmtId="0" fontId="26" fillId="0" borderId="23" xfId="0" applyFont="1" applyFill="1" applyBorder="1" applyAlignment="1">
      <alignment horizontal="left" vertical="center" wrapText="1"/>
    </xf>
    <xf numFmtId="0" fontId="26" fillId="0" borderId="22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 wrapText="1"/>
    </xf>
    <xf numFmtId="0" fontId="26" fillId="0" borderId="56" xfId="0" applyFont="1" applyFill="1" applyBorder="1" applyAlignment="1">
      <alignment horizontal="center" vertical="center"/>
    </xf>
    <xf numFmtId="0" fontId="26" fillId="0" borderId="57" xfId="0" applyFont="1" applyFill="1" applyBorder="1" applyAlignment="1">
      <alignment horizontal="center" vertical="center"/>
    </xf>
    <xf numFmtId="0" fontId="26" fillId="0" borderId="52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textRotation="90"/>
    </xf>
    <xf numFmtId="0" fontId="25" fillId="0" borderId="51" xfId="0" applyFont="1" applyFill="1" applyBorder="1" applyAlignment="1">
      <alignment horizontal="center" vertical="center" textRotation="90"/>
    </xf>
    <xf numFmtId="0" fontId="26" fillId="0" borderId="52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left" vertical="center" wrapText="1"/>
    </xf>
    <xf numFmtId="0" fontId="26" fillId="0" borderId="6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25" fillId="0" borderId="60" xfId="0" applyFont="1" applyFill="1" applyBorder="1" applyAlignment="1">
      <alignment horizontal="center" vertical="center" textRotation="90"/>
    </xf>
    <xf numFmtId="0" fontId="25" fillId="0" borderId="48" xfId="0" applyFont="1" applyFill="1" applyBorder="1" applyAlignment="1">
      <alignment horizontal="center" vertical="center" textRotation="90"/>
    </xf>
    <xf numFmtId="0" fontId="25" fillId="0" borderId="19" xfId="0" applyFont="1" applyFill="1" applyBorder="1" applyAlignment="1">
      <alignment horizontal="center" vertical="center" textRotation="90"/>
    </xf>
    <xf numFmtId="0" fontId="26" fillId="0" borderId="6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37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left" vertical="center" wrapText="1"/>
    </xf>
    <xf numFmtId="0" fontId="25" fillId="0" borderId="60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2" fontId="25" fillId="0" borderId="12" xfId="0" applyNumberFormat="1" applyFont="1" applyFill="1" applyBorder="1" applyAlignment="1">
      <alignment horizontal="center" vertical="center"/>
    </xf>
    <xf numFmtId="2" fontId="25" fillId="0" borderId="51" xfId="0" applyNumberFormat="1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left" vertical="center" wrapText="1"/>
    </xf>
    <xf numFmtId="0" fontId="25" fillId="0" borderId="70" xfId="0" applyFont="1" applyFill="1" applyBorder="1" applyAlignment="1">
      <alignment horizontal="left" vertical="center" wrapText="1"/>
    </xf>
    <xf numFmtId="0" fontId="25" fillId="0" borderId="71" xfId="0" applyFont="1" applyFill="1" applyBorder="1" applyAlignment="1">
      <alignment horizontal="left" vertical="center" wrapText="1"/>
    </xf>
    <xf numFmtId="0" fontId="25" fillId="0" borderId="72" xfId="0" applyFont="1" applyFill="1" applyBorder="1" applyAlignment="1">
      <alignment horizontal="left" vertical="center" wrapText="1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left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left" vertical="center" wrapText="1"/>
    </xf>
    <xf numFmtId="0" fontId="26" fillId="0" borderId="25" xfId="0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28" xfId="0" applyFont="1" applyFill="1" applyBorder="1" applyAlignment="1">
      <alignment horizontal="left" vertical="center"/>
    </xf>
    <xf numFmtId="0" fontId="26" fillId="0" borderId="41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1" fontId="25" fillId="0" borderId="22" xfId="0" applyNumberFormat="1" applyFont="1" applyFill="1" applyBorder="1" applyAlignment="1">
      <alignment horizontal="center" vertical="center"/>
    </xf>
    <xf numFmtId="1" fontId="25" fillId="0" borderId="13" xfId="0" applyNumberFormat="1" applyFont="1" applyFill="1" applyBorder="1" applyAlignment="1">
      <alignment horizontal="center" vertical="center"/>
    </xf>
    <xf numFmtId="1" fontId="25" fillId="0" borderId="17" xfId="0" applyNumberFormat="1" applyFont="1" applyFill="1" applyBorder="1" applyAlignment="1">
      <alignment horizontal="center" vertical="center"/>
    </xf>
    <xf numFmtId="1" fontId="25" fillId="0" borderId="18" xfId="0" applyNumberFormat="1" applyFont="1" applyFill="1" applyBorder="1" applyAlignment="1">
      <alignment horizontal="center" vertical="center"/>
    </xf>
    <xf numFmtId="49" fontId="25" fillId="0" borderId="18" xfId="0" applyNumberFormat="1" applyFont="1" applyFill="1" applyBorder="1" applyAlignment="1">
      <alignment horizontal="center" vertical="center"/>
    </xf>
    <xf numFmtId="49" fontId="25" fillId="0" borderId="25" xfId="0" applyNumberFormat="1" applyFont="1" applyFill="1" applyBorder="1" applyAlignment="1">
      <alignment horizontal="center" vertical="center"/>
    </xf>
    <xf numFmtId="1" fontId="25" fillId="0" borderId="48" xfId="0" applyNumberFormat="1" applyFont="1" applyFill="1" applyBorder="1" applyAlignment="1">
      <alignment horizontal="center" vertical="center"/>
    </xf>
    <xf numFmtId="1" fontId="25" fillId="0" borderId="51" xfId="0" applyNumberFormat="1" applyFont="1" applyFill="1" applyBorder="1" applyAlignment="1">
      <alignment horizontal="center" vertical="center"/>
    </xf>
    <xf numFmtId="49" fontId="25" fillId="0" borderId="23" xfId="0" quotePrefix="1" applyNumberFormat="1" applyFont="1" applyFill="1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left" vertical="center" wrapText="1"/>
    </xf>
    <xf numFmtId="2" fontId="25" fillId="0" borderId="48" xfId="0" applyNumberFormat="1" applyFont="1" applyFill="1" applyBorder="1" applyAlignment="1">
      <alignment horizontal="center" vertical="center"/>
    </xf>
    <xf numFmtId="2" fontId="25" fillId="0" borderId="34" xfId="0" applyNumberFormat="1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/>
    </xf>
    <xf numFmtId="1" fontId="25" fillId="0" borderId="24" xfId="0" applyNumberFormat="1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wrapText="1"/>
    </xf>
    <xf numFmtId="1" fontId="25" fillId="0" borderId="43" xfId="0" applyNumberFormat="1" applyFont="1" applyFill="1" applyBorder="1" applyAlignment="1">
      <alignment horizontal="center" vertical="center"/>
    </xf>
    <xf numFmtId="1" fontId="25" fillId="0" borderId="31" xfId="0" applyNumberFormat="1" applyFont="1" applyFill="1" applyBorder="1" applyAlignment="1">
      <alignment horizontal="center" vertical="center"/>
    </xf>
    <xf numFmtId="1" fontId="25" fillId="0" borderId="32" xfId="0" applyNumberFormat="1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horizontal="left" vertical="center" wrapText="1"/>
    </xf>
    <xf numFmtId="0" fontId="22" fillId="0" borderId="24" xfId="0" applyFont="1" applyFill="1" applyBorder="1" applyAlignment="1">
      <alignment horizontal="center" vertical="top" wrapText="1"/>
    </xf>
    <xf numFmtId="0" fontId="25" fillId="0" borderId="6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top"/>
    </xf>
    <xf numFmtId="0" fontId="25" fillId="0" borderId="70" xfId="0" applyFont="1" applyFill="1" applyBorder="1" applyAlignment="1">
      <alignment horizontal="center" vertical="center" wrapText="1"/>
    </xf>
    <xf numFmtId="0" fontId="25" fillId="0" borderId="71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49" fontId="25" fillId="0" borderId="53" xfId="0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34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 vertical="top" wrapText="1"/>
    </xf>
    <xf numFmtId="0" fontId="22" fillId="0" borderId="24" xfId="0" applyFont="1" applyFill="1" applyBorder="1" applyAlignment="1">
      <alignment horizontal="left" vertical="top" wrapText="1"/>
    </xf>
    <xf numFmtId="0" fontId="25" fillId="0" borderId="39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1" fontId="25" fillId="0" borderId="47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1" fontId="25" fillId="0" borderId="40" xfId="0" applyNumberFormat="1" applyFont="1" applyFill="1" applyBorder="1" applyAlignment="1">
      <alignment horizontal="center" vertical="center"/>
    </xf>
    <xf numFmtId="1" fontId="25" fillId="0" borderId="12" xfId="0" applyNumberFormat="1" applyFont="1" applyFill="1" applyBorder="1" applyAlignment="1">
      <alignment horizontal="center" vertical="center"/>
    </xf>
    <xf numFmtId="1" fontId="25" fillId="0" borderId="34" xfId="0" applyNumberFormat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center" wrapText="1"/>
    </xf>
    <xf numFmtId="0" fontId="12" fillId="0" borderId="23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 vertical="top"/>
    </xf>
    <xf numFmtId="0" fontId="25" fillId="0" borderId="28" xfId="0" applyFont="1" applyFill="1" applyBorder="1" applyAlignment="1">
      <alignment horizontal="center" vertical="center" wrapText="1"/>
    </xf>
    <xf numFmtId="49" fontId="26" fillId="0" borderId="64" xfId="0" applyNumberFormat="1" applyFont="1" applyFill="1" applyBorder="1" applyAlignment="1">
      <alignment horizontal="left" vertical="top"/>
    </xf>
    <xf numFmtId="49" fontId="26" fillId="0" borderId="58" xfId="0" applyNumberFormat="1" applyFont="1" applyFill="1" applyBorder="1" applyAlignment="1">
      <alignment horizontal="left" vertical="top"/>
    </xf>
    <xf numFmtId="16" fontId="25" fillId="0" borderId="43" xfId="0" applyNumberFormat="1" applyFont="1" applyFill="1" applyBorder="1" applyAlignment="1">
      <alignment horizontal="center" vertical="center" wrapText="1"/>
    </xf>
    <xf numFmtId="16" fontId="25" fillId="0" borderId="32" xfId="0" applyNumberFormat="1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25" fillId="0" borderId="4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wrapText="1"/>
    </xf>
    <xf numFmtId="1" fontId="25" fillId="0" borderId="46" xfId="0" applyNumberFormat="1" applyFont="1" applyFill="1" applyBorder="1" applyAlignment="1">
      <alignment horizontal="center" vertical="center"/>
    </xf>
    <xf numFmtId="1" fontId="25" fillId="0" borderId="44" xfId="0" applyNumberFormat="1" applyFont="1" applyFill="1" applyBorder="1" applyAlignment="1">
      <alignment horizontal="center" vertical="center"/>
    </xf>
    <xf numFmtId="1" fontId="25" fillId="0" borderId="45" xfId="0" applyNumberFormat="1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25" fillId="0" borderId="61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1" fontId="25" fillId="0" borderId="5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49" fontId="25" fillId="0" borderId="56" xfId="0" applyNumberFormat="1" applyFont="1" applyFill="1" applyBorder="1" applyAlignment="1">
      <alignment horizontal="left" vertical="top"/>
    </xf>
  </cellXfs>
  <cellStyles count="3">
    <cellStyle name="мой стиль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CCFF99"/>
      <color rgb="FF0000FF"/>
      <color rgb="FF99FFCC"/>
      <color rgb="FFFFFFCC"/>
      <color rgb="FF00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T1481"/>
  <sheetViews>
    <sheetView showZeros="0" tabSelected="1" showWhiteSpace="0" view="pageBreakPreview" topLeftCell="A278" zoomScale="20" zoomScaleNormal="35" zoomScaleSheetLayoutView="20" zoomScalePageLayoutView="32" workbookViewId="0">
      <selection activeCell="BL17" sqref="BL17:BM18"/>
    </sheetView>
  </sheetViews>
  <sheetFormatPr defaultColWidth="0" defaultRowHeight="30.6" x14ac:dyDescent="0.55000000000000004"/>
  <cols>
    <col min="1" max="1" width="17.5546875" style="4" customWidth="1"/>
    <col min="2" max="4" width="9.33203125" style="4" customWidth="1"/>
    <col min="5" max="9" width="7.5546875" style="4" customWidth="1"/>
    <col min="10" max="10" width="9.33203125" style="4" customWidth="1"/>
    <col min="11" max="17" width="7.5546875" style="4" customWidth="1"/>
    <col min="18" max="19" width="7.5546875" style="6" customWidth="1"/>
    <col min="20" max="21" width="9.33203125" style="4" customWidth="1"/>
    <col min="22" max="23" width="8.33203125" style="4" customWidth="1"/>
    <col min="24" max="29" width="7.5546875" style="4" customWidth="1"/>
    <col min="30" max="30" width="9.33203125" style="4" customWidth="1"/>
    <col min="31" max="31" width="7.5546875" style="4" customWidth="1"/>
    <col min="32" max="32" width="16.44140625" style="4" customWidth="1"/>
    <col min="33" max="33" width="12.6640625" style="4" customWidth="1"/>
    <col min="34" max="34" width="9.33203125" style="4" customWidth="1"/>
    <col min="35" max="35" width="15.44140625" style="4" customWidth="1"/>
    <col min="36" max="36" width="12.6640625" style="4" customWidth="1"/>
    <col min="37" max="37" width="9.33203125" style="4" customWidth="1"/>
    <col min="38" max="38" width="16.44140625" style="4" customWidth="1"/>
    <col min="39" max="39" width="12.6640625" style="4" customWidth="1"/>
    <col min="40" max="40" width="9.33203125" style="4" customWidth="1"/>
    <col min="41" max="41" width="16.44140625" style="4" customWidth="1"/>
    <col min="42" max="42" width="12.6640625" style="4" customWidth="1"/>
    <col min="43" max="43" width="9.33203125" style="4" customWidth="1"/>
    <col min="44" max="44" width="14.33203125" style="4" customWidth="1"/>
    <col min="45" max="45" width="12.6640625" style="4" customWidth="1"/>
    <col min="46" max="46" width="9.33203125" style="4" customWidth="1"/>
    <col min="47" max="47" width="14.33203125" style="4" customWidth="1"/>
    <col min="48" max="48" width="12.6640625" style="4" customWidth="1"/>
    <col min="49" max="49" width="9.33203125" style="4" customWidth="1"/>
    <col min="50" max="50" width="15.44140625" style="4" customWidth="1"/>
    <col min="51" max="51" width="12.6640625" style="4" customWidth="1"/>
    <col min="52" max="52" width="9.33203125" style="4" customWidth="1"/>
    <col min="53" max="53" width="14.33203125" style="4" customWidth="1"/>
    <col min="54" max="54" width="12.6640625" style="4" customWidth="1"/>
    <col min="55" max="55" width="9.33203125" style="4" customWidth="1"/>
    <col min="56" max="56" width="16.44140625" style="4" customWidth="1"/>
    <col min="57" max="57" width="12.6640625" style="4" customWidth="1"/>
    <col min="58" max="58" width="9.33203125" style="4" customWidth="1"/>
    <col min="59" max="59" width="16.44140625" style="4" customWidth="1"/>
    <col min="60" max="60" width="12.6640625" style="4" customWidth="1"/>
    <col min="61" max="61" width="9.33203125" style="4" customWidth="1"/>
    <col min="62" max="62" width="16.44140625" style="4" customWidth="1"/>
    <col min="63" max="63" width="12.6640625" style="4" customWidth="1"/>
    <col min="64" max="64" width="9.33203125" style="4" customWidth="1"/>
    <col min="65" max="67" width="7.88671875" style="4" customWidth="1"/>
    <col min="68" max="69" width="6.109375" style="4" customWidth="1"/>
    <col min="70" max="71" width="6.109375" style="7" customWidth="1"/>
    <col min="72" max="72" width="6.33203125" style="7" customWidth="1"/>
    <col min="73" max="73" width="10.109375" style="181" customWidth="1"/>
    <col min="74" max="74" width="12.109375" style="182" customWidth="1"/>
    <col min="75" max="75" width="10.109375" style="182" customWidth="1"/>
    <col min="76" max="76" width="8" style="183" customWidth="1"/>
    <col min="77" max="78" width="12.88671875" style="4" customWidth="1"/>
    <col min="79" max="1264" width="7.5546875" style="4" customWidth="1"/>
    <col min="1265" max="16384" width="0" style="4" hidden="1"/>
  </cols>
  <sheetData>
    <row r="1" spans="1:280" ht="42.6" customHeight="1" x14ac:dyDescent="0.8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248"/>
      <c r="S1" s="248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256"/>
      <c r="BS1" s="256"/>
      <c r="BT1" s="256"/>
    </row>
    <row r="2" spans="1:280" s="12" customFormat="1" ht="42.6" customHeight="1" x14ac:dyDescent="0.85">
      <c r="A2" s="47"/>
      <c r="B2" s="47" t="s">
        <v>287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248"/>
      <c r="S2" s="393" t="s">
        <v>417</v>
      </c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  <c r="AT2" s="393"/>
      <c r="AU2" s="393"/>
      <c r="AV2" s="393"/>
      <c r="AW2" s="393"/>
      <c r="AX2" s="393"/>
      <c r="AY2" s="393"/>
      <c r="AZ2" s="393"/>
      <c r="BA2" s="393"/>
      <c r="BB2" s="47"/>
      <c r="BC2" s="47"/>
      <c r="BD2" s="47"/>
      <c r="BE2" s="48"/>
      <c r="BF2" s="48"/>
      <c r="BG2" s="48"/>
      <c r="BH2" s="48"/>
      <c r="BI2" s="48"/>
      <c r="BJ2" s="49"/>
      <c r="BK2" s="256"/>
      <c r="BL2" s="256"/>
      <c r="BM2" s="256"/>
      <c r="BN2" s="47"/>
      <c r="BO2" s="47"/>
      <c r="BP2" s="47"/>
      <c r="BQ2" s="256"/>
      <c r="BR2" s="256"/>
      <c r="BS2" s="256"/>
      <c r="BT2" s="256"/>
      <c r="BU2" s="181"/>
      <c r="BV2" s="183"/>
      <c r="BW2" s="183"/>
      <c r="BX2" s="183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</row>
    <row r="3" spans="1:280" s="12" customFormat="1" ht="42.6" customHeight="1" x14ac:dyDescent="0.85">
      <c r="A3" s="47"/>
      <c r="B3" s="47" t="s">
        <v>418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248"/>
      <c r="S3" s="248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256"/>
      <c r="BG3" s="256"/>
      <c r="BH3" s="256"/>
      <c r="BI3" s="256"/>
      <c r="BJ3" s="256"/>
      <c r="BK3" s="256"/>
      <c r="BL3" s="256"/>
      <c r="BM3" s="256"/>
      <c r="BN3" s="47"/>
      <c r="BO3" s="47"/>
      <c r="BP3" s="47"/>
      <c r="BQ3" s="256"/>
      <c r="BR3" s="256"/>
      <c r="BS3" s="256"/>
      <c r="BT3" s="256"/>
      <c r="BU3" s="181"/>
      <c r="BV3" s="183"/>
      <c r="BW3" s="183"/>
      <c r="BX3" s="183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</row>
    <row r="4" spans="1:280" s="12" customFormat="1" ht="42.6" customHeight="1" x14ac:dyDescent="0.85">
      <c r="A4" s="47"/>
      <c r="B4" s="47" t="s">
        <v>419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248"/>
      <c r="S4" s="394" t="s">
        <v>291</v>
      </c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  <c r="AT4" s="394"/>
      <c r="AU4" s="394"/>
      <c r="AV4" s="394"/>
      <c r="AW4" s="394"/>
      <c r="AX4" s="394"/>
      <c r="AY4" s="394"/>
      <c r="AZ4" s="394"/>
      <c r="BA4" s="394"/>
      <c r="BB4" s="50"/>
      <c r="BC4" s="50"/>
      <c r="BD4" s="50"/>
      <c r="BE4" s="47"/>
      <c r="BF4" s="256"/>
      <c r="BG4" s="256"/>
      <c r="BH4" s="256"/>
      <c r="BI4" s="256"/>
      <c r="BJ4" s="256"/>
      <c r="BK4" s="256"/>
      <c r="BL4" s="256"/>
      <c r="BM4" s="256"/>
      <c r="BN4" s="47"/>
      <c r="BO4" s="47"/>
      <c r="BP4" s="47"/>
      <c r="BQ4" s="256"/>
      <c r="BR4" s="256"/>
      <c r="BS4" s="256"/>
      <c r="BT4" s="256"/>
      <c r="BU4" s="181"/>
      <c r="BV4" s="183"/>
      <c r="BW4" s="183"/>
      <c r="BX4" s="183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</row>
    <row r="5" spans="1:280" s="12" customFormat="1" ht="42.6" customHeight="1" x14ac:dyDescent="0.85">
      <c r="A5" s="47"/>
      <c r="B5" s="47" t="s">
        <v>420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248"/>
      <c r="S5" s="248"/>
      <c r="T5" s="47"/>
      <c r="U5" s="47"/>
      <c r="V5" s="47"/>
      <c r="W5" s="47"/>
      <c r="X5" s="47"/>
      <c r="Y5" s="47"/>
      <c r="Z5" s="47"/>
      <c r="AA5" s="47"/>
      <c r="AB5" s="47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 t="s">
        <v>288</v>
      </c>
      <c r="BG5" s="47"/>
      <c r="BH5" s="47"/>
      <c r="BI5" s="256"/>
      <c r="BJ5" s="47"/>
      <c r="BK5" s="47"/>
      <c r="BL5" s="47"/>
      <c r="BM5" s="47"/>
      <c r="BN5" s="47"/>
      <c r="BO5" s="47"/>
      <c r="BP5" s="47"/>
      <c r="BQ5" s="256"/>
      <c r="BR5" s="256"/>
      <c r="BS5" s="256"/>
      <c r="BT5" s="256"/>
      <c r="BU5" s="181"/>
      <c r="BV5" s="183"/>
      <c r="BW5" s="183"/>
      <c r="BX5" s="183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</row>
    <row r="6" spans="1:280" s="12" customFormat="1" ht="42.6" customHeight="1" x14ac:dyDescent="0.8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248"/>
      <c r="S6" s="248"/>
      <c r="T6" s="47"/>
      <c r="U6" s="47"/>
      <c r="V6" s="47"/>
      <c r="W6" s="47"/>
      <c r="X6" s="47"/>
      <c r="Y6" s="47"/>
      <c r="Z6" s="47"/>
      <c r="AA6" s="47"/>
      <c r="AB6" s="47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256"/>
      <c r="BJ6" s="47"/>
      <c r="BK6" s="47"/>
      <c r="BL6" s="47"/>
      <c r="BM6" s="47"/>
      <c r="BN6" s="47"/>
      <c r="BO6" s="47"/>
      <c r="BP6" s="47"/>
      <c r="BQ6" s="256"/>
      <c r="BR6" s="256"/>
      <c r="BS6" s="256"/>
      <c r="BT6" s="256"/>
      <c r="BU6" s="181"/>
      <c r="BV6" s="183"/>
      <c r="BW6" s="183"/>
      <c r="BX6" s="183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</row>
    <row r="7" spans="1:280" s="12" customFormat="1" ht="42.6" customHeight="1" x14ac:dyDescent="0.85">
      <c r="A7" s="47"/>
      <c r="B7" s="52" t="s">
        <v>570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51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51"/>
      <c r="BH7" s="47"/>
      <c r="BI7" s="47"/>
      <c r="BJ7" s="47"/>
      <c r="BK7" s="47"/>
      <c r="BL7" s="47"/>
      <c r="BM7" s="47"/>
      <c r="BN7" s="47"/>
      <c r="BO7" s="47"/>
      <c r="BP7" s="47"/>
      <c r="BQ7" s="256"/>
      <c r="BR7" s="256"/>
      <c r="BS7" s="256"/>
      <c r="BT7" s="256"/>
      <c r="BU7" s="181" t="s">
        <v>421</v>
      </c>
      <c r="BV7" s="183"/>
      <c r="BW7" s="183"/>
      <c r="BX7" s="183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</row>
    <row r="8" spans="1:280" s="12" customFormat="1" ht="42.6" customHeight="1" x14ac:dyDescent="0.85">
      <c r="A8" s="47"/>
      <c r="B8" s="59" t="s">
        <v>422</v>
      </c>
      <c r="C8" s="51"/>
      <c r="D8" s="51"/>
      <c r="E8" s="59"/>
      <c r="F8" s="51"/>
      <c r="G8" s="51"/>
      <c r="H8" s="51"/>
      <c r="I8" s="47"/>
      <c r="J8" s="47"/>
      <c r="K8" s="47"/>
      <c r="L8" s="47"/>
      <c r="M8" s="47"/>
      <c r="N8" s="47"/>
      <c r="O8" s="47"/>
      <c r="P8" s="47"/>
      <c r="Q8" s="47"/>
      <c r="R8" s="47"/>
      <c r="S8" s="51"/>
      <c r="T8" s="51"/>
      <c r="U8" s="51"/>
      <c r="V8" s="47"/>
      <c r="W8" s="54"/>
      <c r="X8" s="48" t="s">
        <v>290</v>
      </c>
      <c r="Y8" s="47"/>
      <c r="Z8" s="47"/>
      <c r="AA8" s="54"/>
      <c r="AB8" s="54"/>
      <c r="AC8" s="47"/>
      <c r="AD8" s="395" t="s">
        <v>374</v>
      </c>
      <c r="AE8" s="395"/>
      <c r="AF8" s="395"/>
      <c r="AG8" s="395"/>
      <c r="AH8" s="395"/>
      <c r="AI8" s="395"/>
      <c r="AJ8" s="395"/>
      <c r="AK8" s="395"/>
      <c r="AL8" s="395"/>
      <c r="AM8" s="395"/>
      <c r="AN8" s="395"/>
      <c r="AO8" s="395"/>
      <c r="AP8" s="395"/>
      <c r="AQ8" s="395"/>
      <c r="AR8" s="395"/>
      <c r="AS8" s="395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47"/>
      <c r="BF8" s="47" t="s">
        <v>292</v>
      </c>
      <c r="BG8" s="51"/>
      <c r="BH8" s="47"/>
      <c r="BI8" s="51"/>
      <c r="BJ8" s="51"/>
      <c r="BK8" s="47"/>
      <c r="BL8" s="47"/>
      <c r="BM8" s="47"/>
      <c r="BN8" s="47"/>
      <c r="BO8" s="47"/>
      <c r="BP8" s="47"/>
      <c r="BQ8" s="263"/>
      <c r="BR8" s="256"/>
      <c r="BS8" s="256"/>
      <c r="BT8" s="55"/>
      <c r="BU8" s="184">
        <v>2</v>
      </c>
      <c r="BV8" s="185">
        <v>36</v>
      </c>
      <c r="BW8" s="183"/>
      <c r="BX8" s="183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</row>
    <row r="9" spans="1:280" s="12" customFormat="1" ht="42.6" customHeight="1" x14ac:dyDescent="0.85">
      <c r="A9" s="47"/>
      <c r="B9" s="52" t="s">
        <v>565</v>
      </c>
      <c r="C9" s="47"/>
      <c r="D9" s="47"/>
      <c r="E9" s="47"/>
      <c r="F9" s="47"/>
      <c r="G9" s="47"/>
      <c r="H9" s="56"/>
      <c r="I9" s="56"/>
      <c r="J9" s="56"/>
      <c r="K9" s="56"/>
      <c r="L9" s="47"/>
      <c r="M9" s="47"/>
      <c r="N9" s="47"/>
      <c r="O9" s="47"/>
      <c r="P9" s="47"/>
      <c r="Q9" s="57"/>
      <c r="R9" s="51"/>
      <c r="S9" s="51"/>
      <c r="T9" s="51"/>
      <c r="U9" s="51"/>
      <c r="V9" s="54"/>
      <c r="W9" s="54"/>
      <c r="X9" s="54"/>
      <c r="Y9" s="54"/>
      <c r="Z9" s="54"/>
      <c r="AA9" s="54"/>
      <c r="AB9" s="54"/>
      <c r="AC9" s="47"/>
      <c r="AD9" s="395"/>
      <c r="AE9" s="395"/>
      <c r="AF9" s="395"/>
      <c r="AG9" s="395"/>
      <c r="AH9" s="395"/>
      <c r="AI9" s="395"/>
      <c r="AJ9" s="395"/>
      <c r="AK9" s="395"/>
      <c r="AL9" s="395"/>
      <c r="AM9" s="395"/>
      <c r="AN9" s="395"/>
      <c r="AO9" s="395"/>
      <c r="AP9" s="395"/>
      <c r="AQ9" s="395"/>
      <c r="AR9" s="395"/>
      <c r="AS9" s="395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47"/>
      <c r="BF9" s="51"/>
      <c r="BG9" s="51"/>
      <c r="BH9" s="47"/>
      <c r="BI9" s="51"/>
      <c r="BJ9" s="51"/>
      <c r="BK9" s="47"/>
      <c r="BL9" s="47"/>
      <c r="BM9" s="47"/>
      <c r="BN9" s="47"/>
      <c r="BO9" s="47"/>
      <c r="BP9" s="47"/>
      <c r="BQ9" s="263"/>
      <c r="BR9" s="256"/>
      <c r="BS9" s="256"/>
      <c r="BT9" s="55"/>
      <c r="BU9" s="184">
        <v>3</v>
      </c>
      <c r="BV9" s="185" t="s">
        <v>423</v>
      </c>
      <c r="BW9" s="183"/>
      <c r="BX9" s="183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</row>
    <row r="10" spans="1:280" s="12" customFormat="1" ht="42.6" customHeight="1" x14ac:dyDescent="0.85">
      <c r="A10" s="47"/>
      <c r="B10" s="47" t="s">
        <v>424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256"/>
      <c r="R10" s="248"/>
      <c r="S10" s="248"/>
      <c r="T10" s="47"/>
      <c r="U10" s="47"/>
      <c r="V10" s="47"/>
      <c r="W10" s="47"/>
      <c r="X10" s="47"/>
      <c r="Y10" s="58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263"/>
      <c r="BR10" s="256"/>
      <c r="BS10" s="256"/>
      <c r="BT10" s="55"/>
      <c r="BU10" s="184">
        <v>4</v>
      </c>
      <c r="BV10" s="185">
        <v>74</v>
      </c>
      <c r="BW10" s="183"/>
      <c r="BX10" s="183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</row>
    <row r="11" spans="1:280" s="12" customFormat="1" ht="42.6" customHeight="1" x14ac:dyDescent="0.8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248"/>
      <c r="S11" s="248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 t="s">
        <v>293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263"/>
      <c r="BR11" s="256"/>
      <c r="BS11" s="256"/>
      <c r="BT11" s="55"/>
      <c r="BU11" s="184">
        <v>5</v>
      </c>
      <c r="BV11" s="185">
        <v>76</v>
      </c>
      <c r="BW11" s="183"/>
      <c r="BX11" s="183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</row>
    <row r="12" spans="1:280" s="12" customFormat="1" ht="42.6" customHeight="1" x14ac:dyDescent="0.85">
      <c r="A12" s="47"/>
      <c r="B12" s="52" t="s">
        <v>571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248"/>
      <c r="S12" s="248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256"/>
      <c r="BG12" s="256"/>
      <c r="BH12" s="256"/>
      <c r="BI12" s="256"/>
      <c r="BJ12" s="256"/>
      <c r="BK12" s="256"/>
      <c r="BL12" s="256"/>
      <c r="BM12" s="256"/>
      <c r="BN12" s="47"/>
      <c r="BO12" s="47"/>
      <c r="BP12" s="47"/>
      <c r="BQ12" s="263"/>
      <c r="BR12" s="256"/>
      <c r="BS12" s="256"/>
      <c r="BT12" s="55"/>
      <c r="BU12" s="184">
        <v>6</v>
      </c>
      <c r="BV12" s="185" t="s">
        <v>448</v>
      </c>
      <c r="BW12" s="183"/>
      <c r="BX12" s="183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</row>
    <row r="13" spans="1:280" s="12" customFormat="1" ht="42.6" customHeight="1" x14ac:dyDescent="0.85">
      <c r="A13" s="47"/>
      <c r="B13" s="52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248"/>
      <c r="S13" s="248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256"/>
      <c r="BG13" s="256"/>
      <c r="BH13" s="256"/>
      <c r="BI13" s="256"/>
      <c r="BJ13" s="256"/>
      <c r="BK13" s="256"/>
      <c r="BL13" s="256"/>
      <c r="BM13" s="256"/>
      <c r="BN13" s="47"/>
      <c r="BO13" s="47"/>
      <c r="BP13" s="47"/>
      <c r="BQ13" s="263"/>
      <c r="BR13" s="256"/>
      <c r="BS13" s="256"/>
      <c r="BT13" s="256"/>
      <c r="BU13" s="181"/>
      <c r="BV13" s="181"/>
      <c r="BW13" s="183"/>
      <c r="BX13" s="183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</row>
    <row r="14" spans="1:280" s="12" customFormat="1" ht="36" customHeight="1" x14ac:dyDescent="0.8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248"/>
      <c r="S14" s="248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256"/>
      <c r="BG14" s="256"/>
      <c r="BH14" s="256"/>
      <c r="BI14" s="256"/>
      <c r="BJ14" s="256"/>
      <c r="BK14" s="256"/>
      <c r="BL14" s="256"/>
      <c r="BM14" s="256"/>
      <c r="BN14" s="47"/>
      <c r="BO14" s="47"/>
      <c r="BP14" s="47"/>
      <c r="BQ14" s="256"/>
      <c r="BR14" s="256"/>
      <c r="BS14" s="256"/>
      <c r="BT14" s="256"/>
      <c r="BU14" s="181"/>
      <c r="BV14" s="183"/>
      <c r="BW14" s="183"/>
      <c r="BX14" s="183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</row>
    <row r="15" spans="1:280" s="8" customFormat="1" ht="42.6" customHeight="1" x14ac:dyDescent="0.75">
      <c r="A15" s="60"/>
      <c r="B15" s="61" t="s">
        <v>225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2"/>
      <c r="S15" s="62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3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3" t="s">
        <v>226</v>
      </c>
      <c r="BC15" s="60"/>
      <c r="BD15" s="60"/>
      <c r="BE15" s="60"/>
      <c r="BF15" s="64"/>
      <c r="BG15" s="64"/>
      <c r="BH15" s="64"/>
      <c r="BI15" s="64"/>
      <c r="BJ15" s="64"/>
      <c r="BK15" s="64"/>
      <c r="BL15" s="64"/>
      <c r="BM15" s="64"/>
      <c r="BN15" s="60"/>
      <c r="BO15" s="60"/>
      <c r="BP15" s="60"/>
      <c r="BQ15" s="64"/>
      <c r="BR15" s="64"/>
      <c r="BS15" s="64"/>
      <c r="BT15" s="64"/>
      <c r="BU15" s="181"/>
      <c r="BV15" s="183"/>
      <c r="BW15" s="183"/>
      <c r="BX15" s="183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</row>
    <row r="16" spans="1:280" s="12" customFormat="1" ht="42.6" customHeight="1" thickBot="1" x14ac:dyDescent="0.8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2"/>
      <c r="S16" s="62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4"/>
      <c r="BG16" s="64"/>
      <c r="BH16" s="64"/>
      <c r="BI16" s="64"/>
      <c r="BJ16" s="64"/>
      <c r="BK16" s="64"/>
      <c r="BL16" s="64"/>
      <c r="BM16" s="64"/>
      <c r="BN16" s="60"/>
      <c r="BO16" s="60"/>
      <c r="BP16" s="60"/>
      <c r="BQ16" s="64"/>
      <c r="BR16" s="64"/>
      <c r="BS16" s="64"/>
      <c r="BT16" s="64"/>
      <c r="BU16" s="181"/>
      <c r="BV16" s="183"/>
      <c r="BW16" s="183"/>
      <c r="BX16" s="183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</row>
    <row r="17" spans="1:280" s="12" customFormat="1" ht="42.6" customHeight="1" x14ac:dyDescent="0.6">
      <c r="A17" s="396" t="s">
        <v>425</v>
      </c>
      <c r="B17" s="398" t="s">
        <v>227</v>
      </c>
      <c r="C17" s="391"/>
      <c r="D17" s="391"/>
      <c r="E17" s="391"/>
      <c r="F17" s="399" t="s">
        <v>572</v>
      </c>
      <c r="G17" s="391" t="s">
        <v>228</v>
      </c>
      <c r="H17" s="391"/>
      <c r="I17" s="391"/>
      <c r="J17" s="399" t="s">
        <v>573</v>
      </c>
      <c r="K17" s="391" t="s">
        <v>229</v>
      </c>
      <c r="L17" s="391"/>
      <c r="M17" s="391"/>
      <c r="N17" s="391"/>
      <c r="O17" s="391" t="s">
        <v>230</v>
      </c>
      <c r="P17" s="391"/>
      <c r="Q17" s="391"/>
      <c r="R17" s="391"/>
      <c r="S17" s="399" t="s">
        <v>574</v>
      </c>
      <c r="T17" s="391" t="s">
        <v>231</v>
      </c>
      <c r="U17" s="391"/>
      <c r="V17" s="391"/>
      <c r="W17" s="399" t="s">
        <v>575</v>
      </c>
      <c r="X17" s="391" t="s">
        <v>232</v>
      </c>
      <c r="Y17" s="391"/>
      <c r="Z17" s="391"/>
      <c r="AA17" s="399" t="s">
        <v>576</v>
      </c>
      <c r="AB17" s="391" t="s">
        <v>233</v>
      </c>
      <c r="AC17" s="391"/>
      <c r="AD17" s="391"/>
      <c r="AE17" s="391"/>
      <c r="AF17" s="399" t="s">
        <v>577</v>
      </c>
      <c r="AG17" s="391" t="s">
        <v>234</v>
      </c>
      <c r="AH17" s="391"/>
      <c r="AI17" s="391"/>
      <c r="AJ17" s="399" t="s">
        <v>578</v>
      </c>
      <c r="AK17" s="391" t="s">
        <v>235</v>
      </c>
      <c r="AL17" s="391"/>
      <c r="AM17" s="391"/>
      <c r="AN17" s="391"/>
      <c r="AO17" s="391" t="s">
        <v>236</v>
      </c>
      <c r="AP17" s="391"/>
      <c r="AQ17" s="391"/>
      <c r="AR17" s="391"/>
      <c r="AS17" s="399" t="s">
        <v>579</v>
      </c>
      <c r="AT17" s="391" t="s">
        <v>237</v>
      </c>
      <c r="AU17" s="391"/>
      <c r="AV17" s="391"/>
      <c r="AW17" s="399" t="s">
        <v>580</v>
      </c>
      <c r="AX17" s="391" t="s">
        <v>238</v>
      </c>
      <c r="AY17" s="391"/>
      <c r="AZ17" s="391"/>
      <c r="BA17" s="392"/>
      <c r="BB17" s="335" t="s">
        <v>239</v>
      </c>
      <c r="BC17" s="384"/>
      <c r="BD17" s="387" t="s">
        <v>240</v>
      </c>
      <c r="BE17" s="384"/>
      <c r="BF17" s="387" t="s">
        <v>241</v>
      </c>
      <c r="BG17" s="384"/>
      <c r="BH17" s="387" t="s">
        <v>242</v>
      </c>
      <c r="BI17" s="384"/>
      <c r="BJ17" s="387" t="s">
        <v>286</v>
      </c>
      <c r="BK17" s="384"/>
      <c r="BL17" s="387" t="s">
        <v>243</v>
      </c>
      <c r="BM17" s="336"/>
      <c r="BN17" s="335" t="s">
        <v>244</v>
      </c>
      <c r="BO17" s="336"/>
      <c r="BP17" s="337"/>
      <c r="BQ17" s="335" t="s">
        <v>2</v>
      </c>
      <c r="BR17" s="336"/>
      <c r="BS17" s="336"/>
      <c r="BT17" s="337"/>
      <c r="BU17" s="181"/>
      <c r="BV17" s="183"/>
      <c r="BW17" s="183"/>
      <c r="BX17" s="183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</row>
    <row r="18" spans="1:280" s="12" customFormat="1" ht="402.75" customHeight="1" thickBot="1" x14ac:dyDescent="0.65">
      <c r="A18" s="397"/>
      <c r="B18" s="105" t="s">
        <v>245</v>
      </c>
      <c r="C18" s="106" t="s">
        <v>246</v>
      </c>
      <c r="D18" s="106" t="s">
        <v>247</v>
      </c>
      <c r="E18" s="106" t="s">
        <v>248</v>
      </c>
      <c r="F18" s="400"/>
      <c r="G18" s="106" t="s">
        <v>249</v>
      </c>
      <c r="H18" s="106" t="s">
        <v>250</v>
      </c>
      <c r="I18" s="106" t="s">
        <v>251</v>
      </c>
      <c r="J18" s="400"/>
      <c r="K18" s="106" t="s">
        <v>252</v>
      </c>
      <c r="L18" s="106" t="s">
        <v>253</v>
      </c>
      <c r="M18" s="106" t="s">
        <v>254</v>
      </c>
      <c r="N18" s="106" t="s">
        <v>255</v>
      </c>
      <c r="O18" s="106" t="s">
        <v>256</v>
      </c>
      <c r="P18" s="106" t="s">
        <v>246</v>
      </c>
      <c r="Q18" s="106" t="s">
        <v>247</v>
      </c>
      <c r="R18" s="106" t="s">
        <v>248</v>
      </c>
      <c r="S18" s="400"/>
      <c r="T18" s="106" t="s">
        <v>257</v>
      </c>
      <c r="U18" s="106" t="s">
        <v>258</v>
      </c>
      <c r="V18" s="106" t="s">
        <v>259</v>
      </c>
      <c r="W18" s="400"/>
      <c r="X18" s="106" t="s">
        <v>260</v>
      </c>
      <c r="Y18" s="106" t="s">
        <v>261</v>
      </c>
      <c r="Z18" s="106" t="s">
        <v>262</v>
      </c>
      <c r="AA18" s="400"/>
      <c r="AB18" s="106" t="s">
        <v>260</v>
      </c>
      <c r="AC18" s="106" t="s">
        <v>261</v>
      </c>
      <c r="AD18" s="106" t="s">
        <v>262</v>
      </c>
      <c r="AE18" s="106" t="s">
        <v>263</v>
      </c>
      <c r="AF18" s="400"/>
      <c r="AG18" s="106" t="s">
        <v>249</v>
      </c>
      <c r="AH18" s="106" t="s">
        <v>250</v>
      </c>
      <c r="AI18" s="106" t="s">
        <v>251</v>
      </c>
      <c r="AJ18" s="400"/>
      <c r="AK18" s="106" t="s">
        <v>264</v>
      </c>
      <c r="AL18" s="106" t="s">
        <v>265</v>
      </c>
      <c r="AM18" s="106" t="s">
        <v>266</v>
      </c>
      <c r="AN18" s="106" t="s">
        <v>267</v>
      </c>
      <c r="AO18" s="106" t="s">
        <v>256</v>
      </c>
      <c r="AP18" s="106" t="s">
        <v>246</v>
      </c>
      <c r="AQ18" s="106" t="s">
        <v>247</v>
      </c>
      <c r="AR18" s="106" t="s">
        <v>248</v>
      </c>
      <c r="AS18" s="400"/>
      <c r="AT18" s="106" t="s">
        <v>249</v>
      </c>
      <c r="AU18" s="106" t="s">
        <v>250</v>
      </c>
      <c r="AV18" s="106" t="s">
        <v>251</v>
      </c>
      <c r="AW18" s="400"/>
      <c r="AX18" s="106" t="s">
        <v>252</v>
      </c>
      <c r="AY18" s="106" t="s">
        <v>253</v>
      </c>
      <c r="AZ18" s="106" t="s">
        <v>254</v>
      </c>
      <c r="BA18" s="107" t="s">
        <v>268</v>
      </c>
      <c r="BB18" s="385"/>
      <c r="BC18" s="386"/>
      <c r="BD18" s="388"/>
      <c r="BE18" s="386"/>
      <c r="BF18" s="388"/>
      <c r="BG18" s="386"/>
      <c r="BH18" s="388"/>
      <c r="BI18" s="386"/>
      <c r="BJ18" s="388"/>
      <c r="BK18" s="386"/>
      <c r="BL18" s="388"/>
      <c r="BM18" s="389"/>
      <c r="BN18" s="338"/>
      <c r="BO18" s="339"/>
      <c r="BP18" s="340"/>
      <c r="BQ18" s="338"/>
      <c r="BR18" s="339"/>
      <c r="BS18" s="339"/>
      <c r="BT18" s="340"/>
      <c r="BU18" s="181"/>
      <c r="BV18" s="183"/>
      <c r="BW18" s="183"/>
      <c r="BX18" s="183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</row>
    <row r="19" spans="1:280" s="8" customFormat="1" ht="42.6" customHeight="1" x14ac:dyDescent="0.75">
      <c r="A19" s="65" t="s">
        <v>269</v>
      </c>
      <c r="B19" s="66"/>
      <c r="C19" s="67"/>
      <c r="D19" s="67"/>
      <c r="E19" s="67"/>
      <c r="F19" s="67"/>
      <c r="G19" s="67"/>
      <c r="H19" s="67"/>
      <c r="I19" s="67"/>
      <c r="J19" s="68">
        <v>17</v>
      </c>
      <c r="K19" s="67"/>
      <c r="L19" s="67"/>
      <c r="M19" s="67"/>
      <c r="N19" s="67"/>
      <c r="O19" s="69"/>
      <c r="P19" s="69"/>
      <c r="Q19" s="69"/>
      <c r="R19" s="69"/>
      <c r="S19" s="69" t="s">
        <v>270</v>
      </c>
      <c r="T19" s="69" t="s">
        <v>270</v>
      </c>
      <c r="U19" s="69" t="s">
        <v>270</v>
      </c>
      <c r="V19" s="70" t="s">
        <v>270</v>
      </c>
      <c r="W19" s="70" t="s">
        <v>271</v>
      </c>
      <c r="X19" s="70" t="s">
        <v>271</v>
      </c>
      <c r="Y19" s="69"/>
      <c r="Z19" s="69"/>
      <c r="AA19" s="69"/>
      <c r="AB19" s="69"/>
      <c r="AC19" s="69"/>
      <c r="AD19" s="246">
        <v>17</v>
      </c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 t="s">
        <v>270</v>
      </c>
      <c r="AQ19" s="69" t="s">
        <v>270</v>
      </c>
      <c r="AR19" s="69" t="s">
        <v>270</v>
      </c>
      <c r="AS19" s="71" t="s">
        <v>272</v>
      </c>
      <c r="AT19" s="71" t="s">
        <v>272</v>
      </c>
      <c r="AU19" s="70" t="s">
        <v>271</v>
      </c>
      <c r="AV19" s="70" t="s">
        <v>271</v>
      </c>
      <c r="AW19" s="70" t="s">
        <v>271</v>
      </c>
      <c r="AX19" s="70" t="s">
        <v>271</v>
      </c>
      <c r="AY19" s="70" t="s">
        <v>271</v>
      </c>
      <c r="AZ19" s="70" t="s">
        <v>271</v>
      </c>
      <c r="BA19" s="72" t="s">
        <v>271</v>
      </c>
      <c r="BB19" s="390">
        <f t="shared" ref="BB19:BB24" si="0">SUM(J19,AD19)</f>
        <v>34</v>
      </c>
      <c r="BC19" s="391"/>
      <c r="BD19" s="391">
        <v>7</v>
      </c>
      <c r="BE19" s="391"/>
      <c r="BF19" s="391">
        <v>2</v>
      </c>
      <c r="BG19" s="391"/>
      <c r="BH19" s="391"/>
      <c r="BI19" s="391"/>
      <c r="BJ19" s="391"/>
      <c r="BK19" s="391"/>
      <c r="BL19" s="391"/>
      <c r="BM19" s="392"/>
      <c r="BN19" s="313">
        <v>9</v>
      </c>
      <c r="BO19" s="314"/>
      <c r="BP19" s="315"/>
      <c r="BQ19" s="313">
        <f t="shared" ref="BQ19:BQ24" si="1">SUM(BB19:BN19)</f>
        <v>52</v>
      </c>
      <c r="BR19" s="314"/>
      <c r="BS19" s="314"/>
      <c r="BT19" s="315"/>
      <c r="BU19" s="181"/>
      <c r="BV19" s="183"/>
      <c r="BW19" s="183"/>
      <c r="BX19" s="183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</row>
    <row r="20" spans="1:280" s="8" customFormat="1" ht="42.6" customHeight="1" x14ac:dyDescent="0.75">
      <c r="A20" s="73" t="s">
        <v>273</v>
      </c>
      <c r="B20" s="74"/>
      <c r="C20" s="75"/>
      <c r="D20" s="75"/>
      <c r="E20" s="75"/>
      <c r="F20" s="75"/>
      <c r="G20" s="75"/>
      <c r="H20" s="75"/>
      <c r="I20" s="75"/>
      <c r="J20" s="76">
        <v>17</v>
      </c>
      <c r="K20" s="75"/>
      <c r="L20" s="75"/>
      <c r="M20" s="75"/>
      <c r="N20" s="75"/>
      <c r="O20" s="77"/>
      <c r="P20" s="77"/>
      <c r="Q20" s="77"/>
      <c r="R20" s="77"/>
      <c r="S20" s="77" t="s">
        <v>270</v>
      </c>
      <c r="T20" s="77" t="s">
        <v>270</v>
      </c>
      <c r="U20" s="77" t="s">
        <v>270</v>
      </c>
      <c r="V20" s="77" t="s">
        <v>270</v>
      </c>
      <c r="W20" s="78" t="s">
        <v>271</v>
      </c>
      <c r="X20" s="78" t="s">
        <v>271</v>
      </c>
      <c r="Y20" s="77"/>
      <c r="Z20" s="77"/>
      <c r="AA20" s="77"/>
      <c r="AB20" s="77"/>
      <c r="AC20" s="77"/>
      <c r="AD20" s="244">
        <v>17</v>
      </c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 t="s">
        <v>270</v>
      </c>
      <c r="AQ20" s="77" t="s">
        <v>270</v>
      </c>
      <c r="AR20" s="77" t="s">
        <v>270</v>
      </c>
      <c r="AS20" s="77" t="s">
        <v>270</v>
      </c>
      <c r="AT20" s="78" t="s">
        <v>271</v>
      </c>
      <c r="AU20" s="78" t="s">
        <v>271</v>
      </c>
      <c r="AV20" s="78" t="s">
        <v>271</v>
      </c>
      <c r="AW20" s="78" t="s">
        <v>271</v>
      </c>
      <c r="AX20" s="78" t="s">
        <v>271</v>
      </c>
      <c r="AY20" s="78" t="s">
        <v>271</v>
      </c>
      <c r="AZ20" s="78" t="s">
        <v>271</v>
      </c>
      <c r="BA20" s="79" t="s">
        <v>271</v>
      </c>
      <c r="BB20" s="382">
        <f t="shared" si="0"/>
        <v>34</v>
      </c>
      <c r="BC20" s="383"/>
      <c r="BD20" s="383">
        <v>8</v>
      </c>
      <c r="BE20" s="383"/>
      <c r="BF20" s="383"/>
      <c r="BG20" s="383"/>
      <c r="BH20" s="383"/>
      <c r="BI20" s="383"/>
      <c r="BJ20" s="383"/>
      <c r="BK20" s="383"/>
      <c r="BL20" s="383"/>
      <c r="BM20" s="378"/>
      <c r="BN20" s="316">
        <v>10</v>
      </c>
      <c r="BO20" s="317"/>
      <c r="BP20" s="318"/>
      <c r="BQ20" s="316">
        <f t="shared" si="1"/>
        <v>52</v>
      </c>
      <c r="BR20" s="317"/>
      <c r="BS20" s="317"/>
      <c r="BT20" s="318"/>
      <c r="BU20" s="181"/>
      <c r="BV20" s="183"/>
      <c r="BW20" s="183"/>
      <c r="BX20" s="183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</row>
    <row r="21" spans="1:280" s="8" customFormat="1" ht="42.6" customHeight="1" x14ac:dyDescent="0.75">
      <c r="A21" s="73" t="s">
        <v>274</v>
      </c>
      <c r="B21" s="74"/>
      <c r="C21" s="75"/>
      <c r="D21" s="75"/>
      <c r="E21" s="75"/>
      <c r="F21" s="75"/>
      <c r="G21" s="75"/>
      <c r="H21" s="75"/>
      <c r="I21" s="75"/>
      <c r="J21" s="76">
        <v>16</v>
      </c>
      <c r="K21" s="75"/>
      <c r="L21" s="75"/>
      <c r="M21" s="75"/>
      <c r="N21" s="75"/>
      <c r="O21" s="77"/>
      <c r="P21" s="77"/>
      <c r="Q21" s="77"/>
      <c r="R21" s="77" t="s">
        <v>270</v>
      </c>
      <c r="S21" s="77" t="s">
        <v>270</v>
      </c>
      <c r="T21" s="77" t="s">
        <v>270</v>
      </c>
      <c r="U21" s="78" t="s">
        <v>271</v>
      </c>
      <c r="V21" s="78" t="s">
        <v>271</v>
      </c>
      <c r="W21" s="77"/>
      <c r="X21" s="77"/>
      <c r="Y21" s="77"/>
      <c r="Z21" s="77"/>
      <c r="AA21" s="77"/>
      <c r="AB21" s="77"/>
      <c r="AC21" s="77"/>
      <c r="AD21" s="244">
        <v>16</v>
      </c>
      <c r="AE21" s="77"/>
      <c r="AF21" s="77"/>
      <c r="AG21" s="77"/>
      <c r="AH21" s="77"/>
      <c r="AI21" s="77"/>
      <c r="AJ21" s="77"/>
      <c r="AK21" s="77"/>
      <c r="AL21" s="77"/>
      <c r="AM21" s="77" t="s">
        <v>270</v>
      </c>
      <c r="AN21" s="77" t="s">
        <v>270</v>
      </c>
      <c r="AO21" s="77" t="s">
        <v>270</v>
      </c>
      <c r="AP21" s="77" t="s">
        <v>275</v>
      </c>
      <c r="AQ21" s="77" t="s">
        <v>275</v>
      </c>
      <c r="AR21" s="77" t="s">
        <v>275</v>
      </c>
      <c r="AS21" s="77" t="s">
        <v>275</v>
      </c>
      <c r="AT21" s="78" t="s">
        <v>271</v>
      </c>
      <c r="AU21" s="78" t="s">
        <v>271</v>
      </c>
      <c r="AV21" s="78" t="s">
        <v>271</v>
      </c>
      <c r="AW21" s="78" t="s">
        <v>271</v>
      </c>
      <c r="AX21" s="78" t="s">
        <v>271</v>
      </c>
      <c r="AY21" s="78" t="s">
        <v>271</v>
      </c>
      <c r="AZ21" s="78" t="s">
        <v>271</v>
      </c>
      <c r="BA21" s="79" t="s">
        <v>271</v>
      </c>
      <c r="BB21" s="382">
        <f t="shared" si="0"/>
        <v>32</v>
      </c>
      <c r="BC21" s="383"/>
      <c r="BD21" s="383">
        <v>6</v>
      </c>
      <c r="BE21" s="383"/>
      <c r="BF21" s="383"/>
      <c r="BG21" s="383"/>
      <c r="BH21" s="383">
        <v>4</v>
      </c>
      <c r="BI21" s="383"/>
      <c r="BJ21" s="383"/>
      <c r="BK21" s="383"/>
      <c r="BL21" s="383"/>
      <c r="BM21" s="378"/>
      <c r="BN21" s="316">
        <v>10</v>
      </c>
      <c r="BO21" s="317"/>
      <c r="BP21" s="318"/>
      <c r="BQ21" s="316">
        <f t="shared" si="1"/>
        <v>52</v>
      </c>
      <c r="BR21" s="317"/>
      <c r="BS21" s="317"/>
      <c r="BT21" s="318"/>
      <c r="BU21" s="181"/>
      <c r="BV21" s="183"/>
      <c r="BW21" s="183"/>
      <c r="BX21" s="183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</row>
    <row r="22" spans="1:280" s="8" customFormat="1" ht="42.6" customHeight="1" x14ac:dyDescent="0.75">
      <c r="A22" s="73" t="s">
        <v>426</v>
      </c>
      <c r="B22" s="74"/>
      <c r="C22" s="75"/>
      <c r="D22" s="75"/>
      <c r="E22" s="75"/>
      <c r="F22" s="75"/>
      <c r="G22" s="75"/>
      <c r="H22" s="75"/>
      <c r="I22" s="75"/>
      <c r="J22" s="76">
        <v>17</v>
      </c>
      <c r="K22" s="75"/>
      <c r="L22" s="75"/>
      <c r="M22" s="75"/>
      <c r="N22" s="75"/>
      <c r="O22" s="77"/>
      <c r="P22" s="77"/>
      <c r="Q22" s="77"/>
      <c r="R22" s="77"/>
      <c r="S22" s="77" t="s">
        <v>270</v>
      </c>
      <c r="T22" s="77" t="s">
        <v>270</v>
      </c>
      <c r="U22" s="77" t="s">
        <v>270</v>
      </c>
      <c r="V22" s="78" t="s">
        <v>271</v>
      </c>
      <c r="W22" s="78" t="s">
        <v>271</v>
      </c>
      <c r="X22" s="77"/>
      <c r="Y22" s="77"/>
      <c r="Z22" s="77"/>
      <c r="AA22" s="77"/>
      <c r="AB22" s="77"/>
      <c r="AC22" s="77"/>
      <c r="AD22" s="244">
        <v>16</v>
      </c>
      <c r="AE22" s="77"/>
      <c r="AF22" s="77"/>
      <c r="AG22" s="77"/>
      <c r="AH22" s="77"/>
      <c r="AI22" s="77"/>
      <c r="AJ22" s="77"/>
      <c r="AK22" s="77"/>
      <c r="AL22" s="77"/>
      <c r="AM22" s="77"/>
      <c r="AN22" s="77" t="s">
        <v>270</v>
      </c>
      <c r="AO22" s="77" t="s">
        <v>270</v>
      </c>
      <c r="AP22" s="77" t="s">
        <v>275</v>
      </c>
      <c r="AQ22" s="77" t="s">
        <v>275</v>
      </c>
      <c r="AR22" s="77" t="s">
        <v>275</v>
      </c>
      <c r="AS22" s="77" t="s">
        <v>275</v>
      </c>
      <c r="AT22" s="78" t="s">
        <v>271</v>
      </c>
      <c r="AU22" s="78" t="s">
        <v>271</v>
      </c>
      <c r="AV22" s="78" t="s">
        <v>271</v>
      </c>
      <c r="AW22" s="78" t="s">
        <v>271</v>
      </c>
      <c r="AX22" s="78" t="s">
        <v>271</v>
      </c>
      <c r="AY22" s="78" t="s">
        <v>271</v>
      </c>
      <c r="AZ22" s="78" t="s">
        <v>271</v>
      </c>
      <c r="BA22" s="79" t="s">
        <v>271</v>
      </c>
      <c r="BB22" s="382">
        <f t="shared" si="0"/>
        <v>33</v>
      </c>
      <c r="BC22" s="383"/>
      <c r="BD22" s="383">
        <v>5</v>
      </c>
      <c r="BE22" s="383"/>
      <c r="BF22" s="383"/>
      <c r="BG22" s="383"/>
      <c r="BH22" s="383">
        <v>4</v>
      </c>
      <c r="BI22" s="383"/>
      <c r="BJ22" s="383"/>
      <c r="BK22" s="383"/>
      <c r="BL22" s="383"/>
      <c r="BM22" s="378"/>
      <c r="BN22" s="316">
        <v>10</v>
      </c>
      <c r="BO22" s="317"/>
      <c r="BP22" s="318"/>
      <c r="BQ22" s="316">
        <f t="shared" si="1"/>
        <v>52</v>
      </c>
      <c r="BR22" s="317"/>
      <c r="BS22" s="317"/>
      <c r="BT22" s="318"/>
      <c r="BU22" s="181"/>
      <c r="BV22" s="183"/>
      <c r="BW22" s="183"/>
      <c r="BX22" s="183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</row>
    <row r="23" spans="1:280" s="8" customFormat="1" ht="42.6" customHeight="1" x14ac:dyDescent="0.75">
      <c r="A23" s="73" t="s">
        <v>295</v>
      </c>
      <c r="B23" s="80"/>
      <c r="C23" s="81"/>
      <c r="D23" s="81"/>
      <c r="E23" s="81"/>
      <c r="F23" s="81"/>
      <c r="G23" s="81"/>
      <c r="H23" s="81"/>
      <c r="I23" s="81"/>
      <c r="J23" s="82">
        <v>18</v>
      </c>
      <c r="K23" s="81"/>
      <c r="L23" s="81"/>
      <c r="M23" s="81"/>
      <c r="N23" s="81"/>
      <c r="O23" s="83"/>
      <c r="P23" s="83"/>
      <c r="Q23" s="83"/>
      <c r="R23" s="83"/>
      <c r="S23" s="77"/>
      <c r="T23" s="77" t="s">
        <v>270</v>
      </c>
      <c r="U23" s="77" t="s">
        <v>270</v>
      </c>
      <c r="V23" s="77" t="s">
        <v>270</v>
      </c>
      <c r="W23" s="78" t="s">
        <v>271</v>
      </c>
      <c r="X23" s="84" t="s">
        <v>271</v>
      </c>
      <c r="Y23" s="83"/>
      <c r="Z23" s="83"/>
      <c r="AA23" s="83"/>
      <c r="AB23" s="83"/>
      <c r="AC23" s="83"/>
      <c r="AD23" s="85">
        <v>18</v>
      </c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 t="s">
        <v>270</v>
      </c>
      <c r="AR23" s="83" t="s">
        <v>270</v>
      </c>
      <c r="AS23" s="83" t="s">
        <v>270</v>
      </c>
      <c r="AT23" s="84" t="s">
        <v>271</v>
      </c>
      <c r="AU23" s="84" t="s">
        <v>271</v>
      </c>
      <c r="AV23" s="84" t="s">
        <v>271</v>
      </c>
      <c r="AW23" s="84" t="s">
        <v>271</v>
      </c>
      <c r="AX23" s="84" t="s">
        <v>271</v>
      </c>
      <c r="AY23" s="84" t="s">
        <v>271</v>
      </c>
      <c r="AZ23" s="84" t="s">
        <v>271</v>
      </c>
      <c r="BA23" s="86" t="s">
        <v>271</v>
      </c>
      <c r="BB23" s="382">
        <f t="shared" si="0"/>
        <v>36</v>
      </c>
      <c r="BC23" s="383"/>
      <c r="BD23" s="383">
        <v>6</v>
      </c>
      <c r="BE23" s="383"/>
      <c r="BF23" s="383"/>
      <c r="BG23" s="383"/>
      <c r="BH23" s="383"/>
      <c r="BI23" s="383"/>
      <c r="BJ23" s="383"/>
      <c r="BK23" s="383"/>
      <c r="BL23" s="383"/>
      <c r="BM23" s="378"/>
      <c r="BN23" s="289">
        <v>10</v>
      </c>
      <c r="BO23" s="290"/>
      <c r="BP23" s="291"/>
      <c r="BQ23" s="316">
        <f t="shared" si="1"/>
        <v>52</v>
      </c>
      <c r="BR23" s="317"/>
      <c r="BS23" s="317"/>
      <c r="BT23" s="318"/>
      <c r="BU23" s="181"/>
      <c r="BV23" s="183"/>
      <c r="BW23" s="183"/>
      <c r="BX23" s="183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</row>
    <row r="24" spans="1:280" s="8" customFormat="1" ht="42.6" customHeight="1" thickBot="1" x14ac:dyDescent="0.8">
      <c r="A24" s="249" t="s">
        <v>294</v>
      </c>
      <c r="B24" s="87"/>
      <c r="C24" s="88"/>
      <c r="D24" s="88"/>
      <c r="E24" s="88"/>
      <c r="F24" s="88"/>
      <c r="G24" s="88"/>
      <c r="H24" s="88"/>
      <c r="I24" s="88"/>
      <c r="J24" s="89">
        <v>17</v>
      </c>
      <c r="K24" s="88"/>
      <c r="L24" s="88"/>
      <c r="M24" s="88"/>
      <c r="N24" s="88"/>
      <c r="O24" s="90"/>
      <c r="P24" s="90"/>
      <c r="Q24" s="90"/>
      <c r="R24" s="90"/>
      <c r="S24" s="91" t="s">
        <v>270</v>
      </c>
      <c r="T24" s="91" t="s">
        <v>270</v>
      </c>
      <c r="U24" s="91" t="s">
        <v>270</v>
      </c>
      <c r="V24" s="92" t="s">
        <v>271</v>
      </c>
      <c r="W24" s="92" t="s">
        <v>271</v>
      </c>
      <c r="X24" s="90" t="s">
        <v>277</v>
      </c>
      <c r="Y24" s="90" t="s">
        <v>276</v>
      </c>
      <c r="Z24" s="90" t="s">
        <v>276</v>
      </c>
      <c r="AA24" s="90" t="s">
        <v>276</v>
      </c>
      <c r="AB24" s="90" t="s">
        <v>276</v>
      </c>
      <c r="AC24" s="90" t="s">
        <v>276</v>
      </c>
      <c r="AD24" s="90" t="s">
        <v>276</v>
      </c>
      <c r="AE24" s="90" t="s">
        <v>276</v>
      </c>
      <c r="AF24" s="90" t="s">
        <v>276</v>
      </c>
      <c r="AG24" s="90" t="s">
        <v>276</v>
      </c>
      <c r="AH24" s="90" t="s">
        <v>276</v>
      </c>
      <c r="AI24" s="90" t="s">
        <v>276</v>
      </c>
      <c r="AJ24" s="90" t="s">
        <v>276</v>
      </c>
      <c r="AK24" s="90" t="s">
        <v>276</v>
      </c>
      <c r="AL24" s="90" t="s">
        <v>276</v>
      </c>
      <c r="AM24" s="90" t="s">
        <v>276</v>
      </c>
      <c r="AN24" s="90" t="s">
        <v>276</v>
      </c>
      <c r="AO24" s="90" t="s">
        <v>276</v>
      </c>
      <c r="AP24" s="90" t="s">
        <v>276</v>
      </c>
      <c r="AQ24" s="90" t="s">
        <v>277</v>
      </c>
      <c r="AR24" s="90" t="s">
        <v>277</v>
      </c>
      <c r="AS24" s="90"/>
      <c r="AT24" s="90"/>
      <c r="AU24" s="90"/>
      <c r="AV24" s="90"/>
      <c r="AW24" s="90"/>
      <c r="AX24" s="90"/>
      <c r="AY24" s="90"/>
      <c r="AZ24" s="90"/>
      <c r="BA24" s="93"/>
      <c r="BB24" s="368">
        <f t="shared" si="0"/>
        <v>17</v>
      </c>
      <c r="BC24" s="369"/>
      <c r="BD24" s="369">
        <v>3</v>
      </c>
      <c r="BE24" s="369"/>
      <c r="BF24" s="369"/>
      <c r="BG24" s="369"/>
      <c r="BH24" s="369"/>
      <c r="BI24" s="369"/>
      <c r="BJ24" s="369">
        <v>18</v>
      </c>
      <c r="BK24" s="369"/>
      <c r="BL24" s="369">
        <v>3</v>
      </c>
      <c r="BM24" s="370"/>
      <c r="BN24" s="359">
        <v>2</v>
      </c>
      <c r="BO24" s="360"/>
      <c r="BP24" s="361"/>
      <c r="BQ24" s="365">
        <f t="shared" si="1"/>
        <v>43</v>
      </c>
      <c r="BR24" s="366"/>
      <c r="BS24" s="366"/>
      <c r="BT24" s="367"/>
      <c r="BU24" s="181"/>
      <c r="BV24" s="183"/>
      <c r="BW24" s="183"/>
      <c r="BX24" s="183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</row>
    <row r="25" spans="1:280" s="13" customFormat="1" ht="42.6" customHeight="1" thickBot="1" x14ac:dyDescent="0.7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371">
        <f>SUM(BB19:BB24)</f>
        <v>186</v>
      </c>
      <c r="BC25" s="372"/>
      <c r="BD25" s="373">
        <f>SUM(BD19:BD24)</f>
        <v>35</v>
      </c>
      <c r="BE25" s="372"/>
      <c r="BF25" s="373">
        <f>SUM(BF19:BF24)</f>
        <v>2</v>
      </c>
      <c r="BG25" s="372"/>
      <c r="BH25" s="373">
        <f>SUM(BH19:BH24)</f>
        <v>8</v>
      </c>
      <c r="BI25" s="372"/>
      <c r="BJ25" s="373">
        <f>SUM(BJ19:BJ24)</f>
        <v>18</v>
      </c>
      <c r="BK25" s="372"/>
      <c r="BL25" s="373">
        <f>SUM(BL19:BL24)</f>
        <v>3</v>
      </c>
      <c r="BM25" s="374"/>
      <c r="BN25" s="362">
        <f>SUM(BN19:BN24)</f>
        <v>51</v>
      </c>
      <c r="BO25" s="363"/>
      <c r="BP25" s="364"/>
      <c r="BQ25" s="362">
        <f>SUM(BQ19:BQ24)</f>
        <v>303</v>
      </c>
      <c r="BR25" s="363"/>
      <c r="BS25" s="363"/>
      <c r="BT25" s="364"/>
      <c r="BU25" s="181"/>
      <c r="BV25" s="186"/>
      <c r="BW25" s="186"/>
      <c r="BX25" s="186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</row>
    <row r="26" spans="1:280" s="8" customFormat="1" ht="42.6" customHeight="1" x14ac:dyDescent="0.7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8"/>
      <c r="S26" s="98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4"/>
      <c r="BG26" s="64"/>
      <c r="BH26" s="64"/>
      <c r="BI26" s="64"/>
      <c r="BJ26" s="64"/>
      <c r="BK26" s="99"/>
      <c r="BL26" s="64"/>
      <c r="BM26" s="64"/>
      <c r="BN26" s="100"/>
      <c r="BO26" s="60"/>
      <c r="BP26" s="60"/>
      <c r="BQ26" s="64"/>
      <c r="BR26" s="64"/>
      <c r="BS26" s="64"/>
      <c r="BT26" s="64"/>
      <c r="BU26" s="181"/>
      <c r="BV26" s="183"/>
      <c r="BW26" s="183"/>
      <c r="BX26" s="183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</row>
    <row r="27" spans="1:280" s="8" customFormat="1" ht="42.6" customHeight="1" x14ac:dyDescent="0.75">
      <c r="A27" s="97"/>
      <c r="B27" s="97" t="s">
        <v>278</v>
      </c>
      <c r="D27" s="97"/>
      <c r="E27" s="97"/>
      <c r="F27" s="97"/>
      <c r="G27" s="60"/>
      <c r="H27" s="101"/>
      <c r="I27" s="102" t="s">
        <v>279</v>
      </c>
      <c r="J27" s="97" t="s">
        <v>280</v>
      </c>
      <c r="K27" s="60"/>
      <c r="L27" s="60"/>
      <c r="M27" s="60"/>
      <c r="N27" s="97"/>
      <c r="O27" s="97"/>
      <c r="P27" s="97"/>
      <c r="Q27" s="97"/>
      <c r="R27" s="60"/>
      <c r="S27" s="103" t="s">
        <v>272</v>
      </c>
      <c r="T27" s="102" t="s">
        <v>279</v>
      </c>
      <c r="U27" s="97" t="s">
        <v>281</v>
      </c>
      <c r="V27" s="60"/>
      <c r="W27" s="97"/>
      <c r="X27" s="97"/>
      <c r="Y27" s="97"/>
      <c r="Z27" s="97"/>
      <c r="AA27" s="97"/>
      <c r="AB27" s="97"/>
      <c r="AC27" s="97"/>
      <c r="AD27" s="60"/>
      <c r="AE27" s="78" t="s">
        <v>276</v>
      </c>
      <c r="AF27" s="102" t="s">
        <v>279</v>
      </c>
      <c r="AG27" s="97" t="s">
        <v>427</v>
      </c>
      <c r="AH27" s="97"/>
      <c r="AI27" s="97"/>
      <c r="AJ27" s="60"/>
      <c r="AK27" s="60"/>
      <c r="AL27" s="60"/>
      <c r="AM27" s="60"/>
      <c r="AN27" s="78" t="s">
        <v>271</v>
      </c>
      <c r="AO27" s="102" t="s">
        <v>279</v>
      </c>
      <c r="AP27" s="97" t="s">
        <v>282</v>
      </c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4"/>
      <c r="BG27" s="64"/>
      <c r="BH27" s="64"/>
      <c r="BI27" s="64"/>
      <c r="BJ27" s="64"/>
      <c r="BK27" s="64"/>
      <c r="BL27" s="64"/>
      <c r="BM27" s="64"/>
      <c r="BN27" s="60"/>
      <c r="BO27" s="60"/>
      <c r="BP27" s="60"/>
      <c r="BQ27" s="64"/>
      <c r="BR27" s="64"/>
      <c r="BS27" s="64"/>
      <c r="BT27" s="64"/>
      <c r="BU27" s="181"/>
      <c r="BV27" s="183"/>
      <c r="BW27" s="183"/>
      <c r="BX27" s="183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</row>
    <row r="28" spans="1:280" s="8" customFormat="1" ht="42.6" customHeight="1" x14ac:dyDescent="0.7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60"/>
      <c r="S28" s="98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4"/>
      <c r="BG28" s="64"/>
      <c r="BH28" s="64"/>
      <c r="BI28" s="64"/>
      <c r="BJ28" s="64"/>
      <c r="BK28" s="64"/>
      <c r="BL28" s="64"/>
      <c r="BM28" s="64"/>
      <c r="BN28" s="60"/>
      <c r="BO28" s="60"/>
      <c r="BP28" s="60"/>
      <c r="BQ28" s="64"/>
      <c r="BR28" s="64"/>
      <c r="BS28" s="64"/>
      <c r="BT28" s="64"/>
      <c r="BU28" s="181"/>
      <c r="BV28" s="183"/>
      <c r="BW28" s="183"/>
      <c r="BX28" s="183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</row>
    <row r="29" spans="1:280" s="8" customFormat="1" ht="42.6" customHeight="1" x14ac:dyDescent="0.75">
      <c r="A29" s="97"/>
      <c r="B29" s="97"/>
      <c r="C29" s="97"/>
      <c r="D29" s="97"/>
      <c r="E29" s="97"/>
      <c r="F29" s="97"/>
      <c r="G29" s="97"/>
      <c r="H29" s="103" t="s">
        <v>270</v>
      </c>
      <c r="I29" s="102" t="s">
        <v>279</v>
      </c>
      <c r="J29" s="97" t="s">
        <v>283</v>
      </c>
      <c r="K29" s="60"/>
      <c r="L29" s="60"/>
      <c r="M29" s="60"/>
      <c r="N29" s="97"/>
      <c r="O29" s="97"/>
      <c r="P29" s="97"/>
      <c r="Q29" s="97"/>
      <c r="R29" s="60"/>
      <c r="S29" s="78" t="s">
        <v>275</v>
      </c>
      <c r="T29" s="102" t="s">
        <v>279</v>
      </c>
      <c r="U29" s="97" t="s">
        <v>284</v>
      </c>
      <c r="V29" s="60"/>
      <c r="W29" s="97"/>
      <c r="X29" s="97"/>
      <c r="Y29" s="97"/>
      <c r="Z29" s="97"/>
      <c r="AA29" s="97"/>
      <c r="AB29" s="97"/>
      <c r="AC29" s="97"/>
      <c r="AD29" s="60"/>
      <c r="AE29" s="78" t="s">
        <v>277</v>
      </c>
      <c r="AF29" s="102" t="s">
        <v>279</v>
      </c>
      <c r="AG29" s="97" t="s">
        <v>285</v>
      </c>
      <c r="AH29" s="97"/>
      <c r="AI29" s="97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4"/>
      <c r="BG29" s="64"/>
      <c r="BH29" s="64"/>
      <c r="BI29" s="64"/>
      <c r="BJ29" s="64"/>
      <c r="BK29" s="64"/>
      <c r="BL29" s="64"/>
      <c r="BM29" s="64"/>
      <c r="BN29" s="60"/>
      <c r="BO29" s="60"/>
      <c r="BP29" s="60"/>
      <c r="BQ29" s="64"/>
      <c r="BR29" s="64"/>
      <c r="BS29" s="64"/>
      <c r="BT29" s="64"/>
      <c r="BU29" s="181"/>
      <c r="BV29" s="183"/>
      <c r="BW29" s="183"/>
      <c r="BX29" s="183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</row>
    <row r="30" spans="1:280" s="27" customFormat="1" ht="42.6" customHeight="1" x14ac:dyDescent="0.7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2"/>
      <c r="S30" s="62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4"/>
      <c r="BG30" s="64"/>
      <c r="BH30" s="64"/>
      <c r="BI30" s="64"/>
      <c r="BJ30" s="64"/>
      <c r="BK30" s="64"/>
      <c r="BL30" s="64"/>
      <c r="BM30" s="64"/>
      <c r="BN30" s="60"/>
      <c r="BO30" s="60"/>
      <c r="BP30" s="60"/>
      <c r="BQ30" s="60"/>
      <c r="BR30" s="60"/>
      <c r="BS30" s="60"/>
      <c r="BT30" s="60"/>
      <c r="BU30" s="181"/>
      <c r="BV30" s="186">
        <f>SUM(BP37,BP102)</f>
        <v>100</v>
      </c>
      <c r="BW30" s="183"/>
      <c r="BX30" s="183"/>
      <c r="BY30" s="8"/>
      <c r="BZ30" s="8"/>
    </row>
    <row r="31" spans="1:280" s="8" customFormat="1" ht="42.6" customHeight="1" x14ac:dyDescent="0.7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8"/>
      <c r="S31" s="98"/>
      <c r="T31" s="97"/>
      <c r="U31" s="97"/>
      <c r="V31" s="97"/>
      <c r="W31" s="97"/>
      <c r="X31" s="97"/>
      <c r="Y31" s="97"/>
      <c r="Z31" s="97"/>
      <c r="AA31" s="60"/>
      <c r="AB31" s="97"/>
      <c r="AC31" s="97"/>
      <c r="AD31" s="97"/>
      <c r="AE31" s="97"/>
      <c r="AF31" s="60"/>
      <c r="AG31" s="97"/>
      <c r="AH31" s="97"/>
      <c r="AI31" s="97"/>
      <c r="AJ31" s="60"/>
      <c r="AK31" s="60"/>
      <c r="AL31" s="61" t="s">
        <v>428</v>
      </c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4"/>
      <c r="BG31" s="64"/>
      <c r="BH31" s="64"/>
      <c r="BI31" s="104"/>
      <c r="BJ31" s="104"/>
      <c r="BK31" s="99"/>
      <c r="BL31" s="64"/>
      <c r="BM31" s="64"/>
      <c r="BN31" s="60"/>
      <c r="BO31" s="60"/>
      <c r="BP31" s="60"/>
      <c r="BQ31" s="64"/>
      <c r="BR31" s="64"/>
      <c r="BS31" s="64"/>
      <c r="BT31" s="64"/>
      <c r="BU31" s="181"/>
      <c r="BV31" s="183"/>
      <c r="BW31" s="183"/>
      <c r="BX31" s="183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</row>
    <row r="32" spans="1:280" s="8" customFormat="1" ht="33.9" customHeight="1" thickBot="1" x14ac:dyDescent="0.75">
      <c r="A32" s="24"/>
      <c r="B32" s="24"/>
      <c r="C32" s="24"/>
      <c r="D32" s="24"/>
      <c r="E32" s="24"/>
      <c r="F32" s="24"/>
      <c r="G32" s="24"/>
      <c r="H32" s="23"/>
      <c r="I32" s="26"/>
      <c r="J32" s="24"/>
      <c r="N32" s="24"/>
      <c r="O32" s="24"/>
      <c r="P32" s="24"/>
      <c r="Q32" s="24"/>
      <c r="R32" s="25"/>
      <c r="S32" s="25"/>
      <c r="T32" s="26"/>
      <c r="U32" s="24"/>
      <c r="W32" s="24"/>
      <c r="X32" s="24"/>
      <c r="Y32" s="24"/>
      <c r="Z32" s="24"/>
      <c r="AA32" s="24"/>
      <c r="AB32" s="24"/>
      <c r="AC32" s="24"/>
      <c r="AE32" s="25"/>
      <c r="AF32" s="26"/>
      <c r="AG32" s="24"/>
      <c r="AH32" s="24"/>
      <c r="AI32" s="24"/>
      <c r="BF32" s="10"/>
      <c r="BG32" s="10"/>
      <c r="BH32" s="10"/>
      <c r="BI32" s="10"/>
      <c r="BJ32" s="10"/>
      <c r="BK32" s="10"/>
      <c r="BL32" s="10"/>
      <c r="BM32" s="10"/>
      <c r="BU32" s="181"/>
      <c r="BV32" s="183"/>
      <c r="BW32" s="183"/>
      <c r="BX32" s="183"/>
    </row>
    <row r="33" spans="1:125" s="8" customFormat="1" ht="42.6" customHeight="1" thickBot="1" x14ac:dyDescent="0.75">
      <c r="A33" s="427" t="s">
        <v>27</v>
      </c>
      <c r="B33" s="430" t="s">
        <v>157</v>
      </c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2"/>
      <c r="P33" s="336" t="s">
        <v>3</v>
      </c>
      <c r="Q33" s="384"/>
      <c r="R33" s="387" t="s">
        <v>4</v>
      </c>
      <c r="S33" s="336"/>
      <c r="T33" s="362" t="s">
        <v>5</v>
      </c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4"/>
      <c r="AF33" s="441" t="s">
        <v>23</v>
      </c>
      <c r="AG33" s="442"/>
      <c r="AH33" s="442"/>
      <c r="AI33" s="442"/>
      <c r="AJ33" s="442"/>
      <c r="AK33" s="442"/>
      <c r="AL33" s="442"/>
      <c r="AM33" s="442"/>
      <c r="AN33" s="442"/>
      <c r="AO33" s="442"/>
      <c r="AP33" s="442"/>
      <c r="AQ33" s="442"/>
      <c r="AR33" s="442"/>
      <c r="AS33" s="442"/>
      <c r="AT33" s="442"/>
      <c r="AU33" s="442"/>
      <c r="AV33" s="442"/>
      <c r="AW33" s="442"/>
      <c r="AX33" s="442"/>
      <c r="AY33" s="442"/>
      <c r="AZ33" s="442"/>
      <c r="BA33" s="442"/>
      <c r="BB33" s="442"/>
      <c r="BC33" s="442"/>
      <c r="BD33" s="442"/>
      <c r="BE33" s="442"/>
      <c r="BF33" s="442"/>
      <c r="BG33" s="442"/>
      <c r="BH33" s="442"/>
      <c r="BI33" s="442"/>
      <c r="BJ33" s="253"/>
      <c r="BK33" s="253"/>
      <c r="BL33" s="253"/>
      <c r="BM33" s="253"/>
      <c r="BN33" s="253"/>
      <c r="BO33" s="253"/>
      <c r="BP33" s="341" t="s">
        <v>28</v>
      </c>
      <c r="BQ33" s="342"/>
      <c r="BR33" s="342"/>
      <c r="BS33" s="342"/>
      <c r="BT33" s="343"/>
      <c r="BU33" s="187"/>
      <c r="BV33" s="187"/>
      <c r="BW33" s="187"/>
      <c r="BX33" s="187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</row>
    <row r="34" spans="1:125" ht="42.6" customHeight="1" thickBot="1" x14ac:dyDescent="0.6">
      <c r="A34" s="428"/>
      <c r="B34" s="433"/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5"/>
      <c r="P34" s="439"/>
      <c r="Q34" s="386"/>
      <c r="R34" s="388"/>
      <c r="S34" s="439"/>
      <c r="T34" s="385" t="s">
        <v>2</v>
      </c>
      <c r="U34" s="439"/>
      <c r="V34" s="387" t="s">
        <v>6</v>
      </c>
      <c r="W34" s="337"/>
      <c r="X34" s="310" t="s">
        <v>7</v>
      </c>
      <c r="Y34" s="311"/>
      <c r="Z34" s="311"/>
      <c r="AA34" s="311"/>
      <c r="AB34" s="311"/>
      <c r="AC34" s="311"/>
      <c r="AD34" s="311"/>
      <c r="AE34" s="312"/>
      <c r="AF34" s="426" t="s">
        <v>9</v>
      </c>
      <c r="AG34" s="376"/>
      <c r="AH34" s="376"/>
      <c r="AI34" s="376"/>
      <c r="AJ34" s="376"/>
      <c r="AK34" s="423"/>
      <c r="AL34" s="426" t="s">
        <v>10</v>
      </c>
      <c r="AM34" s="376"/>
      <c r="AN34" s="376"/>
      <c r="AO34" s="376"/>
      <c r="AP34" s="376"/>
      <c r="AQ34" s="423"/>
      <c r="AR34" s="426" t="s">
        <v>11</v>
      </c>
      <c r="AS34" s="376"/>
      <c r="AT34" s="376"/>
      <c r="AU34" s="376"/>
      <c r="AV34" s="376"/>
      <c r="AW34" s="423"/>
      <c r="AX34" s="426" t="s">
        <v>65</v>
      </c>
      <c r="AY34" s="376"/>
      <c r="AZ34" s="376"/>
      <c r="BA34" s="376"/>
      <c r="BB34" s="376"/>
      <c r="BC34" s="377"/>
      <c r="BD34" s="426" t="s">
        <v>181</v>
      </c>
      <c r="BE34" s="376"/>
      <c r="BF34" s="376"/>
      <c r="BG34" s="376"/>
      <c r="BH34" s="376"/>
      <c r="BI34" s="377"/>
      <c r="BJ34" s="426" t="s">
        <v>182</v>
      </c>
      <c r="BK34" s="376"/>
      <c r="BL34" s="376"/>
      <c r="BM34" s="376"/>
      <c r="BN34" s="376"/>
      <c r="BO34" s="377"/>
      <c r="BP34" s="344"/>
      <c r="BQ34" s="345"/>
      <c r="BR34" s="345"/>
      <c r="BS34" s="345"/>
      <c r="BT34" s="346"/>
      <c r="BU34" s="187"/>
      <c r="BV34" s="187"/>
      <c r="BW34" s="187"/>
      <c r="BX34" s="187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</row>
    <row r="35" spans="1:125" ht="79.349999999999994" customHeight="1" thickBot="1" x14ac:dyDescent="0.6">
      <c r="A35" s="428"/>
      <c r="B35" s="433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5"/>
      <c r="P35" s="439"/>
      <c r="Q35" s="386"/>
      <c r="R35" s="388"/>
      <c r="S35" s="439"/>
      <c r="T35" s="385"/>
      <c r="U35" s="439"/>
      <c r="V35" s="388"/>
      <c r="W35" s="439"/>
      <c r="X35" s="448" t="s">
        <v>8</v>
      </c>
      <c r="Y35" s="384"/>
      <c r="Z35" s="446" t="s">
        <v>29</v>
      </c>
      <c r="AA35" s="384"/>
      <c r="AB35" s="446" t="s">
        <v>30</v>
      </c>
      <c r="AC35" s="384"/>
      <c r="AD35" s="387" t="s">
        <v>26</v>
      </c>
      <c r="AE35" s="337"/>
      <c r="AF35" s="375" t="s">
        <v>61</v>
      </c>
      <c r="AG35" s="376"/>
      <c r="AH35" s="423"/>
      <c r="AI35" s="375" t="s">
        <v>166</v>
      </c>
      <c r="AJ35" s="376"/>
      <c r="AK35" s="423"/>
      <c r="AL35" s="375" t="s">
        <v>74</v>
      </c>
      <c r="AM35" s="376"/>
      <c r="AN35" s="423"/>
      <c r="AO35" s="375" t="s">
        <v>75</v>
      </c>
      <c r="AP35" s="376"/>
      <c r="AQ35" s="423"/>
      <c r="AR35" s="375" t="s">
        <v>62</v>
      </c>
      <c r="AS35" s="376"/>
      <c r="AT35" s="423"/>
      <c r="AU35" s="375" t="s">
        <v>63</v>
      </c>
      <c r="AV35" s="376"/>
      <c r="AW35" s="423"/>
      <c r="AX35" s="375" t="s">
        <v>81</v>
      </c>
      <c r="AY35" s="376"/>
      <c r="AZ35" s="423"/>
      <c r="BA35" s="375" t="s">
        <v>183</v>
      </c>
      <c r="BB35" s="376"/>
      <c r="BC35" s="377"/>
      <c r="BD35" s="375" t="s">
        <v>206</v>
      </c>
      <c r="BE35" s="376"/>
      <c r="BF35" s="423"/>
      <c r="BG35" s="375" t="s">
        <v>207</v>
      </c>
      <c r="BH35" s="376"/>
      <c r="BI35" s="377"/>
      <c r="BJ35" s="375" t="s">
        <v>416</v>
      </c>
      <c r="BK35" s="376"/>
      <c r="BL35" s="423"/>
      <c r="BM35" s="375" t="s">
        <v>555</v>
      </c>
      <c r="BN35" s="376"/>
      <c r="BO35" s="377"/>
      <c r="BP35" s="344"/>
      <c r="BQ35" s="345"/>
      <c r="BR35" s="345"/>
      <c r="BS35" s="345"/>
      <c r="BT35" s="346"/>
      <c r="BU35" s="187"/>
      <c r="BV35" s="187"/>
      <c r="BW35" s="187"/>
      <c r="BX35" s="187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</row>
    <row r="36" spans="1:125" ht="192.75" customHeight="1" thickBot="1" x14ac:dyDescent="0.6">
      <c r="A36" s="429"/>
      <c r="B36" s="436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8"/>
      <c r="P36" s="339"/>
      <c r="Q36" s="440"/>
      <c r="R36" s="447"/>
      <c r="S36" s="339"/>
      <c r="T36" s="338"/>
      <c r="U36" s="339"/>
      <c r="V36" s="447"/>
      <c r="W36" s="339"/>
      <c r="X36" s="338"/>
      <c r="Y36" s="440"/>
      <c r="Z36" s="447"/>
      <c r="AA36" s="440"/>
      <c r="AB36" s="447"/>
      <c r="AC36" s="440"/>
      <c r="AD36" s="447"/>
      <c r="AE36" s="340"/>
      <c r="AF36" s="136" t="s">
        <v>1</v>
      </c>
      <c r="AG36" s="137" t="s">
        <v>12</v>
      </c>
      <c r="AH36" s="138" t="s">
        <v>13</v>
      </c>
      <c r="AI36" s="136" t="s">
        <v>1</v>
      </c>
      <c r="AJ36" s="137" t="s">
        <v>12</v>
      </c>
      <c r="AK36" s="138" t="s">
        <v>13</v>
      </c>
      <c r="AL36" s="136" t="s">
        <v>1</v>
      </c>
      <c r="AM36" s="137" t="s">
        <v>12</v>
      </c>
      <c r="AN36" s="138" t="s">
        <v>13</v>
      </c>
      <c r="AO36" s="136" t="s">
        <v>1</v>
      </c>
      <c r="AP36" s="137" t="s">
        <v>12</v>
      </c>
      <c r="AQ36" s="138" t="s">
        <v>13</v>
      </c>
      <c r="AR36" s="136" t="s">
        <v>1</v>
      </c>
      <c r="AS36" s="137" t="s">
        <v>12</v>
      </c>
      <c r="AT36" s="138" t="s">
        <v>13</v>
      </c>
      <c r="AU36" s="136" t="s">
        <v>1</v>
      </c>
      <c r="AV36" s="137" t="s">
        <v>12</v>
      </c>
      <c r="AW36" s="138" t="s">
        <v>13</v>
      </c>
      <c r="AX36" s="136" t="s">
        <v>1</v>
      </c>
      <c r="AY36" s="137" t="s">
        <v>12</v>
      </c>
      <c r="AZ36" s="138" t="s">
        <v>13</v>
      </c>
      <c r="BA36" s="136" t="s">
        <v>1</v>
      </c>
      <c r="BB36" s="137" t="s">
        <v>12</v>
      </c>
      <c r="BC36" s="138" t="s">
        <v>13</v>
      </c>
      <c r="BD36" s="136" t="s">
        <v>1</v>
      </c>
      <c r="BE36" s="137" t="s">
        <v>12</v>
      </c>
      <c r="BF36" s="138" t="s">
        <v>13</v>
      </c>
      <c r="BG36" s="136" t="s">
        <v>1</v>
      </c>
      <c r="BH36" s="137" t="s">
        <v>12</v>
      </c>
      <c r="BI36" s="138" t="s">
        <v>13</v>
      </c>
      <c r="BJ36" s="136" t="s">
        <v>1</v>
      </c>
      <c r="BK36" s="137" t="s">
        <v>12</v>
      </c>
      <c r="BL36" s="138" t="s">
        <v>13</v>
      </c>
      <c r="BM36" s="136" t="s">
        <v>1</v>
      </c>
      <c r="BN36" s="137" t="s">
        <v>12</v>
      </c>
      <c r="BO36" s="138" t="s">
        <v>13</v>
      </c>
      <c r="BP36" s="347"/>
      <c r="BQ36" s="348"/>
      <c r="BR36" s="348"/>
      <c r="BS36" s="348"/>
      <c r="BT36" s="349"/>
      <c r="BU36" s="187"/>
      <c r="BV36" s="187"/>
      <c r="BW36" s="187"/>
      <c r="BX36" s="187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</row>
    <row r="37" spans="1:125" s="3" customFormat="1" ht="48.15" customHeight="1" thickBot="1" x14ac:dyDescent="0.3">
      <c r="A37" s="140" t="s">
        <v>14</v>
      </c>
      <c r="B37" s="416" t="s">
        <v>35</v>
      </c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8"/>
      <c r="P37" s="311"/>
      <c r="Q37" s="419"/>
      <c r="R37" s="377"/>
      <c r="S37" s="311"/>
      <c r="T37" s="362">
        <f>SUM(T38:U87)</f>
        <v>6446</v>
      </c>
      <c r="U37" s="363"/>
      <c r="V37" s="412">
        <f>SUM(V38:W87)</f>
        <v>2898</v>
      </c>
      <c r="W37" s="364"/>
      <c r="X37" s="362">
        <f>SUM(X38:Y87)</f>
        <v>1516</v>
      </c>
      <c r="Y37" s="363"/>
      <c r="Z37" s="412">
        <f>SUM(Z38:AA87)</f>
        <v>488</v>
      </c>
      <c r="AA37" s="363"/>
      <c r="AB37" s="412">
        <f>SUM(AB38:AC87)</f>
        <v>846</v>
      </c>
      <c r="AC37" s="363"/>
      <c r="AD37" s="412">
        <f>SUM(AD38:AE87)</f>
        <v>48</v>
      </c>
      <c r="AE37" s="364"/>
      <c r="AF37" s="230">
        <f t="shared" ref="AF37:BO37" si="2">SUM(AF38:AF87)</f>
        <v>780</v>
      </c>
      <c r="AG37" s="252">
        <f t="shared" si="2"/>
        <v>404</v>
      </c>
      <c r="AH37" s="141">
        <f t="shared" si="2"/>
        <v>21</v>
      </c>
      <c r="AI37" s="230">
        <f t="shared" si="2"/>
        <v>646</v>
      </c>
      <c r="AJ37" s="252">
        <f t="shared" si="2"/>
        <v>334</v>
      </c>
      <c r="AK37" s="141">
        <f t="shared" si="2"/>
        <v>18</v>
      </c>
      <c r="AL37" s="230">
        <f t="shared" si="2"/>
        <v>656</v>
      </c>
      <c r="AM37" s="252">
        <f t="shared" si="2"/>
        <v>322</v>
      </c>
      <c r="AN37" s="141">
        <f t="shared" si="2"/>
        <v>19</v>
      </c>
      <c r="AO37" s="230">
        <f t="shared" si="2"/>
        <v>794</v>
      </c>
      <c r="AP37" s="252">
        <f t="shared" si="2"/>
        <v>366</v>
      </c>
      <c r="AQ37" s="141">
        <f t="shared" si="2"/>
        <v>22</v>
      </c>
      <c r="AR37" s="230">
        <f t="shared" si="2"/>
        <v>874</v>
      </c>
      <c r="AS37" s="252">
        <f t="shared" si="2"/>
        <v>400</v>
      </c>
      <c r="AT37" s="141">
        <f t="shared" si="2"/>
        <v>24</v>
      </c>
      <c r="AU37" s="230">
        <f t="shared" si="2"/>
        <v>754</v>
      </c>
      <c r="AV37" s="252">
        <f t="shared" si="2"/>
        <v>366</v>
      </c>
      <c r="AW37" s="141">
        <f t="shared" si="2"/>
        <v>21</v>
      </c>
      <c r="AX37" s="230">
        <f t="shared" si="2"/>
        <v>504</v>
      </c>
      <c r="AY37" s="252">
        <f t="shared" si="2"/>
        <v>244</v>
      </c>
      <c r="AZ37" s="141">
        <f t="shared" si="2"/>
        <v>15</v>
      </c>
      <c r="BA37" s="230">
        <f t="shared" si="2"/>
        <v>516</v>
      </c>
      <c r="BB37" s="252">
        <f t="shared" si="2"/>
        <v>234</v>
      </c>
      <c r="BC37" s="141">
        <f t="shared" si="2"/>
        <v>15</v>
      </c>
      <c r="BD37" s="230">
        <f t="shared" si="2"/>
        <v>298</v>
      </c>
      <c r="BE37" s="252">
        <f t="shared" si="2"/>
        <v>50</v>
      </c>
      <c r="BF37" s="141">
        <f t="shared" si="2"/>
        <v>9</v>
      </c>
      <c r="BG37" s="230">
        <f t="shared" si="2"/>
        <v>318</v>
      </c>
      <c r="BH37" s="252">
        <f t="shared" si="2"/>
        <v>60</v>
      </c>
      <c r="BI37" s="141">
        <f t="shared" si="2"/>
        <v>9</v>
      </c>
      <c r="BJ37" s="230">
        <f t="shared" si="2"/>
        <v>306</v>
      </c>
      <c r="BK37" s="252">
        <f t="shared" si="2"/>
        <v>118</v>
      </c>
      <c r="BL37" s="141">
        <f t="shared" si="2"/>
        <v>9</v>
      </c>
      <c r="BM37" s="230">
        <f t="shared" si="2"/>
        <v>0</v>
      </c>
      <c r="BN37" s="252">
        <f t="shared" si="2"/>
        <v>0</v>
      </c>
      <c r="BO37" s="141">
        <f t="shared" si="2"/>
        <v>0</v>
      </c>
      <c r="BP37" s="350">
        <f>T37*100/T158</f>
        <v>56.873125110287631</v>
      </c>
      <c r="BQ37" s="351"/>
      <c r="BR37" s="351"/>
      <c r="BS37" s="351"/>
      <c r="BT37" s="352"/>
      <c r="BU37" s="188">
        <f>SUM(X37:AE37)</f>
        <v>2898</v>
      </c>
      <c r="BV37" s="189">
        <f>SUM(AF37,AI37,AL37,AO37,AR37,AU37,AX37,BA37,BD37,BG37,BJ37,BM37)</f>
        <v>6446</v>
      </c>
      <c r="BW37" s="189">
        <f>SUM(AG37,AJ37,AM37,AP37,AS37,AV37,AY37,BB37,BE37,BH37,BK37,BN37)</f>
        <v>2898</v>
      </c>
      <c r="BX37" s="189">
        <f>SUM(AH37,AK37,AN37,AQ37,AT37,AW37,AZ37,BC37,BF37,BI37,BL37,BO37)</f>
        <v>182</v>
      </c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</row>
    <row r="38" spans="1:125" s="3" customFormat="1" ht="79.349999999999994" customHeight="1" x14ac:dyDescent="0.25">
      <c r="A38" s="142" t="s">
        <v>31</v>
      </c>
      <c r="B38" s="443" t="s">
        <v>168</v>
      </c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5"/>
      <c r="P38" s="314"/>
      <c r="Q38" s="398"/>
      <c r="R38" s="392"/>
      <c r="S38" s="314"/>
      <c r="T38" s="313"/>
      <c r="U38" s="314"/>
      <c r="V38" s="392"/>
      <c r="W38" s="315"/>
      <c r="X38" s="313"/>
      <c r="Y38" s="314"/>
      <c r="Z38" s="392"/>
      <c r="AA38" s="398"/>
      <c r="AB38" s="392"/>
      <c r="AC38" s="398"/>
      <c r="AD38" s="314"/>
      <c r="AE38" s="315"/>
      <c r="AF38" s="219"/>
      <c r="AG38" s="246"/>
      <c r="AH38" s="250"/>
      <c r="AI38" s="219"/>
      <c r="AJ38" s="246"/>
      <c r="AK38" s="250"/>
      <c r="AL38" s="219"/>
      <c r="AM38" s="246"/>
      <c r="AN38" s="250"/>
      <c r="AO38" s="219"/>
      <c r="AP38" s="246"/>
      <c r="AQ38" s="220"/>
      <c r="AR38" s="219"/>
      <c r="AS38" s="246"/>
      <c r="AT38" s="221"/>
      <c r="AU38" s="219"/>
      <c r="AV38" s="246"/>
      <c r="AW38" s="250"/>
      <c r="AX38" s="219"/>
      <c r="AY38" s="246"/>
      <c r="AZ38" s="250"/>
      <c r="BA38" s="219"/>
      <c r="BB38" s="246"/>
      <c r="BC38" s="220"/>
      <c r="BD38" s="219"/>
      <c r="BE38" s="246"/>
      <c r="BF38" s="221"/>
      <c r="BG38" s="220"/>
      <c r="BH38" s="246"/>
      <c r="BI38" s="220"/>
      <c r="BJ38" s="219"/>
      <c r="BK38" s="246"/>
      <c r="BL38" s="221"/>
      <c r="BM38" s="220"/>
      <c r="BN38" s="246"/>
      <c r="BO38" s="220"/>
      <c r="BP38" s="353" t="s">
        <v>48</v>
      </c>
      <c r="BQ38" s="354"/>
      <c r="BR38" s="354"/>
      <c r="BS38" s="354"/>
      <c r="BT38" s="355"/>
      <c r="BU38" s="188">
        <f t="shared" ref="BU38:BU128" si="3">SUM(X38:AE38)</f>
        <v>0</v>
      </c>
      <c r="BV38" s="190"/>
      <c r="BW38" s="182"/>
      <c r="BX38" s="182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</row>
    <row r="39" spans="1:125" s="3" customFormat="1" ht="42" customHeight="1" x14ac:dyDescent="0.25">
      <c r="A39" s="143" t="s">
        <v>39</v>
      </c>
      <c r="B39" s="409" t="s">
        <v>163</v>
      </c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1"/>
      <c r="P39" s="403">
        <v>1</v>
      </c>
      <c r="Q39" s="404"/>
      <c r="R39" s="405"/>
      <c r="S39" s="403"/>
      <c r="T39" s="316">
        <f>SUM(AF39,AI39,AL39,AO39,AR39,AU39,AX39,BA39,BD39,BG39,BJ39,BM39)</f>
        <v>108</v>
      </c>
      <c r="U39" s="317"/>
      <c r="V39" s="378">
        <f>SUM(AG39,AJ39,AM39,AP39,AS39,AV39,BE39,BH39,AY39,BB39,BK39,BN39)</f>
        <v>54</v>
      </c>
      <c r="W39" s="318"/>
      <c r="X39" s="317">
        <v>28</v>
      </c>
      <c r="Y39" s="317"/>
      <c r="Z39" s="378"/>
      <c r="AA39" s="379"/>
      <c r="AB39" s="378"/>
      <c r="AC39" s="379"/>
      <c r="AD39" s="317">
        <v>26</v>
      </c>
      <c r="AE39" s="318"/>
      <c r="AF39" s="222">
        <v>108</v>
      </c>
      <c r="AG39" s="244">
        <v>54</v>
      </c>
      <c r="AH39" s="224">
        <v>3</v>
      </c>
      <c r="AI39" s="222"/>
      <c r="AJ39" s="244"/>
      <c r="AK39" s="224"/>
      <c r="AL39" s="222"/>
      <c r="AM39" s="244"/>
      <c r="AN39" s="223"/>
      <c r="AO39" s="222"/>
      <c r="AP39" s="244"/>
      <c r="AQ39" s="224"/>
      <c r="AR39" s="223"/>
      <c r="AS39" s="244"/>
      <c r="AT39" s="224"/>
      <c r="AU39" s="222"/>
      <c r="AV39" s="244"/>
      <c r="AW39" s="224"/>
      <c r="AX39" s="222"/>
      <c r="AY39" s="244"/>
      <c r="AZ39" s="224"/>
      <c r="BA39" s="222"/>
      <c r="BB39" s="244"/>
      <c r="BC39" s="223"/>
      <c r="BD39" s="222"/>
      <c r="BE39" s="244"/>
      <c r="BF39" s="224"/>
      <c r="BG39" s="223"/>
      <c r="BH39" s="244"/>
      <c r="BI39" s="223"/>
      <c r="BJ39" s="222"/>
      <c r="BK39" s="244"/>
      <c r="BL39" s="224"/>
      <c r="BM39" s="223"/>
      <c r="BN39" s="244"/>
      <c r="BO39" s="223"/>
      <c r="BP39" s="295" t="s">
        <v>96</v>
      </c>
      <c r="BQ39" s="296"/>
      <c r="BR39" s="296"/>
      <c r="BS39" s="296"/>
      <c r="BT39" s="297"/>
      <c r="BU39" s="188">
        <f t="shared" si="3"/>
        <v>54</v>
      </c>
      <c r="BV39" s="190" t="s">
        <v>429</v>
      </c>
      <c r="BW39" s="182"/>
      <c r="BX39" s="182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</row>
    <row r="40" spans="1:125" s="3" customFormat="1" ht="42.6" customHeight="1" x14ac:dyDescent="0.25">
      <c r="A40" s="143" t="s">
        <v>40</v>
      </c>
      <c r="B40" s="409" t="s">
        <v>100</v>
      </c>
      <c r="C40" s="410"/>
      <c r="D40" s="410"/>
      <c r="E40" s="410"/>
      <c r="F40" s="410"/>
      <c r="G40" s="410"/>
      <c r="H40" s="410"/>
      <c r="I40" s="410"/>
      <c r="J40" s="410"/>
      <c r="K40" s="410"/>
      <c r="L40" s="410"/>
      <c r="M40" s="410"/>
      <c r="N40" s="410"/>
      <c r="O40" s="411"/>
      <c r="P40" s="403">
        <v>1</v>
      </c>
      <c r="Q40" s="404"/>
      <c r="R40" s="405"/>
      <c r="S40" s="403"/>
      <c r="T40" s="316">
        <f t="shared" ref="T40:T87" si="4">SUM(AF40,AI40,AL40,AO40,AR40,AU40,AX40,BA40,BD40,BG40,BJ40,BM40)</f>
        <v>108</v>
      </c>
      <c r="U40" s="317"/>
      <c r="V40" s="378">
        <f t="shared" ref="V40:V87" si="5">SUM(AG40,AJ40,AM40,AP40,AS40,AV40,BE40,BH40,AY40,BB40,BK40,BN40)</f>
        <v>54</v>
      </c>
      <c r="W40" s="318"/>
      <c r="X40" s="317">
        <v>32</v>
      </c>
      <c r="Y40" s="317"/>
      <c r="Z40" s="378"/>
      <c r="AA40" s="379"/>
      <c r="AB40" s="378"/>
      <c r="AC40" s="379"/>
      <c r="AD40" s="317">
        <v>22</v>
      </c>
      <c r="AE40" s="318"/>
      <c r="AF40" s="222">
        <v>108</v>
      </c>
      <c r="AG40" s="244">
        <v>54</v>
      </c>
      <c r="AH40" s="224">
        <v>3</v>
      </c>
      <c r="AI40" s="222"/>
      <c r="AJ40" s="244"/>
      <c r="AK40" s="224"/>
      <c r="AL40" s="222"/>
      <c r="AM40" s="244"/>
      <c r="AN40" s="223"/>
      <c r="AO40" s="222"/>
      <c r="AP40" s="244"/>
      <c r="AQ40" s="224"/>
      <c r="AR40" s="223"/>
      <c r="AS40" s="244"/>
      <c r="AT40" s="224"/>
      <c r="AU40" s="222"/>
      <c r="AV40" s="244"/>
      <c r="AW40" s="224"/>
      <c r="AX40" s="222"/>
      <c r="AY40" s="244"/>
      <c r="AZ40" s="224"/>
      <c r="BA40" s="222"/>
      <c r="BB40" s="244"/>
      <c r="BC40" s="223"/>
      <c r="BD40" s="222"/>
      <c r="BE40" s="244"/>
      <c r="BF40" s="224"/>
      <c r="BG40" s="223"/>
      <c r="BH40" s="244"/>
      <c r="BI40" s="223"/>
      <c r="BJ40" s="222"/>
      <c r="BK40" s="244"/>
      <c r="BL40" s="224"/>
      <c r="BM40" s="223"/>
      <c r="BN40" s="244"/>
      <c r="BO40" s="223"/>
      <c r="BP40" s="295" t="s">
        <v>97</v>
      </c>
      <c r="BQ40" s="296"/>
      <c r="BR40" s="296"/>
      <c r="BS40" s="296"/>
      <c r="BT40" s="297"/>
      <c r="BU40" s="188">
        <f t="shared" si="3"/>
        <v>54</v>
      </c>
      <c r="BV40" s="190" t="s">
        <v>431</v>
      </c>
      <c r="BW40" s="182"/>
      <c r="BX40" s="182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</row>
    <row r="41" spans="1:125" s="3" customFormat="1" ht="42.6" customHeight="1" x14ac:dyDescent="0.25">
      <c r="A41" s="143" t="s">
        <v>57</v>
      </c>
      <c r="B41" s="409" t="s">
        <v>165</v>
      </c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1"/>
      <c r="P41" s="403">
        <v>3</v>
      </c>
      <c r="Q41" s="404"/>
      <c r="R41" s="405"/>
      <c r="S41" s="403"/>
      <c r="T41" s="316">
        <f t="shared" si="4"/>
        <v>108</v>
      </c>
      <c r="U41" s="317"/>
      <c r="V41" s="378">
        <f t="shared" si="5"/>
        <v>54</v>
      </c>
      <c r="W41" s="318"/>
      <c r="X41" s="317">
        <v>28</v>
      </c>
      <c r="Y41" s="379"/>
      <c r="Z41" s="378"/>
      <c r="AA41" s="379"/>
      <c r="AB41" s="378">
        <v>26</v>
      </c>
      <c r="AC41" s="379"/>
      <c r="AD41" s="378"/>
      <c r="AE41" s="318"/>
      <c r="AF41" s="222"/>
      <c r="AG41" s="244"/>
      <c r="AH41" s="224"/>
      <c r="AI41" s="222"/>
      <c r="AJ41" s="244"/>
      <c r="AK41" s="224"/>
      <c r="AL41" s="222">
        <v>108</v>
      </c>
      <c r="AM41" s="244">
        <v>54</v>
      </c>
      <c r="AN41" s="224">
        <v>3</v>
      </c>
      <c r="AO41" s="222"/>
      <c r="AP41" s="244"/>
      <c r="AQ41" s="224"/>
      <c r="AR41" s="223"/>
      <c r="AS41" s="244"/>
      <c r="AT41" s="224"/>
      <c r="AU41" s="222"/>
      <c r="AV41" s="244"/>
      <c r="AW41" s="224"/>
      <c r="AX41" s="222"/>
      <c r="AY41" s="244"/>
      <c r="AZ41" s="224"/>
      <c r="BA41" s="222"/>
      <c r="BB41" s="244"/>
      <c r="BC41" s="223"/>
      <c r="BD41" s="222"/>
      <c r="BE41" s="244"/>
      <c r="BF41" s="224"/>
      <c r="BG41" s="223"/>
      <c r="BH41" s="244"/>
      <c r="BI41" s="223"/>
      <c r="BJ41" s="222"/>
      <c r="BK41" s="244"/>
      <c r="BL41" s="224"/>
      <c r="BM41" s="223"/>
      <c r="BN41" s="244"/>
      <c r="BO41" s="223"/>
      <c r="BP41" s="295" t="s">
        <v>98</v>
      </c>
      <c r="BQ41" s="296"/>
      <c r="BR41" s="296"/>
      <c r="BS41" s="296"/>
      <c r="BT41" s="297"/>
      <c r="BU41" s="188">
        <f t="shared" si="3"/>
        <v>54</v>
      </c>
      <c r="BV41" s="190" t="s">
        <v>429</v>
      </c>
      <c r="BW41" s="182"/>
      <c r="BX41" s="182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</row>
    <row r="42" spans="1:125" s="3" customFormat="1" ht="42.6" customHeight="1" x14ac:dyDescent="0.25">
      <c r="A42" s="144" t="s">
        <v>36</v>
      </c>
      <c r="B42" s="413" t="s">
        <v>59</v>
      </c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5"/>
      <c r="P42" s="317"/>
      <c r="Q42" s="379"/>
      <c r="R42" s="378"/>
      <c r="S42" s="317"/>
      <c r="T42" s="316">
        <f t="shared" si="4"/>
        <v>0</v>
      </c>
      <c r="U42" s="317"/>
      <c r="V42" s="378">
        <f t="shared" si="5"/>
        <v>0</v>
      </c>
      <c r="W42" s="318"/>
      <c r="X42" s="316"/>
      <c r="Y42" s="317"/>
      <c r="Z42" s="378"/>
      <c r="AA42" s="379"/>
      <c r="AB42" s="378"/>
      <c r="AC42" s="379"/>
      <c r="AD42" s="317"/>
      <c r="AE42" s="318"/>
      <c r="AF42" s="222"/>
      <c r="AG42" s="244"/>
      <c r="AH42" s="240"/>
      <c r="AI42" s="222"/>
      <c r="AJ42" s="244"/>
      <c r="AK42" s="240"/>
      <c r="AL42" s="222"/>
      <c r="AM42" s="244"/>
      <c r="AN42" s="240"/>
      <c r="AO42" s="222"/>
      <c r="AP42" s="244"/>
      <c r="AQ42" s="223"/>
      <c r="AR42" s="222"/>
      <c r="AS42" s="244"/>
      <c r="AT42" s="224"/>
      <c r="AU42" s="222"/>
      <c r="AV42" s="244"/>
      <c r="AW42" s="240"/>
      <c r="AX42" s="222"/>
      <c r="AY42" s="244"/>
      <c r="AZ42" s="240"/>
      <c r="BA42" s="222"/>
      <c r="BB42" s="244"/>
      <c r="BC42" s="223"/>
      <c r="BD42" s="222"/>
      <c r="BE42" s="244"/>
      <c r="BF42" s="224"/>
      <c r="BG42" s="223"/>
      <c r="BH42" s="244"/>
      <c r="BI42" s="223"/>
      <c r="BJ42" s="222"/>
      <c r="BK42" s="244"/>
      <c r="BL42" s="224"/>
      <c r="BM42" s="223"/>
      <c r="BN42" s="244"/>
      <c r="BO42" s="223"/>
      <c r="BP42" s="295"/>
      <c r="BQ42" s="296"/>
      <c r="BR42" s="296"/>
      <c r="BS42" s="296"/>
      <c r="BT42" s="297"/>
      <c r="BU42" s="188">
        <f t="shared" si="3"/>
        <v>0</v>
      </c>
      <c r="BV42" s="190"/>
      <c r="BW42" s="182"/>
      <c r="BX42" s="182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</row>
    <row r="43" spans="1:125" s="3" customFormat="1" ht="79.349999999999994" customHeight="1" x14ac:dyDescent="0.25">
      <c r="A43" s="145" t="s">
        <v>37</v>
      </c>
      <c r="B43" s="409" t="s">
        <v>95</v>
      </c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1"/>
      <c r="P43" s="317"/>
      <c r="Q43" s="379"/>
      <c r="R43" s="378">
        <v>1</v>
      </c>
      <c r="S43" s="317"/>
      <c r="T43" s="316">
        <f t="shared" si="4"/>
        <v>108</v>
      </c>
      <c r="U43" s="317"/>
      <c r="V43" s="378">
        <f t="shared" si="5"/>
        <v>40</v>
      </c>
      <c r="W43" s="318"/>
      <c r="X43" s="317"/>
      <c r="Y43" s="317"/>
      <c r="Z43" s="378"/>
      <c r="AA43" s="379"/>
      <c r="AB43" s="378">
        <v>40</v>
      </c>
      <c r="AC43" s="379"/>
      <c r="AD43" s="317"/>
      <c r="AE43" s="318"/>
      <c r="AF43" s="222">
        <v>108</v>
      </c>
      <c r="AG43" s="244">
        <v>40</v>
      </c>
      <c r="AH43" s="224">
        <v>3</v>
      </c>
      <c r="AI43" s="222"/>
      <c r="AJ43" s="244"/>
      <c r="AK43" s="224"/>
      <c r="AL43" s="222"/>
      <c r="AM43" s="244"/>
      <c r="AN43" s="223"/>
      <c r="AO43" s="222"/>
      <c r="AP43" s="244"/>
      <c r="AQ43" s="223"/>
      <c r="AR43" s="222"/>
      <c r="AS43" s="244"/>
      <c r="AT43" s="224"/>
      <c r="AU43" s="222"/>
      <c r="AV43" s="244"/>
      <c r="AW43" s="224"/>
      <c r="AX43" s="222"/>
      <c r="AY43" s="244"/>
      <c r="AZ43" s="224"/>
      <c r="BA43" s="222"/>
      <c r="BB43" s="244"/>
      <c r="BC43" s="223"/>
      <c r="BD43" s="222"/>
      <c r="BE43" s="244"/>
      <c r="BF43" s="224"/>
      <c r="BG43" s="223"/>
      <c r="BH43" s="244"/>
      <c r="BI43" s="223"/>
      <c r="BJ43" s="222"/>
      <c r="BK43" s="244"/>
      <c r="BL43" s="224"/>
      <c r="BM43" s="223"/>
      <c r="BN43" s="244"/>
      <c r="BO43" s="223"/>
      <c r="BP43" s="295" t="s">
        <v>99</v>
      </c>
      <c r="BQ43" s="296"/>
      <c r="BR43" s="296"/>
      <c r="BS43" s="296"/>
      <c r="BT43" s="297"/>
      <c r="BU43" s="188">
        <f t="shared" si="3"/>
        <v>40</v>
      </c>
      <c r="BV43" s="190" t="s">
        <v>429</v>
      </c>
      <c r="BW43" s="182"/>
      <c r="BX43" s="182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</row>
    <row r="44" spans="1:125" s="3" customFormat="1" ht="42.6" customHeight="1" x14ac:dyDescent="0.25">
      <c r="A44" s="143" t="s">
        <v>49</v>
      </c>
      <c r="B44" s="409" t="s">
        <v>58</v>
      </c>
      <c r="C44" s="410"/>
      <c r="D44" s="410"/>
      <c r="E44" s="410"/>
      <c r="F44" s="410"/>
      <c r="G44" s="410"/>
      <c r="H44" s="410"/>
      <c r="I44" s="410"/>
      <c r="J44" s="410"/>
      <c r="K44" s="410"/>
      <c r="L44" s="410"/>
      <c r="M44" s="410"/>
      <c r="N44" s="410"/>
      <c r="O44" s="411"/>
      <c r="P44" s="317">
        <v>2</v>
      </c>
      <c r="Q44" s="379"/>
      <c r="R44" s="378">
        <v>1</v>
      </c>
      <c r="S44" s="317"/>
      <c r="T44" s="316">
        <f t="shared" si="4"/>
        <v>216</v>
      </c>
      <c r="U44" s="317"/>
      <c r="V44" s="378">
        <f t="shared" si="5"/>
        <v>120</v>
      </c>
      <c r="W44" s="318"/>
      <c r="X44" s="317"/>
      <c r="Y44" s="317"/>
      <c r="Z44" s="378"/>
      <c r="AA44" s="379"/>
      <c r="AB44" s="378">
        <v>120</v>
      </c>
      <c r="AC44" s="379"/>
      <c r="AD44" s="317"/>
      <c r="AE44" s="318"/>
      <c r="AF44" s="222">
        <v>108</v>
      </c>
      <c r="AG44" s="244">
        <v>60</v>
      </c>
      <c r="AH44" s="224">
        <v>3</v>
      </c>
      <c r="AI44" s="222">
        <v>108</v>
      </c>
      <c r="AJ44" s="244">
        <v>60</v>
      </c>
      <c r="AK44" s="224">
        <v>3</v>
      </c>
      <c r="AL44" s="222"/>
      <c r="AM44" s="244"/>
      <c r="AN44" s="223"/>
      <c r="AO44" s="222"/>
      <c r="AP44" s="244"/>
      <c r="AQ44" s="223"/>
      <c r="AR44" s="222"/>
      <c r="AS44" s="244"/>
      <c r="AT44" s="224"/>
      <c r="AU44" s="222"/>
      <c r="AV44" s="244"/>
      <c r="AW44" s="224"/>
      <c r="AX44" s="222"/>
      <c r="AY44" s="244"/>
      <c r="AZ44" s="224"/>
      <c r="BA44" s="222"/>
      <c r="BB44" s="244"/>
      <c r="BC44" s="223"/>
      <c r="BD44" s="222"/>
      <c r="BE44" s="244"/>
      <c r="BF44" s="224"/>
      <c r="BG44" s="223"/>
      <c r="BH44" s="244"/>
      <c r="BI44" s="223"/>
      <c r="BJ44" s="222"/>
      <c r="BK44" s="244"/>
      <c r="BL44" s="224"/>
      <c r="BM44" s="223"/>
      <c r="BN44" s="244"/>
      <c r="BO44" s="223"/>
      <c r="BP44" s="295" t="s">
        <v>545</v>
      </c>
      <c r="BQ44" s="296"/>
      <c r="BR44" s="296"/>
      <c r="BS44" s="296"/>
      <c r="BT44" s="297"/>
      <c r="BU44" s="188">
        <f t="shared" si="3"/>
        <v>120</v>
      </c>
      <c r="BV44" s="190" t="s">
        <v>459</v>
      </c>
      <c r="BW44" s="182"/>
      <c r="BX44" s="182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</row>
    <row r="45" spans="1:125" s="3" customFormat="1" ht="42.6" customHeight="1" x14ac:dyDescent="0.25">
      <c r="A45" s="144" t="s">
        <v>38</v>
      </c>
      <c r="B45" s="413" t="s">
        <v>90</v>
      </c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5"/>
      <c r="P45" s="317"/>
      <c r="Q45" s="379"/>
      <c r="R45" s="378"/>
      <c r="S45" s="317"/>
      <c r="T45" s="316">
        <f t="shared" si="4"/>
        <v>0</v>
      </c>
      <c r="U45" s="317"/>
      <c r="V45" s="378">
        <f t="shared" si="5"/>
        <v>0</v>
      </c>
      <c r="W45" s="318"/>
      <c r="X45" s="316"/>
      <c r="Y45" s="317"/>
      <c r="Z45" s="378"/>
      <c r="AA45" s="379"/>
      <c r="AB45" s="378"/>
      <c r="AC45" s="379"/>
      <c r="AD45" s="317"/>
      <c r="AE45" s="318"/>
      <c r="AF45" s="222"/>
      <c r="AG45" s="244"/>
      <c r="AH45" s="240"/>
      <c r="AI45" s="222"/>
      <c r="AJ45" s="244"/>
      <c r="AK45" s="240"/>
      <c r="AL45" s="222"/>
      <c r="AM45" s="244"/>
      <c r="AN45" s="240"/>
      <c r="AO45" s="222"/>
      <c r="AP45" s="244"/>
      <c r="AQ45" s="223"/>
      <c r="AR45" s="222"/>
      <c r="AS45" s="244"/>
      <c r="AT45" s="224"/>
      <c r="AU45" s="222"/>
      <c r="AV45" s="244"/>
      <c r="AW45" s="240"/>
      <c r="AX45" s="222"/>
      <c r="AY45" s="244"/>
      <c r="AZ45" s="240"/>
      <c r="BA45" s="222"/>
      <c r="BB45" s="244"/>
      <c r="BC45" s="223"/>
      <c r="BD45" s="222"/>
      <c r="BE45" s="244"/>
      <c r="BF45" s="224"/>
      <c r="BG45" s="223"/>
      <c r="BH45" s="244"/>
      <c r="BI45" s="223"/>
      <c r="BJ45" s="222"/>
      <c r="BK45" s="244"/>
      <c r="BL45" s="224"/>
      <c r="BM45" s="223"/>
      <c r="BN45" s="244"/>
      <c r="BO45" s="223"/>
      <c r="BP45" s="356" t="s">
        <v>109</v>
      </c>
      <c r="BQ45" s="357"/>
      <c r="BR45" s="357"/>
      <c r="BS45" s="357"/>
      <c r="BT45" s="358"/>
      <c r="BU45" s="188">
        <f t="shared" si="3"/>
        <v>0</v>
      </c>
      <c r="BV45" s="190" t="s">
        <v>459</v>
      </c>
      <c r="BW45" s="187"/>
      <c r="BX45" s="187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</row>
    <row r="46" spans="1:125" s="3" customFormat="1" ht="79.349999999999994" customHeight="1" x14ac:dyDescent="0.25">
      <c r="A46" s="145" t="s">
        <v>91</v>
      </c>
      <c r="B46" s="409" t="s">
        <v>92</v>
      </c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1"/>
      <c r="P46" s="317">
        <v>1</v>
      </c>
      <c r="Q46" s="379"/>
      <c r="R46" s="378"/>
      <c r="S46" s="317"/>
      <c r="T46" s="316">
        <f t="shared" si="4"/>
        <v>120</v>
      </c>
      <c r="U46" s="317"/>
      <c r="V46" s="378">
        <f t="shared" si="5"/>
        <v>68</v>
      </c>
      <c r="W46" s="318"/>
      <c r="X46" s="317">
        <v>34</v>
      </c>
      <c r="Y46" s="317"/>
      <c r="Z46" s="378"/>
      <c r="AA46" s="379"/>
      <c r="AB46" s="378">
        <v>34</v>
      </c>
      <c r="AC46" s="379"/>
      <c r="AD46" s="317"/>
      <c r="AE46" s="318"/>
      <c r="AF46" s="222">
        <v>120</v>
      </c>
      <c r="AG46" s="244">
        <v>68</v>
      </c>
      <c r="AH46" s="224">
        <v>3</v>
      </c>
      <c r="AI46" s="222"/>
      <c r="AJ46" s="244"/>
      <c r="AK46" s="224"/>
      <c r="AL46" s="222"/>
      <c r="AM46" s="244"/>
      <c r="AN46" s="223"/>
      <c r="AO46" s="222"/>
      <c r="AP46" s="244"/>
      <c r="AQ46" s="223"/>
      <c r="AR46" s="222"/>
      <c r="AS46" s="244"/>
      <c r="AT46" s="224"/>
      <c r="AU46" s="222"/>
      <c r="AV46" s="244"/>
      <c r="AW46" s="224"/>
      <c r="AX46" s="222"/>
      <c r="AY46" s="244"/>
      <c r="AZ46" s="224"/>
      <c r="BA46" s="222"/>
      <c r="BB46" s="244"/>
      <c r="BC46" s="223"/>
      <c r="BD46" s="222"/>
      <c r="BE46" s="244"/>
      <c r="BF46" s="224"/>
      <c r="BG46" s="223"/>
      <c r="BH46" s="244"/>
      <c r="BI46" s="223"/>
      <c r="BJ46" s="222"/>
      <c r="BK46" s="244"/>
      <c r="BL46" s="224"/>
      <c r="BM46" s="223"/>
      <c r="BN46" s="244"/>
      <c r="BO46" s="223"/>
      <c r="BP46" s="295" t="s">
        <v>43</v>
      </c>
      <c r="BQ46" s="296"/>
      <c r="BR46" s="296"/>
      <c r="BS46" s="296"/>
      <c r="BT46" s="297"/>
      <c r="BU46" s="188">
        <f t="shared" si="3"/>
        <v>68</v>
      </c>
      <c r="BV46" s="190" t="s">
        <v>459</v>
      </c>
      <c r="BW46" s="187"/>
      <c r="BX46" s="187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</row>
    <row r="47" spans="1:125" s="3" customFormat="1" ht="42.6" customHeight="1" x14ac:dyDescent="0.25">
      <c r="A47" s="143" t="s">
        <v>93</v>
      </c>
      <c r="B47" s="409" t="s">
        <v>94</v>
      </c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1"/>
      <c r="P47" s="317">
        <v>2</v>
      </c>
      <c r="Q47" s="379"/>
      <c r="R47" s="378">
        <v>1</v>
      </c>
      <c r="S47" s="317"/>
      <c r="T47" s="316">
        <f t="shared" si="4"/>
        <v>330</v>
      </c>
      <c r="U47" s="317"/>
      <c r="V47" s="378">
        <f t="shared" si="5"/>
        <v>176</v>
      </c>
      <c r="W47" s="318"/>
      <c r="X47" s="317">
        <v>82</v>
      </c>
      <c r="Y47" s="317"/>
      <c r="Z47" s="378"/>
      <c r="AA47" s="379"/>
      <c r="AB47" s="378">
        <v>94</v>
      </c>
      <c r="AC47" s="379"/>
      <c r="AD47" s="317"/>
      <c r="AE47" s="318"/>
      <c r="AF47" s="222">
        <v>120</v>
      </c>
      <c r="AG47" s="244">
        <v>68</v>
      </c>
      <c r="AH47" s="224">
        <v>3</v>
      </c>
      <c r="AI47" s="222">
        <v>210</v>
      </c>
      <c r="AJ47" s="244">
        <v>108</v>
      </c>
      <c r="AK47" s="224">
        <v>6</v>
      </c>
      <c r="AL47" s="222"/>
      <c r="AM47" s="244"/>
      <c r="AN47" s="223"/>
      <c r="AO47" s="222"/>
      <c r="AP47" s="244"/>
      <c r="AQ47" s="223"/>
      <c r="AR47" s="222"/>
      <c r="AS47" s="244"/>
      <c r="AT47" s="224"/>
      <c r="AU47" s="222"/>
      <c r="AV47" s="244"/>
      <c r="AW47" s="224"/>
      <c r="AX47" s="222"/>
      <c r="AY47" s="244"/>
      <c r="AZ47" s="224"/>
      <c r="BA47" s="222"/>
      <c r="BB47" s="244"/>
      <c r="BC47" s="223"/>
      <c r="BD47" s="222"/>
      <c r="BE47" s="244"/>
      <c r="BF47" s="224"/>
      <c r="BG47" s="223"/>
      <c r="BH47" s="244"/>
      <c r="BI47" s="223"/>
      <c r="BJ47" s="222"/>
      <c r="BK47" s="244"/>
      <c r="BL47" s="224"/>
      <c r="BM47" s="223"/>
      <c r="BN47" s="244"/>
      <c r="BO47" s="223"/>
      <c r="BP47" s="295" t="s">
        <v>44</v>
      </c>
      <c r="BQ47" s="296"/>
      <c r="BR47" s="296"/>
      <c r="BS47" s="296"/>
      <c r="BT47" s="297"/>
      <c r="BU47" s="188">
        <f t="shared" si="3"/>
        <v>176</v>
      </c>
      <c r="BV47" s="190" t="s">
        <v>459</v>
      </c>
      <c r="BW47" s="187"/>
      <c r="BX47" s="187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</row>
    <row r="48" spans="1:125" s="3" customFormat="1" ht="79.349999999999994" customHeight="1" x14ac:dyDescent="0.25">
      <c r="A48" s="267" t="s">
        <v>45</v>
      </c>
      <c r="B48" s="420" t="s">
        <v>107</v>
      </c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2"/>
      <c r="P48" s="317"/>
      <c r="Q48" s="379"/>
      <c r="R48" s="378"/>
      <c r="S48" s="317"/>
      <c r="T48" s="316">
        <f t="shared" si="4"/>
        <v>0</v>
      </c>
      <c r="U48" s="317"/>
      <c r="V48" s="378">
        <f t="shared" si="5"/>
        <v>0</v>
      </c>
      <c r="W48" s="318"/>
      <c r="X48" s="316"/>
      <c r="Y48" s="317"/>
      <c r="Z48" s="378"/>
      <c r="AA48" s="379"/>
      <c r="AB48" s="378"/>
      <c r="AC48" s="379"/>
      <c r="AD48" s="317"/>
      <c r="AE48" s="318"/>
      <c r="AF48" s="222"/>
      <c r="AG48" s="244"/>
      <c r="AH48" s="240"/>
      <c r="AI48" s="222"/>
      <c r="AJ48" s="244"/>
      <c r="AK48" s="240"/>
      <c r="AL48" s="222"/>
      <c r="AM48" s="244"/>
      <c r="AN48" s="240"/>
      <c r="AO48" s="222"/>
      <c r="AP48" s="244"/>
      <c r="AQ48" s="223"/>
      <c r="AR48" s="222"/>
      <c r="AS48" s="244"/>
      <c r="AT48" s="224"/>
      <c r="AU48" s="222"/>
      <c r="AV48" s="244"/>
      <c r="AW48" s="240"/>
      <c r="AX48" s="222"/>
      <c r="AY48" s="244"/>
      <c r="AZ48" s="240"/>
      <c r="BA48" s="222"/>
      <c r="BB48" s="244"/>
      <c r="BC48" s="223"/>
      <c r="BD48" s="222"/>
      <c r="BE48" s="244"/>
      <c r="BF48" s="224"/>
      <c r="BG48" s="223"/>
      <c r="BH48" s="244"/>
      <c r="BI48" s="223"/>
      <c r="BJ48" s="222"/>
      <c r="BK48" s="244"/>
      <c r="BL48" s="224"/>
      <c r="BM48" s="223"/>
      <c r="BN48" s="244"/>
      <c r="BO48" s="223"/>
      <c r="BP48" s="356" t="s">
        <v>109</v>
      </c>
      <c r="BQ48" s="357"/>
      <c r="BR48" s="357"/>
      <c r="BS48" s="357"/>
      <c r="BT48" s="358"/>
      <c r="BU48" s="188">
        <f t="shared" si="3"/>
        <v>0</v>
      </c>
      <c r="BV48" s="190" t="s">
        <v>459</v>
      </c>
      <c r="BW48" s="187"/>
      <c r="BX48" s="187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</row>
    <row r="49" spans="1:125" s="3" customFormat="1" ht="79.349999999999994" customHeight="1" x14ac:dyDescent="0.25">
      <c r="A49" s="145" t="s">
        <v>46</v>
      </c>
      <c r="B49" s="409" t="s">
        <v>101</v>
      </c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1"/>
      <c r="P49" s="317">
        <v>3</v>
      </c>
      <c r="Q49" s="379"/>
      <c r="R49" s="378"/>
      <c r="S49" s="317"/>
      <c r="T49" s="316">
        <f t="shared" si="4"/>
        <v>108</v>
      </c>
      <c r="U49" s="317"/>
      <c r="V49" s="378">
        <f t="shared" si="5"/>
        <v>50</v>
      </c>
      <c r="W49" s="318"/>
      <c r="X49" s="317">
        <v>26</v>
      </c>
      <c r="Y49" s="317"/>
      <c r="Z49" s="378"/>
      <c r="AA49" s="379"/>
      <c r="AB49" s="378">
        <v>24</v>
      </c>
      <c r="AC49" s="379"/>
      <c r="AD49" s="317"/>
      <c r="AE49" s="318"/>
      <c r="AF49" s="222"/>
      <c r="AG49" s="244"/>
      <c r="AH49" s="224"/>
      <c r="AI49" s="222"/>
      <c r="AJ49" s="244"/>
      <c r="AK49" s="224"/>
      <c r="AL49" s="222">
        <v>108</v>
      </c>
      <c r="AM49" s="244">
        <v>50</v>
      </c>
      <c r="AN49" s="223">
        <v>3</v>
      </c>
      <c r="AO49" s="222"/>
      <c r="AP49" s="244"/>
      <c r="AQ49" s="223"/>
      <c r="AR49" s="222"/>
      <c r="AS49" s="244"/>
      <c r="AT49" s="224"/>
      <c r="AU49" s="222"/>
      <c r="AV49" s="244"/>
      <c r="AW49" s="224"/>
      <c r="AX49" s="222"/>
      <c r="AY49" s="244"/>
      <c r="AZ49" s="224"/>
      <c r="BA49" s="222"/>
      <c r="BB49" s="244"/>
      <c r="BC49" s="223"/>
      <c r="BD49" s="222"/>
      <c r="BE49" s="244"/>
      <c r="BF49" s="224"/>
      <c r="BG49" s="223"/>
      <c r="BH49" s="244"/>
      <c r="BI49" s="223"/>
      <c r="BJ49" s="222"/>
      <c r="BK49" s="244"/>
      <c r="BL49" s="224"/>
      <c r="BM49" s="223"/>
      <c r="BN49" s="244"/>
      <c r="BO49" s="223"/>
      <c r="BP49" s="295" t="s">
        <v>117</v>
      </c>
      <c r="BQ49" s="296"/>
      <c r="BR49" s="296"/>
      <c r="BS49" s="296"/>
      <c r="BT49" s="297"/>
      <c r="BU49" s="188">
        <f t="shared" si="3"/>
        <v>50</v>
      </c>
      <c r="BV49" s="190" t="s">
        <v>429</v>
      </c>
      <c r="BW49" s="187"/>
      <c r="BX49" s="187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</row>
    <row r="50" spans="1:125" s="3" customFormat="1" ht="79.349999999999994" customHeight="1" thickBot="1" x14ac:dyDescent="0.3">
      <c r="A50" s="146" t="s">
        <v>50</v>
      </c>
      <c r="B50" s="452" t="s">
        <v>60</v>
      </c>
      <c r="C50" s="453"/>
      <c r="D50" s="453"/>
      <c r="E50" s="453"/>
      <c r="F50" s="453"/>
      <c r="G50" s="453"/>
      <c r="H50" s="453"/>
      <c r="I50" s="453"/>
      <c r="J50" s="453"/>
      <c r="K50" s="453"/>
      <c r="L50" s="453"/>
      <c r="M50" s="453"/>
      <c r="N50" s="453"/>
      <c r="O50" s="454"/>
      <c r="P50" s="326">
        <v>4</v>
      </c>
      <c r="Q50" s="455"/>
      <c r="R50" s="370"/>
      <c r="S50" s="326"/>
      <c r="T50" s="325">
        <f t="shared" si="4"/>
        <v>108</v>
      </c>
      <c r="U50" s="326"/>
      <c r="V50" s="370">
        <f t="shared" si="5"/>
        <v>50</v>
      </c>
      <c r="W50" s="327"/>
      <c r="X50" s="326">
        <v>26</v>
      </c>
      <c r="Y50" s="326"/>
      <c r="Z50" s="370"/>
      <c r="AA50" s="455"/>
      <c r="AB50" s="370">
        <v>24</v>
      </c>
      <c r="AC50" s="455"/>
      <c r="AD50" s="326"/>
      <c r="AE50" s="327"/>
      <c r="AF50" s="236"/>
      <c r="AG50" s="237"/>
      <c r="AH50" s="147"/>
      <c r="AI50" s="236"/>
      <c r="AJ50" s="237"/>
      <c r="AK50" s="147"/>
      <c r="AL50" s="236"/>
      <c r="AM50" s="237"/>
      <c r="AN50" s="147"/>
      <c r="AO50" s="236">
        <v>108</v>
      </c>
      <c r="AP50" s="237">
        <v>50</v>
      </c>
      <c r="AQ50" s="147">
        <v>3</v>
      </c>
      <c r="AR50" s="236"/>
      <c r="AS50" s="237"/>
      <c r="AT50" s="147"/>
      <c r="AU50" s="236"/>
      <c r="AV50" s="237"/>
      <c r="AW50" s="147"/>
      <c r="AX50" s="225"/>
      <c r="AY50" s="237"/>
      <c r="AZ50" s="226"/>
      <c r="BA50" s="236"/>
      <c r="BB50" s="237"/>
      <c r="BC50" s="238"/>
      <c r="BD50" s="225"/>
      <c r="BE50" s="237"/>
      <c r="BF50" s="226"/>
      <c r="BG50" s="254"/>
      <c r="BH50" s="237"/>
      <c r="BI50" s="238"/>
      <c r="BJ50" s="225"/>
      <c r="BK50" s="237"/>
      <c r="BL50" s="226"/>
      <c r="BM50" s="254"/>
      <c r="BN50" s="237"/>
      <c r="BO50" s="238"/>
      <c r="BP50" s="298" t="s">
        <v>118</v>
      </c>
      <c r="BQ50" s="299"/>
      <c r="BR50" s="299"/>
      <c r="BS50" s="299"/>
      <c r="BT50" s="300"/>
      <c r="BU50" s="188">
        <f t="shared" si="3"/>
        <v>50</v>
      </c>
      <c r="BV50" s="191" t="s">
        <v>429</v>
      </c>
      <c r="BW50" s="187"/>
      <c r="BX50" s="187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</row>
    <row r="51" spans="1:125" s="29" customFormat="1" ht="28.35" customHeight="1" x14ac:dyDescent="0.8">
      <c r="A51" s="36"/>
      <c r="B51" s="36"/>
      <c r="C51" s="36"/>
      <c r="D51" s="36"/>
      <c r="E51" s="36"/>
      <c r="F51" s="36"/>
      <c r="G51" s="36"/>
      <c r="H51" s="45"/>
      <c r="I51" s="45"/>
      <c r="J51" s="45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36"/>
      <c r="AF51" s="46"/>
      <c r="AG51" s="46"/>
      <c r="AH51" s="46"/>
      <c r="AI51" s="40"/>
      <c r="AJ51" s="40"/>
      <c r="AK51" s="40"/>
      <c r="AL51" s="40"/>
      <c r="AM51" s="40"/>
      <c r="AN51" s="40"/>
      <c r="AO51" s="40"/>
      <c r="AP51" s="45"/>
      <c r="AQ51" s="45"/>
      <c r="AR51" s="45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46"/>
      <c r="BH51" s="46"/>
      <c r="BI51" s="37"/>
      <c r="BJ51" s="38">
        <f>SUM(X51:AE51)</f>
        <v>0</v>
      </c>
      <c r="BK51" s="39"/>
      <c r="BL51" s="39"/>
      <c r="BU51" s="192"/>
      <c r="BV51" s="192"/>
      <c r="BW51" s="192"/>
      <c r="BX51" s="192"/>
    </row>
    <row r="52" spans="1:125" s="29" customFormat="1" ht="15" customHeight="1" thickBot="1" x14ac:dyDescent="0.85">
      <c r="A52" s="40"/>
      <c r="B52" s="40"/>
      <c r="C52" s="40"/>
      <c r="D52" s="40"/>
      <c r="E52" s="40"/>
      <c r="F52" s="4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2"/>
      <c r="AL52" s="36"/>
      <c r="AM52" s="43"/>
      <c r="AN52" s="36"/>
      <c r="AO52" s="36"/>
      <c r="AP52" s="36"/>
      <c r="AQ52" s="44"/>
      <c r="AR52" s="44"/>
      <c r="AS52" s="36"/>
      <c r="AT52" s="36"/>
      <c r="AU52" s="36"/>
      <c r="AV52" s="36"/>
      <c r="AW52" s="36"/>
      <c r="AX52" s="36"/>
      <c r="AY52" s="46"/>
      <c r="AZ52" s="46"/>
      <c r="BA52" s="46"/>
      <c r="BB52" s="46"/>
      <c r="BC52" s="46"/>
      <c r="BD52" s="46"/>
      <c r="BI52" s="39"/>
      <c r="BJ52" s="38">
        <f>SUM(X52:AE52)</f>
        <v>0</v>
      </c>
      <c r="BK52" s="39"/>
      <c r="BL52" s="39"/>
      <c r="BU52" s="192"/>
      <c r="BV52" s="192"/>
      <c r="BW52" s="192"/>
      <c r="BX52" s="192"/>
    </row>
    <row r="53" spans="1:125" s="8" customFormat="1" ht="42.6" customHeight="1" thickBot="1" x14ac:dyDescent="0.75">
      <c r="A53" s="427" t="s">
        <v>27</v>
      </c>
      <c r="B53" s="430" t="s">
        <v>157</v>
      </c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2"/>
      <c r="P53" s="336" t="s">
        <v>3</v>
      </c>
      <c r="Q53" s="384"/>
      <c r="R53" s="387" t="s">
        <v>4</v>
      </c>
      <c r="S53" s="336"/>
      <c r="T53" s="362" t="s">
        <v>5</v>
      </c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4"/>
      <c r="AF53" s="441" t="s">
        <v>23</v>
      </c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2"/>
      <c r="AU53" s="442"/>
      <c r="AV53" s="442"/>
      <c r="AW53" s="442"/>
      <c r="AX53" s="442"/>
      <c r="AY53" s="442"/>
      <c r="AZ53" s="442"/>
      <c r="BA53" s="442"/>
      <c r="BB53" s="442"/>
      <c r="BC53" s="442"/>
      <c r="BD53" s="442"/>
      <c r="BE53" s="442"/>
      <c r="BF53" s="442"/>
      <c r="BG53" s="442"/>
      <c r="BH53" s="442"/>
      <c r="BI53" s="442"/>
      <c r="BJ53" s="253"/>
      <c r="BK53" s="253"/>
      <c r="BL53" s="253"/>
      <c r="BM53" s="253"/>
      <c r="BN53" s="253"/>
      <c r="BO53" s="253"/>
      <c r="BP53" s="341" t="s">
        <v>28</v>
      </c>
      <c r="BQ53" s="342"/>
      <c r="BR53" s="342"/>
      <c r="BS53" s="342"/>
      <c r="BT53" s="343"/>
      <c r="BU53" s="187"/>
      <c r="BV53" s="187"/>
      <c r="BW53" s="187"/>
      <c r="BX53" s="187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</row>
    <row r="54" spans="1:125" ht="42.6" customHeight="1" thickBot="1" x14ac:dyDescent="0.6">
      <c r="A54" s="428"/>
      <c r="B54" s="433"/>
      <c r="C54" s="434"/>
      <c r="D54" s="434"/>
      <c r="E54" s="434"/>
      <c r="F54" s="434"/>
      <c r="G54" s="434"/>
      <c r="H54" s="434"/>
      <c r="I54" s="434"/>
      <c r="J54" s="434"/>
      <c r="K54" s="434"/>
      <c r="L54" s="434"/>
      <c r="M54" s="434"/>
      <c r="N54" s="434"/>
      <c r="O54" s="435"/>
      <c r="P54" s="439"/>
      <c r="Q54" s="386"/>
      <c r="R54" s="388"/>
      <c r="S54" s="439"/>
      <c r="T54" s="385" t="s">
        <v>2</v>
      </c>
      <c r="U54" s="439"/>
      <c r="V54" s="387" t="s">
        <v>6</v>
      </c>
      <c r="W54" s="337"/>
      <c r="X54" s="310" t="s">
        <v>7</v>
      </c>
      <c r="Y54" s="311"/>
      <c r="Z54" s="311"/>
      <c r="AA54" s="311"/>
      <c r="AB54" s="311"/>
      <c r="AC54" s="311"/>
      <c r="AD54" s="311"/>
      <c r="AE54" s="312"/>
      <c r="AF54" s="426" t="s">
        <v>9</v>
      </c>
      <c r="AG54" s="376"/>
      <c r="AH54" s="376"/>
      <c r="AI54" s="376"/>
      <c r="AJ54" s="376"/>
      <c r="AK54" s="423"/>
      <c r="AL54" s="426" t="s">
        <v>10</v>
      </c>
      <c r="AM54" s="376"/>
      <c r="AN54" s="376"/>
      <c r="AO54" s="376"/>
      <c r="AP54" s="376"/>
      <c r="AQ54" s="423"/>
      <c r="AR54" s="426" t="s">
        <v>11</v>
      </c>
      <c r="AS54" s="376"/>
      <c r="AT54" s="376"/>
      <c r="AU54" s="376"/>
      <c r="AV54" s="376"/>
      <c r="AW54" s="423"/>
      <c r="AX54" s="426" t="s">
        <v>65</v>
      </c>
      <c r="AY54" s="376"/>
      <c r="AZ54" s="376"/>
      <c r="BA54" s="376"/>
      <c r="BB54" s="376"/>
      <c r="BC54" s="377"/>
      <c r="BD54" s="426" t="s">
        <v>181</v>
      </c>
      <c r="BE54" s="376"/>
      <c r="BF54" s="376"/>
      <c r="BG54" s="376"/>
      <c r="BH54" s="376"/>
      <c r="BI54" s="377"/>
      <c r="BJ54" s="426" t="s">
        <v>182</v>
      </c>
      <c r="BK54" s="376"/>
      <c r="BL54" s="376"/>
      <c r="BM54" s="376"/>
      <c r="BN54" s="376"/>
      <c r="BO54" s="377"/>
      <c r="BP54" s="344"/>
      <c r="BQ54" s="345"/>
      <c r="BR54" s="345"/>
      <c r="BS54" s="345"/>
      <c r="BT54" s="346"/>
      <c r="BU54" s="187"/>
      <c r="BV54" s="187"/>
      <c r="BW54" s="187"/>
      <c r="BX54" s="187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</row>
    <row r="55" spans="1:125" ht="79.349999999999994" customHeight="1" thickBot="1" x14ac:dyDescent="0.6">
      <c r="A55" s="428"/>
      <c r="B55" s="433"/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35"/>
      <c r="P55" s="439"/>
      <c r="Q55" s="386"/>
      <c r="R55" s="388"/>
      <c r="S55" s="439"/>
      <c r="T55" s="385"/>
      <c r="U55" s="439"/>
      <c r="V55" s="388"/>
      <c r="W55" s="439"/>
      <c r="X55" s="448" t="s">
        <v>8</v>
      </c>
      <c r="Y55" s="384"/>
      <c r="Z55" s="446" t="s">
        <v>29</v>
      </c>
      <c r="AA55" s="384"/>
      <c r="AB55" s="446" t="s">
        <v>30</v>
      </c>
      <c r="AC55" s="384"/>
      <c r="AD55" s="387" t="s">
        <v>26</v>
      </c>
      <c r="AE55" s="337"/>
      <c r="AF55" s="375" t="s">
        <v>61</v>
      </c>
      <c r="AG55" s="376"/>
      <c r="AH55" s="423"/>
      <c r="AI55" s="375" t="s">
        <v>166</v>
      </c>
      <c r="AJ55" s="376"/>
      <c r="AK55" s="423"/>
      <c r="AL55" s="375" t="s">
        <v>74</v>
      </c>
      <c r="AM55" s="376"/>
      <c r="AN55" s="423"/>
      <c r="AO55" s="375" t="s">
        <v>75</v>
      </c>
      <c r="AP55" s="376"/>
      <c r="AQ55" s="423"/>
      <c r="AR55" s="375" t="s">
        <v>62</v>
      </c>
      <c r="AS55" s="376"/>
      <c r="AT55" s="423"/>
      <c r="AU55" s="375" t="s">
        <v>63</v>
      </c>
      <c r="AV55" s="376"/>
      <c r="AW55" s="423"/>
      <c r="AX55" s="375" t="s">
        <v>81</v>
      </c>
      <c r="AY55" s="376"/>
      <c r="AZ55" s="423"/>
      <c r="BA55" s="375" t="s">
        <v>183</v>
      </c>
      <c r="BB55" s="376"/>
      <c r="BC55" s="377"/>
      <c r="BD55" s="375" t="s">
        <v>206</v>
      </c>
      <c r="BE55" s="376"/>
      <c r="BF55" s="423"/>
      <c r="BG55" s="375" t="s">
        <v>207</v>
      </c>
      <c r="BH55" s="376"/>
      <c r="BI55" s="377"/>
      <c r="BJ55" s="375" t="s">
        <v>416</v>
      </c>
      <c r="BK55" s="376"/>
      <c r="BL55" s="423"/>
      <c r="BM55" s="375" t="s">
        <v>555</v>
      </c>
      <c r="BN55" s="376"/>
      <c r="BO55" s="377"/>
      <c r="BP55" s="344"/>
      <c r="BQ55" s="345"/>
      <c r="BR55" s="345"/>
      <c r="BS55" s="345"/>
      <c r="BT55" s="346"/>
      <c r="BU55" s="187"/>
      <c r="BV55" s="187"/>
      <c r="BW55" s="187"/>
      <c r="BX55" s="187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</row>
    <row r="56" spans="1:125" ht="192.75" customHeight="1" thickBot="1" x14ac:dyDescent="0.6">
      <c r="A56" s="429"/>
      <c r="B56" s="436"/>
      <c r="C56" s="437"/>
      <c r="D56" s="437"/>
      <c r="E56" s="437"/>
      <c r="F56" s="437"/>
      <c r="G56" s="437"/>
      <c r="H56" s="437"/>
      <c r="I56" s="437"/>
      <c r="J56" s="437"/>
      <c r="K56" s="437"/>
      <c r="L56" s="437"/>
      <c r="M56" s="437"/>
      <c r="N56" s="437"/>
      <c r="O56" s="438"/>
      <c r="P56" s="339"/>
      <c r="Q56" s="440"/>
      <c r="R56" s="447"/>
      <c r="S56" s="339"/>
      <c r="T56" s="338"/>
      <c r="U56" s="339"/>
      <c r="V56" s="447"/>
      <c r="W56" s="339"/>
      <c r="X56" s="338"/>
      <c r="Y56" s="440"/>
      <c r="Z56" s="447"/>
      <c r="AA56" s="440"/>
      <c r="AB56" s="447"/>
      <c r="AC56" s="440"/>
      <c r="AD56" s="447"/>
      <c r="AE56" s="340"/>
      <c r="AF56" s="136" t="s">
        <v>1</v>
      </c>
      <c r="AG56" s="137" t="s">
        <v>12</v>
      </c>
      <c r="AH56" s="138" t="s">
        <v>13</v>
      </c>
      <c r="AI56" s="136" t="s">
        <v>1</v>
      </c>
      <c r="AJ56" s="137" t="s">
        <v>12</v>
      </c>
      <c r="AK56" s="138" t="s">
        <v>13</v>
      </c>
      <c r="AL56" s="136" t="s">
        <v>1</v>
      </c>
      <c r="AM56" s="137" t="s">
        <v>12</v>
      </c>
      <c r="AN56" s="138" t="s">
        <v>13</v>
      </c>
      <c r="AO56" s="136" t="s">
        <v>1</v>
      </c>
      <c r="AP56" s="137" t="s">
        <v>12</v>
      </c>
      <c r="AQ56" s="138" t="s">
        <v>13</v>
      </c>
      <c r="AR56" s="136" t="s">
        <v>1</v>
      </c>
      <c r="AS56" s="137" t="s">
        <v>12</v>
      </c>
      <c r="AT56" s="138" t="s">
        <v>13</v>
      </c>
      <c r="AU56" s="136" t="s">
        <v>1</v>
      </c>
      <c r="AV56" s="137" t="s">
        <v>12</v>
      </c>
      <c r="AW56" s="138" t="s">
        <v>13</v>
      </c>
      <c r="AX56" s="136" t="s">
        <v>1</v>
      </c>
      <c r="AY56" s="137" t="s">
        <v>12</v>
      </c>
      <c r="AZ56" s="138" t="s">
        <v>13</v>
      </c>
      <c r="BA56" s="136" t="s">
        <v>1</v>
      </c>
      <c r="BB56" s="137" t="s">
        <v>12</v>
      </c>
      <c r="BC56" s="138" t="s">
        <v>13</v>
      </c>
      <c r="BD56" s="136" t="s">
        <v>1</v>
      </c>
      <c r="BE56" s="137" t="s">
        <v>12</v>
      </c>
      <c r="BF56" s="138" t="s">
        <v>13</v>
      </c>
      <c r="BG56" s="136" t="s">
        <v>1</v>
      </c>
      <c r="BH56" s="137" t="s">
        <v>12</v>
      </c>
      <c r="BI56" s="138" t="s">
        <v>13</v>
      </c>
      <c r="BJ56" s="136" t="s">
        <v>1</v>
      </c>
      <c r="BK56" s="137" t="s">
        <v>12</v>
      </c>
      <c r="BL56" s="138" t="s">
        <v>13</v>
      </c>
      <c r="BM56" s="136" t="s">
        <v>1</v>
      </c>
      <c r="BN56" s="137" t="s">
        <v>12</v>
      </c>
      <c r="BO56" s="138" t="s">
        <v>13</v>
      </c>
      <c r="BP56" s="347"/>
      <c r="BQ56" s="348"/>
      <c r="BR56" s="348"/>
      <c r="BS56" s="348"/>
      <c r="BT56" s="349"/>
      <c r="BU56" s="187"/>
      <c r="BV56" s="187"/>
      <c r="BW56" s="187"/>
      <c r="BX56" s="187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</row>
    <row r="57" spans="1:125" s="3" customFormat="1" ht="79.349999999999994" customHeight="1" x14ac:dyDescent="0.25">
      <c r="A57" s="149" t="s">
        <v>184</v>
      </c>
      <c r="B57" s="456" t="s">
        <v>430</v>
      </c>
      <c r="C57" s="457"/>
      <c r="D57" s="457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8"/>
      <c r="P57" s="314">
        <v>5</v>
      </c>
      <c r="Q57" s="398"/>
      <c r="R57" s="392"/>
      <c r="S57" s="314"/>
      <c r="T57" s="313">
        <f t="shared" si="4"/>
        <v>118</v>
      </c>
      <c r="U57" s="314"/>
      <c r="V57" s="392">
        <f t="shared" si="5"/>
        <v>50</v>
      </c>
      <c r="W57" s="315"/>
      <c r="X57" s="314">
        <v>22</v>
      </c>
      <c r="Y57" s="314"/>
      <c r="Z57" s="392"/>
      <c r="AA57" s="398"/>
      <c r="AB57" s="392">
        <v>28</v>
      </c>
      <c r="AC57" s="398"/>
      <c r="AD57" s="314"/>
      <c r="AE57" s="315"/>
      <c r="AF57" s="245"/>
      <c r="AG57" s="246"/>
      <c r="AH57" s="150"/>
      <c r="AI57" s="245"/>
      <c r="AJ57" s="246"/>
      <c r="AK57" s="150"/>
      <c r="AL57" s="245"/>
      <c r="AM57" s="246"/>
      <c r="AN57" s="150"/>
      <c r="AO57" s="245"/>
      <c r="AP57" s="246"/>
      <c r="AQ57" s="150"/>
      <c r="AR57" s="245">
        <v>118</v>
      </c>
      <c r="AS57" s="246">
        <v>50</v>
      </c>
      <c r="AT57" s="150">
        <v>3</v>
      </c>
      <c r="AU57" s="245"/>
      <c r="AV57" s="246"/>
      <c r="AW57" s="150"/>
      <c r="AX57" s="219"/>
      <c r="AY57" s="246"/>
      <c r="AZ57" s="221"/>
      <c r="BA57" s="245"/>
      <c r="BB57" s="246"/>
      <c r="BC57" s="247"/>
      <c r="BD57" s="219"/>
      <c r="BE57" s="246"/>
      <c r="BF57" s="221"/>
      <c r="BG57" s="250"/>
      <c r="BH57" s="246"/>
      <c r="BI57" s="247"/>
      <c r="BJ57" s="219"/>
      <c r="BK57" s="246"/>
      <c r="BL57" s="221"/>
      <c r="BM57" s="250"/>
      <c r="BN57" s="246"/>
      <c r="BO57" s="247"/>
      <c r="BP57" s="307" t="s">
        <v>359</v>
      </c>
      <c r="BQ57" s="308"/>
      <c r="BR57" s="308"/>
      <c r="BS57" s="308"/>
      <c r="BT57" s="309"/>
      <c r="BU57" s="188">
        <f t="shared" si="3"/>
        <v>50</v>
      </c>
      <c r="BV57" s="190" t="s">
        <v>456</v>
      </c>
      <c r="BW57" s="187"/>
      <c r="BX57" s="187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</row>
    <row r="58" spans="1:125" s="3" customFormat="1" ht="81" customHeight="1" x14ac:dyDescent="0.25">
      <c r="A58" s="551" t="s">
        <v>69</v>
      </c>
      <c r="B58" s="420" t="s">
        <v>70</v>
      </c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2"/>
      <c r="P58" s="317">
        <v>1.2</v>
      </c>
      <c r="Q58" s="379"/>
      <c r="R58" s="378"/>
      <c r="S58" s="317"/>
      <c r="T58" s="316">
        <f t="shared" si="4"/>
        <v>216</v>
      </c>
      <c r="U58" s="317"/>
      <c r="V58" s="378">
        <f t="shared" si="5"/>
        <v>120</v>
      </c>
      <c r="W58" s="318"/>
      <c r="X58" s="317">
        <v>56</v>
      </c>
      <c r="Y58" s="317"/>
      <c r="Z58" s="378">
        <v>64</v>
      </c>
      <c r="AA58" s="379"/>
      <c r="AB58" s="378"/>
      <c r="AC58" s="379"/>
      <c r="AD58" s="317"/>
      <c r="AE58" s="318"/>
      <c r="AF58" s="243">
        <v>108</v>
      </c>
      <c r="AG58" s="244">
        <v>60</v>
      </c>
      <c r="AH58" s="151">
        <v>3</v>
      </c>
      <c r="AI58" s="243">
        <v>108</v>
      </c>
      <c r="AJ58" s="244">
        <v>60</v>
      </c>
      <c r="AK58" s="151">
        <v>3</v>
      </c>
      <c r="AL58" s="243"/>
      <c r="AM58" s="244"/>
      <c r="AN58" s="151"/>
      <c r="AO58" s="243"/>
      <c r="AP58" s="244"/>
      <c r="AQ58" s="239"/>
      <c r="AR58" s="243"/>
      <c r="AS58" s="244"/>
      <c r="AT58" s="151"/>
      <c r="AU58" s="243"/>
      <c r="AV58" s="244"/>
      <c r="AW58" s="151"/>
      <c r="AX58" s="243"/>
      <c r="AY58" s="244"/>
      <c r="AZ58" s="151"/>
      <c r="BA58" s="243"/>
      <c r="BB58" s="244"/>
      <c r="BC58" s="239"/>
      <c r="BD58" s="152"/>
      <c r="BE58" s="153"/>
      <c r="BF58" s="154"/>
      <c r="BG58" s="155"/>
      <c r="BH58" s="153"/>
      <c r="BI58" s="156"/>
      <c r="BJ58" s="243"/>
      <c r="BK58" s="157"/>
      <c r="BL58" s="158"/>
      <c r="BM58" s="159"/>
      <c r="BN58" s="160"/>
      <c r="BO58" s="161"/>
      <c r="BP58" s="295" t="s">
        <v>605</v>
      </c>
      <c r="BQ58" s="296"/>
      <c r="BR58" s="296"/>
      <c r="BS58" s="296"/>
      <c r="BT58" s="297"/>
      <c r="BU58" s="188">
        <f t="shared" si="3"/>
        <v>120</v>
      </c>
      <c r="BV58" s="190" t="s">
        <v>459</v>
      </c>
      <c r="BW58" s="187"/>
      <c r="BX58" s="187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</row>
    <row r="59" spans="1:125" s="3" customFormat="1" ht="123.75" customHeight="1" x14ac:dyDescent="0.25">
      <c r="A59" s="552"/>
      <c r="B59" s="420" t="s">
        <v>551</v>
      </c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  <c r="O59" s="422"/>
      <c r="P59" s="317"/>
      <c r="Q59" s="379"/>
      <c r="R59" s="378"/>
      <c r="S59" s="317"/>
      <c r="T59" s="316">
        <f t="shared" si="4"/>
        <v>30</v>
      </c>
      <c r="U59" s="317"/>
      <c r="V59" s="378">
        <f t="shared" si="5"/>
        <v>0</v>
      </c>
      <c r="W59" s="318"/>
      <c r="X59" s="317"/>
      <c r="Y59" s="317"/>
      <c r="Z59" s="378"/>
      <c r="AA59" s="379"/>
      <c r="AB59" s="378"/>
      <c r="AC59" s="379"/>
      <c r="AD59" s="317"/>
      <c r="AE59" s="318"/>
      <c r="AF59" s="243"/>
      <c r="AG59" s="244"/>
      <c r="AH59" s="151"/>
      <c r="AI59" s="243"/>
      <c r="AJ59" s="244"/>
      <c r="AK59" s="151"/>
      <c r="AL59" s="243">
        <v>30</v>
      </c>
      <c r="AM59" s="244"/>
      <c r="AN59" s="151">
        <v>1</v>
      </c>
      <c r="AO59" s="243"/>
      <c r="AP59" s="244"/>
      <c r="AQ59" s="239"/>
      <c r="AR59" s="243"/>
      <c r="AS59" s="244"/>
      <c r="AT59" s="151"/>
      <c r="AU59" s="243"/>
      <c r="AV59" s="244"/>
      <c r="AW59" s="151"/>
      <c r="AX59" s="243"/>
      <c r="AY59" s="244"/>
      <c r="AZ59" s="151"/>
      <c r="BA59" s="243"/>
      <c r="BB59" s="244"/>
      <c r="BC59" s="239"/>
      <c r="BD59" s="152"/>
      <c r="BE59" s="153"/>
      <c r="BF59" s="154"/>
      <c r="BG59" s="155"/>
      <c r="BH59" s="153"/>
      <c r="BI59" s="156"/>
      <c r="BJ59" s="243"/>
      <c r="BK59" s="157"/>
      <c r="BL59" s="158"/>
      <c r="BM59" s="159"/>
      <c r="BN59" s="160"/>
      <c r="BO59" s="161"/>
      <c r="BP59" s="295" t="s">
        <v>156</v>
      </c>
      <c r="BQ59" s="296"/>
      <c r="BR59" s="296"/>
      <c r="BS59" s="296"/>
      <c r="BT59" s="297"/>
      <c r="BU59" s="188">
        <f t="shared" ref="BU59" si="6">SUM(X59:AE59)</f>
        <v>0</v>
      </c>
      <c r="BV59" s="190" t="s">
        <v>459</v>
      </c>
      <c r="BW59" s="187"/>
      <c r="BX59" s="187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</row>
    <row r="60" spans="1:125" s="3" customFormat="1" ht="83.25" customHeight="1" x14ac:dyDescent="0.25">
      <c r="A60" s="267" t="s">
        <v>71</v>
      </c>
      <c r="B60" s="449" t="s">
        <v>583</v>
      </c>
      <c r="C60" s="450"/>
      <c r="D60" s="450"/>
      <c r="E60" s="450"/>
      <c r="F60" s="450"/>
      <c r="G60" s="450"/>
      <c r="H60" s="450"/>
      <c r="I60" s="450"/>
      <c r="J60" s="450"/>
      <c r="K60" s="450"/>
      <c r="L60" s="450"/>
      <c r="M60" s="450"/>
      <c r="N60" s="450"/>
      <c r="O60" s="451"/>
      <c r="P60" s="290">
        <v>4</v>
      </c>
      <c r="Q60" s="381"/>
      <c r="R60" s="380"/>
      <c r="S60" s="290"/>
      <c r="T60" s="316">
        <f t="shared" si="4"/>
        <v>120</v>
      </c>
      <c r="U60" s="317"/>
      <c r="V60" s="378">
        <f t="shared" si="5"/>
        <v>68</v>
      </c>
      <c r="W60" s="318"/>
      <c r="X60" s="290">
        <v>34</v>
      </c>
      <c r="Y60" s="290"/>
      <c r="Z60" s="380">
        <v>16</v>
      </c>
      <c r="AA60" s="381"/>
      <c r="AB60" s="380">
        <v>18</v>
      </c>
      <c r="AC60" s="381"/>
      <c r="AD60" s="290"/>
      <c r="AE60" s="291"/>
      <c r="AF60" s="216"/>
      <c r="AG60" s="261"/>
      <c r="AH60" s="218"/>
      <c r="AI60" s="260"/>
      <c r="AJ60" s="261"/>
      <c r="AK60" s="262"/>
      <c r="AL60" s="260"/>
      <c r="AM60" s="261"/>
      <c r="AN60" s="262"/>
      <c r="AO60" s="260">
        <v>120</v>
      </c>
      <c r="AP60" s="261">
        <v>68</v>
      </c>
      <c r="AQ60" s="262">
        <v>3</v>
      </c>
      <c r="AR60" s="260"/>
      <c r="AS60" s="261"/>
      <c r="AT60" s="262"/>
      <c r="AU60" s="260"/>
      <c r="AV60" s="261"/>
      <c r="AW60" s="262"/>
      <c r="AX60" s="260"/>
      <c r="AY60" s="261"/>
      <c r="AZ60" s="262"/>
      <c r="BA60" s="260"/>
      <c r="BB60" s="261"/>
      <c r="BC60" s="241"/>
      <c r="BD60" s="260"/>
      <c r="BE60" s="261"/>
      <c r="BF60" s="262"/>
      <c r="BG60" s="242"/>
      <c r="BH60" s="261"/>
      <c r="BI60" s="241"/>
      <c r="BJ60" s="260"/>
      <c r="BK60" s="261"/>
      <c r="BL60" s="262"/>
      <c r="BM60" s="242"/>
      <c r="BN60" s="261"/>
      <c r="BO60" s="241"/>
      <c r="BP60" s="295" t="s">
        <v>122</v>
      </c>
      <c r="BQ60" s="296"/>
      <c r="BR60" s="296"/>
      <c r="BS60" s="296"/>
      <c r="BT60" s="297"/>
      <c r="BU60" s="188">
        <f t="shared" si="3"/>
        <v>68</v>
      </c>
      <c r="BV60" s="190" t="s">
        <v>429</v>
      </c>
      <c r="BW60" s="187"/>
      <c r="BX60" s="187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</row>
    <row r="61" spans="1:125" s="3" customFormat="1" ht="81" customHeight="1" x14ac:dyDescent="0.25">
      <c r="A61" s="162" t="s">
        <v>73</v>
      </c>
      <c r="B61" s="420" t="s">
        <v>114</v>
      </c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2"/>
      <c r="P61" s="317">
        <v>5</v>
      </c>
      <c r="Q61" s="379"/>
      <c r="R61" s="378"/>
      <c r="S61" s="317"/>
      <c r="T61" s="316">
        <f t="shared" si="4"/>
        <v>216</v>
      </c>
      <c r="U61" s="317"/>
      <c r="V61" s="378">
        <f t="shared" si="5"/>
        <v>86</v>
      </c>
      <c r="W61" s="318"/>
      <c r="X61" s="317">
        <v>40</v>
      </c>
      <c r="Y61" s="317"/>
      <c r="Z61" s="378"/>
      <c r="AA61" s="379"/>
      <c r="AB61" s="378">
        <v>46</v>
      </c>
      <c r="AC61" s="379"/>
      <c r="AD61" s="317"/>
      <c r="AE61" s="318"/>
      <c r="AF61" s="216"/>
      <c r="AG61" s="261"/>
      <c r="AH61" s="218"/>
      <c r="AI61" s="216"/>
      <c r="AJ61" s="261"/>
      <c r="AK61" s="218"/>
      <c r="AL61" s="216"/>
      <c r="AM61" s="261"/>
      <c r="AN61" s="218"/>
      <c r="AO61" s="216"/>
      <c r="AP61" s="261"/>
      <c r="AQ61" s="218"/>
      <c r="AR61" s="216">
        <v>216</v>
      </c>
      <c r="AS61" s="261">
        <v>86</v>
      </c>
      <c r="AT61" s="218">
        <v>6</v>
      </c>
      <c r="AU61" s="222"/>
      <c r="AV61" s="244"/>
      <c r="AW61" s="224"/>
      <c r="AX61" s="222"/>
      <c r="AY61" s="244"/>
      <c r="AZ61" s="224"/>
      <c r="BA61" s="216"/>
      <c r="BB61" s="261"/>
      <c r="BC61" s="217"/>
      <c r="BD61" s="222"/>
      <c r="BE61" s="244"/>
      <c r="BF61" s="224"/>
      <c r="BG61" s="217"/>
      <c r="BH61" s="261"/>
      <c r="BI61" s="217"/>
      <c r="BJ61" s="222"/>
      <c r="BK61" s="244"/>
      <c r="BL61" s="224"/>
      <c r="BM61" s="217"/>
      <c r="BN61" s="261"/>
      <c r="BO61" s="217"/>
      <c r="BP61" s="295" t="s">
        <v>120</v>
      </c>
      <c r="BQ61" s="296"/>
      <c r="BR61" s="296"/>
      <c r="BS61" s="296"/>
      <c r="BT61" s="297"/>
      <c r="BU61" s="188">
        <f t="shared" si="3"/>
        <v>86</v>
      </c>
      <c r="BV61" s="190" t="s">
        <v>429</v>
      </c>
      <c r="BW61" s="187"/>
      <c r="BX61" s="187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</row>
    <row r="62" spans="1:125" s="3" customFormat="1" ht="81" customHeight="1" x14ac:dyDescent="0.25">
      <c r="A62" s="162" t="s">
        <v>119</v>
      </c>
      <c r="B62" s="420" t="s">
        <v>123</v>
      </c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2"/>
      <c r="P62" s="317"/>
      <c r="Q62" s="379"/>
      <c r="R62" s="378"/>
      <c r="S62" s="318"/>
      <c r="T62" s="316">
        <f t="shared" si="4"/>
        <v>0</v>
      </c>
      <c r="U62" s="317"/>
      <c r="V62" s="378">
        <f t="shared" si="5"/>
        <v>0</v>
      </c>
      <c r="W62" s="318"/>
      <c r="X62" s="316"/>
      <c r="Y62" s="317"/>
      <c r="Z62" s="378"/>
      <c r="AA62" s="379"/>
      <c r="AB62" s="378"/>
      <c r="AC62" s="379"/>
      <c r="AD62" s="317"/>
      <c r="AE62" s="317"/>
      <c r="AF62" s="222"/>
      <c r="AG62" s="244"/>
      <c r="AH62" s="240"/>
      <c r="AI62" s="222"/>
      <c r="AJ62" s="244"/>
      <c r="AK62" s="240"/>
      <c r="AL62" s="222"/>
      <c r="AM62" s="244"/>
      <c r="AN62" s="240"/>
      <c r="AO62" s="222"/>
      <c r="AP62" s="244"/>
      <c r="AQ62" s="240"/>
      <c r="AR62" s="222"/>
      <c r="AS62" s="244"/>
      <c r="AT62" s="240"/>
      <c r="AU62" s="222"/>
      <c r="AV62" s="244"/>
      <c r="AW62" s="240"/>
      <c r="AX62" s="222"/>
      <c r="AY62" s="244"/>
      <c r="AZ62" s="240"/>
      <c r="BA62" s="222"/>
      <c r="BB62" s="244"/>
      <c r="BC62" s="223"/>
      <c r="BD62" s="222"/>
      <c r="BE62" s="244"/>
      <c r="BF62" s="224"/>
      <c r="BG62" s="223"/>
      <c r="BH62" s="244"/>
      <c r="BI62" s="223"/>
      <c r="BJ62" s="222"/>
      <c r="BK62" s="244"/>
      <c r="BL62" s="224"/>
      <c r="BM62" s="223"/>
      <c r="BN62" s="244"/>
      <c r="BO62" s="223"/>
      <c r="BP62" s="295"/>
      <c r="BQ62" s="296"/>
      <c r="BR62" s="296"/>
      <c r="BS62" s="296"/>
      <c r="BT62" s="297"/>
      <c r="BU62" s="188">
        <f t="shared" si="3"/>
        <v>0</v>
      </c>
      <c r="BV62" s="190"/>
      <c r="BW62" s="187"/>
      <c r="BX62" s="187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</row>
    <row r="63" spans="1:125" s="3" customFormat="1" ht="42.6" customHeight="1" x14ac:dyDescent="0.25">
      <c r="A63" s="163" t="s">
        <v>158</v>
      </c>
      <c r="B63" s="277" t="s">
        <v>72</v>
      </c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9"/>
      <c r="P63" s="317">
        <v>2.2999999999999998</v>
      </c>
      <c r="Q63" s="379"/>
      <c r="R63" s="378"/>
      <c r="S63" s="317"/>
      <c r="T63" s="316">
        <f t="shared" si="4"/>
        <v>440</v>
      </c>
      <c r="U63" s="317"/>
      <c r="V63" s="378">
        <f t="shared" si="5"/>
        <v>212</v>
      </c>
      <c r="W63" s="318"/>
      <c r="X63" s="317">
        <v>120</v>
      </c>
      <c r="Y63" s="317"/>
      <c r="Z63" s="378">
        <v>48</v>
      </c>
      <c r="AA63" s="379"/>
      <c r="AB63" s="378">
        <v>44</v>
      </c>
      <c r="AC63" s="379"/>
      <c r="AD63" s="317"/>
      <c r="AE63" s="317"/>
      <c r="AF63" s="243"/>
      <c r="AG63" s="244"/>
      <c r="AH63" s="151"/>
      <c r="AI63" s="243">
        <v>220</v>
      </c>
      <c r="AJ63" s="244">
        <v>106</v>
      </c>
      <c r="AK63" s="151">
        <v>6</v>
      </c>
      <c r="AL63" s="243">
        <v>220</v>
      </c>
      <c r="AM63" s="244">
        <v>106</v>
      </c>
      <c r="AN63" s="151">
        <v>6</v>
      </c>
      <c r="AO63" s="243"/>
      <c r="AP63" s="244"/>
      <c r="AQ63" s="239"/>
      <c r="AR63" s="243"/>
      <c r="AS63" s="244"/>
      <c r="AT63" s="151"/>
      <c r="AU63" s="243"/>
      <c r="AV63" s="244"/>
      <c r="AW63" s="151"/>
      <c r="AX63" s="243"/>
      <c r="AY63" s="244"/>
      <c r="AZ63" s="151"/>
      <c r="BA63" s="243"/>
      <c r="BB63" s="244"/>
      <c r="BC63" s="239"/>
      <c r="BD63" s="243"/>
      <c r="BE63" s="244"/>
      <c r="BF63" s="151"/>
      <c r="BG63" s="240"/>
      <c r="BH63" s="244"/>
      <c r="BI63" s="239"/>
      <c r="BJ63" s="243"/>
      <c r="BK63" s="244"/>
      <c r="BL63" s="151"/>
      <c r="BM63" s="240"/>
      <c r="BN63" s="244"/>
      <c r="BO63" s="239"/>
      <c r="BP63" s="295" t="s">
        <v>121</v>
      </c>
      <c r="BQ63" s="296"/>
      <c r="BR63" s="296"/>
      <c r="BS63" s="296"/>
      <c r="BT63" s="297"/>
      <c r="BU63" s="188">
        <f t="shared" si="3"/>
        <v>212</v>
      </c>
      <c r="BV63" s="190" t="s">
        <v>459</v>
      </c>
      <c r="BW63" s="187"/>
      <c r="BX63" s="187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</row>
    <row r="64" spans="1:125" s="3" customFormat="1" ht="81" customHeight="1" x14ac:dyDescent="0.25">
      <c r="A64" s="251" t="s">
        <v>159</v>
      </c>
      <c r="B64" s="277" t="s">
        <v>124</v>
      </c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9"/>
      <c r="P64" s="317">
        <v>3</v>
      </c>
      <c r="Q64" s="379"/>
      <c r="R64" s="378"/>
      <c r="S64" s="318"/>
      <c r="T64" s="316">
        <f t="shared" si="4"/>
        <v>90</v>
      </c>
      <c r="U64" s="317"/>
      <c r="V64" s="378">
        <f t="shared" si="5"/>
        <v>52</v>
      </c>
      <c r="W64" s="318"/>
      <c r="X64" s="317">
        <v>38</v>
      </c>
      <c r="Y64" s="317"/>
      <c r="Z64" s="378"/>
      <c r="AA64" s="379"/>
      <c r="AB64" s="378">
        <v>14</v>
      </c>
      <c r="AC64" s="379"/>
      <c r="AD64" s="317"/>
      <c r="AE64" s="318"/>
      <c r="AF64" s="222"/>
      <c r="AG64" s="244"/>
      <c r="AH64" s="224"/>
      <c r="AI64" s="222"/>
      <c r="AJ64" s="244"/>
      <c r="AK64" s="224"/>
      <c r="AL64" s="222">
        <v>90</v>
      </c>
      <c r="AM64" s="244">
        <v>52</v>
      </c>
      <c r="AN64" s="224">
        <v>3</v>
      </c>
      <c r="AO64" s="222"/>
      <c r="AP64" s="244"/>
      <c r="AQ64" s="223"/>
      <c r="AR64" s="222"/>
      <c r="AS64" s="244"/>
      <c r="AT64" s="224"/>
      <c r="AU64" s="222"/>
      <c r="AV64" s="244"/>
      <c r="AW64" s="224"/>
      <c r="AX64" s="222"/>
      <c r="AY64" s="244"/>
      <c r="AZ64" s="224"/>
      <c r="BA64" s="222"/>
      <c r="BB64" s="244"/>
      <c r="BC64" s="223"/>
      <c r="BD64" s="222"/>
      <c r="BE64" s="244"/>
      <c r="BF64" s="224"/>
      <c r="BG64" s="223"/>
      <c r="BH64" s="244"/>
      <c r="BI64" s="223"/>
      <c r="BJ64" s="222"/>
      <c r="BK64" s="244"/>
      <c r="BL64" s="224"/>
      <c r="BM64" s="223"/>
      <c r="BN64" s="244"/>
      <c r="BO64" s="223"/>
      <c r="BP64" s="295" t="s">
        <v>130</v>
      </c>
      <c r="BQ64" s="296"/>
      <c r="BR64" s="296"/>
      <c r="BS64" s="296"/>
      <c r="BT64" s="297"/>
      <c r="BU64" s="188">
        <f t="shared" si="3"/>
        <v>52</v>
      </c>
      <c r="BV64" s="190" t="s">
        <v>460</v>
      </c>
      <c r="BW64" s="187"/>
      <c r="BX64" s="187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</row>
    <row r="65" spans="1:125" s="3" customFormat="1" ht="42.6" customHeight="1" x14ac:dyDescent="0.25">
      <c r="A65" s="163" t="s">
        <v>160</v>
      </c>
      <c r="B65" s="277" t="s">
        <v>209</v>
      </c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9"/>
      <c r="P65" s="317"/>
      <c r="Q65" s="379"/>
      <c r="R65" s="378">
        <v>4</v>
      </c>
      <c r="S65" s="318"/>
      <c r="T65" s="316">
        <f t="shared" si="4"/>
        <v>200</v>
      </c>
      <c r="U65" s="317"/>
      <c r="V65" s="378">
        <f t="shared" si="5"/>
        <v>78</v>
      </c>
      <c r="W65" s="318"/>
      <c r="X65" s="317">
        <v>40</v>
      </c>
      <c r="Y65" s="317"/>
      <c r="Z65" s="378">
        <v>16</v>
      </c>
      <c r="AA65" s="379"/>
      <c r="AB65" s="378">
        <v>18</v>
      </c>
      <c r="AC65" s="379"/>
      <c r="AD65" s="317"/>
      <c r="AE65" s="318"/>
      <c r="AF65" s="222"/>
      <c r="AG65" s="244"/>
      <c r="AH65" s="224"/>
      <c r="AI65" s="222"/>
      <c r="AJ65" s="244"/>
      <c r="AK65" s="224"/>
      <c r="AL65" s="222"/>
      <c r="AM65" s="244"/>
      <c r="AN65" s="224"/>
      <c r="AO65" s="222">
        <v>200</v>
      </c>
      <c r="AP65" s="244">
        <v>78</v>
      </c>
      <c r="AQ65" s="223">
        <v>6</v>
      </c>
      <c r="AR65" s="222"/>
      <c r="AS65" s="244"/>
      <c r="AT65" s="224"/>
      <c r="AU65" s="222"/>
      <c r="AV65" s="244"/>
      <c r="AW65" s="224"/>
      <c r="AX65" s="222"/>
      <c r="AY65" s="244"/>
      <c r="AZ65" s="224"/>
      <c r="BA65" s="222"/>
      <c r="BB65" s="244"/>
      <c r="BC65" s="223"/>
      <c r="BD65" s="222"/>
      <c r="BE65" s="244"/>
      <c r="BF65" s="224"/>
      <c r="BG65" s="223"/>
      <c r="BH65" s="244"/>
      <c r="BI65" s="223"/>
      <c r="BJ65" s="222"/>
      <c r="BK65" s="244"/>
      <c r="BL65" s="224"/>
      <c r="BM65" s="223"/>
      <c r="BN65" s="244"/>
      <c r="BO65" s="223"/>
      <c r="BP65" s="332" t="s">
        <v>131</v>
      </c>
      <c r="BQ65" s="333"/>
      <c r="BR65" s="333"/>
      <c r="BS65" s="333"/>
      <c r="BT65" s="334"/>
      <c r="BU65" s="188">
        <f t="shared" si="3"/>
        <v>74</v>
      </c>
      <c r="BV65" s="190"/>
      <c r="BW65" s="187"/>
      <c r="BX65" s="187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</row>
    <row r="66" spans="1:125" s="3" customFormat="1" ht="42.6" customHeight="1" x14ac:dyDescent="0.25">
      <c r="A66" s="163" t="s">
        <v>218</v>
      </c>
      <c r="B66" s="277" t="s">
        <v>210</v>
      </c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9"/>
      <c r="P66" s="317">
        <v>4</v>
      </c>
      <c r="Q66" s="379"/>
      <c r="R66" s="378"/>
      <c r="S66" s="318"/>
      <c r="T66" s="316">
        <f t="shared" si="4"/>
        <v>120</v>
      </c>
      <c r="U66" s="317"/>
      <c r="V66" s="378">
        <f t="shared" si="5"/>
        <v>66</v>
      </c>
      <c r="W66" s="318"/>
      <c r="X66" s="317">
        <v>38</v>
      </c>
      <c r="Y66" s="317"/>
      <c r="Z66" s="378">
        <v>16</v>
      </c>
      <c r="AA66" s="379"/>
      <c r="AB66" s="378">
        <v>16</v>
      </c>
      <c r="AC66" s="379"/>
      <c r="AD66" s="317"/>
      <c r="AE66" s="318"/>
      <c r="AF66" s="222"/>
      <c r="AG66" s="244"/>
      <c r="AH66" s="224"/>
      <c r="AI66" s="222"/>
      <c r="AJ66" s="244"/>
      <c r="AK66" s="224"/>
      <c r="AL66" s="222"/>
      <c r="AM66" s="244"/>
      <c r="AN66" s="224"/>
      <c r="AO66" s="222">
        <v>120</v>
      </c>
      <c r="AP66" s="244">
        <v>66</v>
      </c>
      <c r="AQ66" s="223">
        <v>3</v>
      </c>
      <c r="AR66" s="222"/>
      <c r="AS66" s="244"/>
      <c r="AT66" s="224"/>
      <c r="AU66" s="222"/>
      <c r="AV66" s="244"/>
      <c r="AW66" s="224"/>
      <c r="AX66" s="222"/>
      <c r="AY66" s="244"/>
      <c r="AZ66" s="224"/>
      <c r="BA66" s="222"/>
      <c r="BB66" s="244"/>
      <c r="BC66" s="223"/>
      <c r="BD66" s="222"/>
      <c r="BE66" s="244"/>
      <c r="BF66" s="224"/>
      <c r="BG66" s="223"/>
      <c r="BH66" s="244"/>
      <c r="BI66" s="223"/>
      <c r="BJ66" s="222"/>
      <c r="BK66" s="244"/>
      <c r="BL66" s="224"/>
      <c r="BM66" s="223"/>
      <c r="BN66" s="244"/>
      <c r="BO66" s="223"/>
      <c r="BP66" s="332" t="s">
        <v>132</v>
      </c>
      <c r="BQ66" s="333"/>
      <c r="BR66" s="333"/>
      <c r="BS66" s="333"/>
      <c r="BT66" s="334"/>
      <c r="BU66" s="188">
        <f t="shared" si="3"/>
        <v>70</v>
      </c>
      <c r="BV66" s="190"/>
      <c r="BW66" s="187"/>
      <c r="BX66" s="187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</row>
    <row r="67" spans="1:125" s="3" customFormat="1" ht="42.6" customHeight="1" x14ac:dyDescent="0.25">
      <c r="A67" s="401" t="s">
        <v>219</v>
      </c>
      <c r="B67" s="277" t="s">
        <v>211</v>
      </c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9"/>
      <c r="P67" s="317">
        <v>4</v>
      </c>
      <c r="Q67" s="379"/>
      <c r="R67" s="378">
        <v>5</v>
      </c>
      <c r="S67" s="318"/>
      <c r="T67" s="316">
        <f t="shared" si="4"/>
        <v>382</v>
      </c>
      <c r="U67" s="317"/>
      <c r="V67" s="378">
        <f t="shared" si="5"/>
        <v>180</v>
      </c>
      <c r="W67" s="318"/>
      <c r="X67" s="317">
        <v>98</v>
      </c>
      <c r="Y67" s="317"/>
      <c r="Z67" s="378">
        <v>48</v>
      </c>
      <c r="AA67" s="379"/>
      <c r="AB67" s="378">
        <v>34</v>
      </c>
      <c r="AC67" s="379"/>
      <c r="AD67" s="317"/>
      <c r="AE67" s="318"/>
      <c r="AF67" s="222"/>
      <c r="AG67" s="244"/>
      <c r="AH67" s="224"/>
      <c r="AI67" s="222"/>
      <c r="AJ67" s="244"/>
      <c r="AK67" s="224"/>
      <c r="AL67" s="222"/>
      <c r="AM67" s="244"/>
      <c r="AN67" s="224"/>
      <c r="AO67" s="222">
        <v>216</v>
      </c>
      <c r="AP67" s="244">
        <v>104</v>
      </c>
      <c r="AQ67" s="223">
        <v>6</v>
      </c>
      <c r="AR67" s="222">
        <v>166</v>
      </c>
      <c r="AS67" s="244">
        <v>76</v>
      </c>
      <c r="AT67" s="224">
        <v>5</v>
      </c>
      <c r="AU67" s="222"/>
      <c r="AV67" s="244"/>
      <c r="AW67" s="224"/>
      <c r="AX67" s="222"/>
      <c r="AY67" s="244"/>
      <c r="AZ67" s="224"/>
      <c r="BA67" s="222"/>
      <c r="BB67" s="244"/>
      <c r="BC67" s="223"/>
      <c r="BD67" s="222"/>
      <c r="BE67" s="244"/>
      <c r="BF67" s="224"/>
      <c r="BG67" s="223"/>
      <c r="BH67" s="244"/>
      <c r="BI67" s="223"/>
      <c r="BJ67" s="222"/>
      <c r="BK67" s="244"/>
      <c r="BL67" s="224"/>
      <c r="BM67" s="223"/>
      <c r="BN67" s="244"/>
      <c r="BO67" s="223"/>
      <c r="BP67" s="332" t="s">
        <v>133</v>
      </c>
      <c r="BQ67" s="333"/>
      <c r="BR67" s="333"/>
      <c r="BS67" s="333"/>
      <c r="BT67" s="334"/>
      <c r="BU67" s="188">
        <f t="shared" si="3"/>
        <v>180</v>
      </c>
      <c r="BV67" s="190"/>
      <c r="BW67" s="187"/>
      <c r="BX67" s="187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</row>
    <row r="68" spans="1:125" ht="78.75" customHeight="1" x14ac:dyDescent="0.55000000000000004">
      <c r="A68" s="402"/>
      <c r="B68" s="277" t="s">
        <v>212</v>
      </c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9"/>
      <c r="P68" s="317"/>
      <c r="Q68" s="379"/>
      <c r="R68" s="378"/>
      <c r="S68" s="318"/>
      <c r="T68" s="316">
        <f t="shared" si="4"/>
        <v>30</v>
      </c>
      <c r="U68" s="317"/>
      <c r="V68" s="378">
        <f t="shared" si="5"/>
        <v>0</v>
      </c>
      <c r="W68" s="318"/>
      <c r="X68" s="317"/>
      <c r="Y68" s="317"/>
      <c r="Z68" s="378"/>
      <c r="AA68" s="379"/>
      <c r="AB68" s="378"/>
      <c r="AC68" s="379"/>
      <c r="AD68" s="317"/>
      <c r="AE68" s="318"/>
      <c r="AF68" s="222"/>
      <c r="AG68" s="244"/>
      <c r="AH68" s="224"/>
      <c r="AI68" s="222"/>
      <c r="AJ68" s="244"/>
      <c r="AK68" s="224"/>
      <c r="AL68" s="222"/>
      <c r="AM68" s="244"/>
      <c r="AN68" s="224"/>
      <c r="AO68" s="222">
        <v>30</v>
      </c>
      <c r="AP68" s="244"/>
      <c r="AQ68" s="223">
        <v>1</v>
      </c>
      <c r="AR68" s="222"/>
      <c r="AS68" s="244"/>
      <c r="AT68" s="224"/>
      <c r="AU68" s="222"/>
      <c r="AV68" s="244"/>
      <c r="AW68" s="224"/>
      <c r="AX68" s="222"/>
      <c r="AY68" s="244"/>
      <c r="AZ68" s="224"/>
      <c r="BA68" s="222"/>
      <c r="BB68" s="244"/>
      <c r="BC68" s="223"/>
      <c r="BD68" s="222"/>
      <c r="BE68" s="244"/>
      <c r="BF68" s="224"/>
      <c r="BG68" s="223"/>
      <c r="BH68" s="244"/>
      <c r="BI68" s="223"/>
      <c r="BJ68" s="222"/>
      <c r="BK68" s="244"/>
      <c r="BL68" s="224"/>
      <c r="BM68" s="223"/>
      <c r="BN68" s="244"/>
      <c r="BO68" s="223"/>
      <c r="BP68" s="295" t="s">
        <v>156</v>
      </c>
      <c r="BQ68" s="296"/>
      <c r="BR68" s="296"/>
      <c r="BS68" s="296"/>
      <c r="BT68" s="297"/>
      <c r="BU68" s="188">
        <f t="shared" si="3"/>
        <v>0</v>
      </c>
      <c r="BV68" s="190"/>
      <c r="BW68" s="187"/>
      <c r="BX68" s="187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</row>
    <row r="69" spans="1:125" ht="42.6" customHeight="1" x14ac:dyDescent="0.55000000000000004">
      <c r="A69" s="163" t="s">
        <v>220</v>
      </c>
      <c r="B69" s="286" t="s">
        <v>387</v>
      </c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8"/>
      <c r="P69" s="290"/>
      <c r="Q69" s="381"/>
      <c r="R69" s="380">
        <v>6</v>
      </c>
      <c r="S69" s="291"/>
      <c r="T69" s="316">
        <f t="shared" si="4"/>
        <v>144</v>
      </c>
      <c r="U69" s="317"/>
      <c r="V69" s="378">
        <f t="shared" si="5"/>
        <v>74</v>
      </c>
      <c r="W69" s="318"/>
      <c r="X69" s="290">
        <v>48</v>
      </c>
      <c r="Y69" s="290"/>
      <c r="Z69" s="380"/>
      <c r="AA69" s="381"/>
      <c r="AB69" s="380">
        <v>26</v>
      </c>
      <c r="AC69" s="381"/>
      <c r="AD69" s="290"/>
      <c r="AE69" s="290"/>
      <c r="AF69" s="216"/>
      <c r="AG69" s="261"/>
      <c r="AH69" s="218"/>
      <c r="AI69" s="216"/>
      <c r="AJ69" s="261"/>
      <c r="AK69" s="218"/>
      <c r="AL69" s="216"/>
      <c r="AM69" s="261"/>
      <c r="AN69" s="218"/>
      <c r="AO69" s="216"/>
      <c r="AP69" s="261"/>
      <c r="AQ69" s="218"/>
      <c r="AR69" s="216"/>
      <c r="AS69" s="261"/>
      <c r="AT69" s="218"/>
      <c r="AU69" s="216">
        <v>144</v>
      </c>
      <c r="AV69" s="261">
        <v>74</v>
      </c>
      <c r="AW69" s="218">
        <v>4</v>
      </c>
      <c r="AX69" s="216"/>
      <c r="AY69" s="261"/>
      <c r="AZ69" s="218"/>
      <c r="BA69" s="216"/>
      <c r="BB69" s="261"/>
      <c r="BC69" s="217"/>
      <c r="BD69" s="216"/>
      <c r="BE69" s="261"/>
      <c r="BF69" s="218"/>
      <c r="BG69" s="217"/>
      <c r="BH69" s="261"/>
      <c r="BI69" s="217"/>
      <c r="BJ69" s="216"/>
      <c r="BK69" s="261"/>
      <c r="BL69" s="218"/>
      <c r="BM69" s="217"/>
      <c r="BN69" s="261"/>
      <c r="BO69" s="217"/>
      <c r="BP69" s="332" t="s">
        <v>134</v>
      </c>
      <c r="BQ69" s="333"/>
      <c r="BR69" s="333"/>
      <c r="BS69" s="333"/>
      <c r="BT69" s="334"/>
      <c r="BU69" s="188">
        <f t="shared" si="3"/>
        <v>74</v>
      </c>
      <c r="BV69" s="190" t="s">
        <v>461</v>
      </c>
      <c r="BW69" s="187"/>
      <c r="BX69" s="187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</row>
    <row r="70" spans="1:125" ht="42.6" customHeight="1" x14ac:dyDescent="0.55000000000000004">
      <c r="A70" s="401" t="s">
        <v>221</v>
      </c>
      <c r="B70" s="277" t="s">
        <v>185</v>
      </c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9"/>
      <c r="P70" s="317">
        <v>6.7</v>
      </c>
      <c r="Q70" s="379"/>
      <c r="R70" s="378">
        <v>8</v>
      </c>
      <c r="S70" s="318"/>
      <c r="T70" s="316">
        <f t="shared" si="4"/>
        <v>584</v>
      </c>
      <c r="U70" s="317"/>
      <c r="V70" s="378">
        <f t="shared" si="5"/>
        <v>278</v>
      </c>
      <c r="W70" s="318"/>
      <c r="X70" s="317">
        <v>178</v>
      </c>
      <c r="Y70" s="317"/>
      <c r="Z70" s="378">
        <v>32</v>
      </c>
      <c r="AA70" s="379"/>
      <c r="AB70" s="378">
        <v>68</v>
      </c>
      <c r="AC70" s="379"/>
      <c r="AD70" s="317"/>
      <c r="AE70" s="317"/>
      <c r="AF70" s="222"/>
      <c r="AG70" s="244"/>
      <c r="AH70" s="224"/>
      <c r="AI70" s="222"/>
      <c r="AJ70" s="244"/>
      <c r="AK70" s="224"/>
      <c r="AL70" s="222"/>
      <c r="AM70" s="244"/>
      <c r="AN70" s="224"/>
      <c r="AO70" s="222"/>
      <c r="AP70" s="244"/>
      <c r="AQ70" s="224"/>
      <c r="AR70" s="222"/>
      <c r="AS70" s="244"/>
      <c r="AT70" s="224"/>
      <c r="AU70" s="222">
        <v>220</v>
      </c>
      <c r="AV70" s="244">
        <v>114</v>
      </c>
      <c r="AW70" s="224">
        <v>6</v>
      </c>
      <c r="AX70" s="222">
        <v>198</v>
      </c>
      <c r="AY70" s="244">
        <v>88</v>
      </c>
      <c r="AZ70" s="224">
        <v>6</v>
      </c>
      <c r="BA70" s="222">
        <v>166</v>
      </c>
      <c r="BB70" s="244">
        <v>76</v>
      </c>
      <c r="BC70" s="223">
        <v>5</v>
      </c>
      <c r="BD70" s="222"/>
      <c r="BE70" s="244"/>
      <c r="BF70" s="224"/>
      <c r="BG70" s="223"/>
      <c r="BH70" s="244"/>
      <c r="BI70" s="223"/>
      <c r="BJ70" s="222"/>
      <c r="BK70" s="244"/>
      <c r="BL70" s="224"/>
      <c r="BM70" s="223"/>
      <c r="BN70" s="244"/>
      <c r="BO70" s="223"/>
      <c r="BP70" s="332" t="s">
        <v>172</v>
      </c>
      <c r="BQ70" s="333"/>
      <c r="BR70" s="333"/>
      <c r="BS70" s="333"/>
      <c r="BT70" s="334"/>
      <c r="BU70" s="188">
        <f t="shared" si="3"/>
        <v>278</v>
      </c>
      <c r="BV70" s="190"/>
      <c r="BW70" s="187"/>
      <c r="BX70" s="187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</row>
    <row r="71" spans="1:125" ht="81" customHeight="1" x14ac:dyDescent="0.55000000000000004">
      <c r="A71" s="402"/>
      <c r="B71" s="277" t="s">
        <v>373</v>
      </c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9"/>
      <c r="P71" s="317"/>
      <c r="Q71" s="379"/>
      <c r="R71" s="378"/>
      <c r="S71" s="318"/>
      <c r="T71" s="316">
        <f t="shared" si="4"/>
        <v>30</v>
      </c>
      <c r="U71" s="317"/>
      <c r="V71" s="378">
        <f t="shared" si="5"/>
        <v>0</v>
      </c>
      <c r="W71" s="318"/>
      <c r="X71" s="317"/>
      <c r="Y71" s="317"/>
      <c r="Z71" s="378"/>
      <c r="AA71" s="379"/>
      <c r="AB71" s="378"/>
      <c r="AC71" s="379"/>
      <c r="AD71" s="317"/>
      <c r="AE71" s="318"/>
      <c r="AF71" s="222"/>
      <c r="AG71" s="244"/>
      <c r="AH71" s="224"/>
      <c r="AI71" s="222"/>
      <c r="AJ71" s="244"/>
      <c r="AK71" s="224"/>
      <c r="AL71" s="222"/>
      <c r="AM71" s="244"/>
      <c r="AN71" s="224"/>
      <c r="AO71" s="222"/>
      <c r="AP71" s="244"/>
      <c r="AQ71" s="223"/>
      <c r="AR71" s="222"/>
      <c r="AS71" s="244"/>
      <c r="AT71" s="224"/>
      <c r="AU71" s="222">
        <v>30</v>
      </c>
      <c r="AV71" s="244"/>
      <c r="AW71" s="224">
        <v>1</v>
      </c>
      <c r="AX71" s="222"/>
      <c r="AY71" s="244"/>
      <c r="AZ71" s="224"/>
      <c r="BA71" s="222"/>
      <c r="BB71" s="244"/>
      <c r="BC71" s="223"/>
      <c r="BD71" s="222"/>
      <c r="BE71" s="244"/>
      <c r="BF71" s="224"/>
      <c r="BG71" s="223"/>
      <c r="BH71" s="244"/>
      <c r="BI71" s="223"/>
      <c r="BJ71" s="222"/>
      <c r="BK71" s="244"/>
      <c r="BL71" s="224"/>
      <c r="BM71" s="223"/>
      <c r="BN71" s="244"/>
      <c r="BO71" s="223"/>
      <c r="BP71" s="295" t="s">
        <v>156</v>
      </c>
      <c r="BQ71" s="296"/>
      <c r="BR71" s="296"/>
      <c r="BS71" s="296"/>
      <c r="BT71" s="297"/>
      <c r="BU71" s="188">
        <f t="shared" si="3"/>
        <v>0</v>
      </c>
      <c r="BV71" s="190"/>
      <c r="BW71" s="187"/>
      <c r="BX71" s="187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</row>
    <row r="72" spans="1:125" s="3" customFormat="1" ht="42.6" customHeight="1" x14ac:dyDescent="0.25">
      <c r="A72" s="144" t="s">
        <v>125</v>
      </c>
      <c r="B72" s="420" t="s">
        <v>508</v>
      </c>
      <c r="C72" s="421"/>
      <c r="D72" s="421"/>
      <c r="E72" s="421"/>
      <c r="F72" s="421"/>
      <c r="G72" s="421"/>
      <c r="H72" s="421"/>
      <c r="I72" s="421"/>
      <c r="J72" s="421"/>
      <c r="K72" s="421"/>
      <c r="L72" s="421"/>
      <c r="M72" s="421"/>
      <c r="N72" s="421"/>
      <c r="O72" s="422"/>
      <c r="P72" s="317"/>
      <c r="Q72" s="379"/>
      <c r="R72" s="378"/>
      <c r="S72" s="317"/>
      <c r="T72" s="316">
        <f t="shared" si="4"/>
        <v>0</v>
      </c>
      <c r="U72" s="317"/>
      <c r="V72" s="378">
        <f t="shared" si="5"/>
        <v>0</v>
      </c>
      <c r="W72" s="318"/>
      <c r="X72" s="316"/>
      <c r="Y72" s="317"/>
      <c r="Z72" s="378"/>
      <c r="AA72" s="379"/>
      <c r="AB72" s="378"/>
      <c r="AC72" s="379"/>
      <c r="AD72" s="317"/>
      <c r="AE72" s="317"/>
      <c r="AF72" s="222"/>
      <c r="AG72" s="244"/>
      <c r="AH72" s="223"/>
      <c r="AI72" s="222"/>
      <c r="AJ72" s="244"/>
      <c r="AK72" s="223"/>
      <c r="AL72" s="222"/>
      <c r="AM72" s="244"/>
      <c r="AN72" s="223"/>
      <c r="AO72" s="222"/>
      <c r="AP72" s="244"/>
      <c r="AQ72" s="223"/>
      <c r="AR72" s="222"/>
      <c r="AS72" s="244"/>
      <c r="AT72" s="223"/>
      <c r="AU72" s="222"/>
      <c r="AV72" s="244"/>
      <c r="AW72" s="223"/>
      <c r="AX72" s="222"/>
      <c r="AY72" s="244"/>
      <c r="AZ72" s="223"/>
      <c r="BA72" s="222"/>
      <c r="BB72" s="244"/>
      <c r="BC72" s="223"/>
      <c r="BD72" s="222"/>
      <c r="BE72" s="244"/>
      <c r="BF72" s="224"/>
      <c r="BG72" s="223"/>
      <c r="BH72" s="244"/>
      <c r="BI72" s="223"/>
      <c r="BJ72" s="222"/>
      <c r="BK72" s="244"/>
      <c r="BL72" s="224"/>
      <c r="BM72" s="223"/>
      <c r="BN72" s="244"/>
      <c r="BO72" s="223"/>
      <c r="BP72" s="295"/>
      <c r="BQ72" s="296"/>
      <c r="BR72" s="296"/>
      <c r="BS72" s="296"/>
      <c r="BT72" s="297"/>
      <c r="BU72" s="188">
        <f t="shared" si="3"/>
        <v>0</v>
      </c>
      <c r="BV72" s="190"/>
      <c r="BW72" s="187"/>
      <c r="BX72" s="187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</row>
    <row r="73" spans="1:125" ht="79.349999999999994" customHeight="1" x14ac:dyDescent="0.55000000000000004">
      <c r="A73" s="251" t="s">
        <v>170</v>
      </c>
      <c r="B73" s="277" t="s">
        <v>126</v>
      </c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9"/>
      <c r="P73" s="317">
        <v>3</v>
      </c>
      <c r="Q73" s="379"/>
      <c r="R73" s="378"/>
      <c r="S73" s="317"/>
      <c r="T73" s="316">
        <f t="shared" si="4"/>
        <v>100</v>
      </c>
      <c r="U73" s="317"/>
      <c r="V73" s="378">
        <f t="shared" si="5"/>
        <v>60</v>
      </c>
      <c r="W73" s="318"/>
      <c r="X73" s="317">
        <v>36</v>
      </c>
      <c r="Y73" s="317"/>
      <c r="Z73" s="378">
        <v>24</v>
      </c>
      <c r="AA73" s="379"/>
      <c r="AB73" s="378"/>
      <c r="AC73" s="379"/>
      <c r="AD73" s="317"/>
      <c r="AE73" s="317"/>
      <c r="AF73" s="222"/>
      <c r="AG73" s="244"/>
      <c r="AH73" s="224"/>
      <c r="AI73" s="222"/>
      <c r="AJ73" s="244"/>
      <c r="AK73" s="224"/>
      <c r="AL73" s="222">
        <v>100</v>
      </c>
      <c r="AM73" s="244">
        <v>60</v>
      </c>
      <c r="AN73" s="224">
        <v>3</v>
      </c>
      <c r="AO73" s="222"/>
      <c r="AP73" s="244"/>
      <c r="AQ73" s="224"/>
      <c r="AR73" s="222"/>
      <c r="AS73" s="244"/>
      <c r="AT73" s="224"/>
      <c r="AU73" s="222"/>
      <c r="AV73" s="244"/>
      <c r="AW73" s="224"/>
      <c r="AX73" s="222"/>
      <c r="AY73" s="244"/>
      <c r="AZ73" s="224"/>
      <c r="BA73" s="222"/>
      <c r="BB73" s="244"/>
      <c r="BC73" s="223"/>
      <c r="BD73" s="222"/>
      <c r="BE73" s="244"/>
      <c r="BF73" s="224"/>
      <c r="BG73" s="223"/>
      <c r="BH73" s="244"/>
      <c r="BI73" s="223"/>
      <c r="BJ73" s="222"/>
      <c r="BK73" s="244"/>
      <c r="BL73" s="224"/>
      <c r="BM73" s="223"/>
      <c r="BN73" s="244"/>
      <c r="BO73" s="223"/>
      <c r="BP73" s="332" t="s">
        <v>173</v>
      </c>
      <c r="BQ73" s="333"/>
      <c r="BR73" s="333"/>
      <c r="BS73" s="333"/>
      <c r="BT73" s="334"/>
      <c r="BU73" s="188">
        <f t="shared" si="3"/>
        <v>60</v>
      </c>
      <c r="BV73" s="190"/>
      <c r="BW73" s="187"/>
      <c r="BX73" s="187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</row>
    <row r="74" spans="1:125" ht="42.6" customHeight="1" x14ac:dyDescent="0.55000000000000004">
      <c r="A74" s="401" t="s">
        <v>171</v>
      </c>
      <c r="B74" s="277" t="s">
        <v>507</v>
      </c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9"/>
      <c r="P74" s="317">
        <v>5</v>
      </c>
      <c r="Q74" s="379"/>
      <c r="R74" s="378">
        <v>6</v>
      </c>
      <c r="S74" s="318"/>
      <c r="T74" s="316">
        <f t="shared" si="4"/>
        <v>358</v>
      </c>
      <c r="U74" s="317"/>
      <c r="V74" s="378">
        <f t="shared" si="5"/>
        <v>194</v>
      </c>
      <c r="W74" s="318"/>
      <c r="X74" s="317">
        <v>114</v>
      </c>
      <c r="Y74" s="317"/>
      <c r="Z74" s="378">
        <v>48</v>
      </c>
      <c r="AA74" s="379"/>
      <c r="AB74" s="378">
        <v>32</v>
      </c>
      <c r="AC74" s="379"/>
      <c r="AD74" s="317"/>
      <c r="AE74" s="317"/>
      <c r="AF74" s="222"/>
      <c r="AG74" s="244"/>
      <c r="AH74" s="224"/>
      <c r="AI74" s="222"/>
      <c r="AJ74" s="244"/>
      <c r="AK74" s="224"/>
      <c r="AL74" s="222"/>
      <c r="AM74" s="244"/>
      <c r="AN74" s="224"/>
      <c r="AO74" s="222"/>
      <c r="AP74" s="244"/>
      <c r="AQ74" s="224"/>
      <c r="AR74" s="222">
        <v>214</v>
      </c>
      <c r="AS74" s="244">
        <v>120</v>
      </c>
      <c r="AT74" s="224">
        <v>6</v>
      </c>
      <c r="AU74" s="222">
        <v>144</v>
      </c>
      <c r="AV74" s="244">
        <v>74</v>
      </c>
      <c r="AW74" s="224">
        <v>4</v>
      </c>
      <c r="AX74" s="222"/>
      <c r="AY74" s="244"/>
      <c r="AZ74" s="224"/>
      <c r="BA74" s="222"/>
      <c r="BB74" s="244"/>
      <c r="BC74" s="223"/>
      <c r="BD74" s="222"/>
      <c r="BE74" s="244"/>
      <c r="BF74" s="224"/>
      <c r="BG74" s="223"/>
      <c r="BH74" s="244"/>
      <c r="BI74" s="223"/>
      <c r="BJ74" s="222"/>
      <c r="BK74" s="244"/>
      <c r="BL74" s="224"/>
      <c r="BM74" s="223"/>
      <c r="BN74" s="244"/>
      <c r="BO74" s="223"/>
      <c r="BP74" s="332" t="s">
        <v>348</v>
      </c>
      <c r="BQ74" s="333"/>
      <c r="BR74" s="333"/>
      <c r="BS74" s="333"/>
      <c r="BT74" s="334"/>
      <c r="BU74" s="188">
        <f t="shared" si="3"/>
        <v>194</v>
      </c>
      <c r="BV74" s="190"/>
      <c r="BW74" s="187"/>
      <c r="BX74" s="187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</row>
    <row r="75" spans="1:125" ht="78.75" customHeight="1" x14ac:dyDescent="0.55000000000000004">
      <c r="A75" s="402"/>
      <c r="B75" s="277" t="s">
        <v>509</v>
      </c>
      <c r="C75" s="278"/>
      <c r="D75" s="278"/>
      <c r="E75" s="278"/>
      <c r="F75" s="278"/>
      <c r="G75" s="278"/>
      <c r="H75" s="278"/>
      <c r="I75" s="278"/>
      <c r="J75" s="278"/>
      <c r="K75" s="278"/>
      <c r="L75" s="278"/>
      <c r="M75" s="278"/>
      <c r="N75" s="278"/>
      <c r="O75" s="279"/>
      <c r="P75" s="317"/>
      <c r="Q75" s="379"/>
      <c r="R75" s="378"/>
      <c r="S75" s="318"/>
      <c r="T75" s="316">
        <f t="shared" si="4"/>
        <v>40</v>
      </c>
      <c r="U75" s="317"/>
      <c r="V75" s="378">
        <f t="shared" si="5"/>
        <v>0</v>
      </c>
      <c r="W75" s="318"/>
      <c r="X75" s="317"/>
      <c r="Y75" s="317"/>
      <c r="Z75" s="378"/>
      <c r="AA75" s="379"/>
      <c r="AB75" s="378"/>
      <c r="AC75" s="379"/>
      <c r="AD75" s="317"/>
      <c r="AE75" s="317"/>
      <c r="AF75" s="222"/>
      <c r="AG75" s="244"/>
      <c r="AH75" s="224"/>
      <c r="AI75" s="222"/>
      <c r="AJ75" s="244"/>
      <c r="AK75" s="224"/>
      <c r="AL75" s="222"/>
      <c r="AM75" s="244"/>
      <c r="AN75" s="224"/>
      <c r="AO75" s="222"/>
      <c r="AP75" s="244"/>
      <c r="AQ75" s="224"/>
      <c r="AR75" s="222">
        <v>40</v>
      </c>
      <c r="AS75" s="244"/>
      <c r="AT75" s="224">
        <v>1</v>
      </c>
      <c r="AU75" s="222"/>
      <c r="AV75" s="244"/>
      <c r="AW75" s="224"/>
      <c r="AX75" s="222"/>
      <c r="AY75" s="244"/>
      <c r="AZ75" s="224"/>
      <c r="BA75" s="222"/>
      <c r="BB75" s="244"/>
      <c r="BC75" s="223"/>
      <c r="BD75" s="222"/>
      <c r="BE75" s="244"/>
      <c r="BF75" s="224"/>
      <c r="BG75" s="223"/>
      <c r="BH75" s="244"/>
      <c r="BI75" s="223"/>
      <c r="BJ75" s="222"/>
      <c r="BK75" s="244"/>
      <c r="BL75" s="224"/>
      <c r="BM75" s="223"/>
      <c r="BN75" s="244"/>
      <c r="BO75" s="223"/>
      <c r="BP75" s="295" t="s">
        <v>156</v>
      </c>
      <c r="BQ75" s="296"/>
      <c r="BR75" s="296"/>
      <c r="BS75" s="296"/>
      <c r="BT75" s="297"/>
      <c r="BU75" s="188">
        <f t="shared" si="3"/>
        <v>0</v>
      </c>
      <c r="BV75" s="190"/>
      <c r="BW75" s="187"/>
      <c r="BX75" s="187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</row>
    <row r="76" spans="1:125" ht="42.6" customHeight="1" x14ac:dyDescent="0.55000000000000004">
      <c r="A76" s="163" t="s">
        <v>222</v>
      </c>
      <c r="B76" s="277" t="s">
        <v>518</v>
      </c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8"/>
      <c r="O76" s="279"/>
      <c r="P76" s="317">
        <v>7.8</v>
      </c>
      <c r="Q76" s="379"/>
      <c r="R76" s="378"/>
      <c r="S76" s="318"/>
      <c r="T76" s="316">
        <f t="shared" si="4"/>
        <v>302</v>
      </c>
      <c r="U76" s="317"/>
      <c r="V76" s="378">
        <f t="shared" si="5"/>
        <v>144</v>
      </c>
      <c r="W76" s="318"/>
      <c r="X76" s="317">
        <v>96</v>
      </c>
      <c r="Y76" s="317"/>
      <c r="Z76" s="378">
        <v>32</v>
      </c>
      <c r="AA76" s="379"/>
      <c r="AB76" s="378">
        <v>16</v>
      </c>
      <c r="AC76" s="379"/>
      <c r="AD76" s="317"/>
      <c r="AE76" s="318"/>
      <c r="AF76" s="216"/>
      <c r="AG76" s="261"/>
      <c r="AH76" s="218"/>
      <c r="AI76" s="216"/>
      <c r="AJ76" s="261"/>
      <c r="AK76" s="218"/>
      <c r="AL76" s="216"/>
      <c r="AM76" s="261"/>
      <c r="AN76" s="218"/>
      <c r="AO76" s="216"/>
      <c r="AP76" s="261"/>
      <c r="AQ76" s="218"/>
      <c r="AR76" s="216"/>
      <c r="AS76" s="261"/>
      <c r="AT76" s="218"/>
      <c r="AU76" s="216"/>
      <c r="AV76" s="261"/>
      <c r="AW76" s="218"/>
      <c r="AX76" s="216">
        <v>198</v>
      </c>
      <c r="AY76" s="261">
        <v>96</v>
      </c>
      <c r="AZ76" s="218">
        <v>6</v>
      </c>
      <c r="BA76" s="216">
        <v>104</v>
      </c>
      <c r="BB76" s="261">
        <v>48</v>
      </c>
      <c r="BC76" s="217">
        <v>3</v>
      </c>
      <c r="BD76" s="216"/>
      <c r="BE76" s="261"/>
      <c r="BF76" s="218"/>
      <c r="BG76" s="217"/>
      <c r="BH76" s="261"/>
      <c r="BI76" s="217"/>
      <c r="BJ76" s="216"/>
      <c r="BK76" s="261"/>
      <c r="BL76" s="218"/>
      <c r="BM76" s="217"/>
      <c r="BN76" s="261"/>
      <c r="BO76" s="217"/>
      <c r="BP76" s="332" t="s">
        <v>349</v>
      </c>
      <c r="BQ76" s="333"/>
      <c r="BR76" s="333"/>
      <c r="BS76" s="333"/>
      <c r="BT76" s="334"/>
      <c r="BU76" s="188">
        <f>SUM(X76:AE76)</f>
        <v>144</v>
      </c>
      <c r="BV76" s="190"/>
      <c r="BW76" s="187"/>
      <c r="BX76" s="187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</row>
    <row r="77" spans="1:125" s="3" customFormat="1" ht="81" customHeight="1" x14ac:dyDescent="0.25">
      <c r="A77" s="267" t="s">
        <v>127</v>
      </c>
      <c r="B77" s="474" t="s">
        <v>128</v>
      </c>
      <c r="C77" s="475"/>
      <c r="D77" s="475"/>
      <c r="E77" s="475"/>
      <c r="F77" s="475"/>
      <c r="G77" s="475"/>
      <c r="H77" s="475"/>
      <c r="I77" s="475"/>
      <c r="J77" s="475"/>
      <c r="K77" s="475"/>
      <c r="L77" s="475"/>
      <c r="M77" s="475"/>
      <c r="N77" s="475"/>
      <c r="O77" s="476"/>
      <c r="P77" s="289"/>
      <c r="Q77" s="381"/>
      <c r="R77" s="380"/>
      <c r="S77" s="291"/>
      <c r="T77" s="316">
        <f t="shared" si="4"/>
        <v>0</v>
      </c>
      <c r="U77" s="317"/>
      <c r="V77" s="378">
        <f t="shared" si="5"/>
        <v>0</v>
      </c>
      <c r="W77" s="318"/>
      <c r="X77" s="289"/>
      <c r="Y77" s="381"/>
      <c r="Z77" s="380"/>
      <c r="AA77" s="381"/>
      <c r="AB77" s="380"/>
      <c r="AC77" s="381"/>
      <c r="AD77" s="380"/>
      <c r="AE77" s="291"/>
      <c r="AF77" s="216"/>
      <c r="AG77" s="261"/>
      <c r="AH77" s="217"/>
      <c r="AI77" s="216"/>
      <c r="AJ77" s="261"/>
      <c r="AK77" s="217"/>
      <c r="AL77" s="216"/>
      <c r="AM77" s="261"/>
      <c r="AN77" s="217"/>
      <c r="AO77" s="216"/>
      <c r="AP77" s="261"/>
      <c r="AQ77" s="217"/>
      <c r="AR77" s="216"/>
      <c r="AS77" s="261"/>
      <c r="AT77" s="217"/>
      <c r="AU77" s="216"/>
      <c r="AV77" s="261"/>
      <c r="AW77" s="217"/>
      <c r="AX77" s="216"/>
      <c r="AY77" s="261"/>
      <c r="AZ77" s="217"/>
      <c r="BA77" s="216"/>
      <c r="BB77" s="261"/>
      <c r="BC77" s="217"/>
      <c r="BD77" s="216"/>
      <c r="BE77" s="261"/>
      <c r="BF77" s="218"/>
      <c r="BG77" s="217"/>
      <c r="BH77" s="261"/>
      <c r="BI77" s="217"/>
      <c r="BJ77" s="216"/>
      <c r="BK77" s="261"/>
      <c r="BL77" s="218"/>
      <c r="BM77" s="217"/>
      <c r="BN77" s="261"/>
      <c r="BO77" s="217"/>
      <c r="BP77" s="295"/>
      <c r="BQ77" s="296"/>
      <c r="BR77" s="296"/>
      <c r="BS77" s="296"/>
      <c r="BT77" s="297"/>
      <c r="BU77" s="188">
        <f t="shared" si="3"/>
        <v>0</v>
      </c>
      <c r="BV77" s="190"/>
      <c r="BW77" s="187"/>
      <c r="BX77" s="187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</row>
    <row r="78" spans="1:125" ht="83.25" customHeight="1" x14ac:dyDescent="0.55000000000000004">
      <c r="A78" s="251" t="s">
        <v>524</v>
      </c>
      <c r="B78" s="277" t="s">
        <v>467</v>
      </c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  <c r="N78" s="278"/>
      <c r="O78" s="279"/>
      <c r="P78" s="317"/>
      <c r="Q78" s="379"/>
      <c r="R78" s="378">
        <v>5</v>
      </c>
      <c r="S78" s="318"/>
      <c r="T78" s="316">
        <f t="shared" si="4"/>
        <v>120</v>
      </c>
      <c r="U78" s="317"/>
      <c r="V78" s="378">
        <f t="shared" si="5"/>
        <v>68</v>
      </c>
      <c r="W78" s="318"/>
      <c r="X78" s="317">
        <v>36</v>
      </c>
      <c r="Y78" s="317"/>
      <c r="Z78" s="378">
        <v>32</v>
      </c>
      <c r="AA78" s="379"/>
      <c r="AB78" s="378"/>
      <c r="AC78" s="379"/>
      <c r="AD78" s="317"/>
      <c r="AE78" s="317"/>
      <c r="AF78" s="222"/>
      <c r="AG78" s="244"/>
      <c r="AH78" s="224"/>
      <c r="AI78" s="222"/>
      <c r="AJ78" s="244"/>
      <c r="AK78" s="224"/>
      <c r="AL78" s="222"/>
      <c r="AM78" s="244"/>
      <c r="AN78" s="224"/>
      <c r="AO78" s="222"/>
      <c r="AP78" s="244"/>
      <c r="AQ78" s="224"/>
      <c r="AR78" s="222">
        <v>120</v>
      </c>
      <c r="AS78" s="244">
        <v>68</v>
      </c>
      <c r="AT78" s="224">
        <v>3</v>
      </c>
      <c r="AU78" s="222"/>
      <c r="AV78" s="244"/>
      <c r="AW78" s="224"/>
      <c r="AX78" s="222"/>
      <c r="AY78" s="244"/>
      <c r="AZ78" s="224"/>
      <c r="BA78" s="222"/>
      <c r="BB78" s="244"/>
      <c r="BC78" s="223"/>
      <c r="BD78" s="222"/>
      <c r="BE78" s="244"/>
      <c r="BF78" s="224"/>
      <c r="BG78" s="223"/>
      <c r="BH78" s="244"/>
      <c r="BI78" s="223"/>
      <c r="BJ78" s="222"/>
      <c r="BK78" s="244"/>
      <c r="BL78" s="224"/>
      <c r="BM78" s="223"/>
      <c r="BN78" s="244"/>
      <c r="BO78" s="223"/>
      <c r="BP78" s="295" t="s">
        <v>350</v>
      </c>
      <c r="BQ78" s="296"/>
      <c r="BR78" s="296"/>
      <c r="BS78" s="296"/>
      <c r="BT78" s="297"/>
      <c r="BU78" s="188">
        <f>SUM(X78:AE78)</f>
        <v>68</v>
      </c>
      <c r="BV78" s="193"/>
      <c r="BW78" s="187"/>
      <c r="BX78" s="187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</row>
    <row r="79" spans="1:125" ht="128.25" customHeight="1" x14ac:dyDescent="0.55000000000000004">
      <c r="A79" s="401" t="s">
        <v>525</v>
      </c>
      <c r="B79" s="277" t="s">
        <v>129</v>
      </c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9"/>
      <c r="P79" s="317" t="s">
        <v>602</v>
      </c>
      <c r="Q79" s="379"/>
      <c r="R79" s="378"/>
      <c r="S79" s="318"/>
      <c r="T79" s="316">
        <f t="shared" si="4"/>
        <v>432</v>
      </c>
      <c r="U79" s="317"/>
      <c r="V79" s="378">
        <f t="shared" si="5"/>
        <v>220</v>
      </c>
      <c r="W79" s="318"/>
      <c r="X79" s="317">
        <v>132</v>
      </c>
      <c r="Y79" s="317"/>
      <c r="Z79" s="378">
        <v>72</v>
      </c>
      <c r="AA79" s="379"/>
      <c r="AB79" s="378">
        <v>16</v>
      </c>
      <c r="AC79" s="379"/>
      <c r="AD79" s="317"/>
      <c r="AE79" s="318"/>
      <c r="AF79" s="222"/>
      <c r="AG79" s="244"/>
      <c r="AH79" s="224"/>
      <c r="AI79" s="222"/>
      <c r="AJ79" s="244"/>
      <c r="AK79" s="224"/>
      <c r="AL79" s="222"/>
      <c r="AM79" s="244"/>
      <c r="AN79" s="224"/>
      <c r="AO79" s="222"/>
      <c r="AP79" s="244"/>
      <c r="AQ79" s="224"/>
      <c r="AR79" s="222"/>
      <c r="AS79" s="244"/>
      <c r="AT79" s="224"/>
      <c r="AU79" s="222">
        <v>216</v>
      </c>
      <c r="AV79" s="244">
        <v>104</v>
      </c>
      <c r="AW79" s="224">
        <v>6</v>
      </c>
      <c r="AX79" s="222">
        <v>108</v>
      </c>
      <c r="AY79" s="244">
        <v>60</v>
      </c>
      <c r="AZ79" s="224">
        <v>3</v>
      </c>
      <c r="BA79" s="222">
        <v>108</v>
      </c>
      <c r="BB79" s="244">
        <v>56</v>
      </c>
      <c r="BC79" s="223">
        <v>3</v>
      </c>
      <c r="BD79" s="222"/>
      <c r="BE79" s="244"/>
      <c r="BF79" s="224"/>
      <c r="BG79" s="223"/>
      <c r="BH79" s="244"/>
      <c r="BI79" s="223"/>
      <c r="BJ79" s="222"/>
      <c r="BK79" s="244"/>
      <c r="BL79" s="224"/>
      <c r="BM79" s="223"/>
      <c r="BN79" s="244"/>
      <c r="BO79" s="223"/>
      <c r="BP79" s="295" t="s">
        <v>351</v>
      </c>
      <c r="BQ79" s="296"/>
      <c r="BR79" s="296"/>
      <c r="BS79" s="296"/>
      <c r="BT79" s="297"/>
      <c r="BU79" s="188">
        <f t="shared" si="3"/>
        <v>220</v>
      </c>
      <c r="BV79" s="190"/>
      <c r="BW79" s="187"/>
      <c r="BX79" s="187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</row>
    <row r="80" spans="1:125" ht="172.5" customHeight="1" x14ac:dyDescent="0.55000000000000004">
      <c r="A80" s="402"/>
      <c r="B80" s="286" t="s">
        <v>388</v>
      </c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8"/>
      <c r="P80" s="290"/>
      <c r="Q80" s="381"/>
      <c r="R80" s="380"/>
      <c r="S80" s="290"/>
      <c r="T80" s="316">
        <f t="shared" si="4"/>
        <v>30</v>
      </c>
      <c r="U80" s="317"/>
      <c r="V80" s="378">
        <f t="shared" si="5"/>
        <v>0</v>
      </c>
      <c r="W80" s="318"/>
      <c r="X80" s="290"/>
      <c r="Y80" s="290"/>
      <c r="Z80" s="380"/>
      <c r="AA80" s="381"/>
      <c r="AB80" s="380"/>
      <c r="AC80" s="381"/>
      <c r="AD80" s="290"/>
      <c r="AE80" s="290"/>
      <c r="AF80" s="216"/>
      <c r="AG80" s="261"/>
      <c r="AH80" s="218"/>
      <c r="AI80" s="216"/>
      <c r="AJ80" s="261"/>
      <c r="AK80" s="218"/>
      <c r="AL80" s="216"/>
      <c r="AM80" s="261"/>
      <c r="AN80" s="218"/>
      <c r="AO80" s="216"/>
      <c r="AP80" s="261"/>
      <c r="AQ80" s="218"/>
      <c r="AR80" s="216"/>
      <c r="AS80" s="261"/>
      <c r="AT80" s="218"/>
      <c r="AU80" s="216"/>
      <c r="AV80" s="261"/>
      <c r="AW80" s="218"/>
      <c r="AX80" s="216"/>
      <c r="AY80" s="261"/>
      <c r="AZ80" s="218"/>
      <c r="BA80" s="216">
        <v>30</v>
      </c>
      <c r="BB80" s="261"/>
      <c r="BC80" s="217">
        <v>1</v>
      </c>
      <c r="BD80" s="216"/>
      <c r="BE80" s="261"/>
      <c r="BF80" s="218"/>
      <c r="BG80" s="217"/>
      <c r="BH80" s="261"/>
      <c r="BI80" s="217"/>
      <c r="BJ80" s="216"/>
      <c r="BK80" s="261"/>
      <c r="BL80" s="218"/>
      <c r="BM80" s="217"/>
      <c r="BN80" s="261"/>
      <c r="BO80" s="217"/>
      <c r="BP80" s="295" t="s">
        <v>156</v>
      </c>
      <c r="BQ80" s="296"/>
      <c r="BR80" s="296"/>
      <c r="BS80" s="296"/>
      <c r="BT80" s="297"/>
      <c r="BU80" s="188">
        <f t="shared" si="3"/>
        <v>0</v>
      </c>
      <c r="BV80" s="190"/>
      <c r="BW80" s="187"/>
      <c r="BX80" s="187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</row>
    <row r="81" spans="1:125" ht="122.1" customHeight="1" x14ac:dyDescent="0.55000000000000004">
      <c r="A81" s="251" t="s">
        <v>526</v>
      </c>
      <c r="B81" s="277" t="s">
        <v>140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9"/>
      <c r="P81" s="317"/>
      <c r="Q81" s="379"/>
      <c r="R81" s="378">
        <v>8</v>
      </c>
      <c r="S81" s="318"/>
      <c r="T81" s="316">
        <f t="shared" si="4"/>
        <v>108</v>
      </c>
      <c r="U81" s="317"/>
      <c r="V81" s="378">
        <f t="shared" si="5"/>
        <v>54</v>
      </c>
      <c r="W81" s="318"/>
      <c r="X81" s="317">
        <v>30</v>
      </c>
      <c r="Y81" s="317"/>
      <c r="Z81" s="378">
        <v>24</v>
      </c>
      <c r="AA81" s="379"/>
      <c r="AB81" s="378"/>
      <c r="AC81" s="379"/>
      <c r="AD81" s="317"/>
      <c r="AE81" s="317"/>
      <c r="AF81" s="222"/>
      <c r="AG81" s="244"/>
      <c r="AH81" s="224"/>
      <c r="AI81" s="222"/>
      <c r="AJ81" s="244"/>
      <c r="AK81" s="224"/>
      <c r="AL81" s="222"/>
      <c r="AM81" s="244"/>
      <c r="AN81" s="224"/>
      <c r="AO81" s="222"/>
      <c r="AP81" s="244"/>
      <c r="AQ81" s="224"/>
      <c r="AR81" s="222"/>
      <c r="AS81" s="244"/>
      <c r="AT81" s="224"/>
      <c r="AU81" s="222"/>
      <c r="AV81" s="244"/>
      <c r="AW81" s="224"/>
      <c r="AX81" s="222"/>
      <c r="AY81" s="244"/>
      <c r="AZ81" s="224"/>
      <c r="BA81" s="222">
        <v>108</v>
      </c>
      <c r="BB81" s="244">
        <v>54</v>
      </c>
      <c r="BC81" s="223">
        <v>3</v>
      </c>
      <c r="BD81" s="222"/>
      <c r="BE81" s="244"/>
      <c r="BF81" s="224"/>
      <c r="BG81" s="223"/>
      <c r="BH81" s="244"/>
      <c r="BI81" s="223"/>
      <c r="BJ81" s="222"/>
      <c r="BK81" s="244"/>
      <c r="BL81" s="224"/>
      <c r="BM81" s="223"/>
      <c r="BN81" s="244"/>
      <c r="BO81" s="223"/>
      <c r="BP81" s="295" t="s">
        <v>352</v>
      </c>
      <c r="BQ81" s="296"/>
      <c r="BR81" s="296"/>
      <c r="BS81" s="296"/>
      <c r="BT81" s="297"/>
      <c r="BU81" s="188">
        <f t="shared" si="3"/>
        <v>54</v>
      </c>
      <c r="BV81" s="190"/>
      <c r="BW81" s="187"/>
      <c r="BX81" s="187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</row>
    <row r="82" spans="1:125" ht="83.25" customHeight="1" x14ac:dyDescent="0.55000000000000004">
      <c r="A82" s="251" t="s">
        <v>527</v>
      </c>
      <c r="B82" s="277" t="s">
        <v>161</v>
      </c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78"/>
      <c r="O82" s="279"/>
      <c r="P82" s="317">
        <v>9</v>
      </c>
      <c r="Q82" s="379"/>
      <c r="R82" s="378"/>
      <c r="S82" s="318"/>
      <c r="T82" s="316">
        <f t="shared" si="4"/>
        <v>100</v>
      </c>
      <c r="U82" s="317"/>
      <c r="V82" s="378">
        <f t="shared" si="5"/>
        <v>50</v>
      </c>
      <c r="W82" s="318"/>
      <c r="X82" s="317">
        <v>30</v>
      </c>
      <c r="Y82" s="317"/>
      <c r="Z82" s="383"/>
      <c r="AA82" s="383"/>
      <c r="AB82" s="383">
        <v>20</v>
      </c>
      <c r="AC82" s="383"/>
      <c r="AD82" s="317"/>
      <c r="AE82" s="318"/>
      <c r="AF82" s="222"/>
      <c r="AG82" s="244"/>
      <c r="AH82" s="224"/>
      <c r="AI82" s="222"/>
      <c r="AJ82" s="244"/>
      <c r="AK82" s="224"/>
      <c r="AL82" s="222"/>
      <c r="AM82" s="244"/>
      <c r="AN82" s="224"/>
      <c r="AO82" s="222"/>
      <c r="AP82" s="244"/>
      <c r="AQ82" s="224"/>
      <c r="AR82" s="222"/>
      <c r="AS82" s="244"/>
      <c r="AT82" s="224"/>
      <c r="AU82" s="222"/>
      <c r="AV82" s="244"/>
      <c r="AW82" s="224"/>
      <c r="AX82" s="222"/>
      <c r="AY82" s="244"/>
      <c r="AZ82" s="224"/>
      <c r="BA82" s="222"/>
      <c r="BB82" s="244"/>
      <c r="BC82" s="223"/>
      <c r="BD82" s="222">
        <v>100</v>
      </c>
      <c r="BE82" s="244">
        <v>50</v>
      </c>
      <c r="BF82" s="224">
        <v>3</v>
      </c>
      <c r="BG82" s="223"/>
      <c r="BH82" s="244"/>
      <c r="BI82" s="223"/>
      <c r="BJ82" s="222"/>
      <c r="BK82" s="244"/>
      <c r="BL82" s="224"/>
      <c r="BM82" s="223"/>
      <c r="BN82" s="244"/>
      <c r="BO82" s="223"/>
      <c r="BP82" s="295" t="s">
        <v>353</v>
      </c>
      <c r="BQ82" s="296"/>
      <c r="BR82" s="296"/>
      <c r="BS82" s="296"/>
      <c r="BT82" s="297"/>
      <c r="BU82" s="188">
        <f t="shared" si="3"/>
        <v>50</v>
      </c>
      <c r="BV82" s="190" t="s">
        <v>465</v>
      </c>
      <c r="BW82" s="187"/>
      <c r="BX82" s="187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</row>
    <row r="83" spans="1:125" ht="79.349999999999994" customHeight="1" x14ac:dyDescent="0.55000000000000004">
      <c r="A83" s="144" t="s">
        <v>174</v>
      </c>
      <c r="B83" s="420" t="s">
        <v>447</v>
      </c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1"/>
      <c r="O83" s="422"/>
      <c r="P83" s="317"/>
      <c r="Q83" s="379"/>
      <c r="R83" s="378">
        <v>10</v>
      </c>
      <c r="S83" s="318"/>
      <c r="T83" s="316">
        <f t="shared" si="4"/>
        <v>120</v>
      </c>
      <c r="U83" s="317"/>
      <c r="V83" s="378">
        <f t="shared" si="5"/>
        <v>60</v>
      </c>
      <c r="W83" s="318"/>
      <c r="X83" s="317">
        <v>18</v>
      </c>
      <c r="Y83" s="317"/>
      <c r="Z83" s="378"/>
      <c r="AA83" s="379"/>
      <c r="AB83" s="378">
        <v>42</v>
      </c>
      <c r="AC83" s="379"/>
      <c r="AD83" s="317"/>
      <c r="AE83" s="317"/>
      <c r="AF83" s="222"/>
      <c r="AG83" s="244"/>
      <c r="AH83" s="224"/>
      <c r="AI83" s="222"/>
      <c r="AJ83" s="244"/>
      <c r="AK83" s="224"/>
      <c r="AL83" s="222"/>
      <c r="AM83" s="244"/>
      <c r="AN83" s="224"/>
      <c r="AO83" s="222"/>
      <c r="AP83" s="244"/>
      <c r="AQ83" s="224"/>
      <c r="AR83" s="222"/>
      <c r="AS83" s="244"/>
      <c r="AT83" s="224"/>
      <c r="AU83" s="222"/>
      <c r="AV83" s="244"/>
      <c r="AW83" s="224"/>
      <c r="AX83" s="222"/>
      <c r="AY83" s="244"/>
      <c r="AZ83" s="224"/>
      <c r="BA83" s="222"/>
      <c r="BB83" s="244"/>
      <c r="BC83" s="223"/>
      <c r="BD83" s="222"/>
      <c r="BE83" s="244"/>
      <c r="BF83" s="224"/>
      <c r="BG83" s="223">
        <v>120</v>
      </c>
      <c r="BH83" s="244">
        <v>60</v>
      </c>
      <c r="BI83" s="223">
        <v>3</v>
      </c>
      <c r="BJ83" s="222"/>
      <c r="BK83" s="244"/>
      <c r="BL83" s="224"/>
      <c r="BM83" s="223"/>
      <c r="BN83" s="244"/>
      <c r="BO83" s="223"/>
      <c r="BP83" s="295" t="s">
        <v>604</v>
      </c>
      <c r="BQ83" s="296"/>
      <c r="BR83" s="296"/>
      <c r="BS83" s="296"/>
      <c r="BT83" s="297"/>
      <c r="BU83" s="188">
        <f>SUM(X83:AE83)</f>
        <v>60</v>
      </c>
      <c r="BV83" s="190" t="s">
        <v>451</v>
      </c>
      <c r="BW83" s="187"/>
      <c r="BX83" s="187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</row>
    <row r="84" spans="1:125" ht="42.6" customHeight="1" x14ac:dyDescent="0.55000000000000004">
      <c r="A84" s="144" t="s">
        <v>357</v>
      </c>
      <c r="B84" s="420" t="s">
        <v>498</v>
      </c>
      <c r="C84" s="421"/>
      <c r="D84" s="421"/>
      <c r="E84" s="421"/>
      <c r="F84" s="421"/>
      <c r="G84" s="421"/>
      <c r="H84" s="421"/>
      <c r="I84" s="421"/>
      <c r="J84" s="421"/>
      <c r="K84" s="421"/>
      <c r="L84" s="421"/>
      <c r="M84" s="421"/>
      <c r="N84" s="421"/>
      <c r="O84" s="422"/>
      <c r="P84" s="317"/>
      <c r="Q84" s="379"/>
      <c r="R84" s="378"/>
      <c r="S84" s="318"/>
      <c r="T84" s="316">
        <f t="shared" si="4"/>
        <v>0</v>
      </c>
      <c r="U84" s="317"/>
      <c r="V84" s="378">
        <f t="shared" si="5"/>
        <v>0</v>
      </c>
      <c r="W84" s="318"/>
      <c r="X84" s="317"/>
      <c r="Y84" s="317"/>
      <c r="Z84" s="378"/>
      <c r="AA84" s="379"/>
      <c r="AB84" s="378"/>
      <c r="AC84" s="379"/>
      <c r="AD84" s="317"/>
      <c r="AE84" s="317"/>
      <c r="AF84" s="222"/>
      <c r="AG84" s="244"/>
      <c r="AH84" s="224"/>
      <c r="AI84" s="222"/>
      <c r="AJ84" s="244"/>
      <c r="AK84" s="224"/>
      <c r="AL84" s="222"/>
      <c r="AM84" s="244"/>
      <c r="AN84" s="224"/>
      <c r="AO84" s="222"/>
      <c r="AP84" s="244"/>
      <c r="AQ84" s="224"/>
      <c r="AR84" s="222"/>
      <c r="AS84" s="244"/>
      <c r="AT84" s="224"/>
      <c r="AU84" s="222"/>
      <c r="AV84" s="244"/>
      <c r="AW84" s="224"/>
      <c r="AX84" s="222"/>
      <c r="AY84" s="244"/>
      <c r="AZ84" s="224"/>
      <c r="BA84" s="222"/>
      <c r="BB84" s="244"/>
      <c r="BC84" s="223"/>
      <c r="BD84" s="222"/>
      <c r="BE84" s="244"/>
      <c r="BF84" s="224"/>
      <c r="BG84" s="223"/>
      <c r="BH84" s="244"/>
      <c r="BI84" s="223"/>
      <c r="BJ84" s="222"/>
      <c r="BK84" s="244"/>
      <c r="BL84" s="224"/>
      <c r="BM84" s="223"/>
      <c r="BN84" s="244"/>
      <c r="BO84" s="223"/>
      <c r="BP84" s="295"/>
      <c r="BQ84" s="296"/>
      <c r="BR84" s="296"/>
      <c r="BS84" s="296"/>
      <c r="BT84" s="297"/>
      <c r="BU84" s="188">
        <f t="shared" ref="BU84" si="7">SUM(X84:AE84)</f>
        <v>0</v>
      </c>
      <c r="BV84" s="190"/>
      <c r="BW84" s="187"/>
      <c r="BX84" s="187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</row>
    <row r="85" spans="1:125" ht="42.6" customHeight="1" x14ac:dyDescent="0.55000000000000004">
      <c r="A85" s="163" t="s">
        <v>528</v>
      </c>
      <c r="B85" s="277" t="s">
        <v>355</v>
      </c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9"/>
      <c r="P85" s="317"/>
      <c r="Q85" s="379"/>
      <c r="R85" s="378">
        <v>11</v>
      </c>
      <c r="S85" s="318"/>
      <c r="T85" s="316">
        <f t="shared" si="4"/>
        <v>108</v>
      </c>
      <c r="U85" s="317"/>
      <c r="V85" s="378">
        <f t="shared" si="5"/>
        <v>40</v>
      </c>
      <c r="W85" s="318"/>
      <c r="X85" s="317">
        <v>24</v>
      </c>
      <c r="Y85" s="317"/>
      <c r="Z85" s="378"/>
      <c r="AA85" s="379"/>
      <c r="AB85" s="378">
        <v>16</v>
      </c>
      <c r="AC85" s="379"/>
      <c r="AD85" s="317"/>
      <c r="AE85" s="317"/>
      <c r="AF85" s="222"/>
      <c r="AG85" s="244"/>
      <c r="AH85" s="224"/>
      <c r="AI85" s="222"/>
      <c r="AJ85" s="244"/>
      <c r="AK85" s="224"/>
      <c r="AL85" s="222"/>
      <c r="AM85" s="244"/>
      <c r="AN85" s="224"/>
      <c r="AO85" s="222"/>
      <c r="AP85" s="244"/>
      <c r="AQ85" s="224"/>
      <c r="AR85" s="222"/>
      <c r="AS85" s="244"/>
      <c r="AT85" s="224"/>
      <c r="AU85" s="222"/>
      <c r="AV85" s="244"/>
      <c r="AW85" s="224"/>
      <c r="AX85" s="222"/>
      <c r="AY85" s="244"/>
      <c r="AZ85" s="224"/>
      <c r="BA85" s="222"/>
      <c r="BB85" s="244"/>
      <c r="BC85" s="223"/>
      <c r="BD85" s="222"/>
      <c r="BE85" s="244"/>
      <c r="BF85" s="224"/>
      <c r="BG85" s="223"/>
      <c r="BH85" s="244"/>
      <c r="BI85" s="223"/>
      <c r="BJ85" s="222">
        <v>108</v>
      </c>
      <c r="BK85" s="244">
        <v>40</v>
      </c>
      <c r="BL85" s="224">
        <v>3</v>
      </c>
      <c r="BM85" s="223"/>
      <c r="BN85" s="244"/>
      <c r="BO85" s="223"/>
      <c r="BP85" s="295" t="s">
        <v>361</v>
      </c>
      <c r="BQ85" s="296"/>
      <c r="BR85" s="296"/>
      <c r="BS85" s="296"/>
      <c r="BT85" s="297"/>
      <c r="BU85" s="188">
        <f t="shared" si="3"/>
        <v>40</v>
      </c>
      <c r="BV85" s="190" t="s">
        <v>466</v>
      </c>
      <c r="BW85" s="187"/>
      <c r="BX85" s="187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</row>
    <row r="86" spans="1:125" ht="42.6" customHeight="1" x14ac:dyDescent="0.55000000000000004">
      <c r="A86" s="163" t="s">
        <v>529</v>
      </c>
      <c r="B86" s="277" t="s">
        <v>356</v>
      </c>
      <c r="C86" s="278"/>
      <c r="D86" s="278"/>
      <c r="E86" s="278"/>
      <c r="F86" s="278"/>
      <c r="G86" s="278"/>
      <c r="H86" s="278"/>
      <c r="I86" s="278"/>
      <c r="J86" s="278"/>
      <c r="K86" s="278"/>
      <c r="L86" s="278"/>
      <c r="M86" s="278"/>
      <c r="N86" s="278"/>
      <c r="O86" s="279"/>
      <c r="P86" s="317"/>
      <c r="Q86" s="379"/>
      <c r="R86" s="378">
        <v>11</v>
      </c>
      <c r="S86" s="318"/>
      <c r="T86" s="316">
        <f t="shared" si="4"/>
        <v>198</v>
      </c>
      <c r="U86" s="317"/>
      <c r="V86" s="378">
        <f t="shared" si="5"/>
        <v>78</v>
      </c>
      <c r="W86" s="318"/>
      <c r="X86" s="317">
        <v>32</v>
      </c>
      <c r="Y86" s="317"/>
      <c r="Z86" s="378">
        <v>16</v>
      </c>
      <c r="AA86" s="379"/>
      <c r="AB86" s="378">
        <v>30</v>
      </c>
      <c r="AC86" s="379"/>
      <c r="AD86" s="317"/>
      <c r="AE86" s="317"/>
      <c r="AF86" s="222"/>
      <c r="AG86" s="244"/>
      <c r="AH86" s="224"/>
      <c r="AI86" s="222"/>
      <c r="AJ86" s="244"/>
      <c r="AK86" s="224"/>
      <c r="AL86" s="222"/>
      <c r="AM86" s="244"/>
      <c r="AN86" s="224"/>
      <c r="AO86" s="222"/>
      <c r="AP86" s="244"/>
      <c r="AQ86" s="224"/>
      <c r="AR86" s="222"/>
      <c r="AS86" s="244"/>
      <c r="AT86" s="224"/>
      <c r="AU86" s="222"/>
      <c r="AV86" s="244"/>
      <c r="AW86" s="224"/>
      <c r="AX86" s="222"/>
      <c r="AY86" s="244"/>
      <c r="AZ86" s="224"/>
      <c r="BA86" s="222"/>
      <c r="BB86" s="244"/>
      <c r="BC86" s="223"/>
      <c r="BD86" s="222"/>
      <c r="BE86" s="244"/>
      <c r="BF86" s="224"/>
      <c r="BG86" s="223"/>
      <c r="BH86" s="244"/>
      <c r="BI86" s="223"/>
      <c r="BJ86" s="222">
        <v>198</v>
      </c>
      <c r="BK86" s="244">
        <v>78</v>
      </c>
      <c r="BL86" s="224">
        <v>6</v>
      </c>
      <c r="BM86" s="223"/>
      <c r="BN86" s="244"/>
      <c r="BO86" s="223"/>
      <c r="BP86" s="295" t="s">
        <v>603</v>
      </c>
      <c r="BQ86" s="296"/>
      <c r="BR86" s="296"/>
      <c r="BS86" s="296"/>
      <c r="BT86" s="297"/>
      <c r="BU86" s="188">
        <f t="shared" si="3"/>
        <v>78</v>
      </c>
      <c r="BV86" s="190" t="s">
        <v>469</v>
      </c>
      <c r="BW86" s="187"/>
      <c r="BX86" s="187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</row>
    <row r="87" spans="1:125" ht="42.6" customHeight="1" thickBot="1" x14ac:dyDescent="0.8">
      <c r="A87" s="164" t="s">
        <v>358</v>
      </c>
      <c r="B87" s="406" t="s">
        <v>450</v>
      </c>
      <c r="C87" s="407"/>
      <c r="D87" s="407"/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8"/>
      <c r="P87" s="459"/>
      <c r="Q87" s="460"/>
      <c r="R87" s="505">
        <v>9.1</v>
      </c>
      <c r="S87" s="506"/>
      <c r="T87" s="325">
        <f t="shared" si="4"/>
        <v>396</v>
      </c>
      <c r="U87" s="326"/>
      <c r="V87" s="370">
        <f t="shared" si="5"/>
        <v>0</v>
      </c>
      <c r="W87" s="327"/>
      <c r="X87" s="359"/>
      <c r="Y87" s="360"/>
      <c r="Z87" s="424"/>
      <c r="AA87" s="425"/>
      <c r="AB87" s="424"/>
      <c r="AC87" s="425"/>
      <c r="AD87" s="360"/>
      <c r="AE87" s="361"/>
      <c r="AF87" s="227"/>
      <c r="AG87" s="268"/>
      <c r="AH87" s="229"/>
      <c r="AI87" s="227"/>
      <c r="AJ87" s="268"/>
      <c r="AK87" s="229"/>
      <c r="AL87" s="227"/>
      <c r="AM87" s="268"/>
      <c r="AN87" s="229"/>
      <c r="AO87" s="227"/>
      <c r="AP87" s="268"/>
      <c r="AQ87" s="229"/>
      <c r="AR87" s="227"/>
      <c r="AS87" s="268"/>
      <c r="AT87" s="229"/>
      <c r="AU87" s="227"/>
      <c r="AV87" s="268"/>
      <c r="AW87" s="229"/>
      <c r="AX87" s="139"/>
      <c r="AY87" s="237"/>
      <c r="AZ87" s="229"/>
      <c r="BA87" s="227"/>
      <c r="BB87" s="268"/>
      <c r="BC87" s="228"/>
      <c r="BD87" s="227">
        <v>198</v>
      </c>
      <c r="BE87" s="268"/>
      <c r="BF87" s="229">
        <v>6</v>
      </c>
      <c r="BG87" s="228">
        <v>198</v>
      </c>
      <c r="BH87" s="268"/>
      <c r="BI87" s="228">
        <v>6</v>
      </c>
      <c r="BJ87" s="227"/>
      <c r="BK87" s="268"/>
      <c r="BL87" s="229"/>
      <c r="BM87" s="228"/>
      <c r="BN87" s="268"/>
      <c r="BO87" s="228"/>
      <c r="BP87" s="298" t="s">
        <v>345</v>
      </c>
      <c r="BQ87" s="299"/>
      <c r="BR87" s="299"/>
      <c r="BS87" s="299"/>
      <c r="BT87" s="300"/>
      <c r="BU87" s="188">
        <f t="shared" si="3"/>
        <v>0</v>
      </c>
      <c r="BV87" s="190" t="s">
        <v>458</v>
      </c>
      <c r="BW87" s="187"/>
      <c r="BX87" s="187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</row>
    <row r="88" spans="1:125" s="47" customFormat="1" ht="15.75" customHeight="1" x14ac:dyDescent="0.85">
      <c r="R88" s="248"/>
      <c r="S88" s="248"/>
      <c r="BR88" s="256"/>
      <c r="BS88" s="256"/>
      <c r="BT88" s="256"/>
      <c r="BU88" s="181"/>
      <c r="BV88" s="182"/>
      <c r="BW88" s="182"/>
      <c r="BX88" s="183"/>
    </row>
    <row r="89" spans="1:125" s="110" customFormat="1" ht="42.6" customHeight="1" x14ac:dyDescent="0.25">
      <c r="A89" s="50" t="s">
        <v>375</v>
      </c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108"/>
      <c r="S89" s="108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109"/>
      <c r="AG89" s="265"/>
      <c r="AH89" s="265"/>
      <c r="AT89" s="566" t="s">
        <v>375</v>
      </c>
      <c r="AU89" s="566"/>
      <c r="AV89" s="566"/>
      <c r="AW89" s="566"/>
      <c r="AX89" s="566"/>
      <c r="AY89" s="566"/>
      <c r="AZ89" s="566"/>
      <c r="BA89" s="566"/>
      <c r="BB89" s="566"/>
      <c r="BC89" s="265"/>
      <c r="BD89" s="265"/>
      <c r="BE89" s="265"/>
      <c r="BF89" s="265"/>
      <c r="BG89" s="265"/>
      <c r="BH89" s="265"/>
      <c r="BI89" s="265"/>
      <c r="BJ89" s="265"/>
      <c r="BK89" s="265"/>
      <c r="BL89" s="265"/>
      <c r="BM89" s="265"/>
      <c r="BN89" s="265"/>
      <c r="BO89" s="265"/>
      <c r="BP89" s="265"/>
      <c r="BQ89" s="265"/>
      <c r="BR89" s="265"/>
      <c r="BS89" s="265"/>
      <c r="BU89" s="194"/>
      <c r="BV89" s="194"/>
      <c r="BW89" s="194"/>
      <c r="BX89" s="194"/>
    </row>
    <row r="90" spans="1:125" s="57" customFormat="1" ht="42.6" customHeight="1" x14ac:dyDescent="0.75">
      <c r="A90" s="513" t="s">
        <v>377</v>
      </c>
      <c r="B90" s="513"/>
      <c r="C90" s="513"/>
      <c r="D90" s="513"/>
      <c r="E90" s="513"/>
      <c r="F90" s="513"/>
      <c r="G90" s="513"/>
      <c r="H90" s="513"/>
      <c r="I90" s="513"/>
      <c r="J90" s="513"/>
      <c r="K90" s="513"/>
      <c r="L90" s="513"/>
      <c r="M90" s="513"/>
      <c r="N90" s="513"/>
      <c r="O90" s="513"/>
      <c r="P90" s="513"/>
      <c r="Q90" s="513"/>
      <c r="R90" s="513"/>
      <c r="S90" s="513"/>
      <c r="T90" s="513"/>
      <c r="U90" s="513"/>
      <c r="V90" s="513"/>
      <c r="W90" s="513"/>
      <c r="X90" s="513"/>
      <c r="Y90" s="513"/>
      <c r="Z90" s="513"/>
      <c r="AA90" s="513"/>
      <c r="AB90" s="513"/>
      <c r="AC90" s="513"/>
      <c r="AD90" s="513"/>
      <c r="AE90" s="513"/>
      <c r="AF90" s="264"/>
      <c r="AG90" s="264"/>
      <c r="AH90" s="264"/>
      <c r="AT90" s="513" t="s">
        <v>380</v>
      </c>
      <c r="AU90" s="513"/>
      <c r="AV90" s="513"/>
      <c r="AW90" s="513"/>
      <c r="AX90" s="513"/>
      <c r="AY90" s="513"/>
      <c r="AZ90" s="513"/>
      <c r="BA90" s="513"/>
      <c r="BB90" s="513"/>
      <c r="BC90" s="513"/>
      <c r="BD90" s="513"/>
      <c r="BE90" s="513"/>
      <c r="BF90" s="513"/>
      <c r="BG90" s="513"/>
      <c r="BH90" s="513"/>
      <c r="BI90" s="513"/>
      <c r="BJ90" s="513"/>
      <c r="BK90" s="513"/>
      <c r="BL90" s="513"/>
      <c r="BM90" s="513"/>
      <c r="BN90" s="513"/>
      <c r="BO90" s="513"/>
      <c r="BP90" s="513"/>
      <c r="BQ90" s="513"/>
      <c r="BR90" s="513"/>
      <c r="BS90" s="513"/>
      <c r="BT90" s="513"/>
      <c r="BU90" s="192"/>
      <c r="BV90" s="192"/>
      <c r="BW90" s="192"/>
      <c r="BX90" s="192"/>
    </row>
    <row r="91" spans="1:125" s="57" customFormat="1" ht="42.6" customHeight="1" x14ac:dyDescent="0.75">
      <c r="A91" s="513"/>
      <c r="B91" s="513"/>
      <c r="C91" s="513"/>
      <c r="D91" s="513"/>
      <c r="E91" s="513"/>
      <c r="F91" s="513"/>
      <c r="G91" s="513"/>
      <c r="H91" s="513"/>
      <c r="I91" s="513"/>
      <c r="J91" s="513"/>
      <c r="K91" s="513"/>
      <c r="L91" s="513"/>
      <c r="M91" s="513"/>
      <c r="N91" s="513"/>
      <c r="O91" s="513"/>
      <c r="P91" s="513"/>
      <c r="Q91" s="513"/>
      <c r="R91" s="513"/>
      <c r="S91" s="513"/>
      <c r="T91" s="513"/>
      <c r="U91" s="513"/>
      <c r="V91" s="513"/>
      <c r="W91" s="513"/>
      <c r="X91" s="513"/>
      <c r="Y91" s="513"/>
      <c r="Z91" s="513"/>
      <c r="AA91" s="513"/>
      <c r="AB91" s="513"/>
      <c r="AC91" s="513"/>
      <c r="AD91" s="513"/>
      <c r="AE91" s="513"/>
      <c r="AF91" s="264"/>
      <c r="AG91" s="264"/>
      <c r="AH91" s="264"/>
      <c r="AT91" s="513"/>
      <c r="AU91" s="513"/>
      <c r="AV91" s="513"/>
      <c r="AW91" s="513"/>
      <c r="AX91" s="513"/>
      <c r="AY91" s="513"/>
      <c r="AZ91" s="513"/>
      <c r="BA91" s="513"/>
      <c r="BB91" s="513"/>
      <c r="BC91" s="513"/>
      <c r="BD91" s="513"/>
      <c r="BE91" s="513"/>
      <c r="BF91" s="513"/>
      <c r="BG91" s="513"/>
      <c r="BH91" s="513"/>
      <c r="BI91" s="513"/>
      <c r="BJ91" s="513"/>
      <c r="BK91" s="513"/>
      <c r="BL91" s="513"/>
      <c r="BM91" s="513"/>
      <c r="BN91" s="513"/>
      <c r="BO91" s="513"/>
      <c r="BP91" s="513"/>
      <c r="BQ91" s="513"/>
      <c r="BR91" s="513"/>
      <c r="BS91" s="513"/>
      <c r="BT91" s="513"/>
      <c r="BU91" s="192"/>
      <c r="BV91" s="192"/>
      <c r="BW91" s="192"/>
      <c r="BX91" s="192"/>
    </row>
    <row r="92" spans="1:125" s="57" customFormat="1" ht="74.400000000000006" customHeight="1" x14ac:dyDescent="0.85">
      <c r="A92" s="519"/>
      <c r="B92" s="519"/>
      <c r="C92" s="519"/>
      <c r="D92" s="519"/>
      <c r="E92" s="519"/>
      <c r="F92" s="519"/>
      <c r="G92" s="519"/>
      <c r="H92" s="519"/>
      <c r="I92" s="519"/>
      <c r="J92" s="558" t="s">
        <v>567</v>
      </c>
      <c r="K92" s="558"/>
      <c r="L92" s="558"/>
      <c r="M92" s="558"/>
      <c r="N92" s="558"/>
      <c r="O92" s="558"/>
      <c r="P92" s="558"/>
      <c r="Q92" s="558"/>
      <c r="R92" s="558"/>
      <c r="S92" s="558"/>
      <c r="T92" s="558"/>
      <c r="U92" s="558"/>
      <c r="V92" s="264"/>
      <c r="W92" s="264"/>
      <c r="X92" s="264"/>
      <c r="Y92" s="264"/>
      <c r="Z92" s="264"/>
      <c r="AA92" s="264"/>
      <c r="AB92" s="264"/>
      <c r="AC92" s="264"/>
      <c r="AD92" s="264"/>
      <c r="AE92" s="111"/>
      <c r="AF92" s="264"/>
      <c r="AG92" s="264"/>
      <c r="AH92" s="264"/>
      <c r="AT92" s="519"/>
      <c r="AU92" s="519"/>
      <c r="AV92" s="519"/>
      <c r="AW92" s="519"/>
      <c r="AX92" s="519"/>
      <c r="AY92" s="519"/>
      <c r="AZ92" s="519"/>
      <c r="BA92" s="558" t="s">
        <v>381</v>
      </c>
      <c r="BB92" s="558"/>
      <c r="BC92" s="558"/>
      <c r="BD92" s="558"/>
      <c r="BE92" s="558"/>
      <c r="BF92" s="558"/>
      <c r="BG92" s="558"/>
      <c r="BH92" s="558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264"/>
      <c r="BU92" s="192"/>
      <c r="BV92" s="192"/>
      <c r="BW92" s="192"/>
      <c r="BX92" s="192"/>
    </row>
    <row r="93" spans="1:125" s="57" customFormat="1" ht="74.400000000000006" customHeight="1" x14ac:dyDescent="0.85">
      <c r="A93" s="507"/>
      <c r="B93" s="507"/>
      <c r="C93" s="507"/>
      <c r="D93" s="507"/>
      <c r="E93" s="507"/>
      <c r="F93" s="507"/>
      <c r="G93" s="507"/>
      <c r="H93" s="507"/>
      <c r="I93" s="507"/>
      <c r="J93" s="508">
        <v>2024</v>
      </c>
      <c r="K93" s="508"/>
      <c r="L93" s="508"/>
      <c r="M93" s="508"/>
      <c r="N93" s="508"/>
      <c r="O93" s="508"/>
      <c r="P93" s="508"/>
      <c r="Q93" s="508"/>
      <c r="R93" s="508"/>
      <c r="S93" s="508"/>
      <c r="T93" s="508"/>
      <c r="U93" s="508"/>
      <c r="V93" s="264"/>
      <c r="W93" s="264"/>
      <c r="X93" s="264"/>
      <c r="Y93" s="264"/>
      <c r="Z93" s="264"/>
      <c r="AA93" s="264"/>
      <c r="AB93" s="264"/>
      <c r="AC93" s="264"/>
      <c r="AD93" s="264"/>
      <c r="AE93" s="111"/>
      <c r="AF93" s="264"/>
      <c r="AG93" s="264"/>
      <c r="AH93" s="264"/>
      <c r="AT93" s="548" t="s">
        <v>378</v>
      </c>
      <c r="AU93" s="548"/>
      <c r="AV93" s="548"/>
      <c r="AW93" s="548"/>
      <c r="AX93" s="548"/>
      <c r="AY93" s="548"/>
      <c r="AZ93" s="548"/>
      <c r="BA93" s="113" t="s">
        <v>568</v>
      </c>
      <c r="BB93" s="113"/>
      <c r="BC93" s="113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264"/>
      <c r="BS93" s="264"/>
      <c r="BU93" s="192"/>
      <c r="BV93" s="192"/>
      <c r="BW93" s="192"/>
      <c r="BX93" s="192"/>
    </row>
    <row r="94" spans="1:125" s="57" customFormat="1" ht="15" customHeight="1" x14ac:dyDescent="0.85">
      <c r="A94" s="111"/>
      <c r="B94" s="111"/>
      <c r="C94" s="111"/>
      <c r="D94" s="111"/>
      <c r="E94" s="111"/>
      <c r="F94" s="111"/>
      <c r="G94" s="111"/>
      <c r="H94" s="256"/>
      <c r="I94" s="256"/>
      <c r="J94" s="256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111"/>
      <c r="AF94" s="264"/>
      <c r="AG94" s="264"/>
      <c r="AH94" s="264"/>
      <c r="AI94" s="114"/>
      <c r="AJ94" s="114"/>
      <c r="AK94" s="114"/>
      <c r="AL94" s="114"/>
      <c r="AM94" s="114"/>
      <c r="AN94" s="114"/>
      <c r="AO94" s="114"/>
      <c r="AP94" s="256"/>
      <c r="AQ94" s="256"/>
      <c r="AR94" s="256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264"/>
      <c r="BH94" s="264"/>
      <c r="BI94" s="115"/>
      <c r="BJ94" s="116">
        <f>SUM(X94:AE94)</f>
        <v>0</v>
      </c>
      <c r="BK94" s="117"/>
      <c r="BL94" s="117"/>
      <c r="BU94" s="192"/>
      <c r="BV94" s="192"/>
      <c r="BW94" s="192"/>
      <c r="BX94" s="192"/>
    </row>
    <row r="95" spans="1:125" s="57" customFormat="1" ht="18.75" customHeight="1" x14ac:dyDescent="0.85">
      <c r="A95" s="114"/>
      <c r="B95" s="114"/>
      <c r="C95" s="114"/>
      <c r="D95" s="114"/>
      <c r="E95" s="114"/>
      <c r="F95" s="114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9"/>
      <c r="AL95" s="111"/>
      <c r="AM95" s="120"/>
      <c r="AN95" s="111"/>
      <c r="AO95" s="111"/>
      <c r="AP95" s="111"/>
      <c r="AQ95" s="121"/>
      <c r="AR95" s="121"/>
      <c r="AS95" s="111"/>
      <c r="AT95" s="111"/>
      <c r="AU95" s="111"/>
      <c r="AV95" s="111"/>
      <c r="AW95" s="111"/>
      <c r="AX95" s="111"/>
      <c r="AY95" s="264"/>
      <c r="AZ95" s="264"/>
      <c r="BA95" s="264"/>
      <c r="BB95" s="264"/>
      <c r="BC95" s="264"/>
      <c r="BD95" s="264"/>
      <c r="BI95" s="117"/>
      <c r="BJ95" s="116">
        <f>SUM(X95:AE95)</f>
        <v>0</v>
      </c>
      <c r="BK95" s="117"/>
      <c r="BL95" s="117"/>
      <c r="BU95" s="192"/>
      <c r="BV95" s="192"/>
      <c r="BW95" s="192"/>
      <c r="BX95" s="192"/>
    </row>
    <row r="96" spans="1:125" s="57" customFormat="1" ht="42.6" customHeight="1" x14ac:dyDescent="0.85">
      <c r="A96" s="122" t="s">
        <v>569</v>
      </c>
      <c r="B96" s="123"/>
      <c r="C96" s="123"/>
      <c r="D96" s="123"/>
      <c r="E96" s="123"/>
      <c r="F96" s="123"/>
      <c r="G96" s="264"/>
      <c r="H96" s="119"/>
      <c r="I96" s="119"/>
      <c r="J96" s="119"/>
      <c r="K96" s="119"/>
      <c r="L96" s="119"/>
      <c r="M96" s="119"/>
      <c r="N96" s="264"/>
      <c r="O96" s="264"/>
      <c r="P96" s="264"/>
      <c r="Q96" s="264"/>
      <c r="R96" s="264"/>
      <c r="S96" s="264"/>
      <c r="T96" s="264"/>
      <c r="U96" s="264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51"/>
      <c r="AL96" s="264"/>
      <c r="AM96" s="266"/>
      <c r="AN96" s="264"/>
      <c r="AO96" s="264"/>
      <c r="AP96" s="264"/>
      <c r="AW96" s="119"/>
      <c r="AX96" s="264"/>
      <c r="AY96" s="264"/>
      <c r="AZ96" s="264"/>
      <c r="BA96" s="264"/>
      <c r="BB96" s="264"/>
      <c r="BC96" s="264"/>
      <c r="BD96" s="264"/>
      <c r="BI96" s="117"/>
      <c r="BJ96" s="116">
        <f>SUM(X96:AE96)</f>
        <v>0</v>
      </c>
      <c r="BK96" s="117"/>
      <c r="BL96" s="117"/>
      <c r="BU96" s="192"/>
      <c r="BV96" s="192"/>
      <c r="BW96" s="192"/>
      <c r="BX96" s="192"/>
    </row>
    <row r="97" spans="1:125" s="57" customFormat="1" ht="21" customHeight="1" thickBot="1" x14ac:dyDescent="0.9">
      <c r="A97" s="123"/>
      <c r="B97" s="123"/>
      <c r="C97" s="123"/>
      <c r="D97" s="123"/>
      <c r="E97" s="123"/>
      <c r="F97" s="123"/>
      <c r="G97" s="264"/>
      <c r="H97" s="119"/>
      <c r="I97" s="119"/>
      <c r="J97" s="119"/>
      <c r="K97" s="119"/>
      <c r="L97" s="119"/>
      <c r="M97" s="119"/>
      <c r="N97" s="264"/>
      <c r="O97" s="264"/>
      <c r="P97" s="264"/>
      <c r="Q97" s="264"/>
      <c r="R97" s="264"/>
      <c r="S97" s="264"/>
      <c r="T97" s="264"/>
      <c r="U97" s="264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51"/>
      <c r="AL97" s="264"/>
      <c r="AM97" s="266"/>
      <c r="AN97" s="264"/>
      <c r="AO97" s="264"/>
      <c r="AP97" s="264"/>
      <c r="AW97" s="119"/>
      <c r="AX97" s="264"/>
      <c r="AY97" s="264"/>
      <c r="AZ97" s="264"/>
      <c r="BA97" s="264"/>
      <c r="BB97" s="264"/>
      <c r="BC97" s="264"/>
      <c r="BD97" s="264"/>
      <c r="BI97" s="117"/>
      <c r="BJ97" s="116">
        <f>SUM(X97:AE97)</f>
        <v>0</v>
      </c>
      <c r="BK97" s="117"/>
      <c r="BL97" s="117"/>
      <c r="BU97" s="192"/>
      <c r="BV97" s="192"/>
      <c r="BW97" s="192"/>
      <c r="BX97" s="192"/>
    </row>
    <row r="98" spans="1:125" s="8" customFormat="1" ht="42.6" customHeight="1" thickBot="1" x14ac:dyDescent="0.75">
      <c r="A98" s="427" t="s">
        <v>27</v>
      </c>
      <c r="B98" s="430" t="s">
        <v>157</v>
      </c>
      <c r="C98" s="431"/>
      <c r="D98" s="431"/>
      <c r="E98" s="431"/>
      <c r="F98" s="431"/>
      <c r="G98" s="431"/>
      <c r="H98" s="431"/>
      <c r="I98" s="431"/>
      <c r="J98" s="431"/>
      <c r="K98" s="431"/>
      <c r="L98" s="431"/>
      <c r="M98" s="431"/>
      <c r="N98" s="431"/>
      <c r="O98" s="432"/>
      <c r="P98" s="336" t="s">
        <v>3</v>
      </c>
      <c r="Q98" s="384"/>
      <c r="R98" s="387" t="s">
        <v>4</v>
      </c>
      <c r="S98" s="336"/>
      <c r="T98" s="362" t="s">
        <v>5</v>
      </c>
      <c r="U98" s="363"/>
      <c r="V98" s="363"/>
      <c r="W98" s="363"/>
      <c r="X98" s="363"/>
      <c r="Y98" s="363"/>
      <c r="Z98" s="363"/>
      <c r="AA98" s="363"/>
      <c r="AB98" s="363"/>
      <c r="AC98" s="363"/>
      <c r="AD98" s="363"/>
      <c r="AE98" s="364"/>
      <c r="AF98" s="441" t="s">
        <v>23</v>
      </c>
      <c r="AG98" s="442"/>
      <c r="AH98" s="442"/>
      <c r="AI98" s="442"/>
      <c r="AJ98" s="442"/>
      <c r="AK98" s="442"/>
      <c r="AL98" s="442"/>
      <c r="AM98" s="442"/>
      <c r="AN98" s="442"/>
      <c r="AO98" s="442"/>
      <c r="AP98" s="442"/>
      <c r="AQ98" s="442"/>
      <c r="AR98" s="442"/>
      <c r="AS98" s="442"/>
      <c r="AT98" s="442"/>
      <c r="AU98" s="442"/>
      <c r="AV98" s="442"/>
      <c r="AW98" s="442"/>
      <c r="AX98" s="442"/>
      <c r="AY98" s="442"/>
      <c r="AZ98" s="442"/>
      <c r="BA98" s="442"/>
      <c r="BB98" s="442"/>
      <c r="BC98" s="442"/>
      <c r="BD98" s="442"/>
      <c r="BE98" s="442"/>
      <c r="BF98" s="442"/>
      <c r="BG98" s="442"/>
      <c r="BH98" s="442"/>
      <c r="BI98" s="442"/>
      <c r="BJ98" s="253"/>
      <c r="BK98" s="253"/>
      <c r="BL98" s="253"/>
      <c r="BM98" s="253"/>
      <c r="BN98" s="253"/>
      <c r="BO98" s="253"/>
      <c r="BP98" s="341" t="s">
        <v>28</v>
      </c>
      <c r="BQ98" s="342"/>
      <c r="BR98" s="342"/>
      <c r="BS98" s="342"/>
      <c r="BT98" s="343"/>
      <c r="BU98" s="187"/>
      <c r="BV98" s="187"/>
      <c r="BW98" s="187"/>
      <c r="BX98" s="187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</row>
    <row r="99" spans="1:125" ht="42.6" customHeight="1" thickBot="1" x14ac:dyDescent="0.6">
      <c r="A99" s="428"/>
      <c r="B99" s="433"/>
      <c r="C99" s="434"/>
      <c r="D99" s="434"/>
      <c r="E99" s="434"/>
      <c r="F99" s="434"/>
      <c r="G99" s="434"/>
      <c r="H99" s="434"/>
      <c r="I99" s="434"/>
      <c r="J99" s="434"/>
      <c r="K99" s="434"/>
      <c r="L99" s="434"/>
      <c r="M99" s="434"/>
      <c r="N99" s="434"/>
      <c r="O99" s="435"/>
      <c r="P99" s="439"/>
      <c r="Q99" s="386"/>
      <c r="R99" s="388"/>
      <c r="S99" s="439"/>
      <c r="T99" s="385" t="s">
        <v>2</v>
      </c>
      <c r="U99" s="439"/>
      <c r="V99" s="387" t="s">
        <v>6</v>
      </c>
      <c r="W99" s="337"/>
      <c r="X99" s="310" t="s">
        <v>7</v>
      </c>
      <c r="Y99" s="311"/>
      <c r="Z99" s="311"/>
      <c r="AA99" s="311"/>
      <c r="AB99" s="311"/>
      <c r="AC99" s="311"/>
      <c r="AD99" s="311"/>
      <c r="AE99" s="312"/>
      <c r="AF99" s="426" t="s">
        <v>9</v>
      </c>
      <c r="AG99" s="376"/>
      <c r="AH99" s="376"/>
      <c r="AI99" s="376"/>
      <c r="AJ99" s="376"/>
      <c r="AK99" s="423"/>
      <c r="AL99" s="426" t="s">
        <v>10</v>
      </c>
      <c r="AM99" s="376"/>
      <c r="AN99" s="376"/>
      <c r="AO99" s="376"/>
      <c r="AP99" s="376"/>
      <c r="AQ99" s="423"/>
      <c r="AR99" s="426" t="s">
        <v>11</v>
      </c>
      <c r="AS99" s="376"/>
      <c r="AT99" s="376"/>
      <c r="AU99" s="376"/>
      <c r="AV99" s="376"/>
      <c r="AW99" s="423"/>
      <c r="AX99" s="426" t="s">
        <v>65</v>
      </c>
      <c r="AY99" s="376"/>
      <c r="AZ99" s="376"/>
      <c r="BA99" s="376"/>
      <c r="BB99" s="376"/>
      <c r="BC99" s="377"/>
      <c r="BD99" s="426" t="s">
        <v>181</v>
      </c>
      <c r="BE99" s="376"/>
      <c r="BF99" s="376"/>
      <c r="BG99" s="376"/>
      <c r="BH99" s="376"/>
      <c r="BI99" s="377"/>
      <c r="BJ99" s="426" t="s">
        <v>182</v>
      </c>
      <c r="BK99" s="376"/>
      <c r="BL99" s="376"/>
      <c r="BM99" s="376"/>
      <c r="BN99" s="376"/>
      <c r="BO99" s="377"/>
      <c r="BP99" s="344"/>
      <c r="BQ99" s="345"/>
      <c r="BR99" s="345"/>
      <c r="BS99" s="345"/>
      <c r="BT99" s="346"/>
      <c r="BU99" s="187"/>
      <c r="BV99" s="187"/>
      <c r="BW99" s="187"/>
      <c r="BX99" s="187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</row>
    <row r="100" spans="1:125" ht="79.349999999999994" customHeight="1" thickBot="1" x14ac:dyDescent="0.6">
      <c r="A100" s="428"/>
      <c r="B100" s="433"/>
      <c r="C100" s="434"/>
      <c r="D100" s="434"/>
      <c r="E100" s="434"/>
      <c r="F100" s="434"/>
      <c r="G100" s="434"/>
      <c r="H100" s="434"/>
      <c r="I100" s="434"/>
      <c r="J100" s="434"/>
      <c r="K100" s="434"/>
      <c r="L100" s="434"/>
      <c r="M100" s="434"/>
      <c r="N100" s="434"/>
      <c r="O100" s="435"/>
      <c r="P100" s="439"/>
      <c r="Q100" s="386"/>
      <c r="R100" s="388"/>
      <c r="S100" s="439"/>
      <c r="T100" s="385"/>
      <c r="U100" s="439"/>
      <c r="V100" s="388"/>
      <c r="W100" s="439"/>
      <c r="X100" s="448" t="s">
        <v>8</v>
      </c>
      <c r="Y100" s="384"/>
      <c r="Z100" s="446" t="s">
        <v>29</v>
      </c>
      <c r="AA100" s="384"/>
      <c r="AB100" s="446" t="s">
        <v>30</v>
      </c>
      <c r="AC100" s="384"/>
      <c r="AD100" s="387" t="s">
        <v>26</v>
      </c>
      <c r="AE100" s="337"/>
      <c r="AF100" s="375" t="s">
        <v>61</v>
      </c>
      <c r="AG100" s="376"/>
      <c r="AH100" s="423"/>
      <c r="AI100" s="375" t="s">
        <v>166</v>
      </c>
      <c r="AJ100" s="376"/>
      <c r="AK100" s="423"/>
      <c r="AL100" s="375" t="s">
        <v>74</v>
      </c>
      <c r="AM100" s="376"/>
      <c r="AN100" s="423"/>
      <c r="AO100" s="375" t="s">
        <v>75</v>
      </c>
      <c r="AP100" s="376"/>
      <c r="AQ100" s="423"/>
      <c r="AR100" s="375" t="s">
        <v>62</v>
      </c>
      <c r="AS100" s="376"/>
      <c r="AT100" s="423"/>
      <c r="AU100" s="375" t="s">
        <v>63</v>
      </c>
      <c r="AV100" s="376"/>
      <c r="AW100" s="423"/>
      <c r="AX100" s="375" t="s">
        <v>81</v>
      </c>
      <c r="AY100" s="376"/>
      <c r="AZ100" s="423"/>
      <c r="BA100" s="375" t="s">
        <v>183</v>
      </c>
      <c r="BB100" s="376"/>
      <c r="BC100" s="377"/>
      <c r="BD100" s="375" t="s">
        <v>206</v>
      </c>
      <c r="BE100" s="376"/>
      <c r="BF100" s="423"/>
      <c r="BG100" s="375" t="s">
        <v>207</v>
      </c>
      <c r="BH100" s="376"/>
      <c r="BI100" s="377"/>
      <c r="BJ100" s="375" t="s">
        <v>416</v>
      </c>
      <c r="BK100" s="376"/>
      <c r="BL100" s="423"/>
      <c r="BM100" s="375" t="s">
        <v>555</v>
      </c>
      <c r="BN100" s="376"/>
      <c r="BO100" s="377"/>
      <c r="BP100" s="344"/>
      <c r="BQ100" s="345"/>
      <c r="BR100" s="345"/>
      <c r="BS100" s="345"/>
      <c r="BT100" s="346"/>
      <c r="BU100" s="187"/>
      <c r="BV100" s="187"/>
      <c r="BW100" s="187"/>
      <c r="BX100" s="187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</row>
    <row r="101" spans="1:125" ht="192.75" customHeight="1" thickBot="1" x14ac:dyDescent="0.6">
      <c r="A101" s="429"/>
      <c r="B101" s="436"/>
      <c r="C101" s="437"/>
      <c r="D101" s="437"/>
      <c r="E101" s="437"/>
      <c r="F101" s="437"/>
      <c r="G101" s="437"/>
      <c r="H101" s="437"/>
      <c r="I101" s="437"/>
      <c r="J101" s="437"/>
      <c r="K101" s="437"/>
      <c r="L101" s="437"/>
      <c r="M101" s="437"/>
      <c r="N101" s="437"/>
      <c r="O101" s="438"/>
      <c r="P101" s="339"/>
      <c r="Q101" s="440"/>
      <c r="R101" s="447"/>
      <c r="S101" s="339"/>
      <c r="T101" s="338"/>
      <c r="U101" s="339"/>
      <c r="V101" s="447"/>
      <c r="W101" s="339"/>
      <c r="X101" s="338"/>
      <c r="Y101" s="440"/>
      <c r="Z101" s="447"/>
      <c r="AA101" s="440"/>
      <c r="AB101" s="447"/>
      <c r="AC101" s="440"/>
      <c r="AD101" s="447"/>
      <c r="AE101" s="340"/>
      <c r="AF101" s="136" t="s">
        <v>1</v>
      </c>
      <c r="AG101" s="137" t="s">
        <v>12</v>
      </c>
      <c r="AH101" s="138" t="s">
        <v>13</v>
      </c>
      <c r="AI101" s="136" t="s">
        <v>1</v>
      </c>
      <c r="AJ101" s="137" t="s">
        <v>12</v>
      </c>
      <c r="AK101" s="138" t="s">
        <v>13</v>
      </c>
      <c r="AL101" s="136" t="s">
        <v>1</v>
      </c>
      <c r="AM101" s="137" t="s">
        <v>12</v>
      </c>
      <c r="AN101" s="138" t="s">
        <v>13</v>
      </c>
      <c r="AO101" s="136" t="s">
        <v>1</v>
      </c>
      <c r="AP101" s="137" t="s">
        <v>12</v>
      </c>
      <c r="AQ101" s="138" t="s">
        <v>13</v>
      </c>
      <c r="AR101" s="136" t="s">
        <v>1</v>
      </c>
      <c r="AS101" s="137" t="s">
        <v>12</v>
      </c>
      <c r="AT101" s="138" t="s">
        <v>13</v>
      </c>
      <c r="AU101" s="136" t="s">
        <v>1</v>
      </c>
      <c r="AV101" s="137" t="s">
        <v>12</v>
      </c>
      <c r="AW101" s="138" t="s">
        <v>13</v>
      </c>
      <c r="AX101" s="136" t="s">
        <v>1</v>
      </c>
      <c r="AY101" s="137" t="s">
        <v>12</v>
      </c>
      <c r="AZ101" s="138" t="s">
        <v>13</v>
      </c>
      <c r="BA101" s="136" t="s">
        <v>1</v>
      </c>
      <c r="BB101" s="137" t="s">
        <v>12</v>
      </c>
      <c r="BC101" s="138" t="s">
        <v>13</v>
      </c>
      <c r="BD101" s="136" t="s">
        <v>1</v>
      </c>
      <c r="BE101" s="137" t="s">
        <v>12</v>
      </c>
      <c r="BF101" s="138" t="s">
        <v>13</v>
      </c>
      <c r="BG101" s="136" t="s">
        <v>1</v>
      </c>
      <c r="BH101" s="137" t="s">
        <v>12</v>
      </c>
      <c r="BI101" s="138" t="s">
        <v>13</v>
      </c>
      <c r="BJ101" s="136" t="s">
        <v>1</v>
      </c>
      <c r="BK101" s="137" t="s">
        <v>12</v>
      </c>
      <c r="BL101" s="138" t="s">
        <v>13</v>
      </c>
      <c r="BM101" s="136" t="s">
        <v>1</v>
      </c>
      <c r="BN101" s="137" t="s">
        <v>12</v>
      </c>
      <c r="BO101" s="138" t="s">
        <v>13</v>
      </c>
      <c r="BP101" s="347"/>
      <c r="BQ101" s="348"/>
      <c r="BR101" s="348"/>
      <c r="BS101" s="348"/>
      <c r="BT101" s="349"/>
      <c r="BU101" s="187"/>
      <c r="BV101" s="187"/>
      <c r="BW101" s="187"/>
      <c r="BX101" s="187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</row>
    <row r="102" spans="1:125" s="3" customFormat="1" ht="48.15" customHeight="1" thickBot="1" x14ac:dyDescent="0.3">
      <c r="A102" s="165" t="s">
        <v>22</v>
      </c>
      <c r="B102" s="416" t="s">
        <v>205</v>
      </c>
      <c r="C102" s="462"/>
      <c r="D102" s="462"/>
      <c r="E102" s="462"/>
      <c r="F102" s="462"/>
      <c r="G102" s="462"/>
      <c r="H102" s="462"/>
      <c r="I102" s="462"/>
      <c r="J102" s="462"/>
      <c r="K102" s="462"/>
      <c r="L102" s="462"/>
      <c r="M102" s="462"/>
      <c r="N102" s="462"/>
      <c r="O102" s="463"/>
      <c r="P102" s="363"/>
      <c r="Q102" s="461"/>
      <c r="R102" s="412"/>
      <c r="S102" s="363"/>
      <c r="T102" s="362">
        <f>SUM(T103:U148)</f>
        <v>4888</v>
      </c>
      <c r="U102" s="363"/>
      <c r="V102" s="412">
        <f>SUM(V103:W148)</f>
        <v>2300</v>
      </c>
      <c r="W102" s="364"/>
      <c r="X102" s="362">
        <f>SUM(X103:Y148)</f>
        <v>1156</v>
      </c>
      <c r="Y102" s="363"/>
      <c r="Z102" s="412">
        <f>SUM(Z103:AA148)</f>
        <v>676</v>
      </c>
      <c r="AA102" s="363"/>
      <c r="AB102" s="412">
        <f>SUM(AB103:AC148)</f>
        <v>432</v>
      </c>
      <c r="AC102" s="363"/>
      <c r="AD102" s="412">
        <f>SUM(AD103:AE148)</f>
        <v>36</v>
      </c>
      <c r="AE102" s="364"/>
      <c r="AF102" s="230">
        <f t="shared" ref="AF102:BL102" si="8">SUM(AF103:AF148)</f>
        <v>306</v>
      </c>
      <c r="AG102" s="252">
        <f t="shared" si="8"/>
        <v>126</v>
      </c>
      <c r="AH102" s="141">
        <f t="shared" si="8"/>
        <v>9</v>
      </c>
      <c r="AI102" s="230">
        <f t="shared" si="8"/>
        <v>324</v>
      </c>
      <c r="AJ102" s="252">
        <f t="shared" si="8"/>
        <v>160</v>
      </c>
      <c r="AK102" s="141">
        <f t="shared" si="8"/>
        <v>9</v>
      </c>
      <c r="AL102" s="230">
        <f t="shared" si="8"/>
        <v>388</v>
      </c>
      <c r="AM102" s="252">
        <f t="shared" si="8"/>
        <v>170</v>
      </c>
      <c r="AN102" s="141">
        <f t="shared" si="8"/>
        <v>11</v>
      </c>
      <c r="AO102" s="230">
        <f t="shared" si="8"/>
        <v>288</v>
      </c>
      <c r="AP102" s="252">
        <f t="shared" si="8"/>
        <v>134</v>
      </c>
      <c r="AQ102" s="141">
        <f t="shared" si="8"/>
        <v>8</v>
      </c>
      <c r="AR102" s="230">
        <f t="shared" si="8"/>
        <v>120</v>
      </c>
      <c r="AS102" s="252">
        <f t="shared" si="8"/>
        <v>68</v>
      </c>
      <c r="AT102" s="141">
        <f t="shared" si="8"/>
        <v>3</v>
      </c>
      <c r="AU102" s="230">
        <f t="shared" si="8"/>
        <v>198</v>
      </c>
      <c r="AV102" s="252">
        <f t="shared" si="8"/>
        <v>88</v>
      </c>
      <c r="AW102" s="141">
        <f t="shared" si="8"/>
        <v>6</v>
      </c>
      <c r="AX102" s="230">
        <f t="shared" si="8"/>
        <v>448</v>
      </c>
      <c r="AY102" s="252">
        <f t="shared" si="8"/>
        <v>240</v>
      </c>
      <c r="AZ102" s="141">
        <f t="shared" si="8"/>
        <v>12</v>
      </c>
      <c r="BA102" s="230">
        <f t="shared" si="8"/>
        <v>456</v>
      </c>
      <c r="BB102" s="252">
        <f t="shared" si="8"/>
        <v>208</v>
      </c>
      <c r="BC102" s="252">
        <f t="shared" si="8"/>
        <v>12</v>
      </c>
      <c r="BD102" s="230">
        <f t="shared" si="8"/>
        <v>786</v>
      </c>
      <c r="BE102" s="252">
        <f t="shared" si="8"/>
        <v>402</v>
      </c>
      <c r="BF102" s="252">
        <f t="shared" si="8"/>
        <v>21</v>
      </c>
      <c r="BG102" s="230">
        <f t="shared" si="8"/>
        <v>800</v>
      </c>
      <c r="BH102" s="252">
        <f t="shared" si="8"/>
        <v>390</v>
      </c>
      <c r="BI102" s="252">
        <f t="shared" si="8"/>
        <v>21</v>
      </c>
      <c r="BJ102" s="230">
        <f t="shared" si="8"/>
        <v>774</v>
      </c>
      <c r="BK102" s="252">
        <f t="shared" si="8"/>
        <v>314</v>
      </c>
      <c r="BL102" s="141">
        <f t="shared" si="8"/>
        <v>24</v>
      </c>
      <c r="BM102" s="231">
        <f>SUM(BM103:BM140)</f>
        <v>0</v>
      </c>
      <c r="BN102" s="252">
        <f>SUM(BN103:BN140)</f>
        <v>0</v>
      </c>
      <c r="BO102" s="252">
        <f>SUM(BO103:BO140)</f>
        <v>0</v>
      </c>
      <c r="BP102" s="350">
        <f>T102*100/T158</f>
        <v>43.126874889712369</v>
      </c>
      <c r="BQ102" s="351"/>
      <c r="BR102" s="351"/>
      <c r="BS102" s="351"/>
      <c r="BT102" s="352"/>
      <c r="BU102" s="188">
        <f t="shared" si="3"/>
        <v>2300</v>
      </c>
      <c r="BV102" s="189">
        <f>SUM(AF102,AI102,AL102,AO102,AR102,AU102,AX102,BA102,BD102,BG102,BJ102,BM102)</f>
        <v>4888</v>
      </c>
      <c r="BW102" s="189">
        <f>SUM(AG102,AJ102,AM102,AP102,AS102,AV102,AY102,BB102,BE102,BH102,BK102,BN102)</f>
        <v>2300</v>
      </c>
      <c r="BX102" s="189">
        <f>SUM(AH102,AK102,AN102,AQ102,AT102,AW102,AZ102,BC102,BF102,BI102,BL102,BO102)</f>
        <v>136</v>
      </c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</row>
    <row r="103" spans="1:125" s="3" customFormat="1" ht="85.5" customHeight="1" x14ac:dyDescent="0.25">
      <c r="A103" s="142" t="s">
        <v>32</v>
      </c>
      <c r="B103" s="504" t="s">
        <v>584</v>
      </c>
      <c r="C103" s="444"/>
      <c r="D103" s="444"/>
      <c r="E103" s="444"/>
      <c r="F103" s="444"/>
      <c r="G103" s="444"/>
      <c r="H103" s="444"/>
      <c r="I103" s="444"/>
      <c r="J103" s="444"/>
      <c r="K103" s="444"/>
      <c r="L103" s="444"/>
      <c r="M103" s="444"/>
      <c r="N103" s="444"/>
      <c r="O103" s="445"/>
      <c r="P103" s="314"/>
      <c r="Q103" s="398"/>
      <c r="R103" s="392"/>
      <c r="S103" s="314"/>
      <c r="T103" s="313"/>
      <c r="U103" s="314"/>
      <c r="V103" s="392"/>
      <c r="W103" s="315"/>
      <c r="X103" s="392"/>
      <c r="Y103" s="314"/>
      <c r="Z103" s="392"/>
      <c r="AA103" s="398"/>
      <c r="AB103" s="392"/>
      <c r="AC103" s="398"/>
      <c r="AD103" s="314"/>
      <c r="AE103" s="315"/>
      <c r="AF103" s="219"/>
      <c r="AG103" s="246"/>
      <c r="AH103" s="250"/>
      <c r="AI103" s="219"/>
      <c r="AJ103" s="246"/>
      <c r="AK103" s="250"/>
      <c r="AL103" s="219"/>
      <c r="AM103" s="246"/>
      <c r="AN103" s="250"/>
      <c r="AO103" s="219"/>
      <c r="AP103" s="246"/>
      <c r="AQ103" s="250"/>
      <c r="AR103" s="219"/>
      <c r="AS103" s="246"/>
      <c r="AT103" s="250"/>
      <c r="AU103" s="219"/>
      <c r="AV103" s="246"/>
      <c r="AW103" s="250"/>
      <c r="AX103" s="219"/>
      <c r="AY103" s="246"/>
      <c r="AZ103" s="250"/>
      <c r="BA103" s="219"/>
      <c r="BB103" s="246"/>
      <c r="BC103" s="220"/>
      <c r="BD103" s="219"/>
      <c r="BE103" s="246"/>
      <c r="BF103" s="250"/>
      <c r="BG103" s="219"/>
      <c r="BH103" s="246"/>
      <c r="BI103" s="220"/>
      <c r="BJ103" s="219"/>
      <c r="BK103" s="246"/>
      <c r="BL103" s="221"/>
      <c r="BM103" s="220"/>
      <c r="BN103" s="246"/>
      <c r="BO103" s="220"/>
      <c r="BP103" s="307"/>
      <c r="BQ103" s="308"/>
      <c r="BR103" s="308"/>
      <c r="BS103" s="308"/>
      <c r="BT103" s="309"/>
      <c r="BU103" s="188">
        <f t="shared" si="3"/>
        <v>0</v>
      </c>
      <c r="BV103" s="190"/>
      <c r="BW103" s="187"/>
      <c r="BX103" s="187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</row>
    <row r="104" spans="1:125" s="3" customFormat="1" ht="42.6" customHeight="1" x14ac:dyDescent="0.25">
      <c r="A104" s="166" t="s">
        <v>41</v>
      </c>
      <c r="B104" s="409" t="s">
        <v>135</v>
      </c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411"/>
      <c r="P104" s="403"/>
      <c r="Q104" s="404"/>
      <c r="R104" s="405">
        <v>2</v>
      </c>
      <c r="S104" s="403"/>
      <c r="T104" s="316">
        <f>SUM(AF104,AI104,AL104,AO104,AR104,AU104,AX104,BA104,BD104,BG104,BJ104,BM104)</f>
        <v>72</v>
      </c>
      <c r="U104" s="317"/>
      <c r="V104" s="378">
        <f>SUM(AG104,AJ104,AM104,AP104,AS104,AV104,AY104,BB104,BE104,BH104,BK104,BN104)</f>
        <v>36</v>
      </c>
      <c r="W104" s="318"/>
      <c r="X104" s="317">
        <v>18</v>
      </c>
      <c r="Y104" s="317"/>
      <c r="Z104" s="378"/>
      <c r="AA104" s="379"/>
      <c r="AB104" s="378"/>
      <c r="AC104" s="379"/>
      <c r="AD104" s="317">
        <v>18</v>
      </c>
      <c r="AE104" s="318"/>
      <c r="AF104" s="222"/>
      <c r="AG104" s="244"/>
      <c r="AH104" s="151"/>
      <c r="AI104" s="222">
        <v>72</v>
      </c>
      <c r="AJ104" s="244">
        <v>36</v>
      </c>
      <c r="AK104" s="151">
        <v>2</v>
      </c>
      <c r="AL104" s="240"/>
      <c r="AM104" s="244"/>
      <c r="AN104" s="151"/>
      <c r="AO104" s="222"/>
      <c r="AP104" s="244"/>
      <c r="AQ104" s="224"/>
      <c r="AR104" s="222"/>
      <c r="AS104" s="244"/>
      <c r="AT104" s="224"/>
      <c r="AU104" s="243"/>
      <c r="AV104" s="244"/>
      <c r="AW104" s="151"/>
      <c r="AX104" s="222"/>
      <c r="AY104" s="244"/>
      <c r="AZ104" s="224"/>
      <c r="BA104" s="222"/>
      <c r="BB104" s="244"/>
      <c r="BC104" s="223"/>
      <c r="BD104" s="222"/>
      <c r="BE104" s="244"/>
      <c r="BF104" s="224"/>
      <c r="BG104" s="222"/>
      <c r="BH104" s="244"/>
      <c r="BI104" s="223"/>
      <c r="BJ104" s="222"/>
      <c r="BK104" s="244"/>
      <c r="BL104" s="224"/>
      <c r="BM104" s="223"/>
      <c r="BN104" s="244"/>
      <c r="BO104" s="223"/>
      <c r="BP104" s="295" t="s">
        <v>346</v>
      </c>
      <c r="BQ104" s="296"/>
      <c r="BR104" s="296"/>
      <c r="BS104" s="296"/>
      <c r="BT104" s="297"/>
      <c r="BU104" s="188">
        <f t="shared" si="3"/>
        <v>36</v>
      </c>
      <c r="BV104" s="190" t="s">
        <v>429</v>
      </c>
      <c r="BW104" s="187"/>
      <c r="BX104" s="187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</row>
    <row r="105" spans="1:125" s="3" customFormat="1" ht="121.5" customHeight="1" x14ac:dyDescent="0.25">
      <c r="A105" s="167" t="s">
        <v>56</v>
      </c>
      <c r="B105" s="277" t="s">
        <v>102</v>
      </c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9"/>
      <c r="P105" s="403"/>
      <c r="Q105" s="404"/>
      <c r="R105" s="405">
        <v>3</v>
      </c>
      <c r="S105" s="403"/>
      <c r="T105" s="316">
        <f t="shared" ref="T105:T148" si="9">SUM(AF105,AI105,AL105,AO105,AR105,AU105,AX105,BA105,BD105,BG105,BJ105,BM105)</f>
        <v>72</v>
      </c>
      <c r="U105" s="317"/>
      <c r="V105" s="378">
        <f t="shared" ref="V105:V148" si="10">SUM(AG105,AJ105,AM105,AP105,AS105,AV105,AY105,BB105,BE105,BH105,BK105,BN105)</f>
        <v>36</v>
      </c>
      <c r="W105" s="318"/>
      <c r="X105" s="317">
        <v>18</v>
      </c>
      <c r="Y105" s="317"/>
      <c r="Z105" s="378"/>
      <c r="AA105" s="379"/>
      <c r="AB105" s="378"/>
      <c r="AC105" s="379"/>
      <c r="AD105" s="317">
        <v>18</v>
      </c>
      <c r="AE105" s="318"/>
      <c r="AF105" s="222"/>
      <c r="AG105" s="244"/>
      <c r="AH105" s="224"/>
      <c r="AI105" s="222"/>
      <c r="AJ105" s="244"/>
      <c r="AK105" s="224"/>
      <c r="AL105" s="222">
        <v>72</v>
      </c>
      <c r="AM105" s="244">
        <v>36</v>
      </c>
      <c r="AN105" s="224">
        <v>2</v>
      </c>
      <c r="AO105" s="222"/>
      <c r="AP105" s="244"/>
      <c r="AQ105" s="224"/>
      <c r="AR105" s="222"/>
      <c r="AS105" s="244"/>
      <c r="AT105" s="224"/>
      <c r="AU105" s="222"/>
      <c r="AV105" s="244"/>
      <c r="AW105" s="224"/>
      <c r="AX105" s="222"/>
      <c r="AY105" s="244"/>
      <c r="AZ105" s="224"/>
      <c r="BA105" s="222"/>
      <c r="BB105" s="244"/>
      <c r="BC105" s="223"/>
      <c r="BD105" s="222"/>
      <c r="BE105" s="244"/>
      <c r="BF105" s="224"/>
      <c r="BG105" s="222"/>
      <c r="BH105" s="244"/>
      <c r="BI105" s="223"/>
      <c r="BJ105" s="222"/>
      <c r="BK105" s="244"/>
      <c r="BL105" s="224"/>
      <c r="BM105" s="223"/>
      <c r="BN105" s="244"/>
      <c r="BO105" s="223"/>
      <c r="BP105" s="295" t="s">
        <v>504</v>
      </c>
      <c r="BQ105" s="296"/>
      <c r="BR105" s="296"/>
      <c r="BS105" s="296"/>
      <c r="BT105" s="297"/>
      <c r="BU105" s="188">
        <f t="shared" si="3"/>
        <v>36</v>
      </c>
      <c r="BV105" s="190" t="s">
        <v>429</v>
      </c>
      <c r="BW105" s="187"/>
      <c r="BX105" s="187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</row>
    <row r="106" spans="1:125" s="3" customFormat="1" ht="122.1" customHeight="1" x14ac:dyDescent="0.25">
      <c r="A106" s="168" t="s">
        <v>106</v>
      </c>
      <c r="B106" s="286" t="s">
        <v>169</v>
      </c>
      <c r="C106" s="287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8"/>
      <c r="P106" s="509"/>
      <c r="Q106" s="496"/>
      <c r="R106" s="497">
        <v>4</v>
      </c>
      <c r="S106" s="509"/>
      <c r="T106" s="289">
        <f t="shared" si="9"/>
        <v>72</v>
      </c>
      <c r="U106" s="290"/>
      <c r="V106" s="380">
        <f t="shared" si="10"/>
        <v>36</v>
      </c>
      <c r="W106" s="291"/>
      <c r="X106" s="290">
        <v>18</v>
      </c>
      <c r="Y106" s="290"/>
      <c r="Z106" s="380"/>
      <c r="AA106" s="381"/>
      <c r="AB106" s="380">
        <v>18</v>
      </c>
      <c r="AC106" s="381"/>
      <c r="AD106" s="290"/>
      <c r="AE106" s="291"/>
      <c r="AF106" s="216"/>
      <c r="AG106" s="261"/>
      <c r="AH106" s="218"/>
      <c r="AI106" s="216"/>
      <c r="AJ106" s="261"/>
      <c r="AK106" s="218"/>
      <c r="AL106" s="217"/>
      <c r="AM106" s="261"/>
      <c r="AN106" s="218"/>
      <c r="AO106" s="216">
        <v>72</v>
      </c>
      <c r="AP106" s="261">
        <v>36</v>
      </c>
      <c r="AQ106" s="218">
        <v>2</v>
      </c>
      <c r="AR106" s="216"/>
      <c r="AS106" s="261"/>
      <c r="AT106" s="218"/>
      <c r="AU106" s="216"/>
      <c r="AV106" s="261"/>
      <c r="AW106" s="218"/>
      <c r="AX106" s="216"/>
      <c r="AY106" s="261"/>
      <c r="AZ106" s="218"/>
      <c r="BA106" s="216"/>
      <c r="BB106" s="261"/>
      <c r="BC106" s="217"/>
      <c r="BD106" s="216"/>
      <c r="BE106" s="261"/>
      <c r="BF106" s="218"/>
      <c r="BG106" s="216"/>
      <c r="BH106" s="261"/>
      <c r="BI106" s="217"/>
      <c r="BJ106" s="216"/>
      <c r="BK106" s="261"/>
      <c r="BL106" s="218"/>
      <c r="BM106" s="217"/>
      <c r="BN106" s="261"/>
      <c r="BO106" s="217"/>
      <c r="BP106" s="319" t="s">
        <v>556</v>
      </c>
      <c r="BQ106" s="320"/>
      <c r="BR106" s="320"/>
      <c r="BS106" s="320"/>
      <c r="BT106" s="321"/>
      <c r="BU106" s="188">
        <f t="shared" si="3"/>
        <v>36</v>
      </c>
      <c r="BV106" s="190" t="s">
        <v>429</v>
      </c>
      <c r="BW106" s="187"/>
      <c r="BX106" s="187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</row>
    <row r="107" spans="1:125" s="3" customFormat="1" ht="79.349999999999994" customHeight="1" x14ac:dyDescent="0.25">
      <c r="A107" s="267" t="s">
        <v>42</v>
      </c>
      <c r="B107" s="413" t="s">
        <v>64</v>
      </c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5"/>
      <c r="P107" s="317"/>
      <c r="Q107" s="317"/>
      <c r="R107" s="378"/>
      <c r="S107" s="317"/>
      <c r="T107" s="316">
        <f t="shared" si="9"/>
        <v>0</v>
      </c>
      <c r="U107" s="317"/>
      <c r="V107" s="378">
        <f t="shared" si="10"/>
        <v>0</v>
      </c>
      <c r="W107" s="318"/>
      <c r="X107" s="378"/>
      <c r="Y107" s="317"/>
      <c r="Z107" s="378"/>
      <c r="AA107" s="379"/>
      <c r="AB107" s="378"/>
      <c r="AC107" s="379"/>
      <c r="AD107" s="317"/>
      <c r="AE107" s="318"/>
      <c r="AF107" s="222"/>
      <c r="AG107" s="244"/>
      <c r="AH107" s="240"/>
      <c r="AI107" s="222"/>
      <c r="AJ107" s="244"/>
      <c r="AK107" s="240"/>
      <c r="AL107" s="222"/>
      <c r="AM107" s="244"/>
      <c r="AN107" s="240"/>
      <c r="AO107" s="222"/>
      <c r="AP107" s="244"/>
      <c r="AQ107" s="240"/>
      <c r="AR107" s="222"/>
      <c r="AS107" s="244"/>
      <c r="AT107" s="240"/>
      <c r="AU107" s="222"/>
      <c r="AV107" s="244"/>
      <c r="AW107" s="240"/>
      <c r="AX107" s="222"/>
      <c r="AY107" s="244"/>
      <c r="AZ107" s="240"/>
      <c r="BA107" s="222"/>
      <c r="BB107" s="244"/>
      <c r="BC107" s="223"/>
      <c r="BD107" s="222"/>
      <c r="BE107" s="244"/>
      <c r="BF107" s="240"/>
      <c r="BG107" s="222"/>
      <c r="BH107" s="244"/>
      <c r="BI107" s="223"/>
      <c r="BJ107" s="222"/>
      <c r="BK107" s="244"/>
      <c r="BL107" s="224"/>
      <c r="BM107" s="223"/>
      <c r="BN107" s="244"/>
      <c r="BO107" s="223"/>
      <c r="BP107" s="295"/>
      <c r="BQ107" s="296"/>
      <c r="BR107" s="296"/>
      <c r="BS107" s="296"/>
      <c r="BT107" s="297"/>
      <c r="BU107" s="188">
        <f t="shared" si="3"/>
        <v>0</v>
      </c>
      <c r="BV107" s="190"/>
      <c r="BW107" s="187"/>
      <c r="BX107" s="187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</row>
    <row r="108" spans="1:125" ht="79.349999999999994" customHeight="1" x14ac:dyDescent="0.55000000000000004">
      <c r="A108" s="145" t="s">
        <v>77</v>
      </c>
      <c r="B108" s="286" t="s">
        <v>138</v>
      </c>
      <c r="C108" s="287"/>
      <c r="D108" s="287"/>
      <c r="E108" s="287"/>
      <c r="F108" s="287"/>
      <c r="G108" s="287"/>
      <c r="H108" s="287"/>
      <c r="I108" s="287"/>
      <c r="J108" s="287"/>
      <c r="K108" s="287"/>
      <c r="L108" s="287"/>
      <c r="M108" s="287"/>
      <c r="N108" s="287"/>
      <c r="O108" s="288"/>
      <c r="P108" s="290"/>
      <c r="Q108" s="381"/>
      <c r="R108" s="380">
        <v>1</v>
      </c>
      <c r="S108" s="291"/>
      <c r="T108" s="316">
        <f t="shared" si="9"/>
        <v>108</v>
      </c>
      <c r="U108" s="317"/>
      <c r="V108" s="378">
        <f t="shared" si="10"/>
        <v>48</v>
      </c>
      <c r="W108" s="318"/>
      <c r="X108" s="290">
        <v>32</v>
      </c>
      <c r="Y108" s="290"/>
      <c r="Z108" s="380"/>
      <c r="AA108" s="381"/>
      <c r="AB108" s="380">
        <v>16</v>
      </c>
      <c r="AC108" s="381"/>
      <c r="AD108" s="290"/>
      <c r="AE108" s="290"/>
      <c r="AF108" s="222">
        <v>108</v>
      </c>
      <c r="AG108" s="244">
        <v>48</v>
      </c>
      <c r="AH108" s="224">
        <v>3</v>
      </c>
      <c r="AI108" s="222"/>
      <c r="AJ108" s="244"/>
      <c r="AK108" s="224"/>
      <c r="AL108" s="222"/>
      <c r="AM108" s="244"/>
      <c r="AN108" s="224"/>
      <c r="AO108" s="222"/>
      <c r="AP108" s="244"/>
      <c r="AQ108" s="224"/>
      <c r="AR108" s="222"/>
      <c r="AS108" s="244"/>
      <c r="AT108" s="224"/>
      <c r="AU108" s="222"/>
      <c r="AV108" s="244"/>
      <c r="AW108" s="224"/>
      <c r="AX108" s="222"/>
      <c r="AY108" s="244"/>
      <c r="AZ108" s="224"/>
      <c r="BA108" s="222"/>
      <c r="BB108" s="244"/>
      <c r="BC108" s="223"/>
      <c r="BD108" s="222"/>
      <c r="BE108" s="244"/>
      <c r="BF108" s="224"/>
      <c r="BG108" s="222"/>
      <c r="BH108" s="244"/>
      <c r="BI108" s="223"/>
      <c r="BJ108" s="222"/>
      <c r="BK108" s="244"/>
      <c r="BL108" s="224"/>
      <c r="BM108" s="223"/>
      <c r="BN108" s="244"/>
      <c r="BO108" s="223"/>
      <c r="BP108" s="295" t="s">
        <v>51</v>
      </c>
      <c r="BQ108" s="296"/>
      <c r="BR108" s="296"/>
      <c r="BS108" s="296"/>
      <c r="BT108" s="297"/>
      <c r="BU108" s="188">
        <f>SUM(X108:AE108)</f>
        <v>48</v>
      </c>
      <c r="BV108" s="190" t="s">
        <v>457</v>
      </c>
      <c r="BW108" s="187"/>
      <c r="BX108" s="187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</row>
    <row r="109" spans="1:125" s="3" customFormat="1" ht="42.6" customHeight="1" x14ac:dyDescent="0.25">
      <c r="A109" s="143" t="s">
        <v>76</v>
      </c>
      <c r="B109" s="409" t="s">
        <v>89</v>
      </c>
      <c r="C109" s="410"/>
      <c r="D109" s="410"/>
      <c r="E109" s="410"/>
      <c r="F109" s="410"/>
      <c r="G109" s="410"/>
      <c r="H109" s="410"/>
      <c r="I109" s="410"/>
      <c r="J109" s="410"/>
      <c r="K109" s="410"/>
      <c r="L109" s="410"/>
      <c r="M109" s="410"/>
      <c r="N109" s="410"/>
      <c r="O109" s="411"/>
      <c r="P109" s="317"/>
      <c r="Q109" s="379"/>
      <c r="R109" s="378">
        <v>2</v>
      </c>
      <c r="S109" s="317"/>
      <c r="T109" s="316">
        <f t="shared" si="9"/>
        <v>108</v>
      </c>
      <c r="U109" s="317"/>
      <c r="V109" s="378">
        <f t="shared" si="10"/>
        <v>50</v>
      </c>
      <c r="W109" s="318"/>
      <c r="X109" s="317">
        <v>16</v>
      </c>
      <c r="Y109" s="317"/>
      <c r="Z109" s="378"/>
      <c r="AA109" s="379"/>
      <c r="AB109" s="378">
        <v>34</v>
      </c>
      <c r="AC109" s="379"/>
      <c r="AD109" s="317"/>
      <c r="AE109" s="318"/>
      <c r="AF109" s="222"/>
      <c r="AG109" s="244"/>
      <c r="AH109" s="224"/>
      <c r="AI109" s="222">
        <v>108</v>
      </c>
      <c r="AJ109" s="244">
        <v>50</v>
      </c>
      <c r="AK109" s="224">
        <v>3</v>
      </c>
      <c r="AL109" s="243"/>
      <c r="AM109" s="244"/>
      <c r="AN109" s="151"/>
      <c r="AO109" s="243"/>
      <c r="AP109" s="244"/>
      <c r="AQ109" s="151"/>
      <c r="AR109" s="243"/>
      <c r="AS109" s="244"/>
      <c r="AT109" s="151"/>
      <c r="AU109" s="243"/>
      <c r="AV109" s="244"/>
      <c r="AW109" s="151"/>
      <c r="AX109" s="243"/>
      <c r="AY109" s="244"/>
      <c r="AZ109" s="151"/>
      <c r="BA109" s="243"/>
      <c r="BB109" s="244"/>
      <c r="BC109" s="239"/>
      <c r="BD109" s="243"/>
      <c r="BE109" s="244"/>
      <c r="BF109" s="151"/>
      <c r="BG109" s="243"/>
      <c r="BH109" s="244"/>
      <c r="BI109" s="239"/>
      <c r="BJ109" s="243"/>
      <c r="BK109" s="244"/>
      <c r="BL109" s="151"/>
      <c r="BM109" s="240"/>
      <c r="BN109" s="244"/>
      <c r="BO109" s="239"/>
      <c r="BP109" s="295" t="s">
        <v>52</v>
      </c>
      <c r="BQ109" s="296"/>
      <c r="BR109" s="296"/>
      <c r="BS109" s="296"/>
      <c r="BT109" s="297"/>
      <c r="BU109" s="188">
        <f t="shared" si="3"/>
        <v>50</v>
      </c>
      <c r="BV109" s="190" t="s">
        <v>429</v>
      </c>
      <c r="BW109" s="187"/>
      <c r="BX109" s="187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</row>
    <row r="110" spans="1:125" s="3" customFormat="1" ht="42.6" customHeight="1" x14ac:dyDescent="0.25">
      <c r="A110" s="143" t="s">
        <v>78</v>
      </c>
      <c r="B110" s="409" t="s">
        <v>88</v>
      </c>
      <c r="C110" s="410"/>
      <c r="D110" s="410"/>
      <c r="E110" s="410"/>
      <c r="F110" s="410"/>
      <c r="G110" s="410"/>
      <c r="H110" s="410"/>
      <c r="I110" s="410"/>
      <c r="J110" s="410"/>
      <c r="K110" s="410"/>
      <c r="L110" s="410"/>
      <c r="M110" s="410"/>
      <c r="N110" s="410"/>
      <c r="O110" s="411"/>
      <c r="P110" s="317"/>
      <c r="Q110" s="379"/>
      <c r="R110" s="378">
        <v>3</v>
      </c>
      <c r="S110" s="317"/>
      <c r="T110" s="316">
        <f t="shared" si="9"/>
        <v>108</v>
      </c>
      <c r="U110" s="317"/>
      <c r="V110" s="378">
        <f t="shared" si="10"/>
        <v>48</v>
      </c>
      <c r="W110" s="318"/>
      <c r="X110" s="317">
        <v>32</v>
      </c>
      <c r="Y110" s="317"/>
      <c r="Z110" s="378"/>
      <c r="AA110" s="379"/>
      <c r="AB110" s="378">
        <v>16</v>
      </c>
      <c r="AC110" s="379"/>
      <c r="AD110" s="317"/>
      <c r="AE110" s="318"/>
      <c r="AF110" s="222"/>
      <c r="AG110" s="244"/>
      <c r="AH110" s="224"/>
      <c r="AI110" s="243"/>
      <c r="AJ110" s="244"/>
      <c r="AK110" s="151"/>
      <c r="AL110" s="243">
        <v>108</v>
      </c>
      <c r="AM110" s="244">
        <v>48</v>
      </c>
      <c r="AN110" s="151">
        <v>3</v>
      </c>
      <c r="AO110" s="222"/>
      <c r="AP110" s="244"/>
      <c r="AQ110" s="224"/>
      <c r="AR110" s="222"/>
      <c r="AS110" s="244"/>
      <c r="AT110" s="224"/>
      <c r="AU110" s="243"/>
      <c r="AV110" s="244"/>
      <c r="AW110" s="151"/>
      <c r="AX110" s="222"/>
      <c r="AY110" s="244"/>
      <c r="AZ110" s="224"/>
      <c r="BA110" s="222"/>
      <c r="BB110" s="244"/>
      <c r="BC110" s="223"/>
      <c r="BD110" s="222"/>
      <c r="BE110" s="244"/>
      <c r="BF110" s="224"/>
      <c r="BG110" s="222"/>
      <c r="BH110" s="244"/>
      <c r="BI110" s="223"/>
      <c r="BJ110" s="222"/>
      <c r="BK110" s="244"/>
      <c r="BL110" s="224"/>
      <c r="BM110" s="223"/>
      <c r="BN110" s="244"/>
      <c r="BO110" s="223"/>
      <c r="BP110" s="295" t="s">
        <v>53</v>
      </c>
      <c r="BQ110" s="296"/>
      <c r="BR110" s="296"/>
      <c r="BS110" s="296"/>
      <c r="BT110" s="297"/>
      <c r="BU110" s="188">
        <f t="shared" si="3"/>
        <v>48</v>
      </c>
      <c r="BV110" s="190" t="s">
        <v>429</v>
      </c>
      <c r="BW110" s="187"/>
      <c r="BX110" s="187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</row>
    <row r="111" spans="1:125" s="3" customFormat="1" ht="81" customHeight="1" x14ac:dyDescent="0.25">
      <c r="A111" s="145" t="s">
        <v>79</v>
      </c>
      <c r="B111" s="409" t="s">
        <v>585</v>
      </c>
      <c r="C111" s="410"/>
      <c r="D111" s="410"/>
      <c r="E111" s="410"/>
      <c r="F111" s="410"/>
      <c r="G111" s="410"/>
      <c r="H111" s="410"/>
      <c r="I111" s="410"/>
      <c r="J111" s="410"/>
      <c r="K111" s="410"/>
      <c r="L111" s="410"/>
      <c r="M111" s="410"/>
      <c r="N111" s="410"/>
      <c r="O111" s="411"/>
      <c r="P111" s="317"/>
      <c r="Q111" s="379"/>
      <c r="R111" s="378">
        <v>3</v>
      </c>
      <c r="S111" s="317"/>
      <c r="T111" s="316">
        <f t="shared" si="9"/>
        <v>100</v>
      </c>
      <c r="U111" s="317"/>
      <c r="V111" s="378">
        <f t="shared" si="10"/>
        <v>36</v>
      </c>
      <c r="W111" s="318"/>
      <c r="X111" s="317">
        <v>22</v>
      </c>
      <c r="Y111" s="317"/>
      <c r="Z111" s="378"/>
      <c r="AA111" s="379"/>
      <c r="AB111" s="378">
        <v>14</v>
      </c>
      <c r="AC111" s="379"/>
      <c r="AD111" s="317"/>
      <c r="AE111" s="318"/>
      <c r="AF111" s="222"/>
      <c r="AG111" s="244"/>
      <c r="AH111" s="224"/>
      <c r="AI111" s="243"/>
      <c r="AJ111" s="244"/>
      <c r="AK111" s="151"/>
      <c r="AL111" s="243">
        <v>100</v>
      </c>
      <c r="AM111" s="244">
        <v>36</v>
      </c>
      <c r="AN111" s="151">
        <v>3</v>
      </c>
      <c r="AO111" s="222"/>
      <c r="AP111" s="244"/>
      <c r="AQ111" s="224"/>
      <c r="AR111" s="222"/>
      <c r="AS111" s="244"/>
      <c r="AT111" s="224"/>
      <c r="AU111" s="243"/>
      <c r="AV111" s="244"/>
      <c r="AW111" s="151"/>
      <c r="AX111" s="222"/>
      <c r="AY111" s="244"/>
      <c r="AZ111" s="224"/>
      <c r="BA111" s="222"/>
      <c r="BB111" s="244"/>
      <c r="BC111" s="223"/>
      <c r="BD111" s="222"/>
      <c r="BE111" s="244"/>
      <c r="BF111" s="224"/>
      <c r="BG111" s="222"/>
      <c r="BH111" s="244"/>
      <c r="BI111" s="223"/>
      <c r="BJ111" s="222"/>
      <c r="BK111" s="244"/>
      <c r="BL111" s="224"/>
      <c r="BM111" s="223"/>
      <c r="BN111" s="244"/>
      <c r="BO111" s="223"/>
      <c r="BP111" s="295" t="s">
        <v>54</v>
      </c>
      <c r="BQ111" s="296"/>
      <c r="BR111" s="296"/>
      <c r="BS111" s="296"/>
      <c r="BT111" s="297"/>
      <c r="BU111" s="188">
        <f t="shared" si="3"/>
        <v>36</v>
      </c>
      <c r="BV111" s="190" t="s">
        <v>429</v>
      </c>
      <c r="BW111" s="187"/>
      <c r="BX111" s="187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</row>
    <row r="112" spans="1:125" s="3" customFormat="1" ht="81" customHeight="1" x14ac:dyDescent="0.25">
      <c r="A112" s="145" t="s">
        <v>530</v>
      </c>
      <c r="B112" s="277" t="s">
        <v>449</v>
      </c>
      <c r="C112" s="278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  <c r="O112" s="279"/>
      <c r="P112" s="317"/>
      <c r="Q112" s="379"/>
      <c r="R112" s="378">
        <v>4</v>
      </c>
      <c r="S112" s="317"/>
      <c r="T112" s="316">
        <f t="shared" si="9"/>
        <v>108</v>
      </c>
      <c r="U112" s="317"/>
      <c r="V112" s="378">
        <f t="shared" si="10"/>
        <v>50</v>
      </c>
      <c r="W112" s="318"/>
      <c r="X112" s="317">
        <v>18</v>
      </c>
      <c r="Y112" s="317"/>
      <c r="Z112" s="378">
        <v>16</v>
      </c>
      <c r="AA112" s="379"/>
      <c r="AB112" s="378">
        <v>16</v>
      </c>
      <c r="AC112" s="379"/>
      <c r="AD112" s="317"/>
      <c r="AE112" s="318"/>
      <c r="AF112" s="222"/>
      <c r="AG112" s="244"/>
      <c r="AH112" s="224"/>
      <c r="AI112" s="243"/>
      <c r="AJ112" s="244"/>
      <c r="AK112" s="151"/>
      <c r="AL112" s="243"/>
      <c r="AM112" s="244"/>
      <c r="AN112" s="151"/>
      <c r="AO112" s="243">
        <v>108</v>
      </c>
      <c r="AP112" s="244">
        <v>50</v>
      </c>
      <c r="AQ112" s="151">
        <v>3</v>
      </c>
      <c r="AR112" s="243"/>
      <c r="AS112" s="244"/>
      <c r="AT112" s="151"/>
      <c r="AU112" s="243"/>
      <c r="AV112" s="244"/>
      <c r="AW112" s="151"/>
      <c r="AX112" s="243"/>
      <c r="AY112" s="244"/>
      <c r="AZ112" s="151"/>
      <c r="BA112" s="243"/>
      <c r="BB112" s="244"/>
      <c r="BC112" s="239"/>
      <c r="BD112" s="243"/>
      <c r="BE112" s="244"/>
      <c r="BF112" s="151"/>
      <c r="BG112" s="243"/>
      <c r="BH112" s="244"/>
      <c r="BI112" s="239"/>
      <c r="BJ112" s="243"/>
      <c r="BK112" s="244"/>
      <c r="BL112" s="151"/>
      <c r="BM112" s="240"/>
      <c r="BN112" s="244"/>
      <c r="BO112" s="239"/>
      <c r="BP112" s="295" t="s">
        <v>103</v>
      </c>
      <c r="BQ112" s="296"/>
      <c r="BR112" s="296"/>
      <c r="BS112" s="296"/>
      <c r="BT112" s="297"/>
      <c r="BU112" s="188">
        <f t="shared" si="3"/>
        <v>50</v>
      </c>
      <c r="BV112" s="190" t="s">
        <v>429</v>
      </c>
      <c r="BW112" s="187"/>
      <c r="BX112" s="187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</row>
    <row r="113" spans="1:125" s="3" customFormat="1" ht="42.6" customHeight="1" x14ac:dyDescent="0.25">
      <c r="A113" s="144" t="s">
        <v>83</v>
      </c>
      <c r="B113" s="413" t="s">
        <v>162</v>
      </c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5"/>
      <c r="P113" s="317"/>
      <c r="Q113" s="317"/>
      <c r="R113" s="378"/>
      <c r="S113" s="317"/>
      <c r="T113" s="316">
        <f t="shared" si="9"/>
        <v>0</v>
      </c>
      <c r="U113" s="317"/>
      <c r="V113" s="378">
        <f t="shared" si="10"/>
        <v>0</v>
      </c>
      <c r="W113" s="318"/>
      <c r="X113" s="378"/>
      <c r="Y113" s="317"/>
      <c r="Z113" s="378"/>
      <c r="AA113" s="379"/>
      <c r="AB113" s="378"/>
      <c r="AC113" s="379"/>
      <c r="AD113" s="317"/>
      <c r="AE113" s="318"/>
      <c r="AF113" s="222"/>
      <c r="AG113" s="244"/>
      <c r="AH113" s="240"/>
      <c r="AI113" s="222"/>
      <c r="AJ113" s="244"/>
      <c r="AK113" s="240"/>
      <c r="AL113" s="222"/>
      <c r="AM113" s="244"/>
      <c r="AN113" s="240"/>
      <c r="AO113" s="222"/>
      <c r="AP113" s="244"/>
      <c r="AQ113" s="240"/>
      <c r="AR113" s="222"/>
      <c r="AS113" s="244"/>
      <c r="AT113" s="240"/>
      <c r="AU113" s="222"/>
      <c r="AV113" s="244"/>
      <c r="AW113" s="240"/>
      <c r="AX113" s="222"/>
      <c r="AY113" s="244"/>
      <c r="AZ113" s="240"/>
      <c r="BA113" s="222"/>
      <c r="BB113" s="244"/>
      <c r="BC113" s="223"/>
      <c r="BD113" s="222"/>
      <c r="BE113" s="244"/>
      <c r="BF113" s="240"/>
      <c r="BG113" s="222"/>
      <c r="BH113" s="244"/>
      <c r="BI113" s="223"/>
      <c r="BJ113" s="222"/>
      <c r="BK113" s="244"/>
      <c r="BL113" s="224"/>
      <c r="BM113" s="223"/>
      <c r="BN113" s="244"/>
      <c r="BO113" s="223"/>
      <c r="BP113" s="295"/>
      <c r="BQ113" s="296"/>
      <c r="BR113" s="296"/>
      <c r="BS113" s="296"/>
      <c r="BT113" s="297"/>
      <c r="BU113" s="188">
        <f t="shared" si="3"/>
        <v>0</v>
      </c>
      <c r="BV113" s="190"/>
      <c r="BW113" s="187"/>
      <c r="BX113" s="187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</row>
    <row r="114" spans="1:125" s="3" customFormat="1" ht="42.6" customHeight="1" x14ac:dyDescent="0.25">
      <c r="A114" s="169" t="s">
        <v>84</v>
      </c>
      <c r="B114" s="409" t="s">
        <v>113</v>
      </c>
      <c r="C114" s="410"/>
      <c r="D114" s="410"/>
      <c r="E114" s="410"/>
      <c r="F114" s="410"/>
      <c r="G114" s="410"/>
      <c r="H114" s="410"/>
      <c r="I114" s="410"/>
      <c r="J114" s="410"/>
      <c r="K114" s="410"/>
      <c r="L114" s="410"/>
      <c r="M114" s="410"/>
      <c r="N114" s="410"/>
      <c r="O114" s="411"/>
      <c r="P114" s="317"/>
      <c r="Q114" s="379"/>
      <c r="R114" s="378">
        <v>3</v>
      </c>
      <c r="S114" s="317"/>
      <c r="T114" s="316">
        <f t="shared" si="9"/>
        <v>108</v>
      </c>
      <c r="U114" s="317"/>
      <c r="V114" s="378">
        <f t="shared" si="10"/>
        <v>50</v>
      </c>
      <c r="W114" s="318"/>
      <c r="X114" s="317">
        <v>18</v>
      </c>
      <c r="Y114" s="317"/>
      <c r="Z114" s="378">
        <v>24</v>
      </c>
      <c r="AA114" s="379"/>
      <c r="AB114" s="378">
        <v>8</v>
      </c>
      <c r="AC114" s="379"/>
      <c r="AD114" s="317"/>
      <c r="AE114" s="318"/>
      <c r="AF114" s="222"/>
      <c r="AG114" s="244"/>
      <c r="AH114" s="224"/>
      <c r="AI114" s="243"/>
      <c r="AJ114" s="244"/>
      <c r="AK114" s="151"/>
      <c r="AL114" s="243">
        <v>108</v>
      </c>
      <c r="AM114" s="244">
        <v>50</v>
      </c>
      <c r="AN114" s="151">
        <v>3</v>
      </c>
      <c r="AO114" s="222"/>
      <c r="AP114" s="244"/>
      <c r="AQ114" s="224"/>
      <c r="AR114" s="222"/>
      <c r="AS114" s="244"/>
      <c r="AT114" s="224"/>
      <c r="AU114" s="243"/>
      <c r="AV114" s="244"/>
      <c r="AW114" s="151"/>
      <c r="AX114" s="222"/>
      <c r="AY114" s="244"/>
      <c r="AZ114" s="224"/>
      <c r="BA114" s="222"/>
      <c r="BB114" s="244"/>
      <c r="BC114" s="223"/>
      <c r="BD114" s="222"/>
      <c r="BE114" s="244"/>
      <c r="BF114" s="224"/>
      <c r="BG114" s="222"/>
      <c r="BH114" s="244"/>
      <c r="BI114" s="223"/>
      <c r="BJ114" s="222"/>
      <c r="BK114" s="244"/>
      <c r="BL114" s="224"/>
      <c r="BM114" s="223"/>
      <c r="BN114" s="244"/>
      <c r="BO114" s="223"/>
      <c r="BP114" s="295" t="s">
        <v>105</v>
      </c>
      <c r="BQ114" s="296"/>
      <c r="BR114" s="296"/>
      <c r="BS114" s="296"/>
      <c r="BT114" s="297"/>
      <c r="BU114" s="188">
        <f>SUM(X114:AE114)</f>
        <v>50</v>
      </c>
      <c r="BV114" s="190" t="s">
        <v>454</v>
      </c>
      <c r="BW114" s="187"/>
      <c r="BX114" s="187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</row>
    <row r="115" spans="1:125" s="3" customFormat="1" ht="42.6" customHeight="1" x14ac:dyDescent="0.25">
      <c r="A115" s="169" t="s">
        <v>85</v>
      </c>
      <c r="B115" s="464" t="s">
        <v>82</v>
      </c>
      <c r="C115" s="465"/>
      <c r="D115" s="465"/>
      <c r="E115" s="465"/>
      <c r="F115" s="465"/>
      <c r="G115" s="465"/>
      <c r="H115" s="465"/>
      <c r="I115" s="465"/>
      <c r="J115" s="465"/>
      <c r="K115" s="465"/>
      <c r="L115" s="465"/>
      <c r="M115" s="465"/>
      <c r="N115" s="465"/>
      <c r="O115" s="466"/>
      <c r="P115" s="317">
        <v>4</v>
      </c>
      <c r="Q115" s="379"/>
      <c r="R115" s="378"/>
      <c r="S115" s="317"/>
      <c r="T115" s="316">
        <f t="shared" si="9"/>
        <v>108</v>
      </c>
      <c r="U115" s="317"/>
      <c r="V115" s="378">
        <f t="shared" si="10"/>
        <v>48</v>
      </c>
      <c r="W115" s="318"/>
      <c r="X115" s="317">
        <v>16</v>
      </c>
      <c r="Y115" s="317"/>
      <c r="Z115" s="378">
        <v>16</v>
      </c>
      <c r="AA115" s="379"/>
      <c r="AB115" s="378">
        <v>16</v>
      </c>
      <c r="AC115" s="379"/>
      <c r="AD115" s="317"/>
      <c r="AE115" s="318"/>
      <c r="AF115" s="222"/>
      <c r="AG115" s="244"/>
      <c r="AH115" s="224"/>
      <c r="AI115" s="243"/>
      <c r="AJ115" s="244"/>
      <c r="AK115" s="151"/>
      <c r="AL115" s="243"/>
      <c r="AM115" s="244"/>
      <c r="AN115" s="151"/>
      <c r="AO115" s="243">
        <v>108</v>
      </c>
      <c r="AP115" s="244">
        <v>48</v>
      </c>
      <c r="AQ115" s="151">
        <v>3</v>
      </c>
      <c r="AR115" s="222"/>
      <c r="AS115" s="244"/>
      <c r="AT115" s="224"/>
      <c r="AU115" s="243"/>
      <c r="AV115" s="244"/>
      <c r="AW115" s="151"/>
      <c r="AX115" s="222"/>
      <c r="AY115" s="244"/>
      <c r="AZ115" s="224"/>
      <c r="BA115" s="222"/>
      <c r="BB115" s="244"/>
      <c r="BC115" s="223"/>
      <c r="BD115" s="222"/>
      <c r="BE115" s="244"/>
      <c r="BF115" s="224"/>
      <c r="BG115" s="222"/>
      <c r="BH115" s="244"/>
      <c r="BI115" s="223"/>
      <c r="BJ115" s="222"/>
      <c r="BK115" s="244"/>
      <c r="BL115" s="224"/>
      <c r="BM115" s="223"/>
      <c r="BN115" s="244"/>
      <c r="BO115" s="223"/>
      <c r="BP115" s="295" t="s">
        <v>407</v>
      </c>
      <c r="BQ115" s="296"/>
      <c r="BR115" s="296"/>
      <c r="BS115" s="296"/>
      <c r="BT115" s="297"/>
      <c r="BU115" s="188">
        <f t="shared" si="3"/>
        <v>48</v>
      </c>
      <c r="BV115" s="190" t="s">
        <v>455</v>
      </c>
      <c r="BW115" s="187"/>
      <c r="BX115" s="187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</row>
    <row r="116" spans="1:125" ht="42" customHeight="1" x14ac:dyDescent="0.55000000000000004">
      <c r="A116" s="144" t="s">
        <v>86</v>
      </c>
      <c r="B116" s="420" t="s">
        <v>136</v>
      </c>
      <c r="C116" s="421"/>
      <c r="D116" s="421"/>
      <c r="E116" s="421"/>
      <c r="F116" s="421"/>
      <c r="G116" s="421"/>
      <c r="H116" s="421"/>
      <c r="I116" s="421"/>
      <c r="J116" s="421"/>
      <c r="K116" s="421"/>
      <c r="L116" s="421"/>
      <c r="M116" s="421"/>
      <c r="N116" s="421"/>
      <c r="O116" s="422"/>
      <c r="P116" s="317"/>
      <c r="Q116" s="379"/>
      <c r="R116" s="378"/>
      <c r="S116" s="318"/>
      <c r="T116" s="316">
        <f t="shared" si="9"/>
        <v>0</v>
      </c>
      <c r="U116" s="317"/>
      <c r="V116" s="378">
        <f t="shared" si="10"/>
        <v>0</v>
      </c>
      <c r="W116" s="318"/>
      <c r="X116" s="316"/>
      <c r="Y116" s="317"/>
      <c r="Z116" s="378"/>
      <c r="AA116" s="379"/>
      <c r="AB116" s="378"/>
      <c r="AC116" s="379"/>
      <c r="AD116" s="317"/>
      <c r="AE116" s="317"/>
      <c r="AF116" s="222"/>
      <c r="AG116" s="244"/>
      <c r="AH116" s="223"/>
      <c r="AI116" s="222"/>
      <c r="AJ116" s="244"/>
      <c r="AK116" s="223"/>
      <c r="AL116" s="222"/>
      <c r="AM116" s="244"/>
      <c r="AN116" s="223"/>
      <c r="AO116" s="222"/>
      <c r="AP116" s="244"/>
      <c r="AQ116" s="223"/>
      <c r="AR116" s="222"/>
      <c r="AS116" s="244"/>
      <c r="AT116" s="223"/>
      <c r="AU116" s="222"/>
      <c r="AV116" s="244"/>
      <c r="AW116" s="223"/>
      <c r="AX116" s="222"/>
      <c r="AY116" s="244"/>
      <c r="AZ116" s="223"/>
      <c r="BA116" s="222"/>
      <c r="BB116" s="244"/>
      <c r="BC116" s="223"/>
      <c r="BD116" s="222"/>
      <c r="BE116" s="244"/>
      <c r="BF116" s="223"/>
      <c r="BG116" s="222"/>
      <c r="BH116" s="244"/>
      <c r="BI116" s="223"/>
      <c r="BJ116" s="222"/>
      <c r="BK116" s="244"/>
      <c r="BL116" s="224"/>
      <c r="BM116" s="223"/>
      <c r="BN116" s="244"/>
      <c r="BO116" s="223"/>
      <c r="BP116" s="295"/>
      <c r="BQ116" s="296"/>
      <c r="BR116" s="296"/>
      <c r="BS116" s="296"/>
      <c r="BT116" s="297"/>
      <c r="BU116" s="188">
        <f t="shared" si="3"/>
        <v>0</v>
      </c>
      <c r="BV116" s="190"/>
      <c r="BW116" s="187"/>
      <c r="BX116" s="187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</row>
    <row r="117" spans="1:125" ht="42.6" customHeight="1" x14ac:dyDescent="0.55000000000000004">
      <c r="A117" s="163" t="s">
        <v>390</v>
      </c>
      <c r="B117" s="277" t="s">
        <v>87</v>
      </c>
      <c r="C117" s="278"/>
      <c r="D117" s="278"/>
      <c r="E117" s="278"/>
      <c r="F117" s="278"/>
      <c r="G117" s="278"/>
      <c r="H117" s="278"/>
      <c r="I117" s="278"/>
      <c r="J117" s="278"/>
      <c r="K117" s="278"/>
      <c r="L117" s="278"/>
      <c r="M117" s="278"/>
      <c r="N117" s="278"/>
      <c r="O117" s="279"/>
      <c r="P117" s="317">
        <v>1</v>
      </c>
      <c r="Q117" s="379"/>
      <c r="R117" s="378"/>
      <c r="S117" s="318"/>
      <c r="T117" s="316">
        <f t="shared" si="9"/>
        <v>198</v>
      </c>
      <c r="U117" s="317"/>
      <c r="V117" s="378">
        <f t="shared" si="10"/>
        <v>78</v>
      </c>
      <c r="W117" s="318"/>
      <c r="X117" s="317">
        <v>34</v>
      </c>
      <c r="Y117" s="317"/>
      <c r="Z117" s="378">
        <v>24</v>
      </c>
      <c r="AA117" s="379"/>
      <c r="AB117" s="378">
        <v>20</v>
      </c>
      <c r="AC117" s="379"/>
      <c r="AD117" s="317"/>
      <c r="AE117" s="318"/>
      <c r="AF117" s="222">
        <v>198</v>
      </c>
      <c r="AG117" s="244">
        <v>78</v>
      </c>
      <c r="AH117" s="224">
        <v>6</v>
      </c>
      <c r="AI117" s="222"/>
      <c r="AJ117" s="244"/>
      <c r="AK117" s="224"/>
      <c r="AL117" s="222"/>
      <c r="AM117" s="244"/>
      <c r="AN117" s="224"/>
      <c r="AO117" s="222"/>
      <c r="AP117" s="244"/>
      <c r="AQ117" s="224"/>
      <c r="AR117" s="222"/>
      <c r="AS117" s="244"/>
      <c r="AT117" s="224"/>
      <c r="AU117" s="222"/>
      <c r="AV117" s="244"/>
      <c r="AW117" s="224"/>
      <c r="AX117" s="222"/>
      <c r="AY117" s="244"/>
      <c r="AZ117" s="224"/>
      <c r="BA117" s="222"/>
      <c r="BB117" s="244"/>
      <c r="BC117" s="223"/>
      <c r="BD117" s="222"/>
      <c r="BE117" s="244"/>
      <c r="BF117" s="224"/>
      <c r="BG117" s="222"/>
      <c r="BH117" s="244"/>
      <c r="BI117" s="223"/>
      <c r="BJ117" s="222"/>
      <c r="BK117" s="244"/>
      <c r="BL117" s="224"/>
      <c r="BM117" s="223"/>
      <c r="BN117" s="244"/>
      <c r="BO117" s="223"/>
      <c r="BP117" s="295" t="s">
        <v>408</v>
      </c>
      <c r="BQ117" s="296"/>
      <c r="BR117" s="296"/>
      <c r="BS117" s="296"/>
      <c r="BT117" s="297"/>
      <c r="BU117" s="188">
        <f t="shared" si="3"/>
        <v>78</v>
      </c>
      <c r="BV117" s="190" t="s">
        <v>453</v>
      </c>
      <c r="BW117" s="187"/>
      <c r="BX117" s="187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</row>
    <row r="118" spans="1:125" ht="42.6" customHeight="1" x14ac:dyDescent="0.55000000000000004">
      <c r="A118" s="143" t="s">
        <v>391</v>
      </c>
      <c r="B118" s="277" t="s">
        <v>137</v>
      </c>
      <c r="C118" s="278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9"/>
      <c r="P118" s="317"/>
      <c r="Q118" s="379"/>
      <c r="R118" s="378">
        <v>2</v>
      </c>
      <c r="S118" s="318"/>
      <c r="T118" s="316">
        <f t="shared" si="9"/>
        <v>144</v>
      </c>
      <c r="U118" s="317"/>
      <c r="V118" s="378">
        <f t="shared" si="10"/>
        <v>74</v>
      </c>
      <c r="W118" s="318"/>
      <c r="X118" s="317">
        <v>38</v>
      </c>
      <c r="Y118" s="379"/>
      <c r="Z118" s="378">
        <v>16</v>
      </c>
      <c r="AA118" s="379"/>
      <c r="AB118" s="378">
        <v>20</v>
      </c>
      <c r="AC118" s="379"/>
      <c r="AD118" s="378"/>
      <c r="AE118" s="317"/>
      <c r="AF118" s="222"/>
      <c r="AG118" s="244"/>
      <c r="AH118" s="224"/>
      <c r="AI118" s="222">
        <v>144</v>
      </c>
      <c r="AJ118" s="244">
        <v>74</v>
      </c>
      <c r="AK118" s="224">
        <v>4</v>
      </c>
      <c r="AL118" s="222"/>
      <c r="AM118" s="244"/>
      <c r="AN118" s="224"/>
      <c r="AO118" s="222"/>
      <c r="AP118" s="244"/>
      <c r="AQ118" s="224"/>
      <c r="AR118" s="222"/>
      <c r="AS118" s="244"/>
      <c r="AT118" s="224"/>
      <c r="AU118" s="222"/>
      <c r="AV118" s="244"/>
      <c r="AW118" s="224"/>
      <c r="AX118" s="222"/>
      <c r="AY118" s="244"/>
      <c r="AZ118" s="224"/>
      <c r="BA118" s="222"/>
      <c r="BB118" s="244"/>
      <c r="BC118" s="223"/>
      <c r="BD118" s="222"/>
      <c r="BE118" s="244"/>
      <c r="BF118" s="224"/>
      <c r="BG118" s="222"/>
      <c r="BH118" s="244"/>
      <c r="BI118" s="223"/>
      <c r="BJ118" s="222"/>
      <c r="BK118" s="244"/>
      <c r="BL118" s="224"/>
      <c r="BM118" s="223"/>
      <c r="BN118" s="244"/>
      <c r="BO118" s="223"/>
      <c r="BP118" s="295" t="s">
        <v>151</v>
      </c>
      <c r="BQ118" s="296"/>
      <c r="BR118" s="296"/>
      <c r="BS118" s="296"/>
      <c r="BT118" s="297"/>
      <c r="BU118" s="188">
        <f t="shared" si="3"/>
        <v>74</v>
      </c>
      <c r="BV118" s="190" t="s">
        <v>452</v>
      </c>
      <c r="BW118" s="187"/>
      <c r="BX118" s="187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</row>
    <row r="119" spans="1:125" ht="42.6" customHeight="1" x14ac:dyDescent="0.55000000000000004">
      <c r="A119" s="163" t="s">
        <v>404</v>
      </c>
      <c r="B119" s="277" t="s">
        <v>401</v>
      </c>
      <c r="C119" s="278"/>
      <c r="D119" s="278"/>
      <c r="E119" s="278"/>
      <c r="F119" s="278"/>
      <c r="G119" s="278"/>
      <c r="H119" s="278"/>
      <c r="I119" s="278"/>
      <c r="J119" s="278"/>
      <c r="K119" s="278"/>
      <c r="L119" s="278"/>
      <c r="M119" s="278"/>
      <c r="N119" s="278"/>
      <c r="O119" s="279"/>
      <c r="P119" s="317"/>
      <c r="Q119" s="379"/>
      <c r="R119" s="378">
        <v>5</v>
      </c>
      <c r="S119" s="318"/>
      <c r="T119" s="316">
        <f t="shared" si="9"/>
        <v>120</v>
      </c>
      <c r="U119" s="317"/>
      <c r="V119" s="378">
        <f t="shared" si="10"/>
        <v>68</v>
      </c>
      <c r="W119" s="318"/>
      <c r="X119" s="317">
        <v>44</v>
      </c>
      <c r="Y119" s="317"/>
      <c r="Z119" s="378">
        <v>24</v>
      </c>
      <c r="AA119" s="379"/>
      <c r="AB119" s="378"/>
      <c r="AC119" s="379"/>
      <c r="AD119" s="317"/>
      <c r="AE119" s="317"/>
      <c r="AF119" s="222"/>
      <c r="AG119" s="244"/>
      <c r="AH119" s="224"/>
      <c r="AI119" s="222"/>
      <c r="AJ119" s="244"/>
      <c r="AK119" s="224"/>
      <c r="AL119" s="222"/>
      <c r="AM119" s="244"/>
      <c r="AN119" s="224"/>
      <c r="AO119" s="222"/>
      <c r="AP119" s="244"/>
      <c r="AQ119" s="224"/>
      <c r="AR119" s="222">
        <v>120</v>
      </c>
      <c r="AS119" s="244">
        <v>68</v>
      </c>
      <c r="AT119" s="224">
        <v>3</v>
      </c>
      <c r="AU119" s="222"/>
      <c r="AV119" s="244"/>
      <c r="AW119" s="224"/>
      <c r="AX119" s="222"/>
      <c r="AY119" s="244"/>
      <c r="AZ119" s="224"/>
      <c r="BA119" s="222"/>
      <c r="BB119" s="244"/>
      <c r="BC119" s="223"/>
      <c r="BD119" s="222"/>
      <c r="BE119" s="244"/>
      <c r="BF119" s="224"/>
      <c r="BG119" s="222"/>
      <c r="BH119" s="244"/>
      <c r="BI119" s="223"/>
      <c r="BJ119" s="222"/>
      <c r="BK119" s="244"/>
      <c r="BL119" s="224"/>
      <c r="BM119" s="223"/>
      <c r="BN119" s="244"/>
      <c r="BO119" s="223"/>
      <c r="BP119" s="295" t="s">
        <v>329</v>
      </c>
      <c r="BQ119" s="296"/>
      <c r="BR119" s="296"/>
      <c r="BS119" s="296"/>
      <c r="BT119" s="297"/>
      <c r="BU119" s="188">
        <f t="shared" si="3"/>
        <v>68</v>
      </c>
      <c r="BV119" s="190"/>
      <c r="BW119" s="187"/>
      <c r="BX119" s="187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</row>
    <row r="120" spans="1:125" ht="42.6" customHeight="1" x14ac:dyDescent="0.55000000000000004">
      <c r="A120" s="144" t="s">
        <v>540</v>
      </c>
      <c r="B120" s="420" t="s">
        <v>203</v>
      </c>
      <c r="C120" s="421"/>
      <c r="D120" s="421"/>
      <c r="E120" s="421"/>
      <c r="F120" s="421"/>
      <c r="G120" s="421"/>
      <c r="H120" s="421"/>
      <c r="I120" s="421"/>
      <c r="J120" s="421"/>
      <c r="K120" s="421"/>
      <c r="L120" s="421"/>
      <c r="M120" s="421"/>
      <c r="N120" s="421"/>
      <c r="O120" s="422"/>
      <c r="P120" s="317"/>
      <c r="Q120" s="379"/>
      <c r="R120" s="378"/>
      <c r="S120" s="318"/>
      <c r="T120" s="316">
        <f t="shared" si="9"/>
        <v>0</v>
      </c>
      <c r="U120" s="317"/>
      <c r="V120" s="378">
        <f t="shared" si="10"/>
        <v>0</v>
      </c>
      <c r="W120" s="318"/>
      <c r="X120" s="316"/>
      <c r="Y120" s="317"/>
      <c r="Z120" s="378"/>
      <c r="AA120" s="379"/>
      <c r="AB120" s="378"/>
      <c r="AC120" s="379"/>
      <c r="AD120" s="317"/>
      <c r="AE120" s="317"/>
      <c r="AF120" s="222"/>
      <c r="AG120" s="244"/>
      <c r="AH120" s="223"/>
      <c r="AI120" s="222"/>
      <c r="AJ120" s="244"/>
      <c r="AK120" s="223"/>
      <c r="AL120" s="222"/>
      <c r="AM120" s="244"/>
      <c r="AN120" s="223"/>
      <c r="AO120" s="222"/>
      <c r="AP120" s="244"/>
      <c r="AQ120" s="223"/>
      <c r="AR120" s="222"/>
      <c r="AS120" s="244"/>
      <c r="AT120" s="223"/>
      <c r="AU120" s="222"/>
      <c r="AV120" s="244"/>
      <c r="AW120" s="223"/>
      <c r="AX120" s="222"/>
      <c r="AY120" s="244"/>
      <c r="AZ120" s="223"/>
      <c r="BA120" s="222"/>
      <c r="BB120" s="244"/>
      <c r="BC120" s="223"/>
      <c r="BD120" s="222"/>
      <c r="BE120" s="244"/>
      <c r="BF120" s="223"/>
      <c r="BG120" s="222"/>
      <c r="BH120" s="244"/>
      <c r="BI120" s="223"/>
      <c r="BJ120" s="222"/>
      <c r="BK120" s="244"/>
      <c r="BL120" s="224"/>
      <c r="BM120" s="223"/>
      <c r="BN120" s="244"/>
      <c r="BO120" s="223"/>
      <c r="BP120" s="295"/>
      <c r="BQ120" s="296"/>
      <c r="BR120" s="296"/>
      <c r="BS120" s="296"/>
      <c r="BT120" s="297"/>
      <c r="BU120" s="188">
        <f>SUM(X120:AE120)</f>
        <v>0</v>
      </c>
      <c r="BV120" s="190"/>
      <c r="BW120" s="187"/>
      <c r="BX120" s="187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</row>
    <row r="121" spans="1:125" ht="122.1" customHeight="1" x14ac:dyDescent="0.55000000000000004">
      <c r="A121" s="251" t="s">
        <v>154</v>
      </c>
      <c r="B121" s="277" t="s">
        <v>470</v>
      </c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9"/>
      <c r="P121" s="317">
        <v>6</v>
      </c>
      <c r="Q121" s="379"/>
      <c r="R121" s="378">
        <v>7</v>
      </c>
      <c r="S121" s="318"/>
      <c r="T121" s="316">
        <f t="shared" si="9"/>
        <v>318</v>
      </c>
      <c r="U121" s="317"/>
      <c r="V121" s="378">
        <f t="shared" si="10"/>
        <v>156</v>
      </c>
      <c r="W121" s="318"/>
      <c r="X121" s="317">
        <v>92</v>
      </c>
      <c r="Y121" s="317"/>
      <c r="Z121" s="378">
        <v>64</v>
      </c>
      <c r="AA121" s="379"/>
      <c r="AB121" s="378"/>
      <c r="AC121" s="379"/>
      <c r="AD121" s="317"/>
      <c r="AE121" s="317"/>
      <c r="AF121" s="222"/>
      <c r="AG121" s="244"/>
      <c r="AH121" s="224"/>
      <c r="AI121" s="222"/>
      <c r="AJ121" s="244"/>
      <c r="AK121" s="224"/>
      <c r="AL121" s="222"/>
      <c r="AM121" s="244"/>
      <c r="AN121" s="224"/>
      <c r="AO121" s="222"/>
      <c r="AP121" s="244"/>
      <c r="AQ121" s="224"/>
      <c r="AR121" s="222"/>
      <c r="AS121" s="244"/>
      <c r="AT121" s="224"/>
      <c r="AU121" s="222">
        <v>198</v>
      </c>
      <c r="AV121" s="244">
        <v>88</v>
      </c>
      <c r="AW121" s="224">
        <v>6</v>
      </c>
      <c r="AX121" s="222">
        <v>120</v>
      </c>
      <c r="AY121" s="244">
        <v>68</v>
      </c>
      <c r="AZ121" s="224">
        <v>3</v>
      </c>
      <c r="BA121" s="222"/>
      <c r="BB121" s="244"/>
      <c r="BC121" s="223"/>
      <c r="BD121" s="222"/>
      <c r="BE121" s="244"/>
      <c r="BF121" s="224"/>
      <c r="BG121" s="222"/>
      <c r="BH121" s="244"/>
      <c r="BI121" s="223"/>
      <c r="BJ121" s="222"/>
      <c r="BK121" s="244"/>
      <c r="BL121" s="224"/>
      <c r="BM121" s="223"/>
      <c r="BN121" s="244"/>
      <c r="BO121" s="223"/>
      <c r="BP121" s="295" t="s">
        <v>557</v>
      </c>
      <c r="BQ121" s="296"/>
      <c r="BR121" s="296"/>
      <c r="BS121" s="296"/>
      <c r="BT121" s="297"/>
      <c r="BU121" s="188">
        <f>SUM(X121:AE121)</f>
        <v>156</v>
      </c>
      <c r="BV121" s="190"/>
      <c r="BW121" s="187"/>
      <c r="BX121" s="187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</row>
    <row r="122" spans="1:125" ht="163.5" customHeight="1" x14ac:dyDescent="0.55000000000000004">
      <c r="A122" s="251" t="s">
        <v>155</v>
      </c>
      <c r="B122" s="286" t="s">
        <v>475</v>
      </c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8"/>
      <c r="P122" s="290"/>
      <c r="Q122" s="381"/>
      <c r="R122" s="380">
        <v>7</v>
      </c>
      <c r="S122" s="291"/>
      <c r="T122" s="316">
        <f t="shared" si="9"/>
        <v>108</v>
      </c>
      <c r="U122" s="317"/>
      <c r="V122" s="378">
        <f t="shared" si="10"/>
        <v>60</v>
      </c>
      <c r="W122" s="318"/>
      <c r="X122" s="290">
        <v>36</v>
      </c>
      <c r="Y122" s="290"/>
      <c r="Z122" s="380">
        <v>24</v>
      </c>
      <c r="AA122" s="381"/>
      <c r="AB122" s="380"/>
      <c r="AC122" s="381"/>
      <c r="AD122" s="290"/>
      <c r="AE122" s="290"/>
      <c r="AF122" s="222"/>
      <c r="AG122" s="244"/>
      <c r="AH122" s="224"/>
      <c r="AI122" s="222"/>
      <c r="AJ122" s="244"/>
      <c r="AK122" s="224"/>
      <c r="AL122" s="222"/>
      <c r="AM122" s="244"/>
      <c r="AN122" s="224"/>
      <c r="AO122" s="222"/>
      <c r="AP122" s="244"/>
      <c r="AQ122" s="224"/>
      <c r="AR122" s="222"/>
      <c r="AS122" s="244"/>
      <c r="AT122" s="224"/>
      <c r="AU122" s="222"/>
      <c r="AV122" s="244"/>
      <c r="AW122" s="224"/>
      <c r="AX122" s="222">
        <v>108</v>
      </c>
      <c r="AY122" s="244">
        <v>60</v>
      </c>
      <c r="AZ122" s="224">
        <v>3</v>
      </c>
      <c r="BA122" s="222"/>
      <c r="BB122" s="244"/>
      <c r="BC122" s="223"/>
      <c r="BD122" s="222"/>
      <c r="BE122" s="244"/>
      <c r="BF122" s="224"/>
      <c r="BG122" s="222"/>
      <c r="BH122" s="244"/>
      <c r="BI122" s="223"/>
      <c r="BJ122" s="222"/>
      <c r="BK122" s="244"/>
      <c r="BL122" s="224"/>
      <c r="BM122" s="223"/>
      <c r="BN122" s="244"/>
      <c r="BO122" s="223"/>
      <c r="BP122" s="295" t="s">
        <v>558</v>
      </c>
      <c r="BQ122" s="296"/>
      <c r="BR122" s="296"/>
      <c r="BS122" s="296"/>
      <c r="BT122" s="297"/>
      <c r="BU122" s="188">
        <f>SUM(X122:AE122)</f>
        <v>60</v>
      </c>
      <c r="BV122" s="193"/>
      <c r="BW122" s="187"/>
      <c r="BX122" s="187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</row>
    <row r="123" spans="1:125" ht="83.25" customHeight="1" x14ac:dyDescent="0.55000000000000004">
      <c r="A123" s="401" t="s">
        <v>392</v>
      </c>
      <c r="B123" s="277" t="s">
        <v>434</v>
      </c>
      <c r="C123" s="278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  <c r="N123" s="278"/>
      <c r="O123" s="279"/>
      <c r="P123" s="317">
        <v>9</v>
      </c>
      <c r="Q123" s="379"/>
      <c r="R123" s="378"/>
      <c r="S123" s="318"/>
      <c r="T123" s="316">
        <f t="shared" si="9"/>
        <v>120</v>
      </c>
      <c r="U123" s="317"/>
      <c r="V123" s="378">
        <f t="shared" si="10"/>
        <v>68</v>
      </c>
      <c r="W123" s="318"/>
      <c r="X123" s="317">
        <v>44</v>
      </c>
      <c r="Y123" s="317"/>
      <c r="Z123" s="378">
        <v>24</v>
      </c>
      <c r="AA123" s="379"/>
      <c r="AB123" s="378"/>
      <c r="AC123" s="379"/>
      <c r="AD123" s="317"/>
      <c r="AE123" s="317"/>
      <c r="AF123" s="222"/>
      <c r="AG123" s="244"/>
      <c r="AH123" s="224"/>
      <c r="AI123" s="222"/>
      <c r="AJ123" s="244"/>
      <c r="AK123" s="224"/>
      <c r="AL123" s="222"/>
      <c r="AM123" s="244"/>
      <c r="AN123" s="224"/>
      <c r="AO123" s="222"/>
      <c r="AP123" s="244"/>
      <c r="AQ123" s="224"/>
      <c r="AR123" s="222"/>
      <c r="AS123" s="244"/>
      <c r="AT123" s="224"/>
      <c r="AU123" s="222"/>
      <c r="AV123" s="244"/>
      <c r="AW123" s="224"/>
      <c r="AX123" s="222"/>
      <c r="AY123" s="244"/>
      <c r="AZ123" s="224"/>
      <c r="BA123" s="222"/>
      <c r="BB123" s="244"/>
      <c r="BC123" s="223"/>
      <c r="BD123" s="222">
        <v>120</v>
      </c>
      <c r="BE123" s="244">
        <v>68</v>
      </c>
      <c r="BF123" s="224">
        <v>3</v>
      </c>
      <c r="BG123" s="222"/>
      <c r="BH123" s="244"/>
      <c r="BI123" s="223"/>
      <c r="BJ123" s="222"/>
      <c r="BK123" s="244"/>
      <c r="BL123" s="224"/>
      <c r="BM123" s="223"/>
      <c r="BN123" s="244"/>
      <c r="BO123" s="223"/>
      <c r="BP123" s="295" t="s">
        <v>333</v>
      </c>
      <c r="BQ123" s="296"/>
      <c r="BR123" s="296"/>
      <c r="BS123" s="296"/>
      <c r="BT123" s="297"/>
      <c r="BU123" s="188">
        <f>SUM(X123:AE123)</f>
        <v>68</v>
      </c>
      <c r="BV123" s="190"/>
      <c r="BW123" s="187"/>
      <c r="BX123" s="187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</row>
    <row r="124" spans="1:125" ht="128.25" customHeight="1" x14ac:dyDescent="0.55000000000000004">
      <c r="A124" s="402"/>
      <c r="B124" s="277" t="s">
        <v>463</v>
      </c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9"/>
      <c r="P124" s="317"/>
      <c r="Q124" s="379"/>
      <c r="R124" s="378"/>
      <c r="S124" s="318"/>
      <c r="T124" s="316">
        <f t="shared" si="9"/>
        <v>30</v>
      </c>
      <c r="U124" s="317"/>
      <c r="V124" s="378">
        <f t="shared" si="10"/>
        <v>0</v>
      </c>
      <c r="W124" s="318"/>
      <c r="X124" s="317"/>
      <c r="Y124" s="317"/>
      <c r="Z124" s="378"/>
      <c r="AA124" s="379"/>
      <c r="AB124" s="378"/>
      <c r="AC124" s="379"/>
      <c r="AD124" s="317"/>
      <c r="AE124" s="317"/>
      <c r="AF124" s="222"/>
      <c r="AG124" s="244"/>
      <c r="AH124" s="224"/>
      <c r="AI124" s="222"/>
      <c r="AJ124" s="244"/>
      <c r="AK124" s="224"/>
      <c r="AL124" s="222"/>
      <c r="AM124" s="244"/>
      <c r="AN124" s="224"/>
      <c r="AO124" s="222"/>
      <c r="AP124" s="244"/>
      <c r="AQ124" s="224"/>
      <c r="AR124" s="222"/>
      <c r="AS124" s="244"/>
      <c r="AT124" s="224"/>
      <c r="AU124" s="222"/>
      <c r="AV124" s="244"/>
      <c r="AW124" s="224"/>
      <c r="AX124" s="222"/>
      <c r="AY124" s="244"/>
      <c r="AZ124" s="224"/>
      <c r="BA124" s="222"/>
      <c r="BB124" s="244"/>
      <c r="BC124" s="223"/>
      <c r="BD124" s="222">
        <v>30</v>
      </c>
      <c r="BE124" s="244"/>
      <c r="BF124" s="224">
        <v>1</v>
      </c>
      <c r="BG124" s="222"/>
      <c r="BH124" s="244"/>
      <c r="BI124" s="223"/>
      <c r="BJ124" s="222"/>
      <c r="BK124" s="244"/>
      <c r="BL124" s="224"/>
      <c r="BM124" s="223"/>
      <c r="BN124" s="244"/>
      <c r="BO124" s="223"/>
      <c r="BP124" s="295" t="s">
        <v>156</v>
      </c>
      <c r="BQ124" s="296"/>
      <c r="BR124" s="296"/>
      <c r="BS124" s="296"/>
      <c r="BT124" s="297"/>
      <c r="BU124" s="188">
        <f>SUM(X124:AE124)</f>
        <v>0</v>
      </c>
      <c r="BV124" s="190"/>
      <c r="BW124" s="187"/>
      <c r="BX124" s="187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</row>
    <row r="125" spans="1:125" ht="84.75" customHeight="1" x14ac:dyDescent="0.55000000000000004">
      <c r="A125" s="267" t="s">
        <v>541</v>
      </c>
      <c r="B125" s="474" t="s">
        <v>200</v>
      </c>
      <c r="C125" s="475"/>
      <c r="D125" s="475"/>
      <c r="E125" s="475"/>
      <c r="F125" s="475"/>
      <c r="G125" s="475"/>
      <c r="H125" s="475"/>
      <c r="I125" s="475"/>
      <c r="J125" s="475"/>
      <c r="K125" s="475"/>
      <c r="L125" s="475"/>
      <c r="M125" s="475"/>
      <c r="N125" s="475"/>
      <c r="O125" s="476"/>
      <c r="P125" s="289"/>
      <c r="Q125" s="381"/>
      <c r="R125" s="380"/>
      <c r="S125" s="291"/>
      <c r="T125" s="316">
        <f t="shared" si="9"/>
        <v>0</v>
      </c>
      <c r="U125" s="317"/>
      <c r="V125" s="378">
        <f t="shared" si="10"/>
        <v>0</v>
      </c>
      <c r="W125" s="318"/>
      <c r="X125" s="289"/>
      <c r="Y125" s="381"/>
      <c r="Z125" s="380"/>
      <c r="AA125" s="381"/>
      <c r="AB125" s="380"/>
      <c r="AC125" s="381"/>
      <c r="AD125" s="380"/>
      <c r="AE125" s="291"/>
      <c r="AF125" s="216"/>
      <c r="AG125" s="261"/>
      <c r="AH125" s="217"/>
      <c r="AI125" s="216"/>
      <c r="AJ125" s="261"/>
      <c r="AK125" s="217"/>
      <c r="AL125" s="216"/>
      <c r="AM125" s="261"/>
      <c r="AN125" s="217"/>
      <c r="AO125" s="216"/>
      <c r="AP125" s="261"/>
      <c r="AQ125" s="217"/>
      <c r="AR125" s="216"/>
      <c r="AS125" s="261"/>
      <c r="AT125" s="217"/>
      <c r="AU125" s="216"/>
      <c r="AV125" s="261"/>
      <c r="AW125" s="217"/>
      <c r="AX125" s="216"/>
      <c r="AY125" s="261"/>
      <c r="AZ125" s="217"/>
      <c r="BA125" s="216"/>
      <c r="BB125" s="261"/>
      <c r="BC125" s="217"/>
      <c r="BD125" s="216"/>
      <c r="BE125" s="261"/>
      <c r="BF125" s="217"/>
      <c r="BG125" s="216"/>
      <c r="BH125" s="261"/>
      <c r="BI125" s="217"/>
      <c r="BJ125" s="216"/>
      <c r="BK125" s="261"/>
      <c r="BL125" s="218"/>
      <c r="BM125" s="217"/>
      <c r="BN125" s="261"/>
      <c r="BO125" s="217"/>
      <c r="BP125" s="295"/>
      <c r="BQ125" s="296"/>
      <c r="BR125" s="296"/>
      <c r="BS125" s="296"/>
      <c r="BT125" s="297"/>
      <c r="BU125" s="188">
        <f t="shared" si="3"/>
        <v>0</v>
      </c>
      <c r="BV125" s="190"/>
      <c r="BW125" s="187"/>
      <c r="BX125" s="187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</row>
    <row r="126" spans="1:125" ht="83.25" customHeight="1" x14ac:dyDescent="0.55000000000000004">
      <c r="A126" s="145" t="s">
        <v>531</v>
      </c>
      <c r="B126" s="277" t="s">
        <v>201</v>
      </c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9"/>
      <c r="P126" s="317">
        <v>7</v>
      </c>
      <c r="Q126" s="379"/>
      <c r="R126" s="378">
        <v>8</v>
      </c>
      <c r="S126" s="317"/>
      <c r="T126" s="316">
        <f t="shared" si="9"/>
        <v>216</v>
      </c>
      <c r="U126" s="317"/>
      <c r="V126" s="378">
        <f t="shared" si="10"/>
        <v>104</v>
      </c>
      <c r="W126" s="318"/>
      <c r="X126" s="317">
        <v>32</v>
      </c>
      <c r="Y126" s="317"/>
      <c r="Z126" s="378">
        <v>72</v>
      </c>
      <c r="AA126" s="379"/>
      <c r="AB126" s="378"/>
      <c r="AC126" s="379"/>
      <c r="AD126" s="317"/>
      <c r="AE126" s="317"/>
      <c r="AF126" s="222"/>
      <c r="AG126" s="244"/>
      <c r="AH126" s="224"/>
      <c r="AI126" s="222"/>
      <c r="AJ126" s="244"/>
      <c r="AK126" s="224"/>
      <c r="AL126" s="222"/>
      <c r="AM126" s="244"/>
      <c r="AN126" s="224"/>
      <c r="AO126" s="222"/>
      <c r="AP126" s="244"/>
      <c r="AQ126" s="224"/>
      <c r="AR126" s="222"/>
      <c r="AS126" s="244"/>
      <c r="AT126" s="224"/>
      <c r="AU126" s="222"/>
      <c r="AV126" s="244"/>
      <c r="AW126" s="224"/>
      <c r="AX126" s="222">
        <v>108</v>
      </c>
      <c r="AY126" s="244">
        <v>56</v>
      </c>
      <c r="AZ126" s="224">
        <v>3</v>
      </c>
      <c r="BA126" s="222">
        <v>108</v>
      </c>
      <c r="BB126" s="244">
        <v>48</v>
      </c>
      <c r="BC126" s="223">
        <v>3</v>
      </c>
      <c r="BD126" s="222"/>
      <c r="BE126" s="244"/>
      <c r="BF126" s="224"/>
      <c r="BG126" s="222"/>
      <c r="BH126" s="244"/>
      <c r="BI126" s="223"/>
      <c r="BJ126" s="222"/>
      <c r="BK126" s="244"/>
      <c r="BL126" s="224"/>
      <c r="BM126" s="223"/>
      <c r="BN126" s="244"/>
      <c r="BO126" s="223"/>
      <c r="BP126" s="295" t="s">
        <v>335</v>
      </c>
      <c r="BQ126" s="296"/>
      <c r="BR126" s="296"/>
      <c r="BS126" s="296"/>
      <c r="BT126" s="297"/>
      <c r="BU126" s="188">
        <f>SUM(X126:AE126)</f>
        <v>104</v>
      </c>
      <c r="BV126" s="190"/>
      <c r="BW126" s="187"/>
      <c r="BX126" s="187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</row>
    <row r="127" spans="1:125" ht="161.25" customHeight="1" x14ac:dyDescent="0.55000000000000004">
      <c r="A127" s="145" t="s">
        <v>532</v>
      </c>
      <c r="B127" s="277" t="s">
        <v>464</v>
      </c>
      <c r="C127" s="278"/>
      <c r="D127" s="278"/>
      <c r="E127" s="278"/>
      <c r="F127" s="278"/>
      <c r="G127" s="278"/>
      <c r="H127" s="278"/>
      <c r="I127" s="278"/>
      <c r="J127" s="278"/>
      <c r="K127" s="278"/>
      <c r="L127" s="278"/>
      <c r="M127" s="278"/>
      <c r="N127" s="278"/>
      <c r="O127" s="279"/>
      <c r="P127" s="317"/>
      <c r="Q127" s="379"/>
      <c r="R127" s="378">
        <v>8</v>
      </c>
      <c r="S127" s="317"/>
      <c r="T127" s="316">
        <f t="shared" si="9"/>
        <v>108</v>
      </c>
      <c r="U127" s="317"/>
      <c r="V127" s="378">
        <f t="shared" si="10"/>
        <v>40</v>
      </c>
      <c r="W127" s="318"/>
      <c r="X127" s="317">
        <v>24</v>
      </c>
      <c r="Y127" s="317"/>
      <c r="Z127" s="378">
        <v>16</v>
      </c>
      <c r="AA127" s="379"/>
      <c r="AB127" s="378"/>
      <c r="AC127" s="379"/>
      <c r="AD127" s="317"/>
      <c r="AE127" s="317"/>
      <c r="AF127" s="222"/>
      <c r="AG127" s="244"/>
      <c r="AH127" s="224"/>
      <c r="AI127" s="222"/>
      <c r="AJ127" s="244"/>
      <c r="AK127" s="224"/>
      <c r="AL127" s="222"/>
      <c r="AM127" s="244"/>
      <c r="AN127" s="224"/>
      <c r="AO127" s="222"/>
      <c r="AP127" s="244"/>
      <c r="AQ127" s="224"/>
      <c r="AR127" s="222"/>
      <c r="AS127" s="244"/>
      <c r="AT127" s="224"/>
      <c r="AU127" s="222"/>
      <c r="AV127" s="244"/>
      <c r="AW127" s="224"/>
      <c r="AX127" s="222"/>
      <c r="AY127" s="244"/>
      <c r="AZ127" s="224"/>
      <c r="BA127" s="222">
        <v>108</v>
      </c>
      <c r="BB127" s="244">
        <v>40</v>
      </c>
      <c r="BC127" s="223">
        <v>3</v>
      </c>
      <c r="BD127" s="222"/>
      <c r="BE127" s="244"/>
      <c r="BF127" s="224"/>
      <c r="BG127" s="222"/>
      <c r="BH127" s="244"/>
      <c r="BI127" s="223"/>
      <c r="BJ127" s="222"/>
      <c r="BK127" s="244"/>
      <c r="BL127" s="224"/>
      <c r="BM127" s="223"/>
      <c r="BN127" s="244"/>
      <c r="BO127" s="223"/>
      <c r="BP127" s="295" t="s">
        <v>559</v>
      </c>
      <c r="BQ127" s="296"/>
      <c r="BR127" s="296"/>
      <c r="BS127" s="296"/>
      <c r="BT127" s="297"/>
      <c r="BU127" s="188">
        <f t="shared" si="3"/>
        <v>40</v>
      </c>
      <c r="BV127" s="190"/>
      <c r="BW127" s="187"/>
      <c r="BX127" s="187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</row>
    <row r="128" spans="1:125" ht="83.25" customHeight="1" x14ac:dyDescent="0.55000000000000004">
      <c r="A128" s="567" t="s">
        <v>533</v>
      </c>
      <c r="B128" s="277" t="s">
        <v>143</v>
      </c>
      <c r="C128" s="27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  <c r="O128" s="279"/>
      <c r="P128" s="403">
        <v>10</v>
      </c>
      <c r="Q128" s="404"/>
      <c r="R128" s="405">
        <v>9</v>
      </c>
      <c r="S128" s="494"/>
      <c r="T128" s="316">
        <f t="shared" si="9"/>
        <v>240</v>
      </c>
      <c r="U128" s="317"/>
      <c r="V128" s="378">
        <f t="shared" si="10"/>
        <v>140</v>
      </c>
      <c r="W128" s="318"/>
      <c r="X128" s="316">
        <v>32</v>
      </c>
      <c r="Y128" s="317"/>
      <c r="Z128" s="378">
        <v>108</v>
      </c>
      <c r="AA128" s="379"/>
      <c r="AB128" s="378"/>
      <c r="AC128" s="379"/>
      <c r="AD128" s="317"/>
      <c r="AE128" s="318"/>
      <c r="AF128" s="222"/>
      <c r="AG128" s="244"/>
      <c r="AH128" s="224"/>
      <c r="AI128" s="222"/>
      <c r="AJ128" s="244"/>
      <c r="AK128" s="224"/>
      <c r="AL128" s="222"/>
      <c r="AM128" s="244"/>
      <c r="AN128" s="224"/>
      <c r="AO128" s="222"/>
      <c r="AP128" s="244"/>
      <c r="AQ128" s="224"/>
      <c r="AR128" s="222"/>
      <c r="AS128" s="244"/>
      <c r="AT128" s="224"/>
      <c r="AU128" s="222"/>
      <c r="AV128" s="244"/>
      <c r="AW128" s="224"/>
      <c r="AX128" s="222"/>
      <c r="AY128" s="244"/>
      <c r="AZ128" s="224"/>
      <c r="BA128" s="222"/>
      <c r="BB128" s="244"/>
      <c r="BC128" s="223"/>
      <c r="BD128" s="222">
        <v>120</v>
      </c>
      <c r="BE128" s="244">
        <v>68</v>
      </c>
      <c r="BF128" s="224">
        <v>3</v>
      </c>
      <c r="BG128" s="222">
        <v>120</v>
      </c>
      <c r="BH128" s="244">
        <v>72</v>
      </c>
      <c r="BI128" s="223">
        <v>3</v>
      </c>
      <c r="BJ128" s="222"/>
      <c r="BK128" s="244"/>
      <c r="BL128" s="224"/>
      <c r="BM128" s="223"/>
      <c r="BN128" s="244"/>
      <c r="BO128" s="223"/>
      <c r="BP128" s="295" t="s">
        <v>339</v>
      </c>
      <c r="BQ128" s="296"/>
      <c r="BR128" s="296"/>
      <c r="BS128" s="296"/>
      <c r="BT128" s="297"/>
      <c r="BU128" s="188">
        <f t="shared" si="3"/>
        <v>140</v>
      </c>
      <c r="BV128" s="190"/>
      <c r="BW128" s="187"/>
      <c r="BX128" s="187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</row>
    <row r="129" spans="1:125" ht="126" customHeight="1" x14ac:dyDescent="0.55000000000000004">
      <c r="A129" s="402"/>
      <c r="B129" s="277" t="s">
        <v>179</v>
      </c>
      <c r="C129" s="27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8"/>
      <c r="O129" s="279"/>
      <c r="P129" s="317"/>
      <c r="Q129" s="379"/>
      <c r="R129" s="378"/>
      <c r="S129" s="318"/>
      <c r="T129" s="316">
        <f t="shared" si="9"/>
        <v>40</v>
      </c>
      <c r="U129" s="317"/>
      <c r="V129" s="378">
        <f t="shared" si="10"/>
        <v>0</v>
      </c>
      <c r="W129" s="318"/>
      <c r="X129" s="317"/>
      <c r="Y129" s="317"/>
      <c r="Z129" s="378"/>
      <c r="AA129" s="379"/>
      <c r="AB129" s="378"/>
      <c r="AC129" s="379"/>
      <c r="AD129" s="317"/>
      <c r="AE129" s="318"/>
      <c r="AF129" s="222"/>
      <c r="AG129" s="244"/>
      <c r="AH129" s="224"/>
      <c r="AI129" s="222"/>
      <c r="AJ129" s="244"/>
      <c r="AK129" s="224"/>
      <c r="AL129" s="222"/>
      <c r="AM129" s="244"/>
      <c r="AN129" s="224"/>
      <c r="AO129" s="222"/>
      <c r="AP129" s="244"/>
      <c r="AQ129" s="224"/>
      <c r="AR129" s="222"/>
      <c r="AS129" s="244"/>
      <c r="AT129" s="224"/>
      <c r="AU129" s="222"/>
      <c r="AV129" s="244"/>
      <c r="AW129" s="224"/>
      <c r="AX129" s="222"/>
      <c r="AY129" s="244"/>
      <c r="AZ129" s="224"/>
      <c r="BA129" s="222"/>
      <c r="BB129" s="244"/>
      <c r="BC129" s="223"/>
      <c r="BD129" s="222"/>
      <c r="BE129" s="244"/>
      <c r="BF129" s="224"/>
      <c r="BG129" s="222">
        <v>40</v>
      </c>
      <c r="BH129" s="244"/>
      <c r="BI129" s="223">
        <v>1</v>
      </c>
      <c r="BJ129" s="222"/>
      <c r="BK129" s="244"/>
      <c r="BL129" s="224"/>
      <c r="BM129" s="223"/>
      <c r="BN129" s="244"/>
      <c r="BO129" s="223"/>
      <c r="BP129" s="295" t="s">
        <v>156</v>
      </c>
      <c r="BQ129" s="296"/>
      <c r="BR129" s="296"/>
      <c r="BS129" s="296"/>
      <c r="BT129" s="297"/>
      <c r="BU129" s="188">
        <f t="shared" ref="BU129:BU158" si="11">SUM(X129:AE129)</f>
        <v>0</v>
      </c>
      <c r="BV129" s="190"/>
      <c r="BW129" s="187"/>
      <c r="BX129" s="187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</row>
    <row r="130" spans="1:125" ht="123.75" customHeight="1" x14ac:dyDescent="0.55000000000000004">
      <c r="A130" s="145" t="s">
        <v>542</v>
      </c>
      <c r="B130" s="277" t="s">
        <v>415</v>
      </c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9"/>
      <c r="P130" s="317">
        <v>11</v>
      </c>
      <c r="Q130" s="379"/>
      <c r="R130" s="378"/>
      <c r="S130" s="317"/>
      <c r="T130" s="316">
        <f t="shared" si="9"/>
        <v>90</v>
      </c>
      <c r="U130" s="317"/>
      <c r="V130" s="378">
        <f t="shared" si="10"/>
        <v>38</v>
      </c>
      <c r="W130" s="318"/>
      <c r="X130" s="317">
        <v>14</v>
      </c>
      <c r="Y130" s="317"/>
      <c r="Z130" s="378">
        <v>24</v>
      </c>
      <c r="AA130" s="379"/>
      <c r="AB130" s="378"/>
      <c r="AC130" s="379"/>
      <c r="AD130" s="317"/>
      <c r="AE130" s="317"/>
      <c r="AF130" s="222"/>
      <c r="AG130" s="244"/>
      <c r="AH130" s="224"/>
      <c r="AI130" s="222"/>
      <c r="AJ130" s="244"/>
      <c r="AK130" s="224"/>
      <c r="AL130" s="222"/>
      <c r="AM130" s="244"/>
      <c r="AN130" s="224"/>
      <c r="AO130" s="222"/>
      <c r="AP130" s="244"/>
      <c r="AQ130" s="224"/>
      <c r="AR130" s="222"/>
      <c r="AS130" s="244"/>
      <c r="AT130" s="224"/>
      <c r="AU130" s="222"/>
      <c r="AV130" s="244"/>
      <c r="AW130" s="224"/>
      <c r="AX130" s="222"/>
      <c r="AY130" s="244"/>
      <c r="AZ130" s="224"/>
      <c r="BA130" s="222"/>
      <c r="BB130" s="244"/>
      <c r="BC130" s="223"/>
      <c r="BD130" s="222"/>
      <c r="BE130" s="244"/>
      <c r="BF130" s="224"/>
      <c r="BG130" s="222"/>
      <c r="BH130" s="244"/>
      <c r="BI130" s="223"/>
      <c r="BJ130" s="222">
        <v>90</v>
      </c>
      <c r="BK130" s="244">
        <v>38</v>
      </c>
      <c r="BL130" s="224">
        <v>3</v>
      </c>
      <c r="BM130" s="223"/>
      <c r="BN130" s="244"/>
      <c r="BO130" s="223"/>
      <c r="BP130" s="295" t="s">
        <v>340</v>
      </c>
      <c r="BQ130" s="296"/>
      <c r="BR130" s="296"/>
      <c r="BS130" s="296"/>
      <c r="BT130" s="297"/>
      <c r="BU130" s="188">
        <f t="shared" si="11"/>
        <v>38</v>
      </c>
      <c r="BV130" s="190"/>
      <c r="BW130" s="187"/>
      <c r="BX130" s="187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</row>
    <row r="131" spans="1:125" ht="83.25" customHeight="1" x14ac:dyDescent="0.55000000000000004">
      <c r="A131" s="267" t="s">
        <v>139</v>
      </c>
      <c r="B131" s="420" t="s">
        <v>204</v>
      </c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1"/>
      <c r="O131" s="422"/>
      <c r="P131" s="317"/>
      <c r="Q131" s="379"/>
      <c r="R131" s="378"/>
      <c r="S131" s="318"/>
      <c r="T131" s="316">
        <f t="shared" si="9"/>
        <v>0</v>
      </c>
      <c r="U131" s="317"/>
      <c r="V131" s="378">
        <f t="shared" si="10"/>
        <v>0</v>
      </c>
      <c r="W131" s="318"/>
      <c r="X131" s="316"/>
      <c r="Y131" s="317"/>
      <c r="Z131" s="378"/>
      <c r="AA131" s="379"/>
      <c r="AB131" s="378"/>
      <c r="AC131" s="379"/>
      <c r="AD131" s="317"/>
      <c r="AE131" s="317"/>
      <c r="AF131" s="222"/>
      <c r="AG131" s="244"/>
      <c r="AH131" s="223"/>
      <c r="AI131" s="222"/>
      <c r="AJ131" s="244"/>
      <c r="AK131" s="223"/>
      <c r="AL131" s="222"/>
      <c r="AM131" s="244"/>
      <c r="AN131" s="223"/>
      <c r="AO131" s="222"/>
      <c r="AP131" s="244"/>
      <c r="AQ131" s="223"/>
      <c r="AR131" s="222"/>
      <c r="AS131" s="244"/>
      <c r="AT131" s="223"/>
      <c r="AU131" s="222"/>
      <c r="AV131" s="244"/>
      <c r="AW131" s="223"/>
      <c r="AX131" s="222"/>
      <c r="AY131" s="244"/>
      <c r="AZ131" s="223"/>
      <c r="BA131" s="222"/>
      <c r="BB131" s="244"/>
      <c r="BC131" s="223"/>
      <c r="BD131" s="222"/>
      <c r="BE131" s="244"/>
      <c r="BF131" s="223"/>
      <c r="BG131" s="222"/>
      <c r="BH131" s="244"/>
      <c r="BI131" s="223"/>
      <c r="BJ131" s="222"/>
      <c r="BK131" s="244"/>
      <c r="BL131" s="224"/>
      <c r="BM131" s="223"/>
      <c r="BN131" s="244"/>
      <c r="BO131" s="223"/>
      <c r="BP131" s="295"/>
      <c r="BQ131" s="296"/>
      <c r="BR131" s="296"/>
      <c r="BS131" s="296"/>
      <c r="BT131" s="297"/>
      <c r="BU131" s="188">
        <f t="shared" si="11"/>
        <v>0</v>
      </c>
      <c r="BV131" s="190"/>
      <c r="BW131" s="187"/>
      <c r="BX131" s="187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</row>
    <row r="132" spans="1:125" ht="42.6" customHeight="1" thickBot="1" x14ac:dyDescent="0.6">
      <c r="A132" s="170" t="s">
        <v>393</v>
      </c>
      <c r="B132" s="406" t="s">
        <v>354</v>
      </c>
      <c r="C132" s="407"/>
      <c r="D132" s="407"/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08"/>
      <c r="P132" s="360">
        <v>8</v>
      </c>
      <c r="Q132" s="425"/>
      <c r="R132" s="424">
        <v>7</v>
      </c>
      <c r="S132" s="361"/>
      <c r="T132" s="325">
        <f t="shared" si="9"/>
        <v>232</v>
      </c>
      <c r="U132" s="326"/>
      <c r="V132" s="370">
        <f t="shared" si="10"/>
        <v>112</v>
      </c>
      <c r="W132" s="327"/>
      <c r="X132" s="360">
        <v>56</v>
      </c>
      <c r="Y132" s="360"/>
      <c r="Z132" s="424">
        <v>56</v>
      </c>
      <c r="AA132" s="425"/>
      <c r="AB132" s="424"/>
      <c r="AC132" s="425"/>
      <c r="AD132" s="360"/>
      <c r="AE132" s="360"/>
      <c r="AF132" s="227"/>
      <c r="AG132" s="268"/>
      <c r="AH132" s="229"/>
      <c r="AI132" s="227"/>
      <c r="AJ132" s="268"/>
      <c r="AK132" s="229"/>
      <c r="AL132" s="227"/>
      <c r="AM132" s="268"/>
      <c r="AN132" s="229"/>
      <c r="AO132" s="227"/>
      <c r="AP132" s="268"/>
      <c r="AQ132" s="229"/>
      <c r="AR132" s="227"/>
      <c r="AS132" s="268"/>
      <c r="AT132" s="229"/>
      <c r="AU132" s="227"/>
      <c r="AV132" s="268"/>
      <c r="AW132" s="229"/>
      <c r="AX132" s="227">
        <v>112</v>
      </c>
      <c r="AY132" s="268">
        <v>56</v>
      </c>
      <c r="AZ132" s="229">
        <v>3</v>
      </c>
      <c r="BA132" s="227">
        <v>120</v>
      </c>
      <c r="BB132" s="268">
        <v>56</v>
      </c>
      <c r="BC132" s="228">
        <v>3</v>
      </c>
      <c r="BD132" s="227"/>
      <c r="BE132" s="268"/>
      <c r="BF132" s="229"/>
      <c r="BG132" s="227"/>
      <c r="BH132" s="268"/>
      <c r="BI132" s="228"/>
      <c r="BJ132" s="227"/>
      <c r="BK132" s="268"/>
      <c r="BL132" s="229"/>
      <c r="BM132" s="228"/>
      <c r="BN132" s="268"/>
      <c r="BO132" s="228"/>
      <c r="BP132" s="298" t="s">
        <v>342</v>
      </c>
      <c r="BQ132" s="299"/>
      <c r="BR132" s="299"/>
      <c r="BS132" s="299"/>
      <c r="BT132" s="300"/>
      <c r="BU132" s="188">
        <f>SUM(X132:AE132)</f>
        <v>112</v>
      </c>
      <c r="BV132" s="190" t="s">
        <v>462</v>
      </c>
      <c r="BW132" s="187"/>
      <c r="BX132" s="187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</row>
    <row r="133" spans="1:125" s="29" customFormat="1" ht="18.75" customHeight="1" x14ac:dyDescent="0.8">
      <c r="A133" s="36"/>
      <c r="B133" s="36"/>
      <c r="C133" s="36"/>
      <c r="D133" s="36"/>
      <c r="E133" s="36"/>
      <c r="F133" s="36"/>
      <c r="G133" s="36"/>
      <c r="H133" s="45"/>
      <c r="I133" s="45"/>
      <c r="J133" s="45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36"/>
      <c r="AF133" s="46"/>
      <c r="AG133" s="46"/>
      <c r="AH133" s="46"/>
      <c r="AI133" s="40"/>
      <c r="AJ133" s="40"/>
      <c r="AK133" s="40"/>
      <c r="AL133" s="40"/>
      <c r="AM133" s="40"/>
      <c r="AN133" s="40"/>
      <c r="AO133" s="40"/>
      <c r="AP133" s="45"/>
      <c r="AQ133" s="45"/>
      <c r="AR133" s="45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46"/>
      <c r="BH133" s="46"/>
      <c r="BI133" s="37"/>
      <c r="BJ133" s="38">
        <f>SUM(X133:AE133)</f>
        <v>0</v>
      </c>
      <c r="BK133" s="39"/>
      <c r="BL133" s="39"/>
      <c r="BU133" s="192"/>
      <c r="BV133" s="192"/>
      <c r="BW133" s="192"/>
      <c r="BX133" s="192"/>
    </row>
    <row r="134" spans="1:125" s="29" customFormat="1" ht="28.35" customHeight="1" thickBot="1" x14ac:dyDescent="0.85">
      <c r="A134" s="40"/>
      <c r="B134" s="40"/>
      <c r="C134" s="40"/>
      <c r="D134" s="40"/>
      <c r="E134" s="40"/>
      <c r="F134" s="40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2"/>
      <c r="AL134" s="36"/>
      <c r="AM134" s="43"/>
      <c r="AN134" s="36"/>
      <c r="AO134" s="36"/>
      <c r="AP134" s="36"/>
      <c r="AQ134" s="44"/>
      <c r="AR134" s="44"/>
      <c r="AS134" s="36"/>
      <c r="AT134" s="36"/>
      <c r="AU134" s="36"/>
      <c r="AV134" s="36"/>
      <c r="AW134" s="36"/>
      <c r="AX134" s="36"/>
      <c r="AY134" s="46"/>
      <c r="AZ134" s="46"/>
      <c r="BA134" s="46"/>
      <c r="BB134" s="46"/>
      <c r="BC134" s="46"/>
      <c r="BD134" s="46"/>
      <c r="BI134" s="39"/>
      <c r="BJ134" s="38">
        <f>SUM(X134:AE134)</f>
        <v>0</v>
      </c>
      <c r="BK134" s="39"/>
      <c r="BL134" s="39"/>
      <c r="BU134" s="192"/>
      <c r="BV134" s="192"/>
      <c r="BW134" s="192"/>
      <c r="BX134" s="192"/>
    </row>
    <row r="135" spans="1:125" s="8" customFormat="1" ht="42.6" customHeight="1" thickBot="1" x14ac:dyDescent="0.75">
      <c r="A135" s="427" t="s">
        <v>27</v>
      </c>
      <c r="B135" s="430" t="s">
        <v>157</v>
      </c>
      <c r="C135" s="431"/>
      <c r="D135" s="431"/>
      <c r="E135" s="431"/>
      <c r="F135" s="431"/>
      <c r="G135" s="431"/>
      <c r="H135" s="431"/>
      <c r="I135" s="431"/>
      <c r="J135" s="431"/>
      <c r="K135" s="431"/>
      <c r="L135" s="431"/>
      <c r="M135" s="431"/>
      <c r="N135" s="431"/>
      <c r="O135" s="432"/>
      <c r="P135" s="336" t="s">
        <v>3</v>
      </c>
      <c r="Q135" s="384"/>
      <c r="R135" s="387" t="s">
        <v>4</v>
      </c>
      <c r="S135" s="336"/>
      <c r="T135" s="362" t="s">
        <v>5</v>
      </c>
      <c r="U135" s="363"/>
      <c r="V135" s="363"/>
      <c r="W135" s="363"/>
      <c r="X135" s="363"/>
      <c r="Y135" s="363"/>
      <c r="Z135" s="363"/>
      <c r="AA135" s="363"/>
      <c r="AB135" s="363"/>
      <c r="AC135" s="363"/>
      <c r="AD135" s="363"/>
      <c r="AE135" s="364"/>
      <c r="AF135" s="441" t="s">
        <v>23</v>
      </c>
      <c r="AG135" s="442"/>
      <c r="AH135" s="442"/>
      <c r="AI135" s="442"/>
      <c r="AJ135" s="442"/>
      <c r="AK135" s="442"/>
      <c r="AL135" s="442"/>
      <c r="AM135" s="442"/>
      <c r="AN135" s="442"/>
      <c r="AO135" s="442"/>
      <c r="AP135" s="442"/>
      <c r="AQ135" s="442"/>
      <c r="AR135" s="442"/>
      <c r="AS135" s="442"/>
      <c r="AT135" s="442"/>
      <c r="AU135" s="442"/>
      <c r="AV135" s="442"/>
      <c r="AW135" s="442"/>
      <c r="AX135" s="442"/>
      <c r="AY135" s="442"/>
      <c r="AZ135" s="442"/>
      <c r="BA135" s="442"/>
      <c r="BB135" s="442"/>
      <c r="BC135" s="442"/>
      <c r="BD135" s="442"/>
      <c r="BE135" s="442"/>
      <c r="BF135" s="442"/>
      <c r="BG135" s="442"/>
      <c r="BH135" s="442"/>
      <c r="BI135" s="442"/>
      <c r="BJ135" s="253"/>
      <c r="BK135" s="253"/>
      <c r="BL135" s="253"/>
      <c r="BM135" s="253"/>
      <c r="BN135" s="253"/>
      <c r="BO135" s="253"/>
      <c r="BP135" s="341" t="s">
        <v>28</v>
      </c>
      <c r="BQ135" s="342"/>
      <c r="BR135" s="342"/>
      <c r="BS135" s="342"/>
      <c r="BT135" s="343"/>
      <c r="BU135" s="187"/>
      <c r="BV135" s="187"/>
      <c r="BW135" s="187"/>
      <c r="BX135" s="187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</row>
    <row r="136" spans="1:125" ht="42.6" customHeight="1" thickBot="1" x14ac:dyDescent="0.6">
      <c r="A136" s="428"/>
      <c r="B136" s="433"/>
      <c r="C136" s="434"/>
      <c r="D136" s="434"/>
      <c r="E136" s="434"/>
      <c r="F136" s="434"/>
      <c r="G136" s="434"/>
      <c r="H136" s="434"/>
      <c r="I136" s="434"/>
      <c r="J136" s="434"/>
      <c r="K136" s="434"/>
      <c r="L136" s="434"/>
      <c r="M136" s="434"/>
      <c r="N136" s="434"/>
      <c r="O136" s="435"/>
      <c r="P136" s="439"/>
      <c r="Q136" s="386"/>
      <c r="R136" s="388"/>
      <c r="S136" s="439"/>
      <c r="T136" s="385" t="s">
        <v>2</v>
      </c>
      <c r="U136" s="439"/>
      <c r="V136" s="387" t="s">
        <v>6</v>
      </c>
      <c r="W136" s="337"/>
      <c r="X136" s="310" t="s">
        <v>7</v>
      </c>
      <c r="Y136" s="311"/>
      <c r="Z136" s="311"/>
      <c r="AA136" s="311"/>
      <c r="AB136" s="311"/>
      <c r="AC136" s="311"/>
      <c r="AD136" s="311"/>
      <c r="AE136" s="312"/>
      <c r="AF136" s="426" t="s">
        <v>9</v>
      </c>
      <c r="AG136" s="376"/>
      <c r="AH136" s="376"/>
      <c r="AI136" s="376"/>
      <c r="AJ136" s="376"/>
      <c r="AK136" s="423"/>
      <c r="AL136" s="426" t="s">
        <v>10</v>
      </c>
      <c r="AM136" s="376"/>
      <c r="AN136" s="376"/>
      <c r="AO136" s="376"/>
      <c r="AP136" s="376"/>
      <c r="AQ136" s="423"/>
      <c r="AR136" s="426" t="s">
        <v>11</v>
      </c>
      <c r="AS136" s="376"/>
      <c r="AT136" s="376"/>
      <c r="AU136" s="376"/>
      <c r="AV136" s="376"/>
      <c r="AW136" s="423"/>
      <c r="AX136" s="426" t="s">
        <v>65</v>
      </c>
      <c r="AY136" s="376"/>
      <c r="AZ136" s="376"/>
      <c r="BA136" s="376"/>
      <c r="BB136" s="376"/>
      <c r="BC136" s="377"/>
      <c r="BD136" s="426" t="s">
        <v>181</v>
      </c>
      <c r="BE136" s="376"/>
      <c r="BF136" s="376"/>
      <c r="BG136" s="376"/>
      <c r="BH136" s="376"/>
      <c r="BI136" s="377"/>
      <c r="BJ136" s="426" t="s">
        <v>182</v>
      </c>
      <c r="BK136" s="376"/>
      <c r="BL136" s="376"/>
      <c r="BM136" s="376"/>
      <c r="BN136" s="376"/>
      <c r="BO136" s="377"/>
      <c r="BP136" s="344"/>
      <c r="BQ136" s="345"/>
      <c r="BR136" s="345"/>
      <c r="BS136" s="345"/>
      <c r="BT136" s="346"/>
      <c r="BU136" s="187"/>
      <c r="BV136" s="187"/>
      <c r="BW136" s="187"/>
      <c r="BX136" s="187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</row>
    <row r="137" spans="1:125" ht="79.349999999999994" customHeight="1" thickBot="1" x14ac:dyDescent="0.6">
      <c r="A137" s="428"/>
      <c r="B137" s="433"/>
      <c r="C137" s="434"/>
      <c r="D137" s="434"/>
      <c r="E137" s="434"/>
      <c r="F137" s="434"/>
      <c r="G137" s="434"/>
      <c r="H137" s="434"/>
      <c r="I137" s="434"/>
      <c r="J137" s="434"/>
      <c r="K137" s="434"/>
      <c r="L137" s="434"/>
      <c r="M137" s="434"/>
      <c r="N137" s="434"/>
      <c r="O137" s="435"/>
      <c r="P137" s="439"/>
      <c r="Q137" s="386"/>
      <c r="R137" s="388"/>
      <c r="S137" s="439"/>
      <c r="T137" s="385"/>
      <c r="U137" s="439"/>
      <c r="V137" s="388"/>
      <c r="W137" s="439"/>
      <c r="X137" s="448" t="s">
        <v>8</v>
      </c>
      <c r="Y137" s="384"/>
      <c r="Z137" s="446" t="s">
        <v>29</v>
      </c>
      <c r="AA137" s="384"/>
      <c r="AB137" s="446" t="s">
        <v>30</v>
      </c>
      <c r="AC137" s="384"/>
      <c r="AD137" s="387" t="s">
        <v>26</v>
      </c>
      <c r="AE137" s="337"/>
      <c r="AF137" s="375" t="s">
        <v>61</v>
      </c>
      <c r="AG137" s="376"/>
      <c r="AH137" s="423"/>
      <c r="AI137" s="375" t="s">
        <v>166</v>
      </c>
      <c r="AJ137" s="376"/>
      <c r="AK137" s="423"/>
      <c r="AL137" s="375" t="s">
        <v>74</v>
      </c>
      <c r="AM137" s="376"/>
      <c r="AN137" s="423"/>
      <c r="AO137" s="375" t="s">
        <v>75</v>
      </c>
      <c r="AP137" s="376"/>
      <c r="AQ137" s="423"/>
      <c r="AR137" s="375" t="s">
        <v>62</v>
      </c>
      <c r="AS137" s="376"/>
      <c r="AT137" s="423"/>
      <c r="AU137" s="375" t="s">
        <v>63</v>
      </c>
      <c r="AV137" s="376"/>
      <c r="AW137" s="423"/>
      <c r="AX137" s="375" t="s">
        <v>81</v>
      </c>
      <c r="AY137" s="376"/>
      <c r="AZ137" s="423"/>
      <c r="BA137" s="375" t="s">
        <v>183</v>
      </c>
      <c r="BB137" s="376"/>
      <c r="BC137" s="377"/>
      <c r="BD137" s="375" t="s">
        <v>206</v>
      </c>
      <c r="BE137" s="376"/>
      <c r="BF137" s="423"/>
      <c r="BG137" s="375" t="s">
        <v>207</v>
      </c>
      <c r="BH137" s="376"/>
      <c r="BI137" s="377"/>
      <c r="BJ137" s="375" t="s">
        <v>416</v>
      </c>
      <c r="BK137" s="376"/>
      <c r="BL137" s="423"/>
      <c r="BM137" s="375" t="s">
        <v>555</v>
      </c>
      <c r="BN137" s="376"/>
      <c r="BO137" s="377"/>
      <c r="BP137" s="344"/>
      <c r="BQ137" s="345"/>
      <c r="BR137" s="345"/>
      <c r="BS137" s="345"/>
      <c r="BT137" s="346"/>
      <c r="BU137" s="187"/>
      <c r="BV137" s="187"/>
      <c r="BW137" s="187"/>
      <c r="BX137" s="187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</row>
    <row r="138" spans="1:125" ht="192.75" customHeight="1" thickBot="1" x14ac:dyDescent="0.6">
      <c r="A138" s="429"/>
      <c r="B138" s="436"/>
      <c r="C138" s="437"/>
      <c r="D138" s="437"/>
      <c r="E138" s="437"/>
      <c r="F138" s="437"/>
      <c r="G138" s="437"/>
      <c r="H138" s="437"/>
      <c r="I138" s="437"/>
      <c r="J138" s="437"/>
      <c r="K138" s="437"/>
      <c r="L138" s="437"/>
      <c r="M138" s="437"/>
      <c r="N138" s="437"/>
      <c r="O138" s="438"/>
      <c r="P138" s="339"/>
      <c r="Q138" s="440"/>
      <c r="R138" s="447"/>
      <c r="S138" s="339"/>
      <c r="T138" s="338"/>
      <c r="U138" s="339"/>
      <c r="V138" s="447"/>
      <c r="W138" s="339"/>
      <c r="X138" s="338"/>
      <c r="Y138" s="440"/>
      <c r="Z138" s="447"/>
      <c r="AA138" s="440"/>
      <c r="AB138" s="447"/>
      <c r="AC138" s="440"/>
      <c r="AD138" s="447"/>
      <c r="AE138" s="340"/>
      <c r="AF138" s="136" t="s">
        <v>1</v>
      </c>
      <c r="AG138" s="137" t="s">
        <v>12</v>
      </c>
      <c r="AH138" s="138" t="s">
        <v>13</v>
      </c>
      <c r="AI138" s="136" t="s">
        <v>1</v>
      </c>
      <c r="AJ138" s="137" t="s">
        <v>12</v>
      </c>
      <c r="AK138" s="138" t="s">
        <v>13</v>
      </c>
      <c r="AL138" s="136" t="s">
        <v>1</v>
      </c>
      <c r="AM138" s="137" t="s">
        <v>12</v>
      </c>
      <c r="AN138" s="138" t="s">
        <v>13</v>
      </c>
      <c r="AO138" s="136" t="s">
        <v>1</v>
      </c>
      <c r="AP138" s="137" t="s">
        <v>12</v>
      </c>
      <c r="AQ138" s="138" t="s">
        <v>13</v>
      </c>
      <c r="AR138" s="136" t="s">
        <v>1</v>
      </c>
      <c r="AS138" s="137" t="s">
        <v>12</v>
      </c>
      <c r="AT138" s="138" t="s">
        <v>13</v>
      </c>
      <c r="AU138" s="136" t="s">
        <v>1</v>
      </c>
      <c r="AV138" s="137" t="s">
        <v>12</v>
      </c>
      <c r="AW138" s="138" t="s">
        <v>13</v>
      </c>
      <c r="AX138" s="136" t="s">
        <v>1</v>
      </c>
      <c r="AY138" s="137" t="s">
        <v>12</v>
      </c>
      <c r="AZ138" s="138" t="s">
        <v>13</v>
      </c>
      <c r="BA138" s="136" t="s">
        <v>1</v>
      </c>
      <c r="BB138" s="137" t="s">
        <v>12</v>
      </c>
      <c r="BC138" s="138" t="s">
        <v>13</v>
      </c>
      <c r="BD138" s="136" t="s">
        <v>1</v>
      </c>
      <c r="BE138" s="137" t="s">
        <v>12</v>
      </c>
      <c r="BF138" s="138" t="s">
        <v>13</v>
      </c>
      <c r="BG138" s="136" t="s">
        <v>1</v>
      </c>
      <c r="BH138" s="137" t="s">
        <v>12</v>
      </c>
      <c r="BI138" s="138" t="s">
        <v>13</v>
      </c>
      <c r="BJ138" s="136" t="s">
        <v>1</v>
      </c>
      <c r="BK138" s="137" t="s">
        <v>12</v>
      </c>
      <c r="BL138" s="138" t="s">
        <v>13</v>
      </c>
      <c r="BM138" s="136" t="s">
        <v>1</v>
      </c>
      <c r="BN138" s="137" t="s">
        <v>12</v>
      </c>
      <c r="BO138" s="138" t="s">
        <v>13</v>
      </c>
      <c r="BP138" s="347"/>
      <c r="BQ138" s="348"/>
      <c r="BR138" s="348"/>
      <c r="BS138" s="348"/>
      <c r="BT138" s="349"/>
      <c r="BU138" s="187"/>
      <c r="BV138" s="187"/>
      <c r="BW138" s="187"/>
      <c r="BX138" s="187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</row>
    <row r="139" spans="1:125" ht="42.6" customHeight="1" x14ac:dyDescent="0.55000000000000004">
      <c r="A139" s="163" t="s">
        <v>394</v>
      </c>
      <c r="B139" s="277" t="s">
        <v>149</v>
      </c>
      <c r="C139" s="278"/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  <c r="N139" s="278"/>
      <c r="O139" s="279"/>
      <c r="P139" s="317">
        <v>9</v>
      </c>
      <c r="Q139" s="379"/>
      <c r="R139" s="378">
        <v>8</v>
      </c>
      <c r="S139" s="318"/>
      <c r="T139" s="316">
        <f t="shared" si="9"/>
        <v>240</v>
      </c>
      <c r="U139" s="317"/>
      <c r="V139" s="378">
        <f t="shared" si="10"/>
        <v>132</v>
      </c>
      <c r="W139" s="318"/>
      <c r="X139" s="317">
        <v>84</v>
      </c>
      <c r="Y139" s="317"/>
      <c r="Z139" s="378">
        <v>32</v>
      </c>
      <c r="AA139" s="379"/>
      <c r="AB139" s="378">
        <v>16</v>
      </c>
      <c r="AC139" s="379"/>
      <c r="AD139" s="317"/>
      <c r="AE139" s="317"/>
      <c r="AF139" s="222"/>
      <c r="AG139" s="244"/>
      <c r="AH139" s="224"/>
      <c r="AI139" s="222"/>
      <c r="AJ139" s="244"/>
      <c r="AK139" s="224"/>
      <c r="AL139" s="222"/>
      <c r="AM139" s="244"/>
      <c r="AN139" s="224"/>
      <c r="AO139" s="222"/>
      <c r="AP139" s="244"/>
      <c r="AQ139" s="224"/>
      <c r="AR139" s="222"/>
      <c r="AS139" s="244"/>
      <c r="AT139" s="224"/>
      <c r="AU139" s="222"/>
      <c r="AV139" s="244"/>
      <c r="AW139" s="224"/>
      <c r="AX139" s="222"/>
      <c r="AY139" s="244"/>
      <c r="AZ139" s="224"/>
      <c r="BA139" s="222">
        <v>120</v>
      </c>
      <c r="BB139" s="244">
        <v>64</v>
      </c>
      <c r="BC139" s="223">
        <v>3</v>
      </c>
      <c r="BD139" s="222">
        <v>120</v>
      </c>
      <c r="BE139" s="244">
        <v>68</v>
      </c>
      <c r="BF139" s="224">
        <v>3</v>
      </c>
      <c r="BG139" s="222"/>
      <c r="BH139" s="244"/>
      <c r="BI139" s="223"/>
      <c r="BJ139" s="222"/>
      <c r="BK139" s="244"/>
      <c r="BL139" s="224"/>
      <c r="BM139" s="223"/>
      <c r="BN139" s="244"/>
      <c r="BO139" s="223"/>
      <c r="BP139" s="295" t="s">
        <v>343</v>
      </c>
      <c r="BQ139" s="296"/>
      <c r="BR139" s="296"/>
      <c r="BS139" s="296"/>
      <c r="BT139" s="297"/>
      <c r="BU139" s="188">
        <f t="shared" si="11"/>
        <v>132</v>
      </c>
      <c r="BV139" s="190"/>
      <c r="BW139" s="187"/>
      <c r="BX139" s="187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</row>
    <row r="140" spans="1:125" ht="79.349999999999994" customHeight="1" x14ac:dyDescent="0.55000000000000004">
      <c r="A140" s="251" t="s">
        <v>395</v>
      </c>
      <c r="B140" s="277" t="s">
        <v>472</v>
      </c>
      <c r="C140" s="278"/>
      <c r="D140" s="278"/>
      <c r="E140" s="278"/>
      <c r="F140" s="278"/>
      <c r="G140" s="278"/>
      <c r="H140" s="278"/>
      <c r="I140" s="278"/>
      <c r="J140" s="278"/>
      <c r="K140" s="278"/>
      <c r="L140" s="278"/>
      <c r="M140" s="278"/>
      <c r="N140" s="278"/>
      <c r="O140" s="279"/>
      <c r="P140" s="502" t="s">
        <v>446</v>
      </c>
      <c r="Q140" s="503"/>
      <c r="R140" s="378">
        <v>11</v>
      </c>
      <c r="S140" s="318"/>
      <c r="T140" s="316">
        <f t="shared" si="9"/>
        <v>422</v>
      </c>
      <c r="U140" s="317"/>
      <c r="V140" s="378">
        <f t="shared" si="10"/>
        <v>192</v>
      </c>
      <c r="W140" s="318"/>
      <c r="X140" s="317">
        <v>114</v>
      </c>
      <c r="Y140" s="317"/>
      <c r="Z140" s="378">
        <v>40</v>
      </c>
      <c r="AA140" s="379"/>
      <c r="AB140" s="378">
        <v>38</v>
      </c>
      <c r="AC140" s="379"/>
      <c r="AD140" s="317"/>
      <c r="AE140" s="317"/>
      <c r="AF140" s="222"/>
      <c r="AG140" s="244"/>
      <c r="AH140" s="224"/>
      <c r="AI140" s="222"/>
      <c r="AJ140" s="244"/>
      <c r="AK140" s="224"/>
      <c r="AL140" s="222"/>
      <c r="AM140" s="244"/>
      <c r="AN140" s="224"/>
      <c r="AO140" s="222"/>
      <c r="AP140" s="244"/>
      <c r="AQ140" s="224"/>
      <c r="AR140" s="222"/>
      <c r="AS140" s="244"/>
      <c r="AT140" s="224"/>
      <c r="AU140" s="222"/>
      <c r="AV140" s="244"/>
      <c r="AW140" s="224"/>
      <c r="AX140" s="222"/>
      <c r="AY140" s="244"/>
      <c r="AZ140" s="224"/>
      <c r="BA140" s="222"/>
      <c r="BB140" s="244"/>
      <c r="BC140" s="223"/>
      <c r="BD140" s="222">
        <v>166</v>
      </c>
      <c r="BE140" s="244">
        <v>76</v>
      </c>
      <c r="BF140" s="224">
        <v>5</v>
      </c>
      <c r="BG140" s="222">
        <v>166</v>
      </c>
      <c r="BH140" s="244">
        <v>76</v>
      </c>
      <c r="BI140" s="223">
        <v>5</v>
      </c>
      <c r="BJ140" s="222">
        <v>90</v>
      </c>
      <c r="BK140" s="244">
        <v>40</v>
      </c>
      <c r="BL140" s="224">
        <v>3</v>
      </c>
      <c r="BM140" s="223"/>
      <c r="BN140" s="244"/>
      <c r="BO140" s="223"/>
      <c r="BP140" s="295" t="s">
        <v>560</v>
      </c>
      <c r="BQ140" s="296"/>
      <c r="BR140" s="296"/>
      <c r="BS140" s="296"/>
      <c r="BT140" s="297"/>
      <c r="BU140" s="188">
        <f t="shared" si="11"/>
        <v>192</v>
      </c>
      <c r="BV140" s="190"/>
      <c r="BW140" s="187"/>
      <c r="BX140" s="187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</row>
    <row r="141" spans="1:125" ht="122.1" customHeight="1" x14ac:dyDescent="0.55000000000000004">
      <c r="A141" s="251" t="s">
        <v>534</v>
      </c>
      <c r="B141" s="464" t="s">
        <v>471</v>
      </c>
      <c r="C141" s="465"/>
      <c r="D141" s="465"/>
      <c r="E141" s="465"/>
      <c r="F141" s="465"/>
      <c r="G141" s="465"/>
      <c r="H141" s="465"/>
      <c r="I141" s="465"/>
      <c r="J141" s="465"/>
      <c r="K141" s="465"/>
      <c r="L141" s="465"/>
      <c r="M141" s="465"/>
      <c r="N141" s="465"/>
      <c r="O141" s="466"/>
      <c r="P141" s="366">
        <v>11</v>
      </c>
      <c r="Q141" s="487"/>
      <c r="R141" s="486"/>
      <c r="S141" s="367"/>
      <c r="T141" s="316">
        <f t="shared" si="9"/>
        <v>100</v>
      </c>
      <c r="U141" s="317"/>
      <c r="V141" s="378">
        <f t="shared" si="10"/>
        <v>40</v>
      </c>
      <c r="W141" s="318"/>
      <c r="X141" s="366">
        <v>24</v>
      </c>
      <c r="Y141" s="366"/>
      <c r="Z141" s="486">
        <v>16</v>
      </c>
      <c r="AA141" s="487"/>
      <c r="AB141" s="486"/>
      <c r="AC141" s="487"/>
      <c r="AD141" s="366"/>
      <c r="AE141" s="366"/>
      <c r="AF141" s="233"/>
      <c r="AG141" s="148"/>
      <c r="AH141" s="235"/>
      <c r="AI141" s="233"/>
      <c r="AJ141" s="148"/>
      <c r="AK141" s="235"/>
      <c r="AL141" s="233"/>
      <c r="AM141" s="148"/>
      <c r="AN141" s="235"/>
      <c r="AO141" s="233"/>
      <c r="AP141" s="148"/>
      <c r="AQ141" s="235"/>
      <c r="AR141" s="233"/>
      <c r="AS141" s="148"/>
      <c r="AT141" s="235"/>
      <c r="AU141" s="233"/>
      <c r="AV141" s="148"/>
      <c r="AW141" s="235"/>
      <c r="AX141" s="233"/>
      <c r="AY141" s="148"/>
      <c r="AZ141" s="235"/>
      <c r="BA141" s="233"/>
      <c r="BB141" s="148"/>
      <c r="BC141" s="234"/>
      <c r="BD141" s="233"/>
      <c r="BE141" s="148"/>
      <c r="BF141" s="235"/>
      <c r="BG141" s="233"/>
      <c r="BH141" s="148"/>
      <c r="BI141" s="234"/>
      <c r="BJ141" s="233">
        <v>100</v>
      </c>
      <c r="BK141" s="148">
        <v>40</v>
      </c>
      <c r="BL141" s="235">
        <v>3</v>
      </c>
      <c r="BM141" s="234"/>
      <c r="BN141" s="148"/>
      <c r="BO141" s="234"/>
      <c r="BP141" s="295" t="s">
        <v>561</v>
      </c>
      <c r="BQ141" s="296"/>
      <c r="BR141" s="296"/>
      <c r="BS141" s="296"/>
      <c r="BT141" s="297"/>
      <c r="BU141" s="188">
        <f>SUM(X141:AE141)</f>
        <v>40</v>
      </c>
      <c r="BV141" s="190"/>
      <c r="BW141" s="187"/>
      <c r="BX141" s="187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</row>
    <row r="142" spans="1:125" ht="42.6" customHeight="1" x14ac:dyDescent="0.55000000000000004">
      <c r="A142" s="163" t="s">
        <v>535</v>
      </c>
      <c r="B142" s="277" t="s">
        <v>208</v>
      </c>
      <c r="C142" s="278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8"/>
      <c r="O142" s="279"/>
      <c r="P142" s="317">
        <v>11</v>
      </c>
      <c r="Q142" s="379"/>
      <c r="R142" s="378"/>
      <c r="S142" s="318"/>
      <c r="T142" s="316">
        <f t="shared" si="9"/>
        <v>198</v>
      </c>
      <c r="U142" s="317"/>
      <c r="V142" s="378">
        <f t="shared" si="10"/>
        <v>78</v>
      </c>
      <c r="W142" s="318"/>
      <c r="X142" s="317">
        <v>46</v>
      </c>
      <c r="Y142" s="317"/>
      <c r="Z142" s="378"/>
      <c r="AA142" s="379"/>
      <c r="AB142" s="378">
        <v>32</v>
      </c>
      <c r="AC142" s="379"/>
      <c r="AD142" s="317"/>
      <c r="AE142" s="317"/>
      <c r="AF142" s="222"/>
      <c r="AG142" s="244"/>
      <c r="AH142" s="224"/>
      <c r="AI142" s="222"/>
      <c r="AJ142" s="244"/>
      <c r="AK142" s="224"/>
      <c r="AL142" s="222"/>
      <c r="AM142" s="244"/>
      <c r="AN142" s="224"/>
      <c r="AO142" s="222"/>
      <c r="AP142" s="244"/>
      <c r="AQ142" s="224"/>
      <c r="AR142" s="222"/>
      <c r="AS142" s="244"/>
      <c r="AT142" s="224"/>
      <c r="AU142" s="222"/>
      <c r="AV142" s="244"/>
      <c r="AW142" s="224"/>
      <c r="AX142" s="222"/>
      <c r="AY142" s="244"/>
      <c r="AZ142" s="224"/>
      <c r="BA142" s="222"/>
      <c r="BB142" s="244"/>
      <c r="BC142" s="223"/>
      <c r="BD142" s="222"/>
      <c r="BE142" s="244"/>
      <c r="BF142" s="224"/>
      <c r="BG142" s="222"/>
      <c r="BH142" s="244"/>
      <c r="BI142" s="223"/>
      <c r="BJ142" s="222">
        <v>198</v>
      </c>
      <c r="BK142" s="244">
        <v>78</v>
      </c>
      <c r="BL142" s="224">
        <v>6</v>
      </c>
      <c r="BM142" s="223"/>
      <c r="BN142" s="244"/>
      <c r="BO142" s="223"/>
      <c r="BP142" s="295" t="s">
        <v>364</v>
      </c>
      <c r="BQ142" s="296"/>
      <c r="BR142" s="296"/>
      <c r="BS142" s="296"/>
      <c r="BT142" s="297"/>
      <c r="BU142" s="188">
        <f t="shared" si="11"/>
        <v>78</v>
      </c>
      <c r="BV142" s="190"/>
      <c r="BW142" s="187"/>
      <c r="BX142" s="187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</row>
    <row r="143" spans="1:125" ht="79.349999999999994" customHeight="1" x14ac:dyDescent="0.55000000000000004">
      <c r="A143" s="251" t="s">
        <v>536</v>
      </c>
      <c r="B143" s="277" t="s">
        <v>389</v>
      </c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9"/>
      <c r="P143" s="317">
        <v>11</v>
      </c>
      <c r="Q143" s="379"/>
      <c r="R143" s="378"/>
      <c r="S143" s="318"/>
      <c r="T143" s="316">
        <f t="shared" si="9"/>
        <v>198</v>
      </c>
      <c r="U143" s="317"/>
      <c r="V143" s="378">
        <f t="shared" si="10"/>
        <v>78</v>
      </c>
      <c r="W143" s="318"/>
      <c r="X143" s="317">
        <v>54</v>
      </c>
      <c r="Y143" s="317"/>
      <c r="Z143" s="378">
        <v>24</v>
      </c>
      <c r="AA143" s="379"/>
      <c r="AB143" s="378"/>
      <c r="AC143" s="379"/>
      <c r="AD143" s="317"/>
      <c r="AE143" s="317"/>
      <c r="AF143" s="222"/>
      <c r="AG143" s="244"/>
      <c r="AH143" s="224"/>
      <c r="AI143" s="222"/>
      <c r="AJ143" s="244"/>
      <c r="AK143" s="224"/>
      <c r="AL143" s="222"/>
      <c r="AM143" s="244"/>
      <c r="AN143" s="224"/>
      <c r="AO143" s="222"/>
      <c r="AP143" s="244"/>
      <c r="AQ143" s="224"/>
      <c r="AR143" s="222"/>
      <c r="AS143" s="244"/>
      <c r="AT143" s="224"/>
      <c r="AU143" s="222"/>
      <c r="AV143" s="244"/>
      <c r="AW143" s="224"/>
      <c r="AX143" s="222"/>
      <c r="AY143" s="244"/>
      <c r="AZ143" s="224"/>
      <c r="BA143" s="222"/>
      <c r="BB143" s="244"/>
      <c r="BC143" s="223"/>
      <c r="BD143" s="222"/>
      <c r="BE143" s="244"/>
      <c r="BF143" s="224"/>
      <c r="BG143" s="222"/>
      <c r="BH143" s="244"/>
      <c r="BI143" s="223"/>
      <c r="BJ143" s="222">
        <v>198</v>
      </c>
      <c r="BK143" s="244">
        <v>78</v>
      </c>
      <c r="BL143" s="224">
        <v>6</v>
      </c>
      <c r="BM143" s="223"/>
      <c r="BN143" s="244"/>
      <c r="BO143" s="223"/>
      <c r="BP143" s="295" t="s">
        <v>365</v>
      </c>
      <c r="BQ143" s="296"/>
      <c r="BR143" s="296"/>
      <c r="BS143" s="296"/>
      <c r="BT143" s="297"/>
      <c r="BU143" s="188">
        <f t="shared" si="11"/>
        <v>78</v>
      </c>
      <c r="BV143" s="190"/>
      <c r="BW143" s="187"/>
      <c r="BX143" s="187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</row>
    <row r="144" spans="1:125" ht="79.349999999999994" customHeight="1" x14ac:dyDescent="0.55000000000000004">
      <c r="A144" s="267" t="s">
        <v>223</v>
      </c>
      <c r="B144" s="420" t="s">
        <v>400</v>
      </c>
      <c r="C144" s="421"/>
      <c r="D144" s="421"/>
      <c r="E144" s="421"/>
      <c r="F144" s="421"/>
      <c r="G144" s="421"/>
      <c r="H144" s="421"/>
      <c r="I144" s="421"/>
      <c r="J144" s="421"/>
      <c r="K144" s="421"/>
      <c r="L144" s="421"/>
      <c r="M144" s="421"/>
      <c r="N144" s="421"/>
      <c r="O144" s="422"/>
      <c r="P144" s="502" t="s">
        <v>446</v>
      </c>
      <c r="Q144" s="503"/>
      <c r="R144" s="378">
        <v>11</v>
      </c>
      <c r="S144" s="318"/>
      <c r="T144" s="316">
        <f t="shared" si="9"/>
        <v>448</v>
      </c>
      <c r="U144" s="317"/>
      <c r="V144" s="378">
        <f t="shared" si="10"/>
        <v>234</v>
      </c>
      <c r="W144" s="318"/>
      <c r="X144" s="317">
        <v>126</v>
      </c>
      <c r="Y144" s="317"/>
      <c r="Z144" s="378">
        <v>56</v>
      </c>
      <c r="AA144" s="379"/>
      <c r="AB144" s="378">
        <v>52</v>
      </c>
      <c r="AC144" s="379"/>
      <c r="AD144" s="317"/>
      <c r="AE144" s="317"/>
      <c r="AF144" s="222"/>
      <c r="AG144" s="244"/>
      <c r="AH144" s="224"/>
      <c r="AI144" s="222"/>
      <c r="AJ144" s="244"/>
      <c r="AK144" s="224"/>
      <c r="AL144" s="222"/>
      <c r="AM144" s="244"/>
      <c r="AN144" s="224"/>
      <c r="AO144" s="222"/>
      <c r="AP144" s="244"/>
      <c r="AQ144" s="224"/>
      <c r="AR144" s="222"/>
      <c r="AS144" s="244"/>
      <c r="AT144" s="224"/>
      <c r="AU144" s="222"/>
      <c r="AV144" s="244"/>
      <c r="AW144" s="224"/>
      <c r="AX144" s="222"/>
      <c r="AY144" s="244"/>
      <c r="AZ144" s="224"/>
      <c r="BA144" s="222"/>
      <c r="BB144" s="244"/>
      <c r="BC144" s="223"/>
      <c r="BD144" s="222">
        <v>230</v>
      </c>
      <c r="BE144" s="244">
        <v>122</v>
      </c>
      <c r="BF144" s="224">
        <v>6</v>
      </c>
      <c r="BG144" s="223">
        <v>120</v>
      </c>
      <c r="BH144" s="244">
        <v>72</v>
      </c>
      <c r="BI144" s="223">
        <v>3</v>
      </c>
      <c r="BJ144" s="222">
        <v>98</v>
      </c>
      <c r="BK144" s="244">
        <v>40</v>
      </c>
      <c r="BL144" s="224">
        <v>3</v>
      </c>
      <c r="BM144" s="223"/>
      <c r="BN144" s="244"/>
      <c r="BO144" s="223"/>
      <c r="BP144" s="295" t="s">
        <v>362</v>
      </c>
      <c r="BQ144" s="296"/>
      <c r="BR144" s="296"/>
      <c r="BS144" s="296"/>
      <c r="BT144" s="297"/>
      <c r="BU144" s="188">
        <f>SUM(X144:AE144)</f>
        <v>234</v>
      </c>
      <c r="BV144" s="190"/>
      <c r="BW144" s="187"/>
      <c r="BX144" s="187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</row>
    <row r="145" spans="1:125" ht="79.349999999999994" customHeight="1" x14ac:dyDescent="0.55000000000000004">
      <c r="A145" s="267" t="s">
        <v>141</v>
      </c>
      <c r="B145" s="474" t="s">
        <v>442</v>
      </c>
      <c r="C145" s="475"/>
      <c r="D145" s="475"/>
      <c r="E145" s="475"/>
      <c r="F145" s="475"/>
      <c r="G145" s="475"/>
      <c r="H145" s="475"/>
      <c r="I145" s="475"/>
      <c r="J145" s="475"/>
      <c r="K145" s="475"/>
      <c r="L145" s="475"/>
      <c r="M145" s="475"/>
      <c r="N145" s="475"/>
      <c r="O145" s="476"/>
      <c r="P145" s="217"/>
      <c r="Q145" s="242"/>
      <c r="R145" s="241"/>
      <c r="S145" s="218"/>
      <c r="T145" s="316">
        <f t="shared" si="9"/>
        <v>0</v>
      </c>
      <c r="U145" s="317"/>
      <c r="V145" s="378">
        <f t="shared" si="10"/>
        <v>0</v>
      </c>
      <c r="W145" s="318"/>
      <c r="X145" s="217"/>
      <c r="Y145" s="217"/>
      <c r="Z145" s="241"/>
      <c r="AA145" s="242"/>
      <c r="AB145" s="241"/>
      <c r="AC145" s="242"/>
      <c r="AD145" s="217"/>
      <c r="AE145" s="217"/>
      <c r="AF145" s="216"/>
      <c r="AG145" s="261"/>
      <c r="AH145" s="218"/>
      <c r="AI145" s="217"/>
      <c r="AJ145" s="261"/>
      <c r="AK145" s="218"/>
      <c r="AL145" s="216"/>
      <c r="AM145" s="261"/>
      <c r="AN145" s="218"/>
      <c r="AO145" s="216"/>
      <c r="AP145" s="261"/>
      <c r="AQ145" s="218"/>
      <c r="AR145" s="216"/>
      <c r="AS145" s="261"/>
      <c r="AT145" s="218"/>
      <c r="AU145" s="216"/>
      <c r="AV145" s="261"/>
      <c r="AW145" s="218"/>
      <c r="AX145" s="216"/>
      <c r="AY145" s="261"/>
      <c r="AZ145" s="218"/>
      <c r="BA145" s="216"/>
      <c r="BB145" s="261"/>
      <c r="BC145" s="217"/>
      <c r="BD145" s="216"/>
      <c r="BE145" s="261"/>
      <c r="BF145" s="218"/>
      <c r="BG145" s="216"/>
      <c r="BH145" s="261"/>
      <c r="BI145" s="217"/>
      <c r="BJ145" s="216"/>
      <c r="BK145" s="261"/>
      <c r="BL145" s="218"/>
      <c r="BM145" s="217"/>
      <c r="BN145" s="261"/>
      <c r="BO145" s="217"/>
      <c r="BP145" s="295"/>
      <c r="BQ145" s="296"/>
      <c r="BR145" s="296"/>
      <c r="BS145" s="296"/>
      <c r="BT145" s="297"/>
      <c r="BU145" s="188">
        <f t="shared" si="11"/>
        <v>0</v>
      </c>
      <c r="BV145" s="190"/>
      <c r="BW145" s="187"/>
      <c r="BX145" s="187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</row>
    <row r="146" spans="1:125" ht="79.349999999999994" customHeight="1" x14ac:dyDescent="0.55000000000000004">
      <c r="A146" s="251" t="s">
        <v>142</v>
      </c>
      <c r="B146" s="286" t="s">
        <v>186</v>
      </c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8"/>
      <c r="P146" s="290"/>
      <c r="Q146" s="381"/>
      <c r="R146" s="380">
        <v>10</v>
      </c>
      <c r="S146" s="291"/>
      <c r="T146" s="316">
        <f t="shared" si="9"/>
        <v>108</v>
      </c>
      <c r="U146" s="317"/>
      <c r="V146" s="378">
        <f t="shared" si="10"/>
        <v>42</v>
      </c>
      <c r="W146" s="318"/>
      <c r="X146" s="290">
        <v>24</v>
      </c>
      <c r="Y146" s="290"/>
      <c r="Z146" s="380"/>
      <c r="AA146" s="381"/>
      <c r="AB146" s="380">
        <v>18</v>
      </c>
      <c r="AC146" s="381"/>
      <c r="AD146" s="290"/>
      <c r="AE146" s="290"/>
      <c r="AF146" s="216"/>
      <c r="AG146" s="261"/>
      <c r="AH146" s="218"/>
      <c r="AI146" s="216"/>
      <c r="AJ146" s="261"/>
      <c r="AK146" s="218"/>
      <c r="AL146" s="216"/>
      <c r="AM146" s="261"/>
      <c r="AN146" s="218"/>
      <c r="AO146" s="216"/>
      <c r="AP146" s="261"/>
      <c r="AQ146" s="218"/>
      <c r="AR146" s="216"/>
      <c r="AS146" s="261"/>
      <c r="AT146" s="218"/>
      <c r="AU146" s="216"/>
      <c r="AV146" s="261"/>
      <c r="AW146" s="218"/>
      <c r="AX146" s="216"/>
      <c r="AY146" s="261"/>
      <c r="AZ146" s="218"/>
      <c r="BA146" s="216"/>
      <c r="BB146" s="261"/>
      <c r="BC146" s="217"/>
      <c r="BD146" s="216"/>
      <c r="BE146" s="261"/>
      <c r="BF146" s="218"/>
      <c r="BG146" s="216">
        <v>108</v>
      </c>
      <c r="BH146" s="261">
        <v>42</v>
      </c>
      <c r="BI146" s="217">
        <v>3</v>
      </c>
      <c r="BJ146" s="216"/>
      <c r="BK146" s="261"/>
      <c r="BL146" s="218"/>
      <c r="BM146" s="217"/>
      <c r="BN146" s="261"/>
      <c r="BO146" s="217"/>
      <c r="BP146" s="295" t="s">
        <v>563</v>
      </c>
      <c r="BQ146" s="296"/>
      <c r="BR146" s="296"/>
      <c r="BS146" s="296"/>
      <c r="BT146" s="297"/>
      <c r="BU146" s="188">
        <f t="shared" si="11"/>
        <v>42</v>
      </c>
      <c r="BV146" s="190" t="s">
        <v>513</v>
      </c>
      <c r="BW146" s="187"/>
      <c r="BX146" s="187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</row>
    <row r="147" spans="1:125" ht="79.349999999999994" customHeight="1" x14ac:dyDescent="0.55000000000000004">
      <c r="A147" s="163" t="s">
        <v>385</v>
      </c>
      <c r="B147" s="286" t="s">
        <v>187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8"/>
      <c r="P147" s="290"/>
      <c r="Q147" s="381"/>
      <c r="R147" s="380">
        <v>10</v>
      </c>
      <c r="S147" s="291"/>
      <c r="T147" s="316">
        <f t="shared" si="9"/>
        <v>138</v>
      </c>
      <c r="U147" s="317"/>
      <c r="V147" s="378">
        <f t="shared" si="10"/>
        <v>72</v>
      </c>
      <c r="W147" s="318"/>
      <c r="X147" s="290"/>
      <c r="Y147" s="290"/>
      <c r="Z147" s="380"/>
      <c r="AA147" s="381"/>
      <c r="AB147" s="380">
        <v>72</v>
      </c>
      <c r="AC147" s="381"/>
      <c r="AD147" s="290"/>
      <c r="AE147" s="290"/>
      <c r="AF147" s="216"/>
      <c r="AG147" s="261"/>
      <c r="AH147" s="218"/>
      <c r="AI147" s="216"/>
      <c r="AJ147" s="261"/>
      <c r="AK147" s="218"/>
      <c r="AL147" s="216"/>
      <c r="AM147" s="261"/>
      <c r="AN147" s="218"/>
      <c r="AO147" s="216"/>
      <c r="AP147" s="261"/>
      <c r="AQ147" s="218"/>
      <c r="AR147" s="216"/>
      <c r="AS147" s="261"/>
      <c r="AT147" s="218"/>
      <c r="AU147" s="216"/>
      <c r="AV147" s="261"/>
      <c r="AW147" s="218"/>
      <c r="AX147" s="216"/>
      <c r="AY147" s="261"/>
      <c r="AZ147" s="218"/>
      <c r="BA147" s="216"/>
      <c r="BB147" s="261"/>
      <c r="BC147" s="217"/>
      <c r="BD147" s="216"/>
      <c r="BE147" s="261"/>
      <c r="BF147" s="218"/>
      <c r="BG147" s="216">
        <v>138</v>
      </c>
      <c r="BH147" s="261">
        <v>72</v>
      </c>
      <c r="BI147" s="217">
        <v>3</v>
      </c>
      <c r="BJ147" s="216"/>
      <c r="BK147" s="261"/>
      <c r="BL147" s="218"/>
      <c r="BM147" s="217"/>
      <c r="BN147" s="261"/>
      <c r="BO147" s="217"/>
      <c r="BP147" s="295" t="s">
        <v>562</v>
      </c>
      <c r="BQ147" s="296"/>
      <c r="BR147" s="296"/>
      <c r="BS147" s="296"/>
      <c r="BT147" s="297"/>
      <c r="BU147" s="188">
        <f t="shared" si="11"/>
        <v>72</v>
      </c>
      <c r="BV147" s="190" t="s">
        <v>513</v>
      </c>
      <c r="BW147" s="187"/>
      <c r="BX147" s="187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</row>
    <row r="148" spans="1:125" ht="79.349999999999994" customHeight="1" thickBot="1" x14ac:dyDescent="0.6">
      <c r="A148" s="251" t="s">
        <v>224</v>
      </c>
      <c r="B148" s="406" t="s">
        <v>445</v>
      </c>
      <c r="C148" s="407"/>
      <c r="D148" s="407"/>
      <c r="E148" s="407"/>
      <c r="F148" s="407"/>
      <c r="G148" s="407"/>
      <c r="H148" s="407"/>
      <c r="I148" s="407"/>
      <c r="J148" s="407"/>
      <c r="K148" s="407"/>
      <c r="L148" s="407"/>
      <c r="M148" s="407"/>
      <c r="N148" s="407"/>
      <c r="O148" s="408"/>
      <c r="P148" s="360"/>
      <c r="Q148" s="425"/>
      <c r="R148" s="424">
        <v>10</v>
      </c>
      <c r="S148" s="361"/>
      <c r="T148" s="316">
        <f t="shared" si="9"/>
        <v>108</v>
      </c>
      <c r="U148" s="317"/>
      <c r="V148" s="378">
        <f t="shared" si="10"/>
        <v>56</v>
      </c>
      <c r="W148" s="318"/>
      <c r="X148" s="290">
        <v>30</v>
      </c>
      <c r="Y148" s="290"/>
      <c r="Z148" s="380"/>
      <c r="AA148" s="381"/>
      <c r="AB148" s="380">
        <v>26</v>
      </c>
      <c r="AC148" s="381"/>
      <c r="AD148" s="290"/>
      <c r="AE148" s="290"/>
      <c r="AF148" s="216"/>
      <c r="AG148" s="268"/>
      <c r="AH148" s="218"/>
      <c r="AI148" s="216"/>
      <c r="AJ148" s="268"/>
      <c r="AK148" s="218"/>
      <c r="AL148" s="216"/>
      <c r="AM148" s="268"/>
      <c r="AN148" s="218"/>
      <c r="AO148" s="216"/>
      <c r="AP148" s="268"/>
      <c r="AQ148" s="218"/>
      <c r="AR148" s="216"/>
      <c r="AS148" s="268"/>
      <c r="AT148" s="218"/>
      <c r="AU148" s="216"/>
      <c r="AV148" s="268"/>
      <c r="AW148" s="218"/>
      <c r="AX148" s="216"/>
      <c r="AY148" s="268"/>
      <c r="AZ148" s="218"/>
      <c r="BA148" s="216"/>
      <c r="BB148" s="268"/>
      <c r="BC148" s="217"/>
      <c r="BD148" s="216"/>
      <c r="BE148" s="268"/>
      <c r="BF148" s="218"/>
      <c r="BG148" s="216">
        <v>108</v>
      </c>
      <c r="BH148" s="268">
        <v>56</v>
      </c>
      <c r="BI148" s="217">
        <v>3</v>
      </c>
      <c r="BJ148" s="216"/>
      <c r="BK148" s="268"/>
      <c r="BL148" s="218"/>
      <c r="BM148" s="217"/>
      <c r="BN148" s="268"/>
      <c r="BO148" s="217"/>
      <c r="BP148" s="298" t="s">
        <v>505</v>
      </c>
      <c r="BQ148" s="299"/>
      <c r="BR148" s="299"/>
      <c r="BS148" s="299"/>
      <c r="BT148" s="300"/>
      <c r="BU148" s="188">
        <f t="shared" si="11"/>
        <v>56</v>
      </c>
      <c r="BV148" s="190" t="s">
        <v>513</v>
      </c>
      <c r="BW148" s="187"/>
      <c r="BX148" s="187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</row>
    <row r="149" spans="1:125" s="2" customFormat="1" ht="48.15" customHeight="1" thickBot="1" x14ac:dyDescent="0.3">
      <c r="A149" s="165" t="s">
        <v>145</v>
      </c>
      <c r="B149" s="416" t="s">
        <v>546</v>
      </c>
      <c r="C149" s="462"/>
      <c r="D149" s="462"/>
      <c r="E149" s="462"/>
      <c r="F149" s="462"/>
      <c r="G149" s="462"/>
      <c r="H149" s="462"/>
      <c r="I149" s="462"/>
      <c r="J149" s="462"/>
      <c r="K149" s="462"/>
      <c r="L149" s="462"/>
      <c r="M149" s="462"/>
      <c r="N149" s="462"/>
      <c r="O149" s="463"/>
      <c r="P149" s="362"/>
      <c r="Q149" s="461"/>
      <c r="R149" s="412"/>
      <c r="S149" s="364"/>
      <c r="T149" s="441" t="s">
        <v>68</v>
      </c>
      <c r="U149" s="512"/>
      <c r="V149" s="490" t="s">
        <v>68</v>
      </c>
      <c r="W149" s="491"/>
      <c r="X149" s="362"/>
      <c r="Y149" s="461"/>
      <c r="Z149" s="412"/>
      <c r="AA149" s="461"/>
      <c r="AB149" s="412" t="s">
        <v>68</v>
      </c>
      <c r="AC149" s="461"/>
      <c r="AD149" s="412"/>
      <c r="AE149" s="364"/>
      <c r="AF149" s="230"/>
      <c r="AG149" s="171"/>
      <c r="AH149" s="141"/>
      <c r="AI149" s="231"/>
      <c r="AJ149" s="171"/>
      <c r="AK149" s="232"/>
      <c r="AL149" s="230"/>
      <c r="AM149" s="171"/>
      <c r="AN149" s="232"/>
      <c r="AO149" s="230"/>
      <c r="AP149" s="171"/>
      <c r="AQ149" s="232"/>
      <c r="AR149" s="230" t="s">
        <v>80</v>
      </c>
      <c r="AS149" s="171" t="s">
        <v>80</v>
      </c>
      <c r="AT149" s="232"/>
      <c r="AU149" s="230" t="s">
        <v>80</v>
      </c>
      <c r="AV149" s="171" t="s">
        <v>80</v>
      </c>
      <c r="AW149" s="232"/>
      <c r="AX149" s="230"/>
      <c r="AY149" s="171"/>
      <c r="AZ149" s="141"/>
      <c r="BA149" s="230"/>
      <c r="BB149" s="171"/>
      <c r="BC149" s="231"/>
      <c r="BD149" s="230"/>
      <c r="BE149" s="171"/>
      <c r="BF149" s="141"/>
      <c r="BG149" s="230"/>
      <c r="BH149" s="171"/>
      <c r="BI149" s="231"/>
      <c r="BJ149" s="230"/>
      <c r="BK149" s="171"/>
      <c r="BL149" s="141"/>
      <c r="BM149" s="231"/>
      <c r="BN149" s="171"/>
      <c r="BO149" s="231"/>
      <c r="BP149" s="301"/>
      <c r="BQ149" s="302"/>
      <c r="BR149" s="302"/>
      <c r="BS149" s="302"/>
      <c r="BT149" s="303"/>
      <c r="BU149" s="195">
        <f t="shared" ref="BU149:BU157" si="12">SUM(X149:AE149)</f>
        <v>0</v>
      </c>
      <c r="BV149" s="196"/>
      <c r="BW149" s="197"/>
      <c r="BX149" s="197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</row>
    <row r="150" spans="1:125" s="3" customFormat="1" ht="42.6" customHeight="1" thickBot="1" x14ac:dyDescent="0.3">
      <c r="A150" s="172" t="s">
        <v>146</v>
      </c>
      <c r="B150" s="555" t="s">
        <v>66</v>
      </c>
      <c r="C150" s="556"/>
      <c r="D150" s="556"/>
      <c r="E150" s="556"/>
      <c r="F150" s="556"/>
      <c r="G150" s="556"/>
      <c r="H150" s="556"/>
      <c r="I150" s="556"/>
      <c r="J150" s="556"/>
      <c r="K150" s="556"/>
      <c r="L150" s="556"/>
      <c r="M150" s="556"/>
      <c r="N150" s="556"/>
      <c r="O150" s="557"/>
      <c r="P150" s="510"/>
      <c r="Q150" s="511"/>
      <c r="R150" s="488"/>
      <c r="S150" s="489"/>
      <c r="T150" s="510" t="s">
        <v>68</v>
      </c>
      <c r="U150" s="511"/>
      <c r="V150" s="488" t="s">
        <v>68</v>
      </c>
      <c r="W150" s="489"/>
      <c r="X150" s="510"/>
      <c r="Y150" s="511"/>
      <c r="Z150" s="488"/>
      <c r="AA150" s="511"/>
      <c r="AB150" s="488" t="s">
        <v>68</v>
      </c>
      <c r="AC150" s="511"/>
      <c r="AD150" s="488"/>
      <c r="AE150" s="489"/>
      <c r="AF150" s="257"/>
      <c r="AG150" s="173"/>
      <c r="AH150" s="255"/>
      <c r="AI150" s="258"/>
      <c r="AJ150" s="173"/>
      <c r="AK150" s="255"/>
      <c r="AL150" s="257"/>
      <c r="AM150" s="173"/>
      <c r="AN150" s="255"/>
      <c r="AO150" s="257"/>
      <c r="AP150" s="173"/>
      <c r="AQ150" s="255"/>
      <c r="AR150" s="257" t="s">
        <v>80</v>
      </c>
      <c r="AS150" s="173" t="s">
        <v>80</v>
      </c>
      <c r="AT150" s="255"/>
      <c r="AU150" s="257" t="s">
        <v>80</v>
      </c>
      <c r="AV150" s="173" t="s">
        <v>80</v>
      </c>
      <c r="AW150" s="255"/>
      <c r="AX150" s="257"/>
      <c r="AY150" s="173"/>
      <c r="AZ150" s="255"/>
      <c r="BA150" s="257"/>
      <c r="BB150" s="173"/>
      <c r="BC150" s="258"/>
      <c r="BD150" s="257"/>
      <c r="BE150" s="173"/>
      <c r="BF150" s="255"/>
      <c r="BG150" s="257"/>
      <c r="BH150" s="173"/>
      <c r="BI150" s="258"/>
      <c r="BJ150" s="257"/>
      <c r="BK150" s="173"/>
      <c r="BL150" s="255"/>
      <c r="BM150" s="258"/>
      <c r="BN150" s="173"/>
      <c r="BO150" s="258"/>
      <c r="BP150" s="304"/>
      <c r="BQ150" s="305"/>
      <c r="BR150" s="305"/>
      <c r="BS150" s="305"/>
      <c r="BT150" s="306"/>
      <c r="BU150" s="195">
        <f t="shared" si="12"/>
        <v>0</v>
      </c>
      <c r="BV150" s="196"/>
      <c r="BW150" s="197"/>
      <c r="BX150" s="197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</row>
    <row r="151" spans="1:125" s="2" customFormat="1" ht="48.15" customHeight="1" thickBot="1" x14ac:dyDescent="0.3">
      <c r="A151" s="165" t="s">
        <v>176</v>
      </c>
      <c r="B151" s="462" t="s">
        <v>586</v>
      </c>
      <c r="C151" s="462"/>
      <c r="D151" s="462"/>
      <c r="E151" s="462"/>
      <c r="F151" s="462"/>
      <c r="G151" s="462"/>
      <c r="H151" s="462"/>
      <c r="I151" s="462"/>
      <c r="J151" s="462"/>
      <c r="K151" s="462"/>
      <c r="L151" s="462"/>
      <c r="M151" s="462"/>
      <c r="N151" s="462"/>
      <c r="O151" s="463"/>
      <c r="P151" s="363"/>
      <c r="Q151" s="461"/>
      <c r="R151" s="412"/>
      <c r="S151" s="364"/>
      <c r="T151" s="412" t="s">
        <v>596</v>
      </c>
      <c r="U151" s="363"/>
      <c r="V151" s="412" t="s">
        <v>595</v>
      </c>
      <c r="W151" s="363"/>
      <c r="X151" s="412" t="s">
        <v>594</v>
      </c>
      <c r="Y151" s="363"/>
      <c r="Z151" s="412" t="s">
        <v>193</v>
      </c>
      <c r="AA151" s="363"/>
      <c r="AB151" s="412" t="s">
        <v>593</v>
      </c>
      <c r="AC151" s="461"/>
      <c r="AD151" s="412" t="s">
        <v>80</v>
      </c>
      <c r="AE151" s="364"/>
      <c r="AF151" s="230" t="s">
        <v>67</v>
      </c>
      <c r="AG151" s="171" t="s">
        <v>67</v>
      </c>
      <c r="AH151" s="232"/>
      <c r="AI151" s="230" t="s">
        <v>600</v>
      </c>
      <c r="AJ151" s="171" t="s">
        <v>592</v>
      </c>
      <c r="AK151" s="232"/>
      <c r="AL151" s="230" t="s">
        <v>67</v>
      </c>
      <c r="AM151" s="171" t="s">
        <v>67</v>
      </c>
      <c r="AN151" s="232"/>
      <c r="AO151" s="230" t="s">
        <v>67</v>
      </c>
      <c r="AP151" s="171" t="s">
        <v>67</v>
      </c>
      <c r="AQ151" s="232"/>
      <c r="AR151" s="174" t="s">
        <v>80</v>
      </c>
      <c r="AS151" s="171" t="s">
        <v>80</v>
      </c>
      <c r="AT151" s="141"/>
      <c r="AU151" s="230" t="s">
        <v>80</v>
      </c>
      <c r="AV151" s="171" t="s">
        <v>80</v>
      </c>
      <c r="AW151" s="232"/>
      <c r="AX151" s="230" t="s">
        <v>180</v>
      </c>
      <c r="AY151" s="171" t="s">
        <v>80</v>
      </c>
      <c r="AZ151" s="141"/>
      <c r="BA151" s="230"/>
      <c r="BB151" s="171"/>
      <c r="BC151" s="231"/>
      <c r="BD151" s="230" t="s">
        <v>194</v>
      </c>
      <c r="BE151" s="171" t="s">
        <v>436</v>
      </c>
      <c r="BF151" s="232" t="s">
        <v>437</v>
      </c>
      <c r="BG151" s="230" t="s">
        <v>438</v>
      </c>
      <c r="BH151" s="171" t="s">
        <v>439</v>
      </c>
      <c r="BI151" s="232" t="s">
        <v>440</v>
      </c>
      <c r="BJ151" s="230"/>
      <c r="BK151" s="171"/>
      <c r="BL151" s="232"/>
      <c r="BM151" s="231"/>
      <c r="BN151" s="171"/>
      <c r="BO151" s="231"/>
      <c r="BP151" s="301"/>
      <c r="BQ151" s="302"/>
      <c r="BR151" s="302"/>
      <c r="BS151" s="302"/>
      <c r="BT151" s="303"/>
      <c r="BU151" s="195">
        <f t="shared" si="12"/>
        <v>0</v>
      </c>
      <c r="BV151" s="196"/>
      <c r="BW151" s="197"/>
      <c r="BX151" s="197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</row>
    <row r="152" spans="1:125" s="3" customFormat="1" ht="42.6" customHeight="1" x14ac:dyDescent="0.25">
      <c r="A152" s="163" t="s">
        <v>177</v>
      </c>
      <c r="B152" s="286" t="s">
        <v>66</v>
      </c>
      <c r="C152" s="287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8"/>
      <c r="P152" s="313"/>
      <c r="Q152" s="398"/>
      <c r="R152" s="553" t="s">
        <v>112</v>
      </c>
      <c r="S152" s="554"/>
      <c r="T152" s="392" t="s">
        <v>167</v>
      </c>
      <c r="U152" s="314"/>
      <c r="V152" s="392" t="s">
        <v>167</v>
      </c>
      <c r="W152" s="314"/>
      <c r="X152" s="313"/>
      <c r="Y152" s="398"/>
      <c r="Z152" s="392"/>
      <c r="AA152" s="398"/>
      <c r="AB152" s="392" t="s">
        <v>167</v>
      </c>
      <c r="AC152" s="314"/>
      <c r="AD152" s="392"/>
      <c r="AE152" s="315"/>
      <c r="AF152" s="219" t="s">
        <v>67</v>
      </c>
      <c r="AG152" s="246" t="s">
        <v>67</v>
      </c>
      <c r="AH152" s="150"/>
      <c r="AI152" s="219" t="s">
        <v>67</v>
      </c>
      <c r="AJ152" s="246" t="s">
        <v>67</v>
      </c>
      <c r="AK152" s="221"/>
      <c r="AL152" s="219" t="s">
        <v>67</v>
      </c>
      <c r="AM152" s="246" t="s">
        <v>67</v>
      </c>
      <c r="AN152" s="221"/>
      <c r="AO152" s="219" t="s">
        <v>67</v>
      </c>
      <c r="AP152" s="246" t="s">
        <v>67</v>
      </c>
      <c r="AQ152" s="150"/>
      <c r="AR152" s="245" t="s">
        <v>80</v>
      </c>
      <c r="AS152" s="246" t="s">
        <v>80</v>
      </c>
      <c r="AT152" s="150"/>
      <c r="AU152" s="219" t="s">
        <v>80</v>
      </c>
      <c r="AV152" s="246" t="s">
        <v>80</v>
      </c>
      <c r="AW152" s="221"/>
      <c r="AX152" s="219"/>
      <c r="AY152" s="246"/>
      <c r="AZ152" s="221"/>
      <c r="BA152" s="219"/>
      <c r="BB152" s="246"/>
      <c r="BC152" s="220"/>
      <c r="BD152" s="219"/>
      <c r="BE152" s="246"/>
      <c r="BF152" s="221"/>
      <c r="BG152" s="220"/>
      <c r="BH152" s="246"/>
      <c r="BI152" s="220"/>
      <c r="BJ152" s="219"/>
      <c r="BK152" s="246"/>
      <c r="BL152" s="221"/>
      <c r="BM152" s="220"/>
      <c r="BN152" s="246"/>
      <c r="BO152" s="220"/>
      <c r="BP152" s="307" t="s">
        <v>110</v>
      </c>
      <c r="BQ152" s="308"/>
      <c r="BR152" s="308"/>
      <c r="BS152" s="308"/>
      <c r="BT152" s="309"/>
      <c r="BU152" s="195">
        <f t="shared" si="12"/>
        <v>0</v>
      </c>
      <c r="BV152" s="196"/>
      <c r="BW152" s="197"/>
      <c r="BX152" s="197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</row>
    <row r="153" spans="1:125" s="3" customFormat="1" ht="42.6" customHeight="1" x14ac:dyDescent="0.25">
      <c r="A153" s="163" t="s">
        <v>178</v>
      </c>
      <c r="B153" s="277" t="s">
        <v>588</v>
      </c>
      <c r="C153" s="278"/>
      <c r="D153" s="278"/>
      <c r="E153" s="278"/>
      <c r="F153" s="278"/>
      <c r="G153" s="278"/>
      <c r="H153" s="278"/>
      <c r="I153" s="278"/>
      <c r="J153" s="278"/>
      <c r="K153" s="278"/>
      <c r="L153" s="278"/>
      <c r="M153" s="278"/>
      <c r="N153" s="278"/>
      <c r="O153" s="279"/>
      <c r="P153" s="316"/>
      <c r="Q153" s="379"/>
      <c r="R153" s="378" t="s">
        <v>188</v>
      </c>
      <c r="S153" s="318"/>
      <c r="T153" s="316" t="s">
        <v>589</v>
      </c>
      <c r="U153" s="379"/>
      <c r="V153" s="378" t="s">
        <v>191</v>
      </c>
      <c r="W153" s="318"/>
      <c r="X153" s="316" t="s">
        <v>590</v>
      </c>
      <c r="Y153" s="379"/>
      <c r="Z153" s="378"/>
      <c r="AA153" s="379"/>
      <c r="AB153" s="378" t="s">
        <v>591</v>
      </c>
      <c r="AC153" s="379"/>
      <c r="AD153" s="378"/>
      <c r="AE153" s="318"/>
      <c r="AF153" s="222"/>
      <c r="AG153" s="244"/>
      <c r="AH153" s="151"/>
      <c r="AI153" s="222" t="s">
        <v>589</v>
      </c>
      <c r="AJ153" s="244" t="s">
        <v>191</v>
      </c>
      <c r="AK153" s="151"/>
      <c r="AL153" s="222"/>
      <c r="AM153" s="244"/>
      <c r="AN153" s="224"/>
      <c r="AO153" s="222"/>
      <c r="AP153" s="244"/>
      <c r="AQ153" s="224"/>
      <c r="AR153" s="222"/>
      <c r="AS153" s="244"/>
      <c r="AT153" s="224"/>
      <c r="AU153" s="222"/>
      <c r="AV153" s="244"/>
      <c r="AW153" s="224"/>
      <c r="AX153" s="222"/>
      <c r="AY153" s="244"/>
      <c r="AZ153" s="151"/>
      <c r="BA153" s="222"/>
      <c r="BB153" s="244"/>
      <c r="BC153" s="223"/>
      <c r="BD153" s="222"/>
      <c r="BE153" s="244"/>
      <c r="BF153" s="151"/>
      <c r="BG153" s="222"/>
      <c r="BH153" s="244"/>
      <c r="BI153" s="223"/>
      <c r="BJ153" s="222"/>
      <c r="BK153" s="244"/>
      <c r="BL153" s="151"/>
      <c r="BM153" s="223"/>
      <c r="BN153" s="244"/>
      <c r="BO153" s="223"/>
      <c r="BP153" s="319"/>
      <c r="BQ153" s="320"/>
      <c r="BR153" s="320"/>
      <c r="BS153" s="320"/>
      <c r="BT153" s="321"/>
      <c r="BU153" s="195">
        <f>SUM(X153:AE153)</f>
        <v>0</v>
      </c>
      <c r="BV153" s="196"/>
      <c r="BW153" s="197"/>
      <c r="BX153" s="197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</row>
    <row r="154" spans="1:125" s="3" customFormat="1" ht="42.6" customHeight="1" x14ac:dyDescent="0.25">
      <c r="A154" s="163" t="s">
        <v>396</v>
      </c>
      <c r="B154" s="277" t="s">
        <v>444</v>
      </c>
      <c r="C154" s="278"/>
      <c r="D154" s="278"/>
      <c r="E154" s="278"/>
      <c r="F154" s="278"/>
      <c r="G154" s="278"/>
      <c r="H154" s="278"/>
      <c r="I154" s="278"/>
      <c r="J154" s="278"/>
      <c r="K154" s="278"/>
      <c r="L154" s="278"/>
      <c r="M154" s="278"/>
      <c r="N154" s="278"/>
      <c r="O154" s="279"/>
      <c r="P154" s="316"/>
      <c r="Q154" s="379"/>
      <c r="R154" s="378" t="s">
        <v>164</v>
      </c>
      <c r="S154" s="318"/>
      <c r="T154" s="316" t="s">
        <v>180</v>
      </c>
      <c r="U154" s="379"/>
      <c r="V154" s="378" t="s">
        <v>80</v>
      </c>
      <c r="W154" s="318"/>
      <c r="X154" s="316" t="s">
        <v>80</v>
      </c>
      <c r="Y154" s="379"/>
      <c r="Z154" s="378"/>
      <c r="AA154" s="379"/>
      <c r="AB154" s="378"/>
      <c r="AC154" s="379"/>
      <c r="AD154" s="378"/>
      <c r="AE154" s="318"/>
      <c r="AF154" s="222"/>
      <c r="AG154" s="244"/>
      <c r="AH154" s="151"/>
      <c r="AI154" s="223"/>
      <c r="AJ154" s="244"/>
      <c r="AK154" s="224"/>
      <c r="AL154" s="222"/>
      <c r="AM154" s="244"/>
      <c r="AN154" s="224"/>
      <c r="AO154" s="222"/>
      <c r="AP154" s="244"/>
      <c r="AQ154" s="224"/>
      <c r="AR154" s="222"/>
      <c r="AS154" s="244"/>
      <c r="AT154" s="224"/>
      <c r="AU154" s="222"/>
      <c r="AV154" s="244"/>
      <c r="AW154" s="224"/>
      <c r="AX154" s="222" t="s">
        <v>180</v>
      </c>
      <c r="AY154" s="244" t="s">
        <v>80</v>
      </c>
      <c r="AZ154" s="151"/>
      <c r="BA154" s="222"/>
      <c r="BB154" s="244"/>
      <c r="BC154" s="223"/>
      <c r="BD154" s="222"/>
      <c r="BE154" s="244"/>
      <c r="BF154" s="151"/>
      <c r="BG154" s="222"/>
      <c r="BH154" s="244"/>
      <c r="BI154" s="223"/>
      <c r="BJ154" s="222"/>
      <c r="BK154" s="244"/>
      <c r="BL154" s="151"/>
      <c r="BM154" s="223"/>
      <c r="BN154" s="244"/>
      <c r="BO154" s="223"/>
      <c r="BP154" s="295" t="s">
        <v>539</v>
      </c>
      <c r="BQ154" s="296"/>
      <c r="BR154" s="296"/>
      <c r="BS154" s="296"/>
      <c r="BT154" s="297"/>
      <c r="BU154" s="195">
        <f>SUM(X154:AE154)</f>
        <v>0</v>
      </c>
      <c r="BV154" s="196"/>
      <c r="BW154" s="197"/>
      <c r="BX154" s="197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</row>
    <row r="155" spans="1:125" ht="42.6" customHeight="1" x14ac:dyDescent="0.75">
      <c r="A155" s="163" t="s">
        <v>397</v>
      </c>
      <c r="B155" s="286" t="s">
        <v>441</v>
      </c>
      <c r="C155" s="287"/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8"/>
      <c r="P155" s="520"/>
      <c r="Q155" s="521"/>
      <c r="R155" s="380" t="s">
        <v>367</v>
      </c>
      <c r="S155" s="291"/>
      <c r="T155" s="520" t="s">
        <v>190</v>
      </c>
      <c r="U155" s="521"/>
      <c r="V155" s="521" t="s">
        <v>191</v>
      </c>
      <c r="W155" s="522"/>
      <c r="X155" s="495" t="s">
        <v>192</v>
      </c>
      <c r="Y155" s="496"/>
      <c r="Z155" s="497" t="s">
        <v>193</v>
      </c>
      <c r="AA155" s="496"/>
      <c r="AB155" s="497"/>
      <c r="AC155" s="496"/>
      <c r="AD155" s="498"/>
      <c r="AE155" s="499"/>
      <c r="AF155" s="216"/>
      <c r="AG155" s="261"/>
      <c r="AH155" s="218"/>
      <c r="AI155" s="216"/>
      <c r="AJ155" s="261"/>
      <c r="AK155" s="218"/>
      <c r="AL155" s="216"/>
      <c r="AM155" s="261"/>
      <c r="AN155" s="218"/>
      <c r="AO155" s="216"/>
      <c r="AP155" s="261"/>
      <c r="AQ155" s="218"/>
      <c r="AR155" s="216"/>
      <c r="AS155" s="261"/>
      <c r="AT155" s="218"/>
      <c r="AU155" s="216"/>
      <c r="AV155" s="261"/>
      <c r="AW155" s="218"/>
      <c r="AX155" s="216"/>
      <c r="AY155" s="261"/>
      <c r="AZ155" s="218"/>
      <c r="BA155" s="216"/>
      <c r="BB155" s="261"/>
      <c r="BC155" s="217"/>
      <c r="BD155" s="260" t="s">
        <v>190</v>
      </c>
      <c r="BE155" s="261" t="s">
        <v>191</v>
      </c>
      <c r="BF155" s="262" t="s">
        <v>188</v>
      </c>
      <c r="BG155" s="175"/>
      <c r="BH155" s="176"/>
      <c r="BI155" s="177"/>
      <c r="BJ155" s="216"/>
      <c r="BK155" s="261"/>
      <c r="BL155" s="218"/>
      <c r="BM155" s="217"/>
      <c r="BN155" s="261"/>
      <c r="BO155" s="217"/>
      <c r="BP155" s="295" t="s">
        <v>301</v>
      </c>
      <c r="BQ155" s="296"/>
      <c r="BR155" s="296"/>
      <c r="BS155" s="296"/>
      <c r="BT155" s="297"/>
      <c r="BU155" s="195">
        <f t="shared" si="12"/>
        <v>0</v>
      </c>
      <c r="BV155" s="190" t="s">
        <v>513</v>
      </c>
      <c r="BW155" s="197"/>
      <c r="BX155" s="197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</row>
    <row r="156" spans="1:125" ht="42.6" customHeight="1" x14ac:dyDescent="0.55000000000000004">
      <c r="A156" s="163" t="s">
        <v>537</v>
      </c>
      <c r="B156" s="286" t="s">
        <v>58</v>
      </c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8"/>
      <c r="P156" s="520" t="s">
        <v>189</v>
      </c>
      <c r="Q156" s="521"/>
      <c r="R156" s="521" t="s">
        <v>367</v>
      </c>
      <c r="S156" s="522"/>
      <c r="T156" s="520" t="s">
        <v>194</v>
      </c>
      <c r="U156" s="521"/>
      <c r="V156" s="521" t="s">
        <v>175</v>
      </c>
      <c r="W156" s="522"/>
      <c r="X156" s="495"/>
      <c r="Y156" s="496"/>
      <c r="Z156" s="497"/>
      <c r="AA156" s="496"/>
      <c r="AB156" s="497" t="s">
        <v>175</v>
      </c>
      <c r="AC156" s="496"/>
      <c r="AD156" s="498"/>
      <c r="AE156" s="499"/>
      <c r="AF156" s="216"/>
      <c r="AG156" s="261"/>
      <c r="AH156" s="218"/>
      <c r="AI156" s="216"/>
      <c r="AJ156" s="261"/>
      <c r="AK156" s="218"/>
      <c r="AL156" s="216"/>
      <c r="AM156" s="261"/>
      <c r="AN156" s="218"/>
      <c r="AO156" s="216"/>
      <c r="AP156" s="261"/>
      <c r="AQ156" s="218"/>
      <c r="AR156" s="216"/>
      <c r="AS156" s="261"/>
      <c r="AT156" s="218"/>
      <c r="AU156" s="216"/>
      <c r="AV156" s="261"/>
      <c r="AW156" s="218"/>
      <c r="AX156" s="216"/>
      <c r="AY156" s="261"/>
      <c r="AZ156" s="218"/>
      <c r="BA156" s="216"/>
      <c r="BB156" s="261"/>
      <c r="BC156" s="217"/>
      <c r="BD156" s="260" t="s">
        <v>197</v>
      </c>
      <c r="BE156" s="261" t="s">
        <v>198</v>
      </c>
      <c r="BF156" s="262" t="s">
        <v>188</v>
      </c>
      <c r="BG156" s="242" t="s">
        <v>190</v>
      </c>
      <c r="BH156" s="261" t="s">
        <v>198</v>
      </c>
      <c r="BI156" s="241" t="s">
        <v>188</v>
      </c>
      <c r="BJ156" s="216"/>
      <c r="BK156" s="261"/>
      <c r="BL156" s="218"/>
      <c r="BM156" s="217"/>
      <c r="BN156" s="261"/>
      <c r="BO156" s="217"/>
      <c r="BP156" s="295" t="s">
        <v>47</v>
      </c>
      <c r="BQ156" s="296"/>
      <c r="BR156" s="296"/>
      <c r="BS156" s="296"/>
      <c r="BT156" s="297"/>
      <c r="BU156" s="195">
        <f t="shared" si="12"/>
        <v>0</v>
      </c>
      <c r="BV156" s="190" t="s">
        <v>513</v>
      </c>
      <c r="BW156" s="197"/>
      <c r="BX156" s="197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</row>
    <row r="157" spans="1:125" ht="42.6" customHeight="1" thickBot="1" x14ac:dyDescent="0.8">
      <c r="A157" s="163" t="s">
        <v>587</v>
      </c>
      <c r="B157" s="406" t="s">
        <v>443</v>
      </c>
      <c r="C157" s="407"/>
      <c r="D157" s="407"/>
      <c r="E157" s="407"/>
      <c r="F157" s="407"/>
      <c r="G157" s="407"/>
      <c r="H157" s="407"/>
      <c r="I157" s="407"/>
      <c r="J157" s="407"/>
      <c r="K157" s="407"/>
      <c r="L157" s="407"/>
      <c r="M157" s="407"/>
      <c r="N157" s="407"/>
      <c r="O157" s="408"/>
      <c r="P157" s="562" t="s">
        <v>189</v>
      </c>
      <c r="Q157" s="563"/>
      <c r="R157" s="563"/>
      <c r="S157" s="564"/>
      <c r="T157" s="562" t="s">
        <v>195</v>
      </c>
      <c r="U157" s="563"/>
      <c r="V157" s="563" t="s">
        <v>190</v>
      </c>
      <c r="W157" s="564"/>
      <c r="X157" s="565" t="s">
        <v>196</v>
      </c>
      <c r="Y157" s="501"/>
      <c r="Z157" s="500"/>
      <c r="AA157" s="501"/>
      <c r="AB157" s="500"/>
      <c r="AC157" s="501"/>
      <c r="AD157" s="424" t="s">
        <v>80</v>
      </c>
      <c r="AE157" s="361"/>
      <c r="AF157" s="227"/>
      <c r="AG157" s="268"/>
      <c r="AH157" s="229"/>
      <c r="AI157" s="227"/>
      <c r="AJ157" s="268"/>
      <c r="AK157" s="229"/>
      <c r="AL157" s="227"/>
      <c r="AM157" s="268"/>
      <c r="AN157" s="229"/>
      <c r="AO157" s="227"/>
      <c r="AP157" s="268"/>
      <c r="AQ157" s="229"/>
      <c r="AR157" s="227"/>
      <c r="AS157" s="268"/>
      <c r="AT157" s="229"/>
      <c r="AU157" s="227"/>
      <c r="AV157" s="268"/>
      <c r="AW157" s="229"/>
      <c r="AX157" s="227"/>
      <c r="AY157" s="268"/>
      <c r="AZ157" s="229"/>
      <c r="BA157" s="227"/>
      <c r="BB157" s="268"/>
      <c r="BC157" s="228"/>
      <c r="BD157" s="227"/>
      <c r="BE157" s="268"/>
      <c r="BF157" s="229"/>
      <c r="BG157" s="228" t="s">
        <v>195</v>
      </c>
      <c r="BH157" s="268" t="s">
        <v>190</v>
      </c>
      <c r="BI157" s="228" t="s">
        <v>199</v>
      </c>
      <c r="BJ157" s="178"/>
      <c r="BK157" s="179"/>
      <c r="BL157" s="180"/>
      <c r="BM157" s="228"/>
      <c r="BN157" s="268"/>
      <c r="BO157" s="228"/>
      <c r="BP157" s="298" t="s">
        <v>300</v>
      </c>
      <c r="BQ157" s="299"/>
      <c r="BR157" s="299"/>
      <c r="BS157" s="299"/>
      <c r="BT157" s="300"/>
      <c r="BU157" s="195">
        <f t="shared" si="12"/>
        <v>0</v>
      </c>
      <c r="BV157" s="190" t="s">
        <v>513</v>
      </c>
      <c r="BW157" s="197"/>
      <c r="BX157" s="197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</row>
    <row r="158" spans="1:125" s="3" customFormat="1" ht="42.6" customHeight="1" thickBot="1" x14ac:dyDescent="0.3">
      <c r="A158" s="481" t="s">
        <v>55</v>
      </c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3"/>
      <c r="T158" s="362">
        <f>SUM(T102,T37)</f>
        <v>11334</v>
      </c>
      <c r="U158" s="363"/>
      <c r="V158" s="412">
        <f>SUM(V102,V37)</f>
        <v>5198</v>
      </c>
      <c r="W158" s="364"/>
      <c r="X158" s="362">
        <f>SUM(X102,X37)</f>
        <v>2672</v>
      </c>
      <c r="Y158" s="363"/>
      <c r="Z158" s="412">
        <f>SUM(Z102,Z37)</f>
        <v>1164</v>
      </c>
      <c r="AA158" s="363"/>
      <c r="AB158" s="412">
        <f>SUM(AB102,AB37)</f>
        <v>1278</v>
      </c>
      <c r="AC158" s="363"/>
      <c r="AD158" s="412">
        <f>SUM(AD102,AD37)</f>
        <v>84</v>
      </c>
      <c r="AE158" s="364"/>
      <c r="AF158" s="230">
        <f t="shared" ref="AF158:BO158" si="13">SUM(AF102,AF37)</f>
        <v>1086</v>
      </c>
      <c r="AG158" s="252">
        <f t="shared" si="13"/>
        <v>530</v>
      </c>
      <c r="AH158" s="141">
        <f t="shared" si="13"/>
        <v>30</v>
      </c>
      <c r="AI158" s="230">
        <f t="shared" si="13"/>
        <v>970</v>
      </c>
      <c r="AJ158" s="252">
        <f t="shared" si="13"/>
        <v>494</v>
      </c>
      <c r="AK158" s="141">
        <f t="shared" si="13"/>
        <v>27</v>
      </c>
      <c r="AL158" s="230">
        <f t="shared" si="13"/>
        <v>1044</v>
      </c>
      <c r="AM158" s="252">
        <f t="shared" si="13"/>
        <v>492</v>
      </c>
      <c r="AN158" s="141">
        <f t="shared" si="13"/>
        <v>30</v>
      </c>
      <c r="AO158" s="230">
        <f t="shared" si="13"/>
        <v>1082</v>
      </c>
      <c r="AP158" s="252">
        <f t="shared" si="13"/>
        <v>500</v>
      </c>
      <c r="AQ158" s="141">
        <f t="shared" si="13"/>
        <v>30</v>
      </c>
      <c r="AR158" s="230">
        <f t="shared" si="13"/>
        <v>994</v>
      </c>
      <c r="AS158" s="252">
        <f t="shared" si="13"/>
        <v>468</v>
      </c>
      <c r="AT158" s="141">
        <f t="shared" si="13"/>
        <v>27</v>
      </c>
      <c r="AU158" s="230">
        <f t="shared" si="13"/>
        <v>952</v>
      </c>
      <c r="AV158" s="252">
        <f t="shared" si="13"/>
        <v>454</v>
      </c>
      <c r="AW158" s="141">
        <f t="shared" si="13"/>
        <v>27</v>
      </c>
      <c r="AX158" s="230">
        <f t="shared" si="13"/>
        <v>952</v>
      </c>
      <c r="AY158" s="252">
        <f t="shared" si="13"/>
        <v>484</v>
      </c>
      <c r="AZ158" s="141">
        <f t="shared" si="13"/>
        <v>27</v>
      </c>
      <c r="BA158" s="230">
        <f t="shared" si="13"/>
        <v>972</v>
      </c>
      <c r="BB158" s="252">
        <f t="shared" si="13"/>
        <v>442</v>
      </c>
      <c r="BC158" s="141">
        <f t="shared" si="13"/>
        <v>27</v>
      </c>
      <c r="BD158" s="230">
        <f t="shared" si="13"/>
        <v>1084</v>
      </c>
      <c r="BE158" s="252">
        <f t="shared" si="13"/>
        <v>452</v>
      </c>
      <c r="BF158" s="141">
        <f t="shared" si="13"/>
        <v>30</v>
      </c>
      <c r="BG158" s="230">
        <f t="shared" si="13"/>
        <v>1118</v>
      </c>
      <c r="BH158" s="252">
        <f t="shared" si="13"/>
        <v>450</v>
      </c>
      <c r="BI158" s="141">
        <f t="shared" si="13"/>
        <v>30</v>
      </c>
      <c r="BJ158" s="230">
        <f t="shared" si="13"/>
        <v>1080</v>
      </c>
      <c r="BK158" s="252">
        <f t="shared" si="13"/>
        <v>432</v>
      </c>
      <c r="BL158" s="141">
        <f t="shared" si="13"/>
        <v>33</v>
      </c>
      <c r="BM158" s="230">
        <f t="shared" si="13"/>
        <v>0</v>
      </c>
      <c r="BN158" s="252">
        <f t="shared" si="13"/>
        <v>0</v>
      </c>
      <c r="BO158" s="141">
        <f t="shared" si="13"/>
        <v>0</v>
      </c>
      <c r="BP158" s="310"/>
      <c r="BQ158" s="311"/>
      <c r="BR158" s="311"/>
      <c r="BS158" s="311"/>
      <c r="BT158" s="312"/>
      <c r="BU158" s="188">
        <f t="shared" si="11"/>
        <v>5198</v>
      </c>
      <c r="BV158" s="189">
        <f>SUM(AF158,AI158,AL158,AO158,AR158,AU158,AX158,BA158,BD158,BG158,BJ158,BM158)</f>
        <v>11334</v>
      </c>
      <c r="BW158" s="189">
        <f>SUM(AG158,AJ158,AM158,AP158,AS158,AV158,AY158,BB158,BE158,BH158,BK158,BN158)</f>
        <v>5198</v>
      </c>
      <c r="BX158" s="189">
        <f>SUM(AH158,AK158,AN158,AQ158,AT158,AW158,AZ158,BC158,BF158,BI158,BL158,BO158)</f>
        <v>318</v>
      </c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</row>
    <row r="159" spans="1:125" s="3" customFormat="1" ht="42.6" customHeight="1" x14ac:dyDescent="0.25">
      <c r="A159" s="286" t="s">
        <v>15</v>
      </c>
      <c r="B159" s="477"/>
      <c r="C159" s="477"/>
      <c r="D159" s="477"/>
      <c r="E159" s="477"/>
      <c r="F159" s="477"/>
      <c r="G159" s="477"/>
      <c r="H159" s="477"/>
      <c r="I159" s="477"/>
      <c r="J159" s="477"/>
      <c r="K159" s="477"/>
      <c r="L159" s="477"/>
      <c r="M159" s="477"/>
      <c r="N159" s="477"/>
      <c r="O159" s="477"/>
      <c r="P159" s="477"/>
      <c r="Q159" s="477"/>
      <c r="R159" s="477"/>
      <c r="S159" s="477"/>
      <c r="T159" s="484"/>
      <c r="U159" s="485"/>
      <c r="V159" s="492"/>
      <c r="W159" s="493"/>
      <c r="X159" s="290"/>
      <c r="Y159" s="381"/>
      <c r="Z159" s="380"/>
      <c r="AA159" s="381"/>
      <c r="AB159" s="380"/>
      <c r="AC159" s="381"/>
      <c r="AD159" s="380"/>
      <c r="AE159" s="290"/>
      <c r="AF159" s="330">
        <f>ROUND(AG158/17,0)</f>
        <v>31</v>
      </c>
      <c r="AG159" s="331"/>
      <c r="AH159" s="480"/>
      <c r="AI159" s="330">
        <f>ROUND(AJ158/17,0)</f>
        <v>29</v>
      </c>
      <c r="AJ159" s="331"/>
      <c r="AK159" s="480"/>
      <c r="AL159" s="330">
        <f>ROUND(AM158/17,0)</f>
        <v>29</v>
      </c>
      <c r="AM159" s="331"/>
      <c r="AN159" s="480"/>
      <c r="AO159" s="330">
        <f>ROUND(AP158/17,0)</f>
        <v>29</v>
      </c>
      <c r="AP159" s="331"/>
      <c r="AQ159" s="480"/>
      <c r="AR159" s="330">
        <f>ROUND(AS158/16,0)</f>
        <v>29</v>
      </c>
      <c r="AS159" s="331"/>
      <c r="AT159" s="480"/>
      <c r="AU159" s="330">
        <f>ROUND(AV158/16,0)</f>
        <v>28</v>
      </c>
      <c r="AV159" s="331"/>
      <c r="AW159" s="480"/>
      <c r="AX159" s="330">
        <f>ROUND(AY158/17,0)</f>
        <v>28</v>
      </c>
      <c r="AY159" s="331"/>
      <c r="AZ159" s="480"/>
      <c r="BA159" s="330">
        <f>ROUND(BB158/16,0)</f>
        <v>28</v>
      </c>
      <c r="BB159" s="331"/>
      <c r="BC159" s="480"/>
      <c r="BD159" s="330">
        <f>ROUND(BE158/18,0)</f>
        <v>25</v>
      </c>
      <c r="BE159" s="331"/>
      <c r="BF159" s="480"/>
      <c r="BG159" s="330">
        <f>ROUND(BH158/18,0)</f>
        <v>25</v>
      </c>
      <c r="BH159" s="331"/>
      <c r="BI159" s="480"/>
      <c r="BJ159" s="330">
        <f>ROUND(BK158/17,0)</f>
        <v>25</v>
      </c>
      <c r="BK159" s="331"/>
      <c r="BL159" s="480"/>
      <c r="BM159" s="330"/>
      <c r="BN159" s="331"/>
      <c r="BO159" s="331"/>
      <c r="BP159" s="313"/>
      <c r="BQ159" s="314"/>
      <c r="BR159" s="314"/>
      <c r="BS159" s="314"/>
      <c r="BT159" s="315"/>
      <c r="BU159" s="187"/>
      <c r="BV159" s="182">
        <f>SUM(T140,T141,T121,T122,T127,T106)</f>
        <v>1128</v>
      </c>
      <c r="BW159" s="182">
        <f>BV160*100/T102</f>
        <v>10.740589198036007</v>
      </c>
      <c r="BX159" s="182"/>
    </row>
    <row r="160" spans="1:125" s="3" customFormat="1" ht="42.6" customHeight="1" x14ac:dyDescent="0.25">
      <c r="A160" s="286" t="s">
        <v>16</v>
      </c>
      <c r="B160" s="477"/>
      <c r="C160" s="477"/>
      <c r="D160" s="477"/>
      <c r="E160" s="477"/>
      <c r="F160" s="477"/>
      <c r="G160" s="477"/>
      <c r="H160" s="477"/>
      <c r="I160" s="477"/>
      <c r="J160" s="477"/>
      <c r="K160" s="477"/>
      <c r="L160" s="477"/>
      <c r="M160" s="477"/>
      <c r="N160" s="477"/>
      <c r="O160" s="477"/>
      <c r="P160" s="477"/>
      <c r="Q160" s="477"/>
      <c r="R160" s="477"/>
      <c r="S160" s="477"/>
      <c r="T160" s="328">
        <f>SUM(AF160:BO160)</f>
        <v>2</v>
      </c>
      <c r="U160" s="329"/>
      <c r="V160" s="479"/>
      <c r="W160" s="473"/>
      <c r="X160" s="317"/>
      <c r="Y160" s="379"/>
      <c r="Z160" s="378"/>
      <c r="AA160" s="379"/>
      <c r="AB160" s="378"/>
      <c r="AC160" s="379"/>
      <c r="AD160" s="378"/>
      <c r="AE160" s="317"/>
      <c r="AF160" s="328"/>
      <c r="AG160" s="329"/>
      <c r="AH160" s="473"/>
      <c r="AI160" s="328"/>
      <c r="AJ160" s="329"/>
      <c r="AK160" s="473"/>
      <c r="AL160" s="328"/>
      <c r="AM160" s="329"/>
      <c r="AN160" s="473"/>
      <c r="AO160" s="328"/>
      <c r="AP160" s="329"/>
      <c r="AQ160" s="473"/>
      <c r="AR160" s="328">
        <v>1</v>
      </c>
      <c r="AS160" s="329"/>
      <c r="AT160" s="473"/>
      <c r="AU160" s="328"/>
      <c r="AV160" s="329"/>
      <c r="AW160" s="473"/>
      <c r="AX160" s="328"/>
      <c r="AY160" s="329"/>
      <c r="AZ160" s="473"/>
      <c r="BA160" s="328"/>
      <c r="BB160" s="329"/>
      <c r="BC160" s="329"/>
      <c r="BD160" s="328"/>
      <c r="BE160" s="329"/>
      <c r="BF160" s="473"/>
      <c r="BG160" s="328">
        <v>1</v>
      </c>
      <c r="BH160" s="329"/>
      <c r="BI160" s="329"/>
      <c r="BJ160" s="328"/>
      <c r="BK160" s="329"/>
      <c r="BL160" s="473"/>
      <c r="BM160" s="328"/>
      <c r="BN160" s="329"/>
      <c r="BO160" s="329"/>
      <c r="BP160" s="316"/>
      <c r="BQ160" s="317"/>
      <c r="BR160" s="317"/>
      <c r="BS160" s="317"/>
      <c r="BT160" s="318"/>
      <c r="BU160" s="187"/>
      <c r="BV160" s="269">
        <f>SUM(BG160:BU160,V140,V141,V121,V122,V127,V106)</f>
        <v>525</v>
      </c>
      <c r="BW160" s="182">
        <f>BV160*100/V102</f>
        <v>22.826086956521738</v>
      </c>
      <c r="BX160" s="182"/>
    </row>
    <row r="161" spans="1:202" s="3" customFormat="1" ht="42.6" customHeight="1" x14ac:dyDescent="0.25">
      <c r="A161" s="286" t="s">
        <v>0</v>
      </c>
      <c r="B161" s="477"/>
      <c r="C161" s="477"/>
      <c r="D161" s="477"/>
      <c r="E161" s="477"/>
      <c r="F161" s="477"/>
      <c r="G161" s="477"/>
      <c r="H161" s="477"/>
      <c r="I161" s="477"/>
      <c r="J161" s="477"/>
      <c r="K161" s="477"/>
      <c r="L161" s="477"/>
      <c r="M161" s="477"/>
      <c r="N161" s="477"/>
      <c r="O161" s="477"/>
      <c r="P161" s="477"/>
      <c r="Q161" s="477"/>
      <c r="R161" s="477"/>
      <c r="S161" s="477"/>
      <c r="T161" s="328">
        <f t="shared" ref="T161:T163" si="14">SUM(AF161:BO161)</f>
        <v>5</v>
      </c>
      <c r="U161" s="478"/>
      <c r="V161" s="479"/>
      <c r="W161" s="473"/>
      <c r="X161" s="317"/>
      <c r="Y161" s="379"/>
      <c r="Z161" s="378"/>
      <c r="AA161" s="379"/>
      <c r="AB161" s="378"/>
      <c r="AC161" s="379"/>
      <c r="AD161" s="378"/>
      <c r="AE161" s="317"/>
      <c r="AF161" s="328"/>
      <c r="AG161" s="329"/>
      <c r="AH161" s="473"/>
      <c r="AI161" s="328"/>
      <c r="AJ161" s="329"/>
      <c r="AK161" s="473"/>
      <c r="AL161" s="328">
        <v>1</v>
      </c>
      <c r="AM161" s="329"/>
      <c r="AN161" s="473"/>
      <c r="AO161" s="328">
        <v>1</v>
      </c>
      <c r="AP161" s="329"/>
      <c r="AQ161" s="473"/>
      <c r="AR161" s="328"/>
      <c r="AS161" s="329"/>
      <c r="AT161" s="473"/>
      <c r="AU161" s="328">
        <v>1</v>
      </c>
      <c r="AV161" s="329"/>
      <c r="AW161" s="473"/>
      <c r="AX161" s="328"/>
      <c r="AY161" s="329"/>
      <c r="AZ161" s="473"/>
      <c r="BA161" s="328">
        <v>1</v>
      </c>
      <c r="BB161" s="329"/>
      <c r="BC161" s="329"/>
      <c r="BD161" s="328">
        <v>1</v>
      </c>
      <c r="BE161" s="329"/>
      <c r="BF161" s="473"/>
      <c r="BG161" s="328"/>
      <c r="BH161" s="329"/>
      <c r="BI161" s="329"/>
      <c r="BJ161" s="328"/>
      <c r="BK161" s="329"/>
      <c r="BL161" s="473"/>
      <c r="BM161" s="328"/>
      <c r="BN161" s="329"/>
      <c r="BO161" s="329"/>
      <c r="BP161" s="316"/>
      <c r="BQ161" s="317"/>
      <c r="BR161" s="317"/>
      <c r="BS161" s="317"/>
      <c r="BT161" s="318"/>
      <c r="BU161" s="187"/>
      <c r="BV161" s="198"/>
      <c r="BW161" s="182"/>
      <c r="BX161" s="182"/>
    </row>
    <row r="162" spans="1:202" s="3" customFormat="1" ht="42.6" customHeight="1" x14ac:dyDescent="0.25">
      <c r="A162" s="286" t="s">
        <v>17</v>
      </c>
      <c r="B162" s="477"/>
      <c r="C162" s="477"/>
      <c r="D162" s="477"/>
      <c r="E162" s="477"/>
      <c r="F162" s="477"/>
      <c r="G162" s="477"/>
      <c r="H162" s="477"/>
      <c r="I162" s="477"/>
      <c r="J162" s="477"/>
      <c r="K162" s="477"/>
      <c r="L162" s="477"/>
      <c r="M162" s="477"/>
      <c r="N162" s="477"/>
      <c r="O162" s="477"/>
      <c r="P162" s="477"/>
      <c r="Q162" s="477"/>
      <c r="R162" s="477"/>
      <c r="S162" s="477"/>
      <c r="T162" s="328">
        <f t="shared" si="14"/>
        <v>44</v>
      </c>
      <c r="U162" s="478"/>
      <c r="V162" s="479"/>
      <c r="W162" s="473"/>
      <c r="X162" s="317"/>
      <c r="Y162" s="379"/>
      <c r="Z162" s="378"/>
      <c r="AA162" s="379"/>
      <c r="AB162" s="378"/>
      <c r="AC162" s="379"/>
      <c r="AD162" s="378"/>
      <c r="AE162" s="317"/>
      <c r="AF162" s="328">
        <f>COUNTIF(P38:Q148,1)+COUNTIF(P38:Q148,1.2)</f>
        <v>5</v>
      </c>
      <c r="AG162" s="329"/>
      <c r="AH162" s="473"/>
      <c r="AI162" s="328">
        <f>COUNTIF(P38:Q148,2)+COUNTIF(P38:Q148,1.2)+COUNTIF(P38:Q148,2.3)</f>
        <v>4</v>
      </c>
      <c r="AJ162" s="329"/>
      <c r="AK162" s="473"/>
      <c r="AL162" s="328">
        <f>COUNTIF(P38:Q148,3)+COUNTIF(P38:Q148,2.3)+COUNTIF(P38:Q148,3.4)</f>
        <v>5</v>
      </c>
      <c r="AM162" s="329"/>
      <c r="AN162" s="473"/>
      <c r="AO162" s="328">
        <f>COUNTIF(P38:Q148,4)+COUNTIF(P38:Q148,3.4)+COUNTIF(P38:Q148,4.5)</f>
        <v>5</v>
      </c>
      <c r="AP162" s="329"/>
      <c r="AQ162" s="473"/>
      <c r="AR162" s="328">
        <f>COUNTIF(P38:Q148,5)+COUNTIF(P38:Q148,4.5)+COUNTIF(P38:Q148,5.6)</f>
        <v>3</v>
      </c>
      <c r="AS162" s="329"/>
      <c r="AT162" s="473"/>
      <c r="AU162" s="328">
        <f>COUNTIF(P38:Q148,6)+COUNTIF(P38:Q148,5.6)+COUNTIF(P38:Q148,6.7)+1</f>
        <v>3</v>
      </c>
      <c r="AV162" s="329"/>
      <c r="AW162" s="473"/>
      <c r="AX162" s="328">
        <f>COUNTIF(P38:Q148,7)+COUNTIF(P38:Q148,6.7)+COUNTIF(P38:Q148,7.8)+1</f>
        <v>4</v>
      </c>
      <c r="AY162" s="329"/>
      <c r="AZ162" s="473"/>
      <c r="BA162" s="328">
        <f>COUNTIF(P38:Q148,8)+COUNTIF(P38:Q148,7.8)+COUNTIF(P38:Q148,8.9)+1</f>
        <v>3</v>
      </c>
      <c r="BB162" s="329"/>
      <c r="BC162" s="473"/>
      <c r="BD162" s="328">
        <f>COUNTIF(P38:Q148,9)+COUNTIF(P38:Q148,8.9)+COUNTIF(P38:Q148,9.1)</f>
        <v>5</v>
      </c>
      <c r="BE162" s="329"/>
      <c r="BF162" s="473"/>
      <c r="BG162" s="328">
        <f>COUNTIF(P38:Q148,10)+COUNTIF(P38:Q148,9.1)+COUNTIF(P38:Q148,10.11)</f>
        <v>3</v>
      </c>
      <c r="BH162" s="329"/>
      <c r="BI162" s="473"/>
      <c r="BJ162" s="328">
        <f>COUNTIF(P38:Q148,11)+COUNTIF(P38:Q148,10.11)+COUNTIF(P38:Q148,11.12)</f>
        <v>4</v>
      </c>
      <c r="BK162" s="329"/>
      <c r="BL162" s="473"/>
      <c r="BM162" s="328"/>
      <c r="BN162" s="329"/>
      <c r="BO162" s="329"/>
      <c r="BP162" s="316"/>
      <c r="BQ162" s="317"/>
      <c r="BR162" s="317"/>
      <c r="BS162" s="317"/>
      <c r="BT162" s="318"/>
      <c r="BU162" s="187"/>
      <c r="BV162" s="182"/>
      <c r="BW162" s="182"/>
      <c r="BX162" s="182"/>
    </row>
    <row r="163" spans="1:202" s="3" customFormat="1" ht="42.6" customHeight="1" thickBot="1" x14ac:dyDescent="0.3">
      <c r="A163" s="406" t="s">
        <v>18</v>
      </c>
      <c r="B163" s="470"/>
      <c r="C163" s="470"/>
      <c r="D163" s="470"/>
      <c r="E163" s="470"/>
      <c r="F163" s="470"/>
      <c r="G163" s="470"/>
      <c r="H163" s="470"/>
      <c r="I163" s="470"/>
      <c r="J163" s="470"/>
      <c r="K163" s="470"/>
      <c r="L163" s="470"/>
      <c r="M163" s="470"/>
      <c r="N163" s="470"/>
      <c r="O163" s="470"/>
      <c r="P163" s="470"/>
      <c r="Q163" s="470"/>
      <c r="R163" s="470"/>
      <c r="S163" s="470"/>
      <c r="T163" s="467">
        <f t="shared" si="14"/>
        <v>38</v>
      </c>
      <c r="U163" s="471"/>
      <c r="V163" s="472"/>
      <c r="W163" s="469"/>
      <c r="X163" s="326"/>
      <c r="Y163" s="455"/>
      <c r="Z163" s="370"/>
      <c r="AA163" s="455"/>
      <c r="AB163" s="370"/>
      <c r="AC163" s="455"/>
      <c r="AD163" s="370"/>
      <c r="AE163" s="326"/>
      <c r="AF163" s="467">
        <f>COUNTIF(R38:S148,1)+COUNTIF(R38:S148,1.2)</f>
        <v>4</v>
      </c>
      <c r="AG163" s="468"/>
      <c r="AH163" s="469"/>
      <c r="AI163" s="467">
        <f>COUNTIF(R38:S148,2)+COUNTIF(R38:S148,1.2)+COUNTIF(R38:S148,2.3)</f>
        <v>3</v>
      </c>
      <c r="AJ163" s="468"/>
      <c r="AK163" s="469"/>
      <c r="AL163" s="467">
        <f>COUNTIF(R38:S148,3)+COUNTIF(R38:S148,2.3)+COUNTIF(R38:S148,3.4)</f>
        <v>4</v>
      </c>
      <c r="AM163" s="468"/>
      <c r="AN163" s="469"/>
      <c r="AO163" s="467">
        <f>COUNTIF(R38:S148,4)+COUNTIF(R38:S148,3.4)+COUNTIF(R38:S148,4.5)</f>
        <v>3</v>
      </c>
      <c r="AP163" s="468"/>
      <c r="AQ163" s="469"/>
      <c r="AR163" s="467">
        <f>COUNTIF(R38:S148,5)+COUNTIF(R38:S148,4.5)+COUNTIF(R38:S148,5.6)</f>
        <v>3</v>
      </c>
      <c r="AS163" s="468"/>
      <c r="AT163" s="469"/>
      <c r="AU163" s="467">
        <f>COUNTIF(R38:S148,6)+COUNTIF(R38:S148,5.6)+COUNTIF(R38:S148,6.7)</f>
        <v>2</v>
      </c>
      <c r="AV163" s="468"/>
      <c r="AW163" s="469"/>
      <c r="AX163" s="467">
        <f>COUNTIF(R38:S148,7)+COUNTIF(R38:S148,6.7)+COUNTIF(R38:S148,7.8)</f>
        <v>3</v>
      </c>
      <c r="AY163" s="468"/>
      <c r="AZ163" s="469"/>
      <c r="BA163" s="467">
        <f>COUNTIF(R38:S148,8)+COUNTIF(R38:S148,7.8)+COUNTIF(R38:S148,8.9)</f>
        <v>5</v>
      </c>
      <c r="BB163" s="468"/>
      <c r="BC163" s="469"/>
      <c r="BD163" s="467">
        <f>COUNTIF(R38:S148,9)+COUNTIF(R38:S148,8.9)+COUNTIF(R38:S148,9.1)</f>
        <v>2</v>
      </c>
      <c r="BE163" s="468"/>
      <c r="BF163" s="469"/>
      <c r="BG163" s="467">
        <f>COUNTIF(R38:S148,10)+COUNTIF(R38:S148,9.1)+COUNTIF(R38:S148,10.11)</f>
        <v>5</v>
      </c>
      <c r="BH163" s="468"/>
      <c r="BI163" s="469"/>
      <c r="BJ163" s="467">
        <f>COUNTIF(R38:S148,11)+COUNTIF(R38:S148,10.11)+COUNTIF(R38:S148,11.12)</f>
        <v>4</v>
      </c>
      <c r="BK163" s="468"/>
      <c r="BL163" s="469"/>
      <c r="BM163" s="467"/>
      <c r="BN163" s="468"/>
      <c r="BO163" s="468"/>
      <c r="BP163" s="325"/>
      <c r="BQ163" s="326"/>
      <c r="BR163" s="326"/>
      <c r="BS163" s="326"/>
      <c r="BT163" s="327"/>
      <c r="BU163" s="187"/>
      <c r="BV163" s="182"/>
      <c r="BW163" s="182"/>
      <c r="BX163" s="182"/>
    </row>
    <row r="164" spans="1:202" ht="51" customHeight="1" thickBot="1" x14ac:dyDescent="0.7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9"/>
      <c r="S164" s="9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10"/>
      <c r="BS164" s="10"/>
      <c r="BT164" s="10"/>
      <c r="BU164" s="187"/>
    </row>
    <row r="165" spans="1:202" s="12" customFormat="1" ht="48.15" customHeight="1" thickBot="1" x14ac:dyDescent="0.65">
      <c r="A165" s="362" t="s">
        <v>25</v>
      </c>
      <c r="B165" s="363"/>
      <c r="C165" s="363"/>
      <c r="D165" s="363"/>
      <c r="E165" s="363"/>
      <c r="F165" s="363"/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63"/>
      <c r="R165" s="363"/>
      <c r="S165" s="364"/>
      <c r="T165" s="441" t="s">
        <v>33</v>
      </c>
      <c r="U165" s="442"/>
      <c r="V165" s="442"/>
      <c r="W165" s="442"/>
      <c r="X165" s="442"/>
      <c r="Y165" s="442"/>
      <c r="Z165" s="442"/>
      <c r="AA165" s="442"/>
      <c r="AB165" s="442"/>
      <c r="AC165" s="442"/>
      <c r="AD165" s="442"/>
      <c r="AE165" s="442"/>
      <c r="AF165" s="442"/>
      <c r="AG165" s="442"/>
      <c r="AH165" s="442"/>
      <c r="AI165" s="442"/>
      <c r="AJ165" s="442"/>
      <c r="AK165" s="491"/>
      <c r="AL165" s="301" t="s">
        <v>217</v>
      </c>
      <c r="AM165" s="302"/>
      <c r="AN165" s="302"/>
      <c r="AO165" s="302"/>
      <c r="AP165" s="302"/>
      <c r="AQ165" s="302"/>
      <c r="AR165" s="302"/>
      <c r="AS165" s="302"/>
      <c r="AT165" s="302"/>
      <c r="AU165" s="302"/>
      <c r="AV165" s="302"/>
      <c r="AW165" s="302"/>
      <c r="AX165" s="302"/>
      <c r="AY165" s="302"/>
      <c r="AZ165" s="303"/>
      <c r="BA165" s="301" t="s">
        <v>24</v>
      </c>
      <c r="BB165" s="302"/>
      <c r="BC165" s="302"/>
      <c r="BD165" s="302"/>
      <c r="BE165" s="302"/>
      <c r="BF165" s="302"/>
      <c r="BG165" s="302"/>
      <c r="BH165" s="302"/>
      <c r="BI165" s="302"/>
      <c r="BJ165" s="302"/>
      <c r="BK165" s="302"/>
      <c r="BL165" s="302"/>
      <c r="BM165" s="302"/>
      <c r="BN165" s="302"/>
      <c r="BO165" s="302"/>
      <c r="BP165" s="302"/>
      <c r="BQ165" s="302"/>
      <c r="BR165" s="302"/>
      <c r="BS165" s="302"/>
      <c r="BT165" s="303"/>
      <c r="BU165" s="181"/>
      <c r="BV165" s="183"/>
      <c r="BW165" s="183"/>
      <c r="BX165" s="183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</row>
    <row r="166" spans="1:202" s="12" customFormat="1" ht="79.349999999999994" customHeight="1" thickBot="1" x14ac:dyDescent="0.65">
      <c r="A166" s="310" t="s">
        <v>20</v>
      </c>
      <c r="B166" s="311"/>
      <c r="C166" s="311"/>
      <c r="D166" s="311"/>
      <c r="E166" s="311"/>
      <c r="F166" s="311"/>
      <c r="G166" s="419"/>
      <c r="H166" s="376" t="s">
        <v>19</v>
      </c>
      <c r="I166" s="376"/>
      <c r="J166" s="376"/>
      <c r="K166" s="376" t="s">
        <v>21</v>
      </c>
      <c r="L166" s="376"/>
      <c r="M166" s="376"/>
      <c r="N166" s="550" t="s">
        <v>34</v>
      </c>
      <c r="O166" s="305"/>
      <c r="P166" s="305"/>
      <c r="Q166" s="305"/>
      <c r="R166" s="305"/>
      <c r="S166" s="306"/>
      <c r="T166" s="304" t="s">
        <v>20</v>
      </c>
      <c r="U166" s="305"/>
      <c r="V166" s="305"/>
      <c r="W166" s="305"/>
      <c r="X166" s="305"/>
      <c r="Y166" s="305"/>
      <c r="Z166" s="306"/>
      <c r="AA166" s="310" t="s">
        <v>19</v>
      </c>
      <c r="AB166" s="311"/>
      <c r="AC166" s="419"/>
      <c r="AD166" s="377" t="s">
        <v>21</v>
      </c>
      <c r="AE166" s="311"/>
      <c r="AF166" s="419"/>
      <c r="AG166" s="550" t="s">
        <v>34</v>
      </c>
      <c r="AH166" s="305"/>
      <c r="AI166" s="305"/>
      <c r="AJ166" s="305"/>
      <c r="AK166" s="306"/>
      <c r="AL166" s="310" t="s">
        <v>19</v>
      </c>
      <c r="AM166" s="311"/>
      <c r="AN166" s="311"/>
      <c r="AO166" s="311"/>
      <c r="AP166" s="419"/>
      <c r="AQ166" s="377" t="s">
        <v>21</v>
      </c>
      <c r="AR166" s="311"/>
      <c r="AS166" s="311"/>
      <c r="AT166" s="311"/>
      <c r="AU166" s="419"/>
      <c r="AV166" s="550" t="s">
        <v>34</v>
      </c>
      <c r="AW166" s="305"/>
      <c r="AX166" s="305"/>
      <c r="AY166" s="305"/>
      <c r="AZ166" s="306"/>
      <c r="BA166" s="307" t="s">
        <v>215</v>
      </c>
      <c r="BB166" s="308"/>
      <c r="BC166" s="308"/>
      <c r="BD166" s="308"/>
      <c r="BE166" s="308"/>
      <c r="BF166" s="308"/>
      <c r="BG166" s="308"/>
      <c r="BH166" s="308"/>
      <c r="BI166" s="308"/>
      <c r="BJ166" s="308"/>
      <c r="BK166" s="308"/>
      <c r="BL166" s="308"/>
      <c r="BM166" s="308"/>
      <c r="BN166" s="308"/>
      <c r="BO166" s="308"/>
      <c r="BP166" s="308"/>
      <c r="BQ166" s="308"/>
      <c r="BR166" s="308"/>
      <c r="BS166" s="308"/>
      <c r="BT166" s="309"/>
      <c r="BU166" s="181"/>
      <c r="BV166" s="183"/>
      <c r="BW166" s="183"/>
      <c r="BX166" s="183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</row>
    <row r="167" spans="1:202" s="12" customFormat="1" ht="51" customHeight="1" x14ac:dyDescent="0.6">
      <c r="A167" s="536" t="s">
        <v>115</v>
      </c>
      <c r="B167" s="537"/>
      <c r="C167" s="537"/>
      <c r="D167" s="537"/>
      <c r="E167" s="537"/>
      <c r="F167" s="537"/>
      <c r="G167" s="538"/>
      <c r="H167" s="539">
        <v>2</v>
      </c>
      <c r="I167" s="537"/>
      <c r="J167" s="538"/>
      <c r="K167" s="539">
        <v>2</v>
      </c>
      <c r="L167" s="537"/>
      <c r="M167" s="538"/>
      <c r="N167" s="540">
        <f>K167*1.5</f>
        <v>3</v>
      </c>
      <c r="O167" s="541"/>
      <c r="P167" s="541"/>
      <c r="Q167" s="541"/>
      <c r="R167" s="541"/>
      <c r="S167" s="542"/>
      <c r="T167" s="313" t="s">
        <v>213</v>
      </c>
      <c r="U167" s="314"/>
      <c r="V167" s="314"/>
      <c r="W167" s="314"/>
      <c r="X167" s="314"/>
      <c r="Y167" s="314"/>
      <c r="Z167" s="315"/>
      <c r="AA167" s="313">
        <v>6</v>
      </c>
      <c r="AB167" s="314"/>
      <c r="AC167" s="398"/>
      <c r="AD167" s="392">
        <v>4</v>
      </c>
      <c r="AE167" s="314"/>
      <c r="AF167" s="398"/>
      <c r="AG167" s="514">
        <f>AD167*1.5</f>
        <v>6</v>
      </c>
      <c r="AH167" s="515"/>
      <c r="AI167" s="515"/>
      <c r="AJ167" s="515"/>
      <c r="AK167" s="516"/>
      <c r="AL167" s="510">
        <v>12</v>
      </c>
      <c r="AM167" s="517"/>
      <c r="AN167" s="517"/>
      <c r="AO167" s="517"/>
      <c r="AP167" s="511"/>
      <c r="AQ167" s="488">
        <v>18</v>
      </c>
      <c r="AR167" s="517"/>
      <c r="AS167" s="517"/>
      <c r="AT167" s="517"/>
      <c r="AU167" s="511"/>
      <c r="AV167" s="559">
        <f>AQ167*1.5</f>
        <v>27</v>
      </c>
      <c r="AW167" s="560"/>
      <c r="AX167" s="560"/>
      <c r="AY167" s="560"/>
      <c r="AZ167" s="561"/>
      <c r="BA167" s="524" t="s">
        <v>216</v>
      </c>
      <c r="BB167" s="525"/>
      <c r="BC167" s="525"/>
      <c r="BD167" s="525"/>
      <c r="BE167" s="525"/>
      <c r="BF167" s="525"/>
      <c r="BG167" s="525"/>
      <c r="BH167" s="525"/>
      <c r="BI167" s="525"/>
      <c r="BJ167" s="525"/>
      <c r="BK167" s="525"/>
      <c r="BL167" s="525"/>
      <c r="BM167" s="525"/>
      <c r="BN167" s="525"/>
      <c r="BO167" s="525"/>
      <c r="BP167" s="525"/>
      <c r="BQ167" s="525"/>
      <c r="BR167" s="525"/>
      <c r="BS167" s="525"/>
      <c r="BT167" s="526"/>
      <c r="BU167" s="181"/>
      <c r="BV167" s="183"/>
      <c r="BW167" s="183"/>
      <c r="BX167" s="183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  <c r="GE167" s="11"/>
      <c r="GF167" s="11"/>
      <c r="GG167" s="11"/>
      <c r="GH167" s="11"/>
      <c r="GI167" s="11"/>
      <c r="GJ167" s="11"/>
      <c r="GK167" s="11"/>
      <c r="GL167" s="11"/>
      <c r="GM167" s="11"/>
      <c r="GN167" s="11"/>
      <c r="GO167" s="11"/>
      <c r="GP167" s="11"/>
      <c r="GQ167" s="11"/>
      <c r="GR167" s="11"/>
      <c r="GS167" s="11"/>
      <c r="GT167" s="11"/>
    </row>
    <row r="168" spans="1:202" s="12" customFormat="1" ht="51" customHeight="1" thickBot="1" x14ac:dyDescent="0.65">
      <c r="A168" s="359"/>
      <c r="B168" s="360"/>
      <c r="C168" s="360"/>
      <c r="D168" s="360"/>
      <c r="E168" s="360"/>
      <c r="F168" s="360"/>
      <c r="G168" s="425"/>
      <c r="H168" s="424"/>
      <c r="I168" s="360"/>
      <c r="J168" s="425"/>
      <c r="K168" s="424"/>
      <c r="L168" s="360"/>
      <c r="M168" s="425"/>
      <c r="N168" s="500"/>
      <c r="O168" s="543"/>
      <c r="P168" s="543"/>
      <c r="Q168" s="543"/>
      <c r="R168" s="543"/>
      <c r="S168" s="544"/>
      <c r="T168" s="359" t="s">
        <v>214</v>
      </c>
      <c r="U168" s="360"/>
      <c r="V168" s="360"/>
      <c r="W168" s="360"/>
      <c r="X168" s="360"/>
      <c r="Y168" s="360"/>
      <c r="Z168" s="361"/>
      <c r="AA168" s="359">
        <v>8</v>
      </c>
      <c r="AB168" s="360"/>
      <c r="AC168" s="425"/>
      <c r="AD168" s="424">
        <v>4</v>
      </c>
      <c r="AE168" s="360"/>
      <c r="AF168" s="425"/>
      <c r="AG168" s="500">
        <f>AD168*1.5</f>
        <v>6</v>
      </c>
      <c r="AH168" s="543"/>
      <c r="AI168" s="543"/>
      <c r="AJ168" s="543"/>
      <c r="AK168" s="544"/>
      <c r="AL168" s="359"/>
      <c r="AM168" s="360"/>
      <c r="AN168" s="360"/>
      <c r="AO168" s="360"/>
      <c r="AP168" s="425"/>
      <c r="AQ168" s="424"/>
      <c r="AR168" s="360"/>
      <c r="AS168" s="360"/>
      <c r="AT168" s="360"/>
      <c r="AU168" s="425"/>
      <c r="AV168" s="500"/>
      <c r="AW168" s="543"/>
      <c r="AX168" s="543"/>
      <c r="AY168" s="543"/>
      <c r="AZ168" s="544"/>
      <c r="BA168" s="527"/>
      <c r="BB168" s="528"/>
      <c r="BC168" s="528"/>
      <c r="BD168" s="528"/>
      <c r="BE168" s="528"/>
      <c r="BF168" s="528"/>
      <c r="BG168" s="528"/>
      <c r="BH168" s="528"/>
      <c r="BI168" s="528"/>
      <c r="BJ168" s="528"/>
      <c r="BK168" s="528"/>
      <c r="BL168" s="528"/>
      <c r="BM168" s="528"/>
      <c r="BN168" s="528"/>
      <c r="BO168" s="528"/>
      <c r="BP168" s="528"/>
      <c r="BQ168" s="528"/>
      <c r="BR168" s="528"/>
      <c r="BS168" s="528"/>
      <c r="BT168" s="529"/>
      <c r="BU168" s="181"/>
      <c r="BV168" s="183"/>
      <c r="BW168" s="183"/>
      <c r="BX168" s="183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  <c r="GB168" s="11"/>
      <c r="GC168" s="11"/>
      <c r="GD168" s="11"/>
      <c r="GE168" s="11"/>
      <c r="GF168" s="11"/>
      <c r="GG168" s="11"/>
      <c r="GH168" s="11"/>
      <c r="GI168" s="11"/>
      <c r="GJ168" s="11"/>
      <c r="GK168" s="11"/>
      <c r="GL168" s="11"/>
      <c r="GM168" s="11"/>
      <c r="GN168" s="11"/>
      <c r="GO168" s="11"/>
      <c r="GP168" s="11"/>
      <c r="GQ168" s="11"/>
      <c r="GR168" s="11"/>
      <c r="GS168" s="11"/>
      <c r="GT168" s="11"/>
    </row>
    <row r="169" spans="1:202" s="15" customFormat="1" ht="38.25" customHeight="1" x14ac:dyDescent="0.7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9"/>
      <c r="S169" s="9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10"/>
      <c r="BS169" s="10"/>
      <c r="BT169" s="10"/>
      <c r="BU169" s="187">
        <f t="shared" ref="BU169" si="15">SUM(X169:AE169)</f>
        <v>0</v>
      </c>
      <c r="BV169" s="182"/>
      <c r="BW169" s="182"/>
      <c r="BX169" s="183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</row>
    <row r="170" spans="1:202" s="15" customFormat="1" ht="43.5" customHeight="1" x14ac:dyDescent="0.7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8"/>
      <c r="AB170" s="9"/>
      <c r="AC170" s="9"/>
      <c r="AD170" s="9"/>
      <c r="AF170" s="8"/>
      <c r="AG170" s="9"/>
      <c r="AH170" s="9"/>
      <c r="AI170" s="9"/>
      <c r="AJ170" s="9"/>
      <c r="AK170" s="9"/>
      <c r="AL170" s="21" t="s">
        <v>296</v>
      </c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10"/>
      <c r="BS170" s="10"/>
      <c r="BT170" s="10"/>
      <c r="BU170" s="187">
        <f>SUM(X170:AL170)</f>
        <v>0</v>
      </c>
      <c r="BV170" s="182"/>
      <c r="BW170" s="182"/>
      <c r="BX170" s="183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</row>
    <row r="171" spans="1:202" s="15" customFormat="1" ht="24" customHeight="1" thickBot="1" x14ac:dyDescent="0.7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9"/>
      <c r="S171" s="9"/>
      <c r="T171" s="8"/>
      <c r="U171" s="22"/>
      <c r="V171" s="22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10"/>
      <c r="BS171" s="10"/>
      <c r="BT171" s="10"/>
      <c r="BU171" s="187">
        <f t="shared" ref="BU171" si="16">SUM(X171:AE171)</f>
        <v>0</v>
      </c>
      <c r="BV171" s="182"/>
      <c r="BW171" s="182"/>
      <c r="BX171" s="183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</row>
    <row r="172" spans="1:202" s="15" customFormat="1" ht="126.75" customHeight="1" thickBot="1" x14ac:dyDescent="0.6">
      <c r="A172" s="301" t="s">
        <v>297</v>
      </c>
      <c r="B172" s="302"/>
      <c r="C172" s="302"/>
      <c r="D172" s="302"/>
      <c r="E172" s="362" t="s">
        <v>298</v>
      </c>
      <c r="F172" s="363"/>
      <c r="G172" s="363"/>
      <c r="H172" s="363"/>
      <c r="I172" s="363"/>
      <c r="J172" s="363"/>
      <c r="K172" s="363"/>
      <c r="L172" s="363"/>
      <c r="M172" s="363"/>
      <c r="N172" s="363"/>
      <c r="O172" s="363"/>
      <c r="P172" s="363"/>
      <c r="Q172" s="363"/>
      <c r="R172" s="363"/>
      <c r="S172" s="363"/>
      <c r="T172" s="363"/>
      <c r="U172" s="363"/>
      <c r="V172" s="363"/>
      <c r="W172" s="363"/>
      <c r="X172" s="363"/>
      <c r="Y172" s="363"/>
      <c r="Z172" s="363"/>
      <c r="AA172" s="363"/>
      <c r="AB172" s="363"/>
      <c r="AC172" s="363"/>
      <c r="AD172" s="363"/>
      <c r="AE172" s="363"/>
      <c r="AF172" s="363"/>
      <c r="AG172" s="363"/>
      <c r="AH172" s="363"/>
      <c r="AI172" s="363"/>
      <c r="AJ172" s="363"/>
      <c r="AK172" s="363"/>
      <c r="AL172" s="363"/>
      <c r="AM172" s="363"/>
      <c r="AN172" s="363"/>
      <c r="AO172" s="363"/>
      <c r="AP172" s="363"/>
      <c r="AQ172" s="363"/>
      <c r="AR172" s="363"/>
      <c r="AS172" s="363"/>
      <c r="AT172" s="363"/>
      <c r="AU172" s="363"/>
      <c r="AV172" s="363"/>
      <c r="AW172" s="363"/>
      <c r="AX172" s="363"/>
      <c r="AY172" s="363"/>
      <c r="AZ172" s="363"/>
      <c r="BA172" s="363"/>
      <c r="BB172" s="363"/>
      <c r="BC172" s="363"/>
      <c r="BD172" s="363"/>
      <c r="BE172" s="363"/>
      <c r="BF172" s="363"/>
      <c r="BG172" s="363"/>
      <c r="BH172" s="363"/>
      <c r="BI172" s="363"/>
      <c r="BJ172" s="363"/>
      <c r="BK172" s="363"/>
      <c r="BL172" s="364"/>
      <c r="BM172" s="301" t="s">
        <v>299</v>
      </c>
      <c r="BN172" s="302"/>
      <c r="BO172" s="302"/>
      <c r="BP172" s="302"/>
      <c r="BQ172" s="302"/>
      <c r="BR172" s="302"/>
      <c r="BS172" s="302"/>
      <c r="BT172" s="303"/>
      <c r="BU172" s="187"/>
      <c r="BV172" s="182"/>
      <c r="BW172" s="182"/>
      <c r="BX172" s="183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</row>
    <row r="173" spans="1:202" s="15" customFormat="1" ht="124.65" customHeight="1" x14ac:dyDescent="0.55000000000000004">
      <c r="A173" s="313" t="s">
        <v>300</v>
      </c>
      <c r="B173" s="314"/>
      <c r="C173" s="314"/>
      <c r="D173" s="315"/>
      <c r="E173" s="283" t="s">
        <v>476</v>
      </c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  <c r="AA173" s="284"/>
      <c r="AB173" s="284"/>
      <c r="AC173" s="284"/>
      <c r="AD173" s="284"/>
      <c r="AE173" s="284"/>
      <c r="AF173" s="284"/>
      <c r="AG173" s="284"/>
      <c r="AH173" s="284"/>
      <c r="AI173" s="284"/>
      <c r="AJ173" s="284"/>
      <c r="AK173" s="284"/>
      <c r="AL173" s="284"/>
      <c r="AM173" s="284"/>
      <c r="AN173" s="284"/>
      <c r="AO173" s="284"/>
      <c r="AP173" s="284"/>
      <c r="AQ173" s="284"/>
      <c r="AR173" s="284"/>
      <c r="AS173" s="284"/>
      <c r="AT173" s="284"/>
      <c r="AU173" s="284"/>
      <c r="AV173" s="284"/>
      <c r="AW173" s="284"/>
      <c r="AX173" s="284"/>
      <c r="AY173" s="284"/>
      <c r="AZ173" s="284"/>
      <c r="BA173" s="284"/>
      <c r="BB173" s="284"/>
      <c r="BC173" s="284"/>
      <c r="BD173" s="284"/>
      <c r="BE173" s="284"/>
      <c r="BF173" s="284"/>
      <c r="BG173" s="284"/>
      <c r="BH173" s="284"/>
      <c r="BI173" s="284"/>
      <c r="BJ173" s="284"/>
      <c r="BK173" s="284"/>
      <c r="BL173" s="285"/>
      <c r="BM173" s="274" t="s">
        <v>597</v>
      </c>
      <c r="BN173" s="275"/>
      <c r="BO173" s="275"/>
      <c r="BP173" s="275"/>
      <c r="BQ173" s="275"/>
      <c r="BR173" s="275"/>
      <c r="BS173" s="275"/>
      <c r="BT173" s="276"/>
      <c r="BU173" s="200" t="s">
        <v>503</v>
      </c>
      <c r="BV173" s="201"/>
      <c r="BW173" s="201"/>
      <c r="BX173" s="202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16"/>
      <c r="CJ173" s="16"/>
      <c r="CK173" s="16"/>
    </row>
    <row r="174" spans="1:202" s="15" customFormat="1" ht="66" customHeight="1" x14ac:dyDescent="0.55000000000000004">
      <c r="A174" s="316" t="s">
        <v>301</v>
      </c>
      <c r="B174" s="317"/>
      <c r="C174" s="317"/>
      <c r="D174" s="318"/>
      <c r="E174" s="277" t="s">
        <v>477</v>
      </c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  <c r="AM174" s="278"/>
      <c r="AN174" s="278"/>
      <c r="AO174" s="278"/>
      <c r="AP174" s="278"/>
      <c r="AQ174" s="278"/>
      <c r="AR174" s="278"/>
      <c r="AS174" s="278"/>
      <c r="AT174" s="278"/>
      <c r="AU174" s="278"/>
      <c r="AV174" s="278"/>
      <c r="AW174" s="278"/>
      <c r="AX174" s="278"/>
      <c r="AY174" s="278"/>
      <c r="AZ174" s="278"/>
      <c r="BA174" s="278"/>
      <c r="BB174" s="278"/>
      <c r="BC174" s="278"/>
      <c r="BD174" s="278"/>
      <c r="BE174" s="278"/>
      <c r="BF174" s="278"/>
      <c r="BG174" s="278"/>
      <c r="BH174" s="278"/>
      <c r="BI174" s="278"/>
      <c r="BJ174" s="278"/>
      <c r="BK174" s="278"/>
      <c r="BL174" s="279"/>
      <c r="BM174" s="292" t="s">
        <v>598</v>
      </c>
      <c r="BN174" s="293"/>
      <c r="BO174" s="293"/>
      <c r="BP174" s="293"/>
      <c r="BQ174" s="293"/>
      <c r="BR174" s="293"/>
      <c r="BS174" s="293"/>
      <c r="BT174" s="294"/>
      <c r="BU174" s="203" t="s">
        <v>497</v>
      </c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16"/>
      <c r="CJ174" s="16"/>
      <c r="CK174" s="16"/>
    </row>
    <row r="175" spans="1:202" s="15" customFormat="1" ht="66" customHeight="1" thickBot="1" x14ac:dyDescent="0.6">
      <c r="A175" s="325" t="s">
        <v>47</v>
      </c>
      <c r="B175" s="326"/>
      <c r="C175" s="326"/>
      <c r="D175" s="327"/>
      <c r="E175" s="280" t="s">
        <v>478</v>
      </c>
      <c r="F175" s="281"/>
      <c r="G175" s="281"/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81"/>
      <c r="AB175" s="281"/>
      <c r="AC175" s="281"/>
      <c r="AD175" s="281"/>
      <c r="AE175" s="281"/>
      <c r="AF175" s="281"/>
      <c r="AG175" s="281"/>
      <c r="AH175" s="281"/>
      <c r="AI175" s="281"/>
      <c r="AJ175" s="281"/>
      <c r="AK175" s="281"/>
      <c r="AL175" s="281"/>
      <c r="AM175" s="281"/>
      <c r="AN175" s="281"/>
      <c r="AO175" s="281"/>
      <c r="AP175" s="281"/>
      <c r="AQ175" s="281"/>
      <c r="AR175" s="281"/>
      <c r="AS175" s="281"/>
      <c r="AT175" s="281"/>
      <c r="AU175" s="281"/>
      <c r="AV175" s="281"/>
      <c r="AW175" s="281"/>
      <c r="AX175" s="281"/>
      <c r="AY175" s="281"/>
      <c r="AZ175" s="281"/>
      <c r="BA175" s="281"/>
      <c r="BB175" s="281"/>
      <c r="BC175" s="281"/>
      <c r="BD175" s="281"/>
      <c r="BE175" s="281"/>
      <c r="BF175" s="281"/>
      <c r="BG175" s="281"/>
      <c r="BH175" s="281"/>
      <c r="BI175" s="281"/>
      <c r="BJ175" s="281"/>
      <c r="BK175" s="281"/>
      <c r="BL175" s="282"/>
      <c r="BM175" s="271" t="s">
        <v>599</v>
      </c>
      <c r="BN175" s="272"/>
      <c r="BO175" s="272"/>
      <c r="BP175" s="272"/>
      <c r="BQ175" s="272"/>
      <c r="BR175" s="272"/>
      <c r="BS175" s="272"/>
      <c r="BT175" s="273"/>
      <c r="BU175" s="200" t="s">
        <v>489</v>
      </c>
      <c r="BV175" s="201"/>
      <c r="BW175" s="201"/>
      <c r="BX175" s="20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2"/>
      <c r="CJ175" s="2"/>
      <c r="CK175" s="2"/>
    </row>
    <row r="176" spans="1:202" s="47" customFormat="1" ht="31.35" customHeight="1" x14ac:dyDescent="0.85">
      <c r="R176" s="248"/>
      <c r="S176" s="248"/>
      <c r="BR176" s="256"/>
      <c r="BS176" s="256"/>
      <c r="BT176" s="256"/>
      <c r="BU176" s="204"/>
      <c r="BV176" s="205"/>
      <c r="BW176" s="205"/>
      <c r="BX176" s="7"/>
      <c r="BY176" s="4"/>
      <c r="BZ176" s="4"/>
      <c r="CA176" s="4"/>
      <c r="CB176" s="4"/>
      <c r="CC176" s="4"/>
      <c r="CD176" s="4"/>
      <c r="CE176" s="4"/>
      <c r="CF176" s="4"/>
      <c r="CG176" s="4"/>
      <c r="CH176" s="4"/>
    </row>
    <row r="177" spans="1:89" s="110" customFormat="1" ht="42.6" customHeight="1" x14ac:dyDescent="0.25">
      <c r="A177" s="50" t="s">
        <v>375</v>
      </c>
      <c r="B177" s="265"/>
      <c r="C177" s="265"/>
      <c r="D177" s="265"/>
      <c r="E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108"/>
      <c r="S177" s="108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109"/>
      <c r="AG177" s="265"/>
      <c r="AH177" s="265"/>
      <c r="AT177" s="566" t="s">
        <v>375</v>
      </c>
      <c r="AU177" s="566"/>
      <c r="AV177" s="566"/>
      <c r="AW177" s="566"/>
      <c r="AX177" s="566"/>
      <c r="AY177" s="566"/>
      <c r="AZ177" s="566"/>
      <c r="BA177" s="566"/>
      <c r="BB177" s="566"/>
      <c r="BC177" s="265"/>
      <c r="BD177" s="265"/>
      <c r="BE177" s="265"/>
      <c r="BF177" s="265"/>
      <c r="BG177" s="265"/>
      <c r="BH177" s="265"/>
      <c r="BI177" s="265"/>
      <c r="BJ177" s="265"/>
      <c r="BK177" s="265"/>
      <c r="BL177" s="265"/>
      <c r="BM177" s="265"/>
      <c r="BN177" s="265"/>
      <c r="BO177" s="265"/>
      <c r="BP177" s="265"/>
      <c r="BQ177" s="265"/>
      <c r="BR177" s="265"/>
      <c r="BS177" s="265"/>
      <c r="BU177" s="206"/>
      <c r="BV177" s="206"/>
      <c r="BW177" s="206"/>
      <c r="BX177" s="206"/>
      <c r="BY177" s="206"/>
      <c r="BZ177" s="206"/>
      <c r="CA177" s="206"/>
      <c r="CB177" s="206"/>
      <c r="CC177" s="206"/>
      <c r="CD177" s="206"/>
      <c r="CE177" s="206"/>
      <c r="CF177" s="206"/>
      <c r="CG177" s="206"/>
      <c r="CH177" s="206"/>
    </row>
    <row r="178" spans="1:89" s="57" customFormat="1" ht="42.6" customHeight="1" x14ac:dyDescent="0.75">
      <c r="A178" s="513" t="s">
        <v>377</v>
      </c>
      <c r="B178" s="513"/>
      <c r="C178" s="513"/>
      <c r="D178" s="513"/>
      <c r="E178" s="513"/>
      <c r="F178" s="513"/>
      <c r="G178" s="513"/>
      <c r="H178" s="513"/>
      <c r="I178" s="513"/>
      <c r="J178" s="513"/>
      <c r="K178" s="513"/>
      <c r="L178" s="513"/>
      <c r="M178" s="513"/>
      <c r="N178" s="513"/>
      <c r="O178" s="513"/>
      <c r="P178" s="513"/>
      <c r="Q178" s="513"/>
      <c r="R178" s="513"/>
      <c r="S178" s="513"/>
      <c r="T178" s="513"/>
      <c r="U178" s="513"/>
      <c r="V178" s="513"/>
      <c r="W178" s="513"/>
      <c r="X178" s="513"/>
      <c r="Y178" s="513"/>
      <c r="Z178" s="513"/>
      <c r="AA178" s="513"/>
      <c r="AB178" s="513"/>
      <c r="AC178" s="513"/>
      <c r="AD178" s="513"/>
      <c r="AE178" s="513"/>
      <c r="AF178" s="264"/>
      <c r="AG178" s="264"/>
      <c r="AH178" s="264"/>
      <c r="AT178" s="513" t="s">
        <v>380</v>
      </c>
      <c r="AU178" s="513"/>
      <c r="AV178" s="513"/>
      <c r="AW178" s="513"/>
      <c r="AX178" s="513"/>
      <c r="AY178" s="513"/>
      <c r="AZ178" s="513"/>
      <c r="BA178" s="513"/>
      <c r="BB178" s="513"/>
      <c r="BC178" s="513"/>
      <c r="BD178" s="513"/>
      <c r="BE178" s="513"/>
      <c r="BF178" s="513"/>
      <c r="BG178" s="513"/>
      <c r="BH178" s="513"/>
      <c r="BI178" s="513"/>
      <c r="BJ178" s="513"/>
      <c r="BK178" s="513"/>
      <c r="BL178" s="513"/>
      <c r="BM178" s="513"/>
      <c r="BN178" s="513"/>
      <c r="BO178" s="513"/>
      <c r="BP178" s="513"/>
      <c r="BQ178" s="513"/>
      <c r="BR178" s="513"/>
      <c r="BS178" s="513"/>
      <c r="BT178" s="513"/>
      <c r="BU178" s="207"/>
      <c r="BV178" s="207"/>
      <c r="BW178" s="207"/>
      <c r="BX178" s="207"/>
      <c r="BY178" s="207"/>
      <c r="BZ178" s="207"/>
      <c r="CA178" s="207"/>
      <c r="CB178" s="207"/>
      <c r="CC178" s="207"/>
      <c r="CD178" s="207"/>
      <c r="CE178" s="207"/>
      <c r="CF178" s="207"/>
      <c r="CG178" s="207"/>
      <c r="CH178" s="207"/>
    </row>
    <row r="179" spans="1:89" s="57" customFormat="1" ht="42.6" customHeight="1" x14ac:dyDescent="0.75">
      <c r="A179" s="513"/>
      <c r="B179" s="513"/>
      <c r="C179" s="513"/>
      <c r="D179" s="513"/>
      <c r="E179" s="513"/>
      <c r="F179" s="513"/>
      <c r="G179" s="513"/>
      <c r="H179" s="513"/>
      <c r="I179" s="513"/>
      <c r="J179" s="513"/>
      <c r="K179" s="513"/>
      <c r="L179" s="513"/>
      <c r="M179" s="513"/>
      <c r="N179" s="513"/>
      <c r="O179" s="513"/>
      <c r="P179" s="513"/>
      <c r="Q179" s="513"/>
      <c r="R179" s="513"/>
      <c r="S179" s="513"/>
      <c r="T179" s="513"/>
      <c r="U179" s="513"/>
      <c r="V179" s="513"/>
      <c r="W179" s="513"/>
      <c r="X179" s="513"/>
      <c r="Y179" s="513"/>
      <c r="Z179" s="513"/>
      <c r="AA179" s="513"/>
      <c r="AB179" s="513"/>
      <c r="AC179" s="513"/>
      <c r="AD179" s="513"/>
      <c r="AE179" s="513"/>
      <c r="AF179" s="264"/>
      <c r="AG179" s="264"/>
      <c r="AH179" s="264"/>
      <c r="AT179" s="513"/>
      <c r="AU179" s="513"/>
      <c r="AV179" s="513"/>
      <c r="AW179" s="513"/>
      <c r="AX179" s="513"/>
      <c r="AY179" s="513"/>
      <c r="AZ179" s="513"/>
      <c r="BA179" s="513"/>
      <c r="BB179" s="513"/>
      <c r="BC179" s="513"/>
      <c r="BD179" s="513"/>
      <c r="BE179" s="513"/>
      <c r="BF179" s="513"/>
      <c r="BG179" s="513"/>
      <c r="BH179" s="513"/>
      <c r="BI179" s="513"/>
      <c r="BJ179" s="513"/>
      <c r="BK179" s="513"/>
      <c r="BL179" s="513"/>
      <c r="BM179" s="513"/>
      <c r="BN179" s="513"/>
      <c r="BO179" s="513"/>
      <c r="BP179" s="513"/>
      <c r="BQ179" s="513"/>
      <c r="BR179" s="513"/>
      <c r="BS179" s="513"/>
      <c r="BT179" s="513"/>
      <c r="BU179" s="207"/>
      <c r="BV179" s="207"/>
      <c r="BW179" s="207"/>
      <c r="BX179" s="207"/>
      <c r="BY179" s="207"/>
      <c r="BZ179" s="207"/>
      <c r="CA179" s="207"/>
      <c r="CB179" s="207"/>
      <c r="CC179" s="207"/>
      <c r="CD179" s="207"/>
      <c r="CE179" s="207"/>
      <c r="CF179" s="207"/>
      <c r="CG179" s="207"/>
      <c r="CH179" s="207"/>
    </row>
    <row r="180" spans="1:89" s="57" customFormat="1" ht="76.5" customHeight="1" x14ac:dyDescent="0.85">
      <c r="A180" s="519"/>
      <c r="B180" s="519"/>
      <c r="C180" s="519"/>
      <c r="D180" s="519"/>
      <c r="E180" s="519"/>
      <c r="F180" s="519"/>
      <c r="G180" s="519"/>
      <c r="H180" s="519"/>
      <c r="I180" s="519"/>
      <c r="J180" s="558" t="s">
        <v>567</v>
      </c>
      <c r="K180" s="558"/>
      <c r="L180" s="558"/>
      <c r="M180" s="558"/>
      <c r="N180" s="558"/>
      <c r="O180" s="558"/>
      <c r="P180" s="558"/>
      <c r="Q180" s="558"/>
      <c r="R180" s="558"/>
      <c r="S180" s="558"/>
      <c r="T180" s="558"/>
      <c r="U180" s="558"/>
      <c r="V180" s="264"/>
      <c r="W180" s="264"/>
      <c r="X180" s="264"/>
      <c r="Y180" s="264"/>
      <c r="Z180" s="264"/>
      <c r="AA180" s="264"/>
      <c r="AB180" s="264"/>
      <c r="AC180" s="264"/>
      <c r="AD180" s="264"/>
      <c r="AE180" s="111"/>
      <c r="AF180" s="264"/>
      <c r="AG180" s="264"/>
      <c r="AH180" s="264"/>
      <c r="AT180" s="519"/>
      <c r="AU180" s="519"/>
      <c r="AV180" s="519"/>
      <c r="AW180" s="519"/>
      <c r="AX180" s="519"/>
      <c r="AY180" s="519"/>
      <c r="AZ180" s="519"/>
      <c r="BA180" s="558" t="s">
        <v>381</v>
      </c>
      <c r="BB180" s="558"/>
      <c r="BC180" s="558"/>
      <c r="BD180" s="558"/>
      <c r="BE180" s="558"/>
      <c r="BF180" s="558"/>
      <c r="BG180" s="558"/>
      <c r="BH180" s="558"/>
      <c r="BI180" s="112"/>
      <c r="BJ180" s="112"/>
      <c r="BK180" s="112"/>
      <c r="BL180" s="112"/>
      <c r="BM180" s="112"/>
      <c r="BN180" s="112"/>
      <c r="BO180" s="112"/>
      <c r="BP180" s="112"/>
      <c r="BQ180" s="112"/>
      <c r="BR180" s="112"/>
      <c r="BS180" s="264"/>
      <c r="BU180" s="207"/>
      <c r="BV180" s="207"/>
      <c r="BW180" s="207"/>
      <c r="BX180" s="207"/>
      <c r="BY180" s="207"/>
      <c r="BZ180" s="207"/>
      <c r="CA180" s="207"/>
      <c r="CB180" s="207"/>
      <c r="CC180" s="207"/>
      <c r="CD180" s="207"/>
      <c r="CE180" s="207"/>
      <c r="CF180" s="207"/>
      <c r="CG180" s="207"/>
      <c r="CH180" s="207"/>
    </row>
    <row r="181" spans="1:89" s="57" customFormat="1" ht="76.5" customHeight="1" x14ac:dyDescent="0.85">
      <c r="A181" s="507"/>
      <c r="B181" s="507"/>
      <c r="C181" s="507"/>
      <c r="D181" s="507"/>
      <c r="E181" s="507"/>
      <c r="F181" s="507"/>
      <c r="G181" s="507"/>
      <c r="H181" s="507"/>
      <c r="I181" s="507"/>
      <c r="J181" s="508">
        <v>2024</v>
      </c>
      <c r="K181" s="508"/>
      <c r="L181" s="508"/>
      <c r="M181" s="508"/>
      <c r="N181" s="508"/>
      <c r="O181" s="508"/>
      <c r="P181" s="508"/>
      <c r="Q181" s="508"/>
      <c r="R181" s="508"/>
      <c r="S181" s="508"/>
      <c r="T181" s="508"/>
      <c r="U181" s="508"/>
      <c r="V181" s="264"/>
      <c r="W181" s="264"/>
      <c r="X181" s="264"/>
      <c r="Y181" s="264"/>
      <c r="Z181" s="264"/>
      <c r="AA181" s="264"/>
      <c r="AB181" s="264"/>
      <c r="AC181" s="264"/>
      <c r="AD181" s="264"/>
      <c r="AE181" s="111"/>
      <c r="AF181" s="264"/>
      <c r="AG181" s="264"/>
      <c r="AH181" s="264"/>
      <c r="AT181" s="548" t="s">
        <v>378</v>
      </c>
      <c r="AU181" s="548"/>
      <c r="AV181" s="548"/>
      <c r="AW181" s="548"/>
      <c r="AX181" s="548"/>
      <c r="AY181" s="548"/>
      <c r="AZ181" s="548"/>
      <c r="BA181" s="113" t="s">
        <v>568</v>
      </c>
      <c r="BB181" s="113"/>
      <c r="BC181" s="113"/>
      <c r="BH181" s="112"/>
      <c r="BI181" s="112"/>
      <c r="BJ181" s="112"/>
      <c r="BK181" s="112"/>
      <c r="BL181" s="112"/>
      <c r="BM181" s="112"/>
      <c r="BN181" s="112"/>
      <c r="BO181" s="112"/>
      <c r="BP181" s="112"/>
      <c r="BQ181" s="112"/>
      <c r="BR181" s="264"/>
      <c r="BS181" s="264"/>
      <c r="BU181" s="207"/>
      <c r="BV181" s="207"/>
      <c r="BW181" s="207"/>
      <c r="BX181" s="207"/>
      <c r="BY181" s="207"/>
      <c r="BZ181" s="207"/>
      <c r="CA181" s="207"/>
      <c r="CB181" s="207"/>
      <c r="CC181" s="207"/>
      <c r="CD181" s="207"/>
      <c r="CE181" s="207"/>
      <c r="CF181" s="207"/>
      <c r="CG181" s="207"/>
      <c r="CH181" s="207"/>
    </row>
    <row r="182" spans="1:89" s="57" customFormat="1" ht="28.35" customHeight="1" x14ac:dyDescent="0.85">
      <c r="A182" s="111"/>
      <c r="B182" s="111"/>
      <c r="C182" s="111"/>
      <c r="D182" s="111"/>
      <c r="E182" s="111"/>
      <c r="F182" s="111"/>
      <c r="G182" s="111"/>
      <c r="H182" s="256"/>
      <c r="I182" s="256"/>
      <c r="J182" s="256"/>
      <c r="O182" s="264"/>
      <c r="P182" s="264"/>
      <c r="Q182" s="264"/>
      <c r="R182" s="264"/>
      <c r="S182" s="264"/>
      <c r="T182" s="264"/>
      <c r="U182" s="264"/>
      <c r="V182" s="264"/>
      <c r="W182" s="264"/>
      <c r="X182" s="264"/>
      <c r="Y182" s="264"/>
      <c r="Z182" s="264"/>
      <c r="AA182" s="264"/>
      <c r="AB182" s="264"/>
      <c r="AC182" s="264"/>
      <c r="AD182" s="264"/>
      <c r="AE182" s="111"/>
      <c r="AF182" s="264"/>
      <c r="AG182" s="264"/>
      <c r="AH182" s="264"/>
      <c r="AI182" s="114"/>
      <c r="AJ182" s="114"/>
      <c r="AK182" s="114"/>
      <c r="AL182" s="114"/>
      <c r="AM182" s="114"/>
      <c r="AN182" s="114"/>
      <c r="AO182" s="114"/>
      <c r="AP182" s="256"/>
      <c r="AQ182" s="256"/>
      <c r="AR182" s="256"/>
      <c r="AW182" s="112"/>
      <c r="AX182" s="112"/>
      <c r="AY182" s="112"/>
      <c r="AZ182" s="112"/>
      <c r="BA182" s="112"/>
      <c r="BB182" s="112"/>
      <c r="BC182" s="112"/>
      <c r="BD182" s="112"/>
      <c r="BE182" s="112"/>
      <c r="BF182" s="112"/>
      <c r="BG182" s="264"/>
      <c r="BH182" s="264"/>
      <c r="BI182" s="115"/>
      <c r="BJ182" s="116">
        <f t="shared" ref="BJ182:BJ185" si="17">SUM(X182:AE182)</f>
        <v>0</v>
      </c>
      <c r="BK182" s="117"/>
      <c r="BL182" s="117"/>
      <c r="BU182" s="207"/>
      <c r="BV182" s="207"/>
      <c r="BW182" s="207"/>
      <c r="BX182" s="207"/>
      <c r="BY182" s="207"/>
      <c r="BZ182" s="207"/>
      <c r="CA182" s="207"/>
      <c r="CB182" s="207"/>
      <c r="CC182" s="207"/>
      <c r="CD182" s="207"/>
      <c r="CE182" s="207"/>
      <c r="CF182" s="207"/>
      <c r="CG182" s="207"/>
      <c r="CH182" s="207"/>
    </row>
    <row r="183" spans="1:89" s="57" customFormat="1" ht="48.75" customHeight="1" x14ac:dyDescent="0.85">
      <c r="A183" s="114"/>
      <c r="B183" s="114"/>
      <c r="C183" s="114"/>
      <c r="D183" s="114"/>
      <c r="E183" s="114"/>
      <c r="F183" s="114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9"/>
      <c r="AL183" s="111"/>
      <c r="AM183" s="120"/>
      <c r="AN183" s="111"/>
      <c r="AO183" s="111"/>
      <c r="AP183" s="111"/>
      <c r="AQ183" s="121"/>
      <c r="AR183" s="121"/>
      <c r="AS183" s="111"/>
      <c r="AT183" s="111"/>
      <c r="AU183" s="111"/>
      <c r="AV183" s="111"/>
      <c r="AW183" s="111"/>
      <c r="AX183" s="111"/>
      <c r="AY183" s="264"/>
      <c r="AZ183" s="264"/>
      <c r="BA183" s="264"/>
      <c r="BB183" s="264"/>
      <c r="BC183" s="264"/>
      <c r="BD183" s="264"/>
      <c r="BI183" s="117"/>
      <c r="BJ183" s="116">
        <f t="shared" si="17"/>
        <v>0</v>
      </c>
      <c r="BK183" s="117"/>
      <c r="BL183" s="117"/>
      <c r="BU183" s="207"/>
      <c r="BV183" s="207"/>
      <c r="BW183" s="207"/>
      <c r="BX183" s="207"/>
      <c r="BY183" s="207"/>
      <c r="BZ183" s="207"/>
      <c r="CA183" s="207"/>
      <c r="CB183" s="207"/>
      <c r="CC183" s="207"/>
      <c r="CD183" s="207"/>
      <c r="CE183" s="207"/>
      <c r="CF183" s="207"/>
      <c r="CG183" s="207"/>
      <c r="CH183" s="207"/>
    </row>
    <row r="184" spans="1:89" s="57" customFormat="1" ht="42.6" customHeight="1" x14ac:dyDescent="0.85">
      <c r="A184" s="122" t="s">
        <v>569</v>
      </c>
      <c r="B184" s="123"/>
      <c r="C184" s="123"/>
      <c r="D184" s="123"/>
      <c r="E184" s="123"/>
      <c r="F184" s="123"/>
      <c r="G184" s="264"/>
      <c r="H184" s="119"/>
      <c r="I184" s="119"/>
      <c r="J184" s="119"/>
      <c r="K184" s="119"/>
      <c r="L184" s="119"/>
      <c r="M184" s="119"/>
      <c r="N184" s="264"/>
      <c r="O184" s="264"/>
      <c r="P184" s="264"/>
      <c r="Q184" s="264"/>
      <c r="R184" s="264"/>
      <c r="S184" s="264"/>
      <c r="T184" s="264"/>
      <c r="U184" s="264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51"/>
      <c r="AL184" s="264"/>
      <c r="AM184" s="266"/>
      <c r="AN184" s="264"/>
      <c r="AO184" s="264"/>
      <c r="AP184" s="264"/>
      <c r="AW184" s="119"/>
      <c r="AX184" s="264"/>
      <c r="AY184" s="264"/>
      <c r="AZ184" s="264"/>
      <c r="BA184" s="264"/>
      <c r="BB184" s="264"/>
      <c r="BC184" s="264"/>
      <c r="BD184" s="264"/>
      <c r="BI184" s="117"/>
      <c r="BJ184" s="116">
        <f t="shared" si="17"/>
        <v>0</v>
      </c>
      <c r="BK184" s="117"/>
      <c r="BL184" s="117"/>
      <c r="BU184" s="207"/>
      <c r="BV184" s="207"/>
      <c r="BW184" s="207"/>
      <c r="BX184" s="207"/>
      <c r="BY184" s="207"/>
      <c r="BZ184" s="207"/>
      <c r="CA184" s="207"/>
      <c r="CB184" s="207"/>
      <c r="CC184" s="207"/>
      <c r="CD184" s="207"/>
      <c r="CE184" s="207"/>
      <c r="CF184" s="207"/>
      <c r="CG184" s="207"/>
      <c r="CH184" s="207"/>
    </row>
    <row r="185" spans="1:89" s="57" customFormat="1" ht="36" customHeight="1" thickBot="1" x14ac:dyDescent="0.9">
      <c r="A185" s="123"/>
      <c r="B185" s="123"/>
      <c r="C185" s="123"/>
      <c r="D185" s="123"/>
      <c r="E185" s="123"/>
      <c r="F185" s="123"/>
      <c r="G185" s="264"/>
      <c r="H185" s="119"/>
      <c r="I185" s="119"/>
      <c r="J185" s="119"/>
      <c r="K185" s="119"/>
      <c r="L185" s="119"/>
      <c r="M185" s="119"/>
      <c r="N185" s="264"/>
      <c r="O185" s="264"/>
      <c r="P185" s="264"/>
      <c r="Q185" s="264"/>
      <c r="R185" s="264"/>
      <c r="S185" s="264"/>
      <c r="T185" s="264"/>
      <c r="U185" s="264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51"/>
      <c r="AL185" s="264"/>
      <c r="AM185" s="266"/>
      <c r="AN185" s="264"/>
      <c r="AO185" s="264"/>
      <c r="AP185" s="264"/>
      <c r="AW185" s="119"/>
      <c r="AX185" s="264"/>
      <c r="AY185" s="264"/>
      <c r="AZ185" s="264"/>
      <c r="BA185" s="264"/>
      <c r="BB185" s="264"/>
      <c r="BC185" s="264"/>
      <c r="BD185" s="264"/>
      <c r="BI185" s="117"/>
      <c r="BJ185" s="116">
        <f t="shared" si="17"/>
        <v>0</v>
      </c>
      <c r="BK185" s="117"/>
      <c r="BL185" s="117"/>
      <c r="BU185" s="207"/>
      <c r="BV185" s="207"/>
      <c r="BW185" s="207"/>
      <c r="BX185" s="207"/>
      <c r="BY185" s="207"/>
      <c r="BZ185" s="207"/>
      <c r="CA185" s="207"/>
      <c r="CB185" s="207"/>
      <c r="CC185" s="207"/>
      <c r="CD185" s="207"/>
      <c r="CE185" s="207"/>
      <c r="CF185" s="207"/>
      <c r="CG185" s="207"/>
      <c r="CH185" s="207"/>
    </row>
    <row r="186" spans="1:89" s="15" customFormat="1" ht="126.75" customHeight="1" thickBot="1" x14ac:dyDescent="0.6">
      <c r="A186" s="301" t="s">
        <v>297</v>
      </c>
      <c r="B186" s="302"/>
      <c r="C186" s="302"/>
      <c r="D186" s="302"/>
      <c r="E186" s="362" t="s">
        <v>298</v>
      </c>
      <c r="F186" s="363"/>
      <c r="G186" s="363"/>
      <c r="H186" s="363"/>
      <c r="I186" s="363"/>
      <c r="J186" s="363"/>
      <c r="K186" s="363"/>
      <c r="L186" s="363"/>
      <c r="M186" s="363"/>
      <c r="N186" s="363"/>
      <c r="O186" s="363"/>
      <c r="P186" s="363"/>
      <c r="Q186" s="363"/>
      <c r="R186" s="363"/>
      <c r="S186" s="363"/>
      <c r="T186" s="363"/>
      <c r="U186" s="363"/>
      <c r="V186" s="363"/>
      <c r="W186" s="363"/>
      <c r="X186" s="363"/>
      <c r="Y186" s="363"/>
      <c r="Z186" s="363"/>
      <c r="AA186" s="363"/>
      <c r="AB186" s="363"/>
      <c r="AC186" s="363"/>
      <c r="AD186" s="363"/>
      <c r="AE186" s="363"/>
      <c r="AF186" s="363"/>
      <c r="AG186" s="363"/>
      <c r="AH186" s="363"/>
      <c r="AI186" s="363"/>
      <c r="AJ186" s="363"/>
      <c r="AK186" s="363"/>
      <c r="AL186" s="363"/>
      <c r="AM186" s="363"/>
      <c r="AN186" s="363"/>
      <c r="AO186" s="363"/>
      <c r="AP186" s="363"/>
      <c r="AQ186" s="363"/>
      <c r="AR186" s="363"/>
      <c r="AS186" s="363"/>
      <c r="AT186" s="363"/>
      <c r="AU186" s="363"/>
      <c r="AV186" s="363"/>
      <c r="AW186" s="363"/>
      <c r="AX186" s="363"/>
      <c r="AY186" s="363"/>
      <c r="AZ186" s="363"/>
      <c r="BA186" s="363"/>
      <c r="BB186" s="363"/>
      <c r="BC186" s="363"/>
      <c r="BD186" s="363"/>
      <c r="BE186" s="363"/>
      <c r="BF186" s="363"/>
      <c r="BG186" s="363"/>
      <c r="BH186" s="363"/>
      <c r="BI186" s="363"/>
      <c r="BJ186" s="363"/>
      <c r="BK186" s="363"/>
      <c r="BL186" s="364"/>
      <c r="BM186" s="301" t="s">
        <v>299</v>
      </c>
      <c r="BN186" s="302"/>
      <c r="BO186" s="302"/>
      <c r="BP186" s="302"/>
      <c r="BQ186" s="302"/>
      <c r="BR186" s="302"/>
      <c r="BS186" s="302"/>
      <c r="BT186" s="303"/>
      <c r="BU186" s="208"/>
      <c r="BV186" s="205"/>
      <c r="BW186" s="205"/>
      <c r="BX186" s="7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</row>
    <row r="187" spans="1:89" s="15" customFormat="1" ht="84.9" customHeight="1" x14ac:dyDescent="0.55000000000000004">
      <c r="A187" s="313" t="s">
        <v>48</v>
      </c>
      <c r="B187" s="314"/>
      <c r="C187" s="314"/>
      <c r="D187" s="315"/>
      <c r="E187" s="283" t="s">
        <v>479</v>
      </c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  <c r="AA187" s="284"/>
      <c r="AB187" s="284"/>
      <c r="AC187" s="284"/>
      <c r="AD187" s="284"/>
      <c r="AE187" s="284"/>
      <c r="AF187" s="284"/>
      <c r="AG187" s="284"/>
      <c r="AH187" s="284"/>
      <c r="AI187" s="284"/>
      <c r="AJ187" s="284"/>
      <c r="AK187" s="284"/>
      <c r="AL187" s="284"/>
      <c r="AM187" s="284"/>
      <c r="AN187" s="284"/>
      <c r="AO187" s="284"/>
      <c r="AP187" s="284"/>
      <c r="AQ187" s="284"/>
      <c r="AR187" s="284"/>
      <c r="AS187" s="284"/>
      <c r="AT187" s="284"/>
      <c r="AU187" s="284"/>
      <c r="AV187" s="284"/>
      <c r="AW187" s="284"/>
      <c r="AX187" s="284"/>
      <c r="AY187" s="284"/>
      <c r="AZ187" s="284"/>
      <c r="BA187" s="284"/>
      <c r="BB187" s="284"/>
      <c r="BC187" s="284"/>
      <c r="BD187" s="284"/>
      <c r="BE187" s="284"/>
      <c r="BF187" s="284"/>
      <c r="BG187" s="284"/>
      <c r="BH187" s="284"/>
      <c r="BI187" s="284"/>
      <c r="BJ187" s="284"/>
      <c r="BK187" s="284"/>
      <c r="BL187" s="285"/>
      <c r="BM187" s="274" t="s">
        <v>554</v>
      </c>
      <c r="BN187" s="275"/>
      <c r="BO187" s="275"/>
      <c r="BP187" s="275"/>
      <c r="BQ187" s="275"/>
      <c r="BR187" s="275"/>
      <c r="BS187" s="275"/>
      <c r="BT187" s="276"/>
      <c r="BU187" s="200" t="s">
        <v>506</v>
      </c>
      <c r="BV187" s="201"/>
      <c r="BW187" s="201"/>
      <c r="BX187" s="201"/>
      <c r="BY187" s="31"/>
      <c r="BZ187" s="31"/>
      <c r="CA187" s="31"/>
      <c r="CB187" s="31"/>
      <c r="CC187" s="31"/>
      <c r="CD187" s="31"/>
      <c r="CE187" s="31"/>
      <c r="CF187" s="31"/>
      <c r="CG187" s="31"/>
      <c r="CH187" s="31"/>
      <c r="CI187" s="2"/>
      <c r="CJ187" s="2"/>
      <c r="CK187" s="2"/>
    </row>
    <row r="188" spans="1:89" s="15" customFormat="1" ht="124.65" customHeight="1" x14ac:dyDescent="0.55000000000000004">
      <c r="A188" s="289" t="s">
        <v>303</v>
      </c>
      <c r="B188" s="290"/>
      <c r="C188" s="290"/>
      <c r="D188" s="291"/>
      <c r="E188" s="286" t="s">
        <v>480</v>
      </c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  <c r="AD188" s="287"/>
      <c r="AE188" s="287"/>
      <c r="AF188" s="287"/>
      <c r="AG188" s="287"/>
      <c r="AH188" s="287"/>
      <c r="AI188" s="287"/>
      <c r="AJ188" s="287"/>
      <c r="AK188" s="287"/>
      <c r="AL188" s="287"/>
      <c r="AM188" s="287"/>
      <c r="AN188" s="287"/>
      <c r="AO188" s="287"/>
      <c r="AP188" s="287"/>
      <c r="AQ188" s="287"/>
      <c r="AR188" s="287"/>
      <c r="AS188" s="287"/>
      <c r="AT188" s="287"/>
      <c r="AU188" s="287"/>
      <c r="AV188" s="287"/>
      <c r="AW188" s="287"/>
      <c r="AX188" s="287"/>
      <c r="AY188" s="287"/>
      <c r="AZ188" s="287"/>
      <c r="BA188" s="287"/>
      <c r="BB188" s="287"/>
      <c r="BC188" s="287"/>
      <c r="BD188" s="287"/>
      <c r="BE188" s="287"/>
      <c r="BF188" s="287"/>
      <c r="BG188" s="287"/>
      <c r="BH188" s="287"/>
      <c r="BI188" s="287"/>
      <c r="BJ188" s="287"/>
      <c r="BK188" s="287"/>
      <c r="BL188" s="288"/>
      <c r="BM188" s="322" t="s">
        <v>552</v>
      </c>
      <c r="BN188" s="323"/>
      <c r="BO188" s="323"/>
      <c r="BP188" s="323"/>
      <c r="BQ188" s="323"/>
      <c r="BR188" s="323"/>
      <c r="BS188" s="323"/>
      <c r="BT188" s="324"/>
      <c r="BU188" s="200" t="s">
        <v>544</v>
      </c>
      <c r="BV188" s="201"/>
      <c r="BW188" s="201"/>
      <c r="BX188" s="202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16"/>
      <c r="CJ188" s="16"/>
      <c r="CK188" s="16"/>
    </row>
    <row r="189" spans="1:89" ht="124.65" customHeight="1" x14ac:dyDescent="0.55000000000000004">
      <c r="A189" s="316" t="s">
        <v>304</v>
      </c>
      <c r="B189" s="317"/>
      <c r="C189" s="317"/>
      <c r="D189" s="318"/>
      <c r="E189" s="277" t="s">
        <v>481</v>
      </c>
      <c r="F189" s="278"/>
      <c r="G189" s="278"/>
      <c r="H189" s="278"/>
      <c r="I189" s="278"/>
      <c r="J189" s="278"/>
      <c r="K189" s="278"/>
      <c r="L189" s="278"/>
      <c r="M189" s="278"/>
      <c r="N189" s="278"/>
      <c r="O189" s="278"/>
      <c r="P189" s="278"/>
      <c r="Q189" s="278"/>
      <c r="R189" s="278"/>
      <c r="S189" s="278"/>
      <c r="T189" s="278"/>
      <c r="U189" s="278"/>
      <c r="V189" s="278"/>
      <c r="W189" s="278"/>
      <c r="X189" s="278"/>
      <c r="Y189" s="278"/>
      <c r="Z189" s="278"/>
      <c r="AA189" s="278"/>
      <c r="AB189" s="278"/>
      <c r="AC189" s="278"/>
      <c r="AD189" s="278"/>
      <c r="AE189" s="278"/>
      <c r="AF189" s="278"/>
      <c r="AG189" s="278"/>
      <c r="AH189" s="278"/>
      <c r="AI189" s="278"/>
      <c r="AJ189" s="278"/>
      <c r="AK189" s="278"/>
      <c r="AL189" s="278"/>
      <c r="AM189" s="278"/>
      <c r="AN189" s="278"/>
      <c r="AO189" s="278"/>
      <c r="AP189" s="278"/>
      <c r="AQ189" s="278"/>
      <c r="AR189" s="278"/>
      <c r="AS189" s="278"/>
      <c r="AT189" s="278"/>
      <c r="AU189" s="278"/>
      <c r="AV189" s="278"/>
      <c r="AW189" s="278"/>
      <c r="AX189" s="278"/>
      <c r="AY189" s="278"/>
      <c r="AZ189" s="278"/>
      <c r="BA189" s="278"/>
      <c r="BB189" s="278"/>
      <c r="BC189" s="278"/>
      <c r="BD189" s="278"/>
      <c r="BE189" s="278"/>
      <c r="BF189" s="278"/>
      <c r="BG189" s="278"/>
      <c r="BH189" s="278"/>
      <c r="BI189" s="278"/>
      <c r="BJ189" s="278"/>
      <c r="BK189" s="278"/>
      <c r="BL189" s="279"/>
      <c r="BM189" s="292" t="s">
        <v>553</v>
      </c>
      <c r="BN189" s="293"/>
      <c r="BO189" s="293"/>
      <c r="BP189" s="293"/>
      <c r="BQ189" s="293"/>
      <c r="BR189" s="293"/>
      <c r="BS189" s="293"/>
      <c r="BT189" s="294"/>
      <c r="BU189" s="200" t="s">
        <v>544</v>
      </c>
      <c r="BV189" s="201"/>
      <c r="BW189" s="201"/>
      <c r="BX189" s="202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16"/>
      <c r="CJ189" s="16"/>
      <c r="CK189" s="16"/>
    </row>
    <row r="190" spans="1:89" ht="84.9" customHeight="1" x14ac:dyDescent="0.55000000000000004">
      <c r="A190" s="316" t="s">
        <v>96</v>
      </c>
      <c r="B190" s="317"/>
      <c r="C190" s="317"/>
      <c r="D190" s="318"/>
      <c r="E190" s="277" t="s">
        <v>487</v>
      </c>
      <c r="F190" s="278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  <c r="AB190" s="278"/>
      <c r="AC190" s="278"/>
      <c r="AD190" s="278"/>
      <c r="AE190" s="278"/>
      <c r="AF190" s="278"/>
      <c r="AG190" s="278"/>
      <c r="AH190" s="278"/>
      <c r="AI190" s="278"/>
      <c r="AJ190" s="278"/>
      <c r="AK190" s="278"/>
      <c r="AL190" s="278"/>
      <c r="AM190" s="278"/>
      <c r="AN190" s="278"/>
      <c r="AO190" s="278"/>
      <c r="AP190" s="278"/>
      <c r="AQ190" s="278"/>
      <c r="AR190" s="278"/>
      <c r="AS190" s="278"/>
      <c r="AT190" s="278"/>
      <c r="AU190" s="278"/>
      <c r="AV190" s="278"/>
      <c r="AW190" s="278"/>
      <c r="AX190" s="278"/>
      <c r="AY190" s="278"/>
      <c r="AZ190" s="278"/>
      <c r="BA190" s="278"/>
      <c r="BB190" s="278"/>
      <c r="BC190" s="278"/>
      <c r="BD190" s="278"/>
      <c r="BE190" s="278"/>
      <c r="BF190" s="278"/>
      <c r="BG190" s="278"/>
      <c r="BH190" s="278"/>
      <c r="BI190" s="278"/>
      <c r="BJ190" s="278"/>
      <c r="BK190" s="278"/>
      <c r="BL190" s="279"/>
      <c r="BM190" s="292" t="s">
        <v>39</v>
      </c>
      <c r="BN190" s="293"/>
      <c r="BO190" s="293"/>
      <c r="BP190" s="293"/>
      <c r="BQ190" s="293"/>
      <c r="BR190" s="293"/>
      <c r="BS190" s="293"/>
      <c r="BT190" s="294"/>
      <c r="BU190" s="203" t="s">
        <v>163</v>
      </c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17"/>
      <c r="CJ190" s="17"/>
      <c r="CK190" s="17"/>
    </row>
    <row r="191" spans="1:89" ht="84.9" customHeight="1" x14ac:dyDescent="0.55000000000000004">
      <c r="A191" s="316" t="s">
        <v>97</v>
      </c>
      <c r="B191" s="317"/>
      <c r="C191" s="317"/>
      <c r="D191" s="318"/>
      <c r="E191" s="277" t="s">
        <v>482</v>
      </c>
      <c r="F191" s="278"/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8"/>
      <c r="Z191" s="278"/>
      <c r="AA191" s="278"/>
      <c r="AB191" s="278"/>
      <c r="AC191" s="278"/>
      <c r="AD191" s="278"/>
      <c r="AE191" s="278"/>
      <c r="AF191" s="278"/>
      <c r="AG191" s="278"/>
      <c r="AH191" s="278"/>
      <c r="AI191" s="278"/>
      <c r="AJ191" s="278"/>
      <c r="AK191" s="278"/>
      <c r="AL191" s="278"/>
      <c r="AM191" s="278"/>
      <c r="AN191" s="278"/>
      <c r="AO191" s="278"/>
      <c r="AP191" s="278"/>
      <c r="AQ191" s="278"/>
      <c r="AR191" s="278"/>
      <c r="AS191" s="278"/>
      <c r="AT191" s="278"/>
      <c r="AU191" s="278"/>
      <c r="AV191" s="278"/>
      <c r="AW191" s="278"/>
      <c r="AX191" s="278"/>
      <c r="AY191" s="278"/>
      <c r="AZ191" s="278"/>
      <c r="BA191" s="278"/>
      <c r="BB191" s="278"/>
      <c r="BC191" s="278"/>
      <c r="BD191" s="278"/>
      <c r="BE191" s="278"/>
      <c r="BF191" s="278"/>
      <c r="BG191" s="278"/>
      <c r="BH191" s="278"/>
      <c r="BI191" s="278"/>
      <c r="BJ191" s="278"/>
      <c r="BK191" s="278"/>
      <c r="BL191" s="279"/>
      <c r="BM191" s="292" t="s">
        <v>40</v>
      </c>
      <c r="BN191" s="293"/>
      <c r="BO191" s="293"/>
      <c r="BP191" s="293"/>
      <c r="BQ191" s="293"/>
      <c r="BR191" s="293"/>
      <c r="BS191" s="293"/>
      <c r="BT191" s="294"/>
      <c r="BU191" s="203" t="s">
        <v>100</v>
      </c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17"/>
      <c r="CJ191" s="17"/>
      <c r="CK191" s="17"/>
    </row>
    <row r="192" spans="1:89" ht="133.5" customHeight="1" x14ac:dyDescent="0.55000000000000004">
      <c r="A192" s="316" t="s">
        <v>98</v>
      </c>
      <c r="B192" s="317"/>
      <c r="C192" s="317"/>
      <c r="D192" s="318"/>
      <c r="E192" s="277" t="s">
        <v>305</v>
      </c>
      <c r="F192" s="278"/>
      <c r="G192" s="278"/>
      <c r="H192" s="278"/>
      <c r="I192" s="278"/>
      <c r="J192" s="278"/>
      <c r="K192" s="278"/>
      <c r="L192" s="278"/>
      <c r="M192" s="278"/>
      <c r="N192" s="278"/>
      <c r="O192" s="278"/>
      <c r="P192" s="278"/>
      <c r="Q192" s="278"/>
      <c r="R192" s="278"/>
      <c r="S192" s="278"/>
      <c r="T192" s="278"/>
      <c r="U192" s="278"/>
      <c r="V192" s="278"/>
      <c r="W192" s="278"/>
      <c r="X192" s="278"/>
      <c r="Y192" s="278"/>
      <c r="Z192" s="278"/>
      <c r="AA192" s="278"/>
      <c r="AB192" s="278"/>
      <c r="AC192" s="278"/>
      <c r="AD192" s="278"/>
      <c r="AE192" s="278"/>
      <c r="AF192" s="278"/>
      <c r="AG192" s="278"/>
      <c r="AH192" s="278"/>
      <c r="AI192" s="278"/>
      <c r="AJ192" s="278"/>
      <c r="AK192" s="278"/>
      <c r="AL192" s="278"/>
      <c r="AM192" s="278"/>
      <c r="AN192" s="278"/>
      <c r="AO192" s="278"/>
      <c r="AP192" s="278"/>
      <c r="AQ192" s="278"/>
      <c r="AR192" s="278"/>
      <c r="AS192" s="278"/>
      <c r="AT192" s="278"/>
      <c r="AU192" s="278"/>
      <c r="AV192" s="278"/>
      <c r="AW192" s="278"/>
      <c r="AX192" s="278"/>
      <c r="AY192" s="278"/>
      <c r="AZ192" s="278"/>
      <c r="BA192" s="278"/>
      <c r="BB192" s="278"/>
      <c r="BC192" s="278"/>
      <c r="BD192" s="278"/>
      <c r="BE192" s="278"/>
      <c r="BF192" s="278"/>
      <c r="BG192" s="278"/>
      <c r="BH192" s="278"/>
      <c r="BI192" s="278"/>
      <c r="BJ192" s="278"/>
      <c r="BK192" s="278"/>
      <c r="BL192" s="279"/>
      <c r="BM192" s="292" t="s">
        <v>57</v>
      </c>
      <c r="BN192" s="293"/>
      <c r="BO192" s="293"/>
      <c r="BP192" s="293"/>
      <c r="BQ192" s="293"/>
      <c r="BR192" s="293"/>
      <c r="BS192" s="293"/>
      <c r="BT192" s="294"/>
      <c r="BU192" s="203" t="s">
        <v>165</v>
      </c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18"/>
      <c r="CJ192" s="18"/>
      <c r="CK192" s="18"/>
    </row>
    <row r="193" spans="1:89" ht="66" customHeight="1" x14ac:dyDescent="0.55000000000000004">
      <c r="A193" s="316" t="s">
        <v>99</v>
      </c>
      <c r="B193" s="317"/>
      <c r="C193" s="317"/>
      <c r="D193" s="318"/>
      <c r="E193" s="277" t="s">
        <v>484</v>
      </c>
      <c r="F193" s="278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78"/>
      <c r="AT193" s="278"/>
      <c r="AU193" s="278"/>
      <c r="AV193" s="278"/>
      <c r="AW193" s="278"/>
      <c r="AX193" s="278"/>
      <c r="AY193" s="278"/>
      <c r="AZ193" s="278"/>
      <c r="BA193" s="278"/>
      <c r="BB193" s="278"/>
      <c r="BC193" s="278"/>
      <c r="BD193" s="278"/>
      <c r="BE193" s="278"/>
      <c r="BF193" s="278"/>
      <c r="BG193" s="278"/>
      <c r="BH193" s="278"/>
      <c r="BI193" s="278"/>
      <c r="BJ193" s="278"/>
      <c r="BK193" s="278"/>
      <c r="BL193" s="279"/>
      <c r="BM193" s="292" t="s">
        <v>37</v>
      </c>
      <c r="BN193" s="293"/>
      <c r="BO193" s="293"/>
      <c r="BP193" s="293"/>
      <c r="BQ193" s="293"/>
      <c r="BR193" s="293"/>
      <c r="BS193" s="293"/>
      <c r="BT193" s="294"/>
      <c r="BU193" s="203" t="s">
        <v>95</v>
      </c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2"/>
      <c r="CJ193" s="2"/>
      <c r="CK193" s="2"/>
    </row>
    <row r="194" spans="1:89" ht="66" customHeight="1" x14ac:dyDescent="0.55000000000000004">
      <c r="A194" s="316" t="s">
        <v>109</v>
      </c>
      <c r="B194" s="317"/>
      <c r="C194" s="317"/>
      <c r="D194" s="318"/>
      <c r="E194" s="277" t="s">
        <v>306</v>
      </c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78"/>
      <c r="AF194" s="278"/>
      <c r="AG194" s="278"/>
      <c r="AH194" s="278"/>
      <c r="AI194" s="278"/>
      <c r="AJ194" s="278"/>
      <c r="AK194" s="278"/>
      <c r="AL194" s="278"/>
      <c r="AM194" s="278"/>
      <c r="AN194" s="278"/>
      <c r="AO194" s="278"/>
      <c r="AP194" s="278"/>
      <c r="AQ194" s="278"/>
      <c r="AR194" s="278"/>
      <c r="AS194" s="278"/>
      <c r="AT194" s="278"/>
      <c r="AU194" s="278"/>
      <c r="AV194" s="278"/>
      <c r="AW194" s="278"/>
      <c r="AX194" s="278"/>
      <c r="AY194" s="278"/>
      <c r="AZ194" s="278"/>
      <c r="BA194" s="278"/>
      <c r="BB194" s="278"/>
      <c r="BC194" s="278"/>
      <c r="BD194" s="278"/>
      <c r="BE194" s="278"/>
      <c r="BF194" s="278"/>
      <c r="BG194" s="278"/>
      <c r="BH194" s="278"/>
      <c r="BI194" s="278"/>
      <c r="BJ194" s="278"/>
      <c r="BK194" s="278"/>
      <c r="BL194" s="279"/>
      <c r="BM194" s="292" t="s">
        <v>543</v>
      </c>
      <c r="BN194" s="293"/>
      <c r="BO194" s="293"/>
      <c r="BP194" s="293"/>
      <c r="BQ194" s="293"/>
      <c r="BR194" s="293"/>
      <c r="BS194" s="293"/>
      <c r="BT194" s="294"/>
      <c r="BU194" s="200" t="s">
        <v>496</v>
      </c>
      <c r="BV194" s="201"/>
      <c r="BW194" s="201"/>
      <c r="BX194" s="201"/>
      <c r="BY194" s="31"/>
      <c r="BZ194" s="31"/>
      <c r="CA194" s="31"/>
      <c r="CB194" s="31"/>
      <c r="CC194" s="31"/>
      <c r="CD194" s="31"/>
      <c r="CE194" s="31"/>
      <c r="CF194" s="31"/>
      <c r="CG194" s="31"/>
      <c r="CH194" s="31"/>
      <c r="CI194" s="2"/>
      <c r="CJ194" s="2"/>
      <c r="CK194" s="2"/>
    </row>
    <row r="195" spans="1:89" ht="66" customHeight="1" x14ac:dyDescent="0.55000000000000004">
      <c r="A195" s="316" t="s">
        <v>110</v>
      </c>
      <c r="B195" s="317"/>
      <c r="C195" s="317"/>
      <c r="D195" s="318"/>
      <c r="E195" s="277" t="s">
        <v>483</v>
      </c>
      <c r="F195" s="278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  <c r="AJ195" s="278"/>
      <c r="AK195" s="278"/>
      <c r="AL195" s="278"/>
      <c r="AM195" s="278"/>
      <c r="AN195" s="278"/>
      <c r="AO195" s="278"/>
      <c r="AP195" s="278"/>
      <c r="AQ195" s="278"/>
      <c r="AR195" s="278"/>
      <c r="AS195" s="278"/>
      <c r="AT195" s="278"/>
      <c r="AU195" s="278"/>
      <c r="AV195" s="278"/>
      <c r="AW195" s="278"/>
      <c r="AX195" s="278"/>
      <c r="AY195" s="278"/>
      <c r="AZ195" s="278"/>
      <c r="BA195" s="278"/>
      <c r="BB195" s="278"/>
      <c r="BC195" s="278"/>
      <c r="BD195" s="278"/>
      <c r="BE195" s="278"/>
      <c r="BF195" s="278"/>
      <c r="BG195" s="278"/>
      <c r="BH195" s="278"/>
      <c r="BI195" s="278"/>
      <c r="BJ195" s="278"/>
      <c r="BK195" s="278"/>
      <c r="BL195" s="279"/>
      <c r="BM195" s="292" t="s">
        <v>177</v>
      </c>
      <c r="BN195" s="293"/>
      <c r="BO195" s="293"/>
      <c r="BP195" s="293"/>
      <c r="BQ195" s="293"/>
      <c r="BR195" s="293"/>
      <c r="BS195" s="293"/>
      <c r="BT195" s="294"/>
      <c r="BU195" s="203" t="s">
        <v>66</v>
      </c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16"/>
      <c r="CJ195" s="16"/>
      <c r="CK195" s="16"/>
    </row>
    <row r="196" spans="1:89" ht="66" customHeight="1" x14ac:dyDescent="0.55000000000000004">
      <c r="A196" s="316" t="s">
        <v>111</v>
      </c>
      <c r="B196" s="317"/>
      <c r="C196" s="317"/>
      <c r="D196" s="318"/>
      <c r="E196" s="277" t="s">
        <v>302</v>
      </c>
      <c r="F196" s="278"/>
      <c r="G196" s="278"/>
      <c r="H196" s="278"/>
      <c r="I196" s="278"/>
      <c r="J196" s="278"/>
      <c r="K196" s="278"/>
      <c r="L196" s="278"/>
      <c r="M196" s="278"/>
      <c r="N196" s="278"/>
      <c r="O196" s="278"/>
      <c r="P196" s="278"/>
      <c r="Q196" s="278"/>
      <c r="R196" s="278"/>
      <c r="S196" s="278"/>
      <c r="T196" s="278"/>
      <c r="U196" s="278"/>
      <c r="V196" s="278"/>
      <c r="W196" s="278"/>
      <c r="X196" s="278"/>
      <c r="Y196" s="278"/>
      <c r="Z196" s="278"/>
      <c r="AA196" s="278"/>
      <c r="AB196" s="278"/>
      <c r="AC196" s="278"/>
      <c r="AD196" s="278"/>
      <c r="AE196" s="278"/>
      <c r="AF196" s="278"/>
      <c r="AG196" s="278"/>
      <c r="AH196" s="278"/>
      <c r="AI196" s="278"/>
      <c r="AJ196" s="278"/>
      <c r="AK196" s="278"/>
      <c r="AL196" s="278"/>
      <c r="AM196" s="278"/>
      <c r="AN196" s="278"/>
      <c r="AO196" s="278"/>
      <c r="AP196" s="278"/>
      <c r="AQ196" s="278"/>
      <c r="AR196" s="278"/>
      <c r="AS196" s="278"/>
      <c r="AT196" s="278"/>
      <c r="AU196" s="278"/>
      <c r="AV196" s="278"/>
      <c r="AW196" s="278"/>
      <c r="AX196" s="278"/>
      <c r="AY196" s="278"/>
      <c r="AZ196" s="278"/>
      <c r="BA196" s="278"/>
      <c r="BB196" s="278"/>
      <c r="BC196" s="278"/>
      <c r="BD196" s="278"/>
      <c r="BE196" s="278"/>
      <c r="BF196" s="278"/>
      <c r="BG196" s="278"/>
      <c r="BH196" s="278"/>
      <c r="BI196" s="278"/>
      <c r="BJ196" s="278"/>
      <c r="BK196" s="278"/>
      <c r="BL196" s="279"/>
      <c r="BM196" s="292" t="s">
        <v>49</v>
      </c>
      <c r="BN196" s="293"/>
      <c r="BO196" s="293"/>
      <c r="BP196" s="293"/>
      <c r="BQ196" s="293"/>
      <c r="BR196" s="293"/>
      <c r="BS196" s="293"/>
      <c r="BT196" s="294"/>
      <c r="BU196" s="209" t="s">
        <v>486</v>
      </c>
      <c r="BV196" s="210"/>
      <c r="BW196" s="210"/>
      <c r="BX196" s="210"/>
      <c r="BY196" s="211"/>
      <c r="BZ196" s="211"/>
      <c r="CA196" s="211"/>
      <c r="CB196" s="211"/>
      <c r="CC196" s="211"/>
      <c r="CD196" s="211"/>
      <c r="CE196" s="211"/>
      <c r="CF196" s="211"/>
      <c r="CG196" s="211"/>
      <c r="CH196" s="211"/>
      <c r="CI196" s="17"/>
      <c r="CJ196" s="17"/>
      <c r="CK196" s="17"/>
    </row>
    <row r="197" spans="1:89" ht="66" customHeight="1" x14ac:dyDescent="0.55000000000000004">
      <c r="A197" s="316" t="s">
        <v>116</v>
      </c>
      <c r="B197" s="317"/>
      <c r="C197" s="317"/>
      <c r="D197" s="318"/>
      <c r="E197" s="277" t="s">
        <v>502</v>
      </c>
      <c r="F197" s="278"/>
      <c r="G197" s="278"/>
      <c r="H197" s="278"/>
      <c r="I197" s="278"/>
      <c r="J197" s="278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  <c r="W197" s="278"/>
      <c r="X197" s="278"/>
      <c r="Y197" s="278"/>
      <c r="Z197" s="278"/>
      <c r="AA197" s="278"/>
      <c r="AB197" s="278"/>
      <c r="AC197" s="278"/>
      <c r="AD197" s="278"/>
      <c r="AE197" s="278"/>
      <c r="AF197" s="278"/>
      <c r="AG197" s="278"/>
      <c r="AH197" s="278"/>
      <c r="AI197" s="278"/>
      <c r="AJ197" s="278"/>
      <c r="AK197" s="278"/>
      <c r="AL197" s="278"/>
      <c r="AM197" s="278"/>
      <c r="AN197" s="278"/>
      <c r="AO197" s="278"/>
      <c r="AP197" s="278"/>
      <c r="AQ197" s="278"/>
      <c r="AR197" s="278"/>
      <c r="AS197" s="278"/>
      <c r="AT197" s="278"/>
      <c r="AU197" s="278"/>
      <c r="AV197" s="278"/>
      <c r="AW197" s="278"/>
      <c r="AX197" s="278"/>
      <c r="AY197" s="278"/>
      <c r="AZ197" s="278"/>
      <c r="BA197" s="278"/>
      <c r="BB197" s="278"/>
      <c r="BC197" s="278"/>
      <c r="BD197" s="278"/>
      <c r="BE197" s="278"/>
      <c r="BF197" s="278"/>
      <c r="BG197" s="278"/>
      <c r="BH197" s="278"/>
      <c r="BI197" s="278"/>
      <c r="BJ197" s="278"/>
      <c r="BK197" s="278"/>
      <c r="BL197" s="279"/>
      <c r="BM197" s="292" t="s">
        <v>174</v>
      </c>
      <c r="BN197" s="293"/>
      <c r="BO197" s="293"/>
      <c r="BP197" s="293"/>
      <c r="BQ197" s="293"/>
      <c r="BR197" s="293"/>
      <c r="BS197" s="293"/>
      <c r="BT197" s="294"/>
      <c r="BU197" s="203" t="s">
        <v>447</v>
      </c>
      <c r="BV197" s="31"/>
      <c r="BW197" s="31"/>
      <c r="BX197" s="31"/>
      <c r="BY197" s="31"/>
      <c r="BZ197" s="31"/>
      <c r="CA197" s="31"/>
      <c r="CB197" s="31"/>
      <c r="CC197" s="31"/>
      <c r="CD197" s="31"/>
      <c r="CE197" s="31"/>
      <c r="CF197" s="31"/>
      <c r="CG197" s="31"/>
      <c r="CH197" s="31"/>
      <c r="CI197" s="17"/>
      <c r="CJ197" s="17"/>
      <c r="CK197" s="17"/>
    </row>
    <row r="198" spans="1:89" ht="66" customHeight="1" x14ac:dyDescent="0.55000000000000004">
      <c r="A198" s="316" t="s">
        <v>346</v>
      </c>
      <c r="B198" s="317"/>
      <c r="C198" s="317"/>
      <c r="D198" s="318"/>
      <c r="E198" s="277" t="s">
        <v>307</v>
      </c>
      <c r="F198" s="278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78"/>
      <c r="AF198" s="278"/>
      <c r="AG198" s="278"/>
      <c r="AH198" s="278"/>
      <c r="AI198" s="278"/>
      <c r="AJ198" s="278"/>
      <c r="AK198" s="278"/>
      <c r="AL198" s="278"/>
      <c r="AM198" s="278"/>
      <c r="AN198" s="278"/>
      <c r="AO198" s="278"/>
      <c r="AP198" s="278"/>
      <c r="AQ198" s="278"/>
      <c r="AR198" s="278"/>
      <c r="AS198" s="278"/>
      <c r="AT198" s="278"/>
      <c r="AU198" s="278"/>
      <c r="AV198" s="278"/>
      <c r="AW198" s="278"/>
      <c r="AX198" s="278"/>
      <c r="AY198" s="278"/>
      <c r="AZ198" s="278"/>
      <c r="BA198" s="278"/>
      <c r="BB198" s="278"/>
      <c r="BC198" s="278"/>
      <c r="BD198" s="278"/>
      <c r="BE198" s="278"/>
      <c r="BF198" s="278"/>
      <c r="BG198" s="278"/>
      <c r="BH198" s="278"/>
      <c r="BI198" s="278"/>
      <c r="BJ198" s="278"/>
      <c r="BK198" s="278"/>
      <c r="BL198" s="279"/>
      <c r="BM198" s="292" t="s">
        <v>41</v>
      </c>
      <c r="BN198" s="293"/>
      <c r="BO198" s="293"/>
      <c r="BP198" s="293"/>
      <c r="BQ198" s="293"/>
      <c r="BR198" s="293"/>
      <c r="BS198" s="293"/>
      <c r="BT198" s="294"/>
      <c r="BU198" s="203" t="s">
        <v>135</v>
      </c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16"/>
      <c r="CJ198" s="16"/>
      <c r="CK198" s="16"/>
    </row>
    <row r="199" spans="1:89" ht="131.25" customHeight="1" x14ac:dyDescent="0.55000000000000004">
      <c r="A199" s="316" t="s">
        <v>504</v>
      </c>
      <c r="B199" s="317"/>
      <c r="C199" s="317"/>
      <c r="D199" s="318"/>
      <c r="E199" s="277" t="s">
        <v>485</v>
      </c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  <c r="AB199" s="278"/>
      <c r="AC199" s="278"/>
      <c r="AD199" s="278"/>
      <c r="AE199" s="278"/>
      <c r="AF199" s="278"/>
      <c r="AG199" s="278"/>
      <c r="AH199" s="278"/>
      <c r="AI199" s="278"/>
      <c r="AJ199" s="278"/>
      <c r="AK199" s="278"/>
      <c r="AL199" s="278"/>
      <c r="AM199" s="278"/>
      <c r="AN199" s="278"/>
      <c r="AO199" s="278"/>
      <c r="AP199" s="278"/>
      <c r="AQ199" s="278"/>
      <c r="AR199" s="278"/>
      <c r="AS199" s="278"/>
      <c r="AT199" s="278"/>
      <c r="AU199" s="278"/>
      <c r="AV199" s="278"/>
      <c r="AW199" s="278"/>
      <c r="AX199" s="278"/>
      <c r="AY199" s="278"/>
      <c r="AZ199" s="278"/>
      <c r="BA199" s="278"/>
      <c r="BB199" s="278"/>
      <c r="BC199" s="278"/>
      <c r="BD199" s="278"/>
      <c r="BE199" s="278"/>
      <c r="BF199" s="278"/>
      <c r="BG199" s="278"/>
      <c r="BH199" s="278"/>
      <c r="BI199" s="278"/>
      <c r="BJ199" s="278"/>
      <c r="BK199" s="278"/>
      <c r="BL199" s="279"/>
      <c r="BM199" s="292" t="s">
        <v>56</v>
      </c>
      <c r="BN199" s="293"/>
      <c r="BO199" s="293"/>
      <c r="BP199" s="293"/>
      <c r="BQ199" s="293"/>
      <c r="BR199" s="293"/>
      <c r="BS199" s="293"/>
      <c r="BT199" s="294"/>
      <c r="BU199" s="203" t="s">
        <v>102</v>
      </c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17"/>
      <c r="CJ199" s="17"/>
      <c r="CK199" s="17"/>
    </row>
    <row r="200" spans="1:89" ht="66" customHeight="1" thickBot="1" x14ac:dyDescent="0.6">
      <c r="A200" s="316" t="s">
        <v>505</v>
      </c>
      <c r="B200" s="317"/>
      <c r="C200" s="317"/>
      <c r="D200" s="318"/>
      <c r="E200" s="277" t="s">
        <v>347</v>
      </c>
      <c r="F200" s="278"/>
      <c r="G200" s="278"/>
      <c r="H200" s="278"/>
      <c r="I200" s="278"/>
      <c r="J200" s="278"/>
      <c r="K200" s="278"/>
      <c r="L200" s="278"/>
      <c r="M200" s="278"/>
      <c r="N200" s="278"/>
      <c r="O200" s="278"/>
      <c r="P200" s="278"/>
      <c r="Q200" s="278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  <c r="AB200" s="278"/>
      <c r="AC200" s="278"/>
      <c r="AD200" s="278"/>
      <c r="AE200" s="278"/>
      <c r="AF200" s="278"/>
      <c r="AG200" s="278"/>
      <c r="AH200" s="278"/>
      <c r="AI200" s="278"/>
      <c r="AJ200" s="278"/>
      <c r="AK200" s="278"/>
      <c r="AL200" s="278"/>
      <c r="AM200" s="278"/>
      <c r="AN200" s="278"/>
      <c r="AO200" s="278"/>
      <c r="AP200" s="278"/>
      <c r="AQ200" s="278"/>
      <c r="AR200" s="278"/>
      <c r="AS200" s="278"/>
      <c r="AT200" s="278"/>
      <c r="AU200" s="278"/>
      <c r="AV200" s="278"/>
      <c r="AW200" s="278"/>
      <c r="AX200" s="278"/>
      <c r="AY200" s="278"/>
      <c r="AZ200" s="278"/>
      <c r="BA200" s="278"/>
      <c r="BB200" s="278"/>
      <c r="BC200" s="278"/>
      <c r="BD200" s="278"/>
      <c r="BE200" s="278"/>
      <c r="BF200" s="278"/>
      <c r="BG200" s="278"/>
      <c r="BH200" s="278"/>
      <c r="BI200" s="278"/>
      <c r="BJ200" s="278"/>
      <c r="BK200" s="278"/>
      <c r="BL200" s="279"/>
      <c r="BM200" s="292" t="s">
        <v>224</v>
      </c>
      <c r="BN200" s="293"/>
      <c r="BO200" s="293"/>
      <c r="BP200" s="293"/>
      <c r="BQ200" s="293"/>
      <c r="BR200" s="293"/>
      <c r="BS200" s="293"/>
      <c r="BT200" s="294"/>
      <c r="BU200" s="203" t="s">
        <v>445</v>
      </c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17"/>
      <c r="CJ200" s="17"/>
      <c r="CK200" s="17"/>
    </row>
    <row r="201" spans="1:89" ht="83.25" customHeight="1" x14ac:dyDescent="0.55000000000000004">
      <c r="A201" s="313" t="s">
        <v>43</v>
      </c>
      <c r="B201" s="314"/>
      <c r="C201" s="314"/>
      <c r="D201" s="315"/>
      <c r="E201" s="283" t="s">
        <v>308</v>
      </c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  <c r="AF201" s="284"/>
      <c r="AG201" s="284"/>
      <c r="AH201" s="284"/>
      <c r="AI201" s="284"/>
      <c r="AJ201" s="284"/>
      <c r="AK201" s="284"/>
      <c r="AL201" s="284"/>
      <c r="AM201" s="284"/>
      <c r="AN201" s="284"/>
      <c r="AO201" s="284"/>
      <c r="AP201" s="284"/>
      <c r="AQ201" s="284"/>
      <c r="AR201" s="284"/>
      <c r="AS201" s="284"/>
      <c r="AT201" s="284"/>
      <c r="AU201" s="284"/>
      <c r="AV201" s="284"/>
      <c r="AW201" s="284"/>
      <c r="AX201" s="284"/>
      <c r="AY201" s="284"/>
      <c r="AZ201" s="284"/>
      <c r="BA201" s="284"/>
      <c r="BB201" s="284"/>
      <c r="BC201" s="284"/>
      <c r="BD201" s="284"/>
      <c r="BE201" s="284"/>
      <c r="BF201" s="284"/>
      <c r="BG201" s="284"/>
      <c r="BH201" s="284"/>
      <c r="BI201" s="284"/>
      <c r="BJ201" s="284"/>
      <c r="BK201" s="284"/>
      <c r="BL201" s="285"/>
      <c r="BM201" s="274" t="s">
        <v>91</v>
      </c>
      <c r="BN201" s="275"/>
      <c r="BO201" s="275"/>
      <c r="BP201" s="275"/>
      <c r="BQ201" s="275"/>
      <c r="BR201" s="275"/>
      <c r="BS201" s="275"/>
      <c r="BT201" s="276"/>
      <c r="BU201" s="203" t="s">
        <v>92</v>
      </c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16"/>
      <c r="CJ201" s="16"/>
      <c r="CK201" s="16"/>
    </row>
    <row r="202" spans="1:89" ht="66" customHeight="1" x14ac:dyDescent="0.55000000000000004">
      <c r="A202" s="316" t="s">
        <v>44</v>
      </c>
      <c r="B202" s="317"/>
      <c r="C202" s="317"/>
      <c r="D202" s="318"/>
      <c r="E202" s="277" t="s">
        <v>309</v>
      </c>
      <c r="F202" s="278"/>
      <c r="G202" s="278"/>
      <c r="H202" s="278"/>
      <c r="I202" s="278"/>
      <c r="J202" s="278"/>
      <c r="K202" s="278"/>
      <c r="L202" s="278"/>
      <c r="M202" s="278"/>
      <c r="N202" s="278"/>
      <c r="O202" s="278"/>
      <c r="P202" s="278"/>
      <c r="Q202" s="278"/>
      <c r="R202" s="278"/>
      <c r="S202" s="278"/>
      <c r="T202" s="278"/>
      <c r="U202" s="278"/>
      <c r="V202" s="278"/>
      <c r="W202" s="278"/>
      <c r="X202" s="278"/>
      <c r="Y202" s="278"/>
      <c r="Z202" s="278"/>
      <c r="AA202" s="278"/>
      <c r="AB202" s="278"/>
      <c r="AC202" s="278"/>
      <c r="AD202" s="278"/>
      <c r="AE202" s="278"/>
      <c r="AF202" s="278"/>
      <c r="AG202" s="278"/>
      <c r="AH202" s="278"/>
      <c r="AI202" s="278"/>
      <c r="AJ202" s="278"/>
      <c r="AK202" s="278"/>
      <c r="AL202" s="278"/>
      <c r="AM202" s="278"/>
      <c r="AN202" s="278"/>
      <c r="AO202" s="278"/>
      <c r="AP202" s="278"/>
      <c r="AQ202" s="278"/>
      <c r="AR202" s="278"/>
      <c r="AS202" s="278"/>
      <c r="AT202" s="278"/>
      <c r="AU202" s="278"/>
      <c r="AV202" s="278"/>
      <c r="AW202" s="278"/>
      <c r="AX202" s="278"/>
      <c r="AY202" s="278"/>
      <c r="AZ202" s="278"/>
      <c r="BA202" s="278"/>
      <c r="BB202" s="278"/>
      <c r="BC202" s="278"/>
      <c r="BD202" s="278"/>
      <c r="BE202" s="278"/>
      <c r="BF202" s="278"/>
      <c r="BG202" s="278"/>
      <c r="BH202" s="278"/>
      <c r="BI202" s="278"/>
      <c r="BJ202" s="278"/>
      <c r="BK202" s="278"/>
      <c r="BL202" s="279"/>
      <c r="BM202" s="292" t="s">
        <v>93</v>
      </c>
      <c r="BN202" s="293"/>
      <c r="BO202" s="293"/>
      <c r="BP202" s="293"/>
      <c r="BQ202" s="293"/>
      <c r="BR202" s="293"/>
      <c r="BS202" s="293"/>
      <c r="BT202" s="294"/>
      <c r="BU202" s="203" t="s">
        <v>94</v>
      </c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16"/>
      <c r="CJ202" s="16"/>
      <c r="CK202" s="16"/>
    </row>
    <row r="203" spans="1:89" ht="84.9" customHeight="1" x14ac:dyDescent="0.55000000000000004">
      <c r="A203" s="316" t="s">
        <v>117</v>
      </c>
      <c r="B203" s="317"/>
      <c r="C203" s="317"/>
      <c r="D203" s="318"/>
      <c r="E203" s="277" t="s">
        <v>310</v>
      </c>
      <c r="F203" s="278"/>
      <c r="G203" s="278"/>
      <c r="H203" s="278"/>
      <c r="I203" s="278"/>
      <c r="J203" s="278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  <c r="W203" s="278"/>
      <c r="X203" s="278"/>
      <c r="Y203" s="278"/>
      <c r="Z203" s="278"/>
      <c r="AA203" s="278"/>
      <c r="AB203" s="278"/>
      <c r="AC203" s="278"/>
      <c r="AD203" s="278"/>
      <c r="AE203" s="278"/>
      <c r="AF203" s="278"/>
      <c r="AG203" s="278"/>
      <c r="AH203" s="278"/>
      <c r="AI203" s="278"/>
      <c r="AJ203" s="278"/>
      <c r="AK203" s="278"/>
      <c r="AL203" s="278"/>
      <c r="AM203" s="278"/>
      <c r="AN203" s="278"/>
      <c r="AO203" s="278"/>
      <c r="AP203" s="278"/>
      <c r="AQ203" s="278"/>
      <c r="AR203" s="278"/>
      <c r="AS203" s="278"/>
      <c r="AT203" s="278"/>
      <c r="AU203" s="278"/>
      <c r="AV203" s="278"/>
      <c r="AW203" s="278"/>
      <c r="AX203" s="278"/>
      <c r="AY203" s="278"/>
      <c r="AZ203" s="278"/>
      <c r="BA203" s="278"/>
      <c r="BB203" s="278"/>
      <c r="BC203" s="278"/>
      <c r="BD203" s="278"/>
      <c r="BE203" s="278"/>
      <c r="BF203" s="278"/>
      <c r="BG203" s="278"/>
      <c r="BH203" s="278"/>
      <c r="BI203" s="278"/>
      <c r="BJ203" s="278"/>
      <c r="BK203" s="278"/>
      <c r="BL203" s="279"/>
      <c r="BM203" s="292" t="s">
        <v>46</v>
      </c>
      <c r="BN203" s="293"/>
      <c r="BO203" s="293"/>
      <c r="BP203" s="293"/>
      <c r="BQ203" s="293"/>
      <c r="BR203" s="293"/>
      <c r="BS203" s="293"/>
      <c r="BT203" s="294"/>
      <c r="BU203" s="212" t="s">
        <v>101</v>
      </c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16"/>
      <c r="CJ203" s="16"/>
      <c r="CK203" s="16"/>
    </row>
    <row r="204" spans="1:89" ht="66" customHeight="1" x14ac:dyDescent="0.55000000000000004">
      <c r="A204" s="316" t="s">
        <v>118</v>
      </c>
      <c r="B204" s="317"/>
      <c r="C204" s="317"/>
      <c r="D204" s="318"/>
      <c r="E204" s="277" t="s">
        <v>311</v>
      </c>
      <c r="F204" s="278"/>
      <c r="G204" s="278"/>
      <c r="H204" s="278"/>
      <c r="I204" s="278"/>
      <c r="J204" s="278"/>
      <c r="K204" s="278"/>
      <c r="L204" s="278"/>
      <c r="M204" s="278"/>
      <c r="N204" s="278"/>
      <c r="O204" s="278"/>
      <c r="P204" s="278"/>
      <c r="Q204" s="278"/>
      <c r="R204" s="278"/>
      <c r="S204" s="278"/>
      <c r="T204" s="278"/>
      <c r="U204" s="278"/>
      <c r="V204" s="278"/>
      <c r="W204" s="278"/>
      <c r="X204" s="278"/>
      <c r="Y204" s="278"/>
      <c r="Z204" s="278"/>
      <c r="AA204" s="278"/>
      <c r="AB204" s="278"/>
      <c r="AC204" s="278"/>
      <c r="AD204" s="278"/>
      <c r="AE204" s="278"/>
      <c r="AF204" s="278"/>
      <c r="AG204" s="278"/>
      <c r="AH204" s="278"/>
      <c r="AI204" s="278"/>
      <c r="AJ204" s="278"/>
      <c r="AK204" s="278"/>
      <c r="AL204" s="278"/>
      <c r="AM204" s="278"/>
      <c r="AN204" s="278"/>
      <c r="AO204" s="278"/>
      <c r="AP204" s="278"/>
      <c r="AQ204" s="278"/>
      <c r="AR204" s="278"/>
      <c r="AS204" s="278"/>
      <c r="AT204" s="278"/>
      <c r="AU204" s="278"/>
      <c r="AV204" s="278"/>
      <c r="AW204" s="278"/>
      <c r="AX204" s="278"/>
      <c r="AY204" s="278"/>
      <c r="AZ204" s="278"/>
      <c r="BA204" s="278"/>
      <c r="BB204" s="278"/>
      <c r="BC204" s="278"/>
      <c r="BD204" s="278"/>
      <c r="BE204" s="278"/>
      <c r="BF204" s="278"/>
      <c r="BG204" s="278"/>
      <c r="BH204" s="278"/>
      <c r="BI204" s="278"/>
      <c r="BJ204" s="278"/>
      <c r="BK204" s="278"/>
      <c r="BL204" s="279"/>
      <c r="BM204" s="292" t="s">
        <v>50</v>
      </c>
      <c r="BN204" s="293"/>
      <c r="BO204" s="293"/>
      <c r="BP204" s="293"/>
      <c r="BQ204" s="293"/>
      <c r="BR204" s="293"/>
      <c r="BS204" s="293"/>
      <c r="BT204" s="294"/>
      <c r="BU204" s="203" t="s">
        <v>60</v>
      </c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16"/>
      <c r="CJ204" s="16"/>
      <c r="CK204" s="16"/>
    </row>
    <row r="205" spans="1:89" ht="66" customHeight="1" x14ac:dyDescent="0.55000000000000004">
      <c r="A205" s="316" t="s">
        <v>312</v>
      </c>
      <c r="B205" s="317"/>
      <c r="C205" s="317"/>
      <c r="D205" s="318"/>
      <c r="E205" s="277" t="s">
        <v>495</v>
      </c>
      <c r="F205" s="278"/>
      <c r="G205" s="278"/>
      <c r="H205" s="278"/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  <c r="W205" s="278"/>
      <c r="X205" s="278"/>
      <c r="Y205" s="278"/>
      <c r="Z205" s="278"/>
      <c r="AA205" s="278"/>
      <c r="AB205" s="278"/>
      <c r="AC205" s="278"/>
      <c r="AD205" s="278"/>
      <c r="AE205" s="278"/>
      <c r="AF205" s="278"/>
      <c r="AG205" s="278"/>
      <c r="AH205" s="278"/>
      <c r="AI205" s="278"/>
      <c r="AJ205" s="278"/>
      <c r="AK205" s="278"/>
      <c r="AL205" s="278"/>
      <c r="AM205" s="278"/>
      <c r="AN205" s="278"/>
      <c r="AO205" s="278"/>
      <c r="AP205" s="278"/>
      <c r="AQ205" s="278"/>
      <c r="AR205" s="278"/>
      <c r="AS205" s="278"/>
      <c r="AT205" s="278"/>
      <c r="AU205" s="278"/>
      <c r="AV205" s="278"/>
      <c r="AW205" s="278"/>
      <c r="AX205" s="278"/>
      <c r="AY205" s="278"/>
      <c r="AZ205" s="278"/>
      <c r="BA205" s="278"/>
      <c r="BB205" s="278"/>
      <c r="BC205" s="278"/>
      <c r="BD205" s="278"/>
      <c r="BE205" s="278"/>
      <c r="BF205" s="278"/>
      <c r="BG205" s="278"/>
      <c r="BH205" s="278"/>
      <c r="BI205" s="278"/>
      <c r="BJ205" s="278"/>
      <c r="BK205" s="278"/>
      <c r="BL205" s="279"/>
      <c r="BM205" s="292" t="s">
        <v>69</v>
      </c>
      <c r="BN205" s="293"/>
      <c r="BO205" s="293"/>
      <c r="BP205" s="293"/>
      <c r="BQ205" s="293"/>
      <c r="BR205" s="293"/>
      <c r="BS205" s="293"/>
      <c r="BT205" s="294"/>
      <c r="BU205" s="203" t="s">
        <v>70</v>
      </c>
      <c r="BV205" s="31"/>
      <c r="BW205" s="31"/>
      <c r="BX205" s="31"/>
      <c r="BY205" s="31"/>
      <c r="BZ205" s="31"/>
      <c r="CA205" s="31"/>
      <c r="CB205" s="31"/>
      <c r="CC205" s="31"/>
      <c r="CD205" s="31"/>
      <c r="CE205" s="31"/>
      <c r="CF205" s="31"/>
      <c r="CG205" s="31"/>
      <c r="CH205" s="31"/>
      <c r="CI205" s="16"/>
      <c r="CJ205" s="16"/>
      <c r="CK205" s="16"/>
    </row>
    <row r="206" spans="1:89" ht="84.9" customHeight="1" x14ac:dyDescent="0.55000000000000004">
      <c r="A206" s="316" t="s">
        <v>122</v>
      </c>
      <c r="B206" s="317"/>
      <c r="C206" s="317"/>
      <c r="D206" s="318"/>
      <c r="E206" s="277" t="s">
        <v>488</v>
      </c>
      <c r="F206" s="278"/>
      <c r="G206" s="278"/>
      <c r="H206" s="278"/>
      <c r="I206" s="278"/>
      <c r="J206" s="278"/>
      <c r="K206" s="278"/>
      <c r="L206" s="278"/>
      <c r="M206" s="278"/>
      <c r="N206" s="278"/>
      <c r="O206" s="278"/>
      <c r="P206" s="278"/>
      <c r="Q206" s="278"/>
      <c r="R206" s="278"/>
      <c r="S206" s="278"/>
      <c r="T206" s="278"/>
      <c r="U206" s="278"/>
      <c r="V206" s="278"/>
      <c r="W206" s="278"/>
      <c r="X206" s="278"/>
      <c r="Y206" s="278"/>
      <c r="Z206" s="278"/>
      <c r="AA206" s="278"/>
      <c r="AB206" s="278"/>
      <c r="AC206" s="278"/>
      <c r="AD206" s="278"/>
      <c r="AE206" s="278"/>
      <c r="AF206" s="278"/>
      <c r="AG206" s="278"/>
      <c r="AH206" s="278"/>
      <c r="AI206" s="278"/>
      <c r="AJ206" s="278"/>
      <c r="AK206" s="278"/>
      <c r="AL206" s="278"/>
      <c r="AM206" s="278"/>
      <c r="AN206" s="278"/>
      <c r="AO206" s="278"/>
      <c r="AP206" s="278"/>
      <c r="AQ206" s="278"/>
      <c r="AR206" s="278"/>
      <c r="AS206" s="278"/>
      <c r="AT206" s="278"/>
      <c r="AU206" s="278"/>
      <c r="AV206" s="278"/>
      <c r="AW206" s="278"/>
      <c r="AX206" s="278"/>
      <c r="AY206" s="278"/>
      <c r="AZ206" s="278"/>
      <c r="BA206" s="278"/>
      <c r="BB206" s="278"/>
      <c r="BC206" s="278"/>
      <c r="BD206" s="278"/>
      <c r="BE206" s="278"/>
      <c r="BF206" s="278"/>
      <c r="BG206" s="278"/>
      <c r="BH206" s="278"/>
      <c r="BI206" s="278"/>
      <c r="BJ206" s="278"/>
      <c r="BK206" s="278"/>
      <c r="BL206" s="279"/>
      <c r="BM206" s="292" t="s">
        <v>71</v>
      </c>
      <c r="BN206" s="293"/>
      <c r="BO206" s="293"/>
      <c r="BP206" s="293"/>
      <c r="BQ206" s="293"/>
      <c r="BR206" s="293"/>
      <c r="BS206" s="293"/>
      <c r="BT206" s="294"/>
      <c r="BU206" s="203" t="s">
        <v>104</v>
      </c>
      <c r="BV206" s="31"/>
      <c r="BW206" s="31"/>
      <c r="BX206" s="31"/>
      <c r="BY206" s="31"/>
      <c r="BZ206" s="31"/>
      <c r="CA206" s="31"/>
      <c r="CB206" s="31"/>
      <c r="CC206" s="31"/>
      <c r="CD206" s="31"/>
      <c r="CE206" s="31"/>
      <c r="CF206" s="31"/>
      <c r="CG206" s="31"/>
      <c r="CH206" s="31"/>
      <c r="CI206" s="16"/>
      <c r="CJ206" s="16"/>
      <c r="CK206" s="16"/>
    </row>
    <row r="207" spans="1:89" ht="84.9" customHeight="1" x14ac:dyDescent="0.55000000000000004">
      <c r="A207" s="316" t="s">
        <v>120</v>
      </c>
      <c r="B207" s="317"/>
      <c r="C207" s="317"/>
      <c r="D207" s="318"/>
      <c r="E207" s="277" t="s">
        <v>313</v>
      </c>
      <c r="F207" s="278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8"/>
      <c r="AM207" s="278"/>
      <c r="AN207" s="278"/>
      <c r="AO207" s="278"/>
      <c r="AP207" s="278"/>
      <c r="AQ207" s="278"/>
      <c r="AR207" s="278"/>
      <c r="AS207" s="278"/>
      <c r="AT207" s="278"/>
      <c r="AU207" s="278"/>
      <c r="AV207" s="278"/>
      <c r="AW207" s="278"/>
      <c r="AX207" s="278"/>
      <c r="AY207" s="278"/>
      <c r="AZ207" s="278"/>
      <c r="BA207" s="278"/>
      <c r="BB207" s="278"/>
      <c r="BC207" s="278"/>
      <c r="BD207" s="278"/>
      <c r="BE207" s="278"/>
      <c r="BF207" s="278"/>
      <c r="BG207" s="278"/>
      <c r="BH207" s="278"/>
      <c r="BI207" s="278"/>
      <c r="BJ207" s="278"/>
      <c r="BK207" s="278"/>
      <c r="BL207" s="279"/>
      <c r="BM207" s="292" t="s">
        <v>73</v>
      </c>
      <c r="BN207" s="293"/>
      <c r="BO207" s="293"/>
      <c r="BP207" s="293"/>
      <c r="BQ207" s="293"/>
      <c r="BR207" s="293"/>
      <c r="BS207" s="293"/>
      <c r="BT207" s="294"/>
      <c r="BU207" s="203" t="s">
        <v>114</v>
      </c>
      <c r="BV207" s="31"/>
      <c r="BW207" s="31"/>
      <c r="BX207" s="31"/>
      <c r="BY207" s="31"/>
      <c r="BZ207" s="31"/>
      <c r="CA207" s="31"/>
      <c r="CB207" s="31"/>
      <c r="CC207" s="31"/>
      <c r="CD207" s="31"/>
      <c r="CE207" s="31"/>
      <c r="CF207" s="31"/>
      <c r="CG207" s="31"/>
      <c r="CH207" s="31"/>
      <c r="CI207" s="16"/>
      <c r="CJ207" s="16"/>
      <c r="CK207" s="16"/>
    </row>
    <row r="208" spans="1:89" ht="66" customHeight="1" x14ac:dyDescent="0.55000000000000004">
      <c r="A208" s="316" t="s">
        <v>121</v>
      </c>
      <c r="B208" s="317"/>
      <c r="C208" s="317"/>
      <c r="D208" s="318"/>
      <c r="E208" s="277" t="s">
        <v>314</v>
      </c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  <c r="AJ208" s="278"/>
      <c r="AK208" s="278"/>
      <c r="AL208" s="278"/>
      <c r="AM208" s="278"/>
      <c r="AN208" s="278"/>
      <c r="AO208" s="278"/>
      <c r="AP208" s="278"/>
      <c r="AQ208" s="278"/>
      <c r="AR208" s="278"/>
      <c r="AS208" s="278"/>
      <c r="AT208" s="278"/>
      <c r="AU208" s="278"/>
      <c r="AV208" s="278"/>
      <c r="AW208" s="278"/>
      <c r="AX208" s="278"/>
      <c r="AY208" s="278"/>
      <c r="AZ208" s="278"/>
      <c r="BA208" s="278"/>
      <c r="BB208" s="278"/>
      <c r="BC208" s="278"/>
      <c r="BD208" s="278"/>
      <c r="BE208" s="278"/>
      <c r="BF208" s="278"/>
      <c r="BG208" s="278"/>
      <c r="BH208" s="278"/>
      <c r="BI208" s="278"/>
      <c r="BJ208" s="278"/>
      <c r="BK208" s="278"/>
      <c r="BL208" s="279"/>
      <c r="BM208" s="292" t="s">
        <v>158</v>
      </c>
      <c r="BN208" s="293"/>
      <c r="BO208" s="293"/>
      <c r="BP208" s="293"/>
      <c r="BQ208" s="293"/>
      <c r="BR208" s="293"/>
      <c r="BS208" s="293"/>
      <c r="BT208" s="294"/>
      <c r="BU208" s="203" t="s">
        <v>72</v>
      </c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16"/>
      <c r="CJ208" s="16"/>
      <c r="CK208" s="16"/>
    </row>
    <row r="209" spans="1:89" ht="66" customHeight="1" x14ac:dyDescent="0.55000000000000004">
      <c r="A209" s="316" t="s">
        <v>130</v>
      </c>
      <c r="B209" s="317"/>
      <c r="C209" s="317"/>
      <c r="D209" s="318"/>
      <c r="E209" s="277" t="s">
        <v>514</v>
      </c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  <c r="AB209" s="278"/>
      <c r="AC209" s="278"/>
      <c r="AD209" s="278"/>
      <c r="AE209" s="278"/>
      <c r="AF209" s="278"/>
      <c r="AG209" s="278"/>
      <c r="AH209" s="278"/>
      <c r="AI209" s="278"/>
      <c r="AJ209" s="278"/>
      <c r="AK209" s="278"/>
      <c r="AL209" s="278"/>
      <c r="AM209" s="278"/>
      <c r="AN209" s="278"/>
      <c r="AO209" s="278"/>
      <c r="AP209" s="278"/>
      <c r="AQ209" s="278"/>
      <c r="AR209" s="278"/>
      <c r="AS209" s="278"/>
      <c r="AT209" s="278"/>
      <c r="AU209" s="278"/>
      <c r="AV209" s="278"/>
      <c r="AW209" s="278"/>
      <c r="AX209" s="278"/>
      <c r="AY209" s="278"/>
      <c r="AZ209" s="278"/>
      <c r="BA209" s="278"/>
      <c r="BB209" s="278"/>
      <c r="BC209" s="278"/>
      <c r="BD209" s="278"/>
      <c r="BE209" s="278"/>
      <c r="BF209" s="278"/>
      <c r="BG209" s="278"/>
      <c r="BH209" s="278"/>
      <c r="BI209" s="278"/>
      <c r="BJ209" s="278"/>
      <c r="BK209" s="278"/>
      <c r="BL209" s="279"/>
      <c r="BM209" s="292" t="s">
        <v>159</v>
      </c>
      <c r="BN209" s="293"/>
      <c r="BO209" s="293"/>
      <c r="BP209" s="293"/>
      <c r="BQ209" s="293"/>
      <c r="BR209" s="293"/>
      <c r="BS209" s="293"/>
      <c r="BT209" s="294"/>
      <c r="BU209" s="203" t="s">
        <v>124</v>
      </c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</row>
    <row r="210" spans="1:89" ht="66" customHeight="1" x14ac:dyDescent="0.55000000000000004">
      <c r="A210" s="316" t="s">
        <v>131</v>
      </c>
      <c r="B210" s="317"/>
      <c r="C210" s="317"/>
      <c r="D210" s="318"/>
      <c r="E210" s="277" t="s">
        <v>515</v>
      </c>
      <c r="F210" s="278"/>
      <c r="G210" s="278"/>
      <c r="H210" s="278"/>
      <c r="I210" s="278"/>
      <c r="J210" s="278"/>
      <c r="K210" s="278"/>
      <c r="L210" s="278"/>
      <c r="M210" s="278"/>
      <c r="N210" s="278"/>
      <c r="O210" s="278"/>
      <c r="P210" s="278"/>
      <c r="Q210" s="278"/>
      <c r="R210" s="278"/>
      <c r="S210" s="278"/>
      <c r="T210" s="278"/>
      <c r="U210" s="278"/>
      <c r="V210" s="278"/>
      <c r="W210" s="278"/>
      <c r="X210" s="278"/>
      <c r="Y210" s="278"/>
      <c r="Z210" s="278"/>
      <c r="AA210" s="278"/>
      <c r="AB210" s="278"/>
      <c r="AC210" s="278"/>
      <c r="AD210" s="278"/>
      <c r="AE210" s="278"/>
      <c r="AF210" s="278"/>
      <c r="AG210" s="278"/>
      <c r="AH210" s="278"/>
      <c r="AI210" s="278"/>
      <c r="AJ210" s="278"/>
      <c r="AK210" s="278"/>
      <c r="AL210" s="278"/>
      <c r="AM210" s="278"/>
      <c r="AN210" s="278"/>
      <c r="AO210" s="278"/>
      <c r="AP210" s="278"/>
      <c r="AQ210" s="278"/>
      <c r="AR210" s="278"/>
      <c r="AS210" s="278"/>
      <c r="AT210" s="278"/>
      <c r="AU210" s="278"/>
      <c r="AV210" s="278"/>
      <c r="AW210" s="278"/>
      <c r="AX210" s="278"/>
      <c r="AY210" s="278"/>
      <c r="AZ210" s="278"/>
      <c r="BA210" s="278"/>
      <c r="BB210" s="278"/>
      <c r="BC210" s="278"/>
      <c r="BD210" s="278"/>
      <c r="BE210" s="278"/>
      <c r="BF210" s="278"/>
      <c r="BG210" s="278"/>
      <c r="BH210" s="278"/>
      <c r="BI210" s="278"/>
      <c r="BJ210" s="278"/>
      <c r="BK210" s="278"/>
      <c r="BL210" s="279"/>
      <c r="BM210" s="292" t="s">
        <v>160</v>
      </c>
      <c r="BN210" s="293"/>
      <c r="BO210" s="293"/>
      <c r="BP210" s="293"/>
      <c r="BQ210" s="293"/>
      <c r="BR210" s="293"/>
      <c r="BS210" s="293"/>
      <c r="BT210" s="294"/>
      <c r="BU210" s="203" t="s">
        <v>209</v>
      </c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</row>
    <row r="211" spans="1:89" ht="66" customHeight="1" x14ac:dyDescent="0.55000000000000004">
      <c r="A211" s="316" t="s">
        <v>132</v>
      </c>
      <c r="B211" s="317"/>
      <c r="C211" s="317"/>
      <c r="D211" s="318"/>
      <c r="E211" s="277" t="s">
        <v>516</v>
      </c>
      <c r="F211" s="278"/>
      <c r="G211" s="278"/>
      <c r="H211" s="278"/>
      <c r="I211" s="278"/>
      <c r="J211" s="278"/>
      <c r="K211" s="278"/>
      <c r="L211" s="278"/>
      <c r="M211" s="278"/>
      <c r="N211" s="278"/>
      <c r="O211" s="278"/>
      <c r="P211" s="278"/>
      <c r="Q211" s="278"/>
      <c r="R211" s="278"/>
      <c r="S211" s="278"/>
      <c r="T211" s="278"/>
      <c r="U211" s="278"/>
      <c r="V211" s="278"/>
      <c r="W211" s="278"/>
      <c r="X211" s="278"/>
      <c r="Y211" s="278"/>
      <c r="Z211" s="278"/>
      <c r="AA211" s="278"/>
      <c r="AB211" s="278"/>
      <c r="AC211" s="278"/>
      <c r="AD211" s="278"/>
      <c r="AE211" s="278"/>
      <c r="AF211" s="278"/>
      <c r="AG211" s="278"/>
      <c r="AH211" s="278"/>
      <c r="AI211" s="278"/>
      <c r="AJ211" s="278"/>
      <c r="AK211" s="278"/>
      <c r="AL211" s="278"/>
      <c r="AM211" s="278"/>
      <c r="AN211" s="278"/>
      <c r="AO211" s="278"/>
      <c r="AP211" s="278"/>
      <c r="AQ211" s="278"/>
      <c r="AR211" s="278"/>
      <c r="AS211" s="278"/>
      <c r="AT211" s="278"/>
      <c r="AU211" s="278"/>
      <c r="AV211" s="278"/>
      <c r="AW211" s="278"/>
      <c r="AX211" s="278"/>
      <c r="AY211" s="278"/>
      <c r="AZ211" s="278"/>
      <c r="BA211" s="278"/>
      <c r="BB211" s="278"/>
      <c r="BC211" s="278"/>
      <c r="BD211" s="278"/>
      <c r="BE211" s="278"/>
      <c r="BF211" s="278"/>
      <c r="BG211" s="278"/>
      <c r="BH211" s="278"/>
      <c r="BI211" s="278"/>
      <c r="BJ211" s="278"/>
      <c r="BK211" s="278"/>
      <c r="BL211" s="279"/>
      <c r="BM211" s="292" t="s">
        <v>218</v>
      </c>
      <c r="BN211" s="293"/>
      <c r="BO211" s="293"/>
      <c r="BP211" s="293"/>
      <c r="BQ211" s="293"/>
      <c r="BR211" s="293"/>
      <c r="BS211" s="293"/>
      <c r="BT211" s="294"/>
      <c r="BU211" s="203" t="s">
        <v>210</v>
      </c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</row>
    <row r="212" spans="1:89" ht="66" customHeight="1" x14ac:dyDescent="0.55000000000000004">
      <c r="A212" s="316" t="s">
        <v>133</v>
      </c>
      <c r="B212" s="317"/>
      <c r="C212" s="317"/>
      <c r="D212" s="318"/>
      <c r="E212" s="277" t="s">
        <v>371</v>
      </c>
      <c r="F212" s="278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  <c r="AB212" s="278"/>
      <c r="AC212" s="278"/>
      <c r="AD212" s="278"/>
      <c r="AE212" s="278"/>
      <c r="AF212" s="278"/>
      <c r="AG212" s="278"/>
      <c r="AH212" s="278"/>
      <c r="AI212" s="278"/>
      <c r="AJ212" s="278"/>
      <c r="AK212" s="278"/>
      <c r="AL212" s="278"/>
      <c r="AM212" s="278"/>
      <c r="AN212" s="278"/>
      <c r="AO212" s="278"/>
      <c r="AP212" s="278"/>
      <c r="AQ212" s="278"/>
      <c r="AR212" s="278"/>
      <c r="AS212" s="278"/>
      <c r="AT212" s="278"/>
      <c r="AU212" s="278"/>
      <c r="AV212" s="278"/>
      <c r="AW212" s="278"/>
      <c r="AX212" s="278"/>
      <c r="AY212" s="278"/>
      <c r="AZ212" s="278"/>
      <c r="BA212" s="278"/>
      <c r="BB212" s="278"/>
      <c r="BC212" s="278"/>
      <c r="BD212" s="278"/>
      <c r="BE212" s="278"/>
      <c r="BF212" s="278"/>
      <c r="BG212" s="278"/>
      <c r="BH212" s="278"/>
      <c r="BI212" s="278"/>
      <c r="BJ212" s="278"/>
      <c r="BK212" s="278"/>
      <c r="BL212" s="279"/>
      <c r="BM212" s="292" t="s">
        <v>219</v>
      </c>
      <c r="BN212" s="293"/>
      <c r="BO212" s="293"/>
      <c r="BP212" s="293"/>
      <c r="BQ212" s="293"/>
      <c r="BR212" s="293"/>
      <c r="BS212" s="293"/>
      <c r="BT212" s="294"/>
      <c r="BU212" s="203" t="s">
        <v>211</v>
      </c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</row>
    <row r="213" spans="1:89" ht="66" customHeight="1" x14ac:dyDescent="0.55000000000000004">
      <c r="A213" s="316" t="s">
        <v>134</v>
      </c>
      <c r="B213" s="317"/>
      <c r="C213" s="317"/>
      <c r="D213" s="318"/>
      <c r="E213" s="277" t="s">
        <v>332</v>
      </c>
      <c r="F213" s="278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  <c r="AB213" s="278"/>
      <c r="AC213" s="278"/>
      <c r="AD213" s="278"/>
      <c r="AE213" s="278"/>
      <c r="AF213" s="278"/>
      <c r="AG213" s="278"/>
      <c r="AH213" s="278"/>
      <c r="AI213" s="278"/>
      <c r="AJ213" s="278"/>
      <c r="AK213" s="278"/>
      <c r="AL213" s="278"/>
      <c r="AM213" s="278"/>
      <c r="AN213" s="278"/>
      <c r="AO213" s="278"/>
      <c r="AP213" s="278"/>
      <c r="AQ213" s="278"/>
      <c r="AR213" s="278"/>
      <c r="AS213" s="278"/>
      <c r="AT213" s="278"/>
      <c r="AU213" s="278"/>
      <c r="AV213" s="278"/>
      <c r="AW213" s="278"/>
      <c r="AX213" s="278"/>
      <c r="AY213" s="278"/>
      <c r="AZ213" s="278"/>
      <c r="BA213" s="278"/>
      <c r="BB213" s="278"/>
      <c r="BC213" s="278"/>
      <c r="BD213" s="278"/>
      <c r="BE213" s="278"/>
      <c r="BF213" s="278"/>
      <c r="BG213" s="278"/>
      <c r="BH213" s="278"/>
      <c r="BI213" s="278"/>
      <c r="BJ213" s="278"/>
      <c r="BK213" s="278"/>
      <c r="BL213" s="279"/>
      <c r="BM213" s="292" t="s">
        <v>220</v>
      </c>
      <c r="BN213" s="293"/>
      <c r="BO213" s="293"/>
      <c r="BP213" s="293"/>
      <c r="BQ213" s="293"/>
      <c r="BR213" s="293"/>
      <c r="BS213" s="293"/>
      <c r="BT213" s="294"/>
      <c r="BU213" s="203" t="s">
        <v>387</v>
      </c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</row>
    <row r="214" spans="1:89" ht="66" customHeight="1" x14ac:dyDescent="0.55000000000000004">
      <c r="A214" s="316" t="s">
        <v>172</v>
      </c>
      <c r="B214" s="317"/>
      <c r="C214" s="317"/>
      <c r="D214" s="318"/>
      <c r="E214" s="277" t="s">
        <v>399</v>
      </c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  <c r="AB214" s="278"/>
      <c r="AC214" s="278"/>
      <c r="AD214" s="278"/>
      <c r="AE214" s="278"/>
      <c r="AF214" s="278"/>
      <c r="AG214" s="278"/>
      <c r="AH214" s="278"/>
      <c r="AI214" s="278"/>
      <c r="AJ214" s="278"/>
      <c r="AK214" s="278"/>
      <c r="AL214" s="278"/>
      <c r="AM214" s="278"/>
      <c r="AN214" s="278"/>
      <c r="AO214" s="278"/>
      <c r="AP214" s="278"/>
      <c r="AQ214" s="278"/>
      <c r="AR214" s="278"/>
      <c r="AS214" s="278"/>
      <c r="AT214" s="278"/>
      <c r="AU214" s="278"/>
      <c r="AV214" s="278"/>
      <c r="AW214" s="278"/>
      <c r="AX214" s="278"/>
      <c r="AY214" s="278"/>
      <c r="AZ214" s="278"/>
      <c r="BA214" s="278"/>
      <c r="BB214" s="278"/>
      <c r="BC214" s="278"/>
      <c r="BD214" s="278"/>
      <c r="BE214" s="278"/>
      <c r="BF214" s="278"/>
      <c r="BG214" s="278"/>
      <c r="BH214" s="278"/>
      <c r="BI214" s="278"/>
      <c r="BJ214" s="278"/>
      <c r="BK214" s="278"/>
      <c r="BL214" s="279"/>
      <c r="BM214" s="292" t="s">
        <v>221</v>
      </c>
      <c r="BN214" s="293"/>
      <c r="BO214" s="293"/>
      <c r="BP214" s="293"/>
      <c r="BQ214" s="293"/>
      <c r="BR214" s="293"/>
      <c r="BS214" s="293"/>
      <c r="BT214" s="294"/>
      <c r="BU214" s="203" t="s">
        <v>185</v>
      </c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</row>
    <row r="215" spans="1:89" ht="85.5" customHeight="1" x14ac:dyDescent="0.55000000000000004">
      <c r="A215" s="316" t="s">
        <v>173</v>
      </c>
      <c r="B215" s="317"/>
      <c r="C215" s="317"/>
      <c r="D215" s="318"/>
      <c r="E215" s="277" t="s">
        <v>315</v>
      </c>
      <c r="F215" s="278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  <c r="AB215" s="278"/>
      <c r="AC215" s="278"/>
      <c r="AD215" s="278"/>
      <c r="AE215" s="278"/>
      <c r="AF215" s="278"/>
      <c r="AG215" s="278"/>
      <c r="AH215" s="278"/>
      <c r="AI215" s="278"/>
      <c r="AJ215" s="278"/>
      <c r="AK215" s="278"/>
      <c r="AL215" s="278"/>
      <c r="AM215" s="278"/>
      <c r="AN215" s="278"/>
      <c r="AO215" s="278"/>
      <c r="AP215" s="278"/>
      <c r="AQ215" s="278"/>
      <c r="AR215" s="278"/>
      <c r="AS215" s="278"/>
      <c r="AT215" s="278"/>
      <c r="AU215" s="278"/>
      <c r="AV215" s="278"/>
      <c r="AW215" s="278"/>
      <c r="AX215" s="278"/>
      <c r="AY215" s="278"/>
      <c r="AZ215" s="278"/>
      <c r="BA215" s="278"/>
      <c r="BB215" s="278"/>
      <c r="BC215" s="278"/>
      <c r="BD215" s="278"/>
      <c r="BE215" s="278"/>
      <c r="BF215" s="278"/>
      <c r="BG215" s="278"/>
      <c r="BH215" s="278"/>
      <c r="BI215" s="278"/>
      <c r="BJ215" s="278"/>
      <c r="BK215" s="278"/>
      <c r="BL215" s="279"/>
      <c r="BM215" s="292" t="s">
        <v>170</v>
      </c>
      <c r="BN215" s="293"/>
      <c r="BO215" s="293"/>
      <c r="BP215" s="293"/>
      <c r="BQ215" s="293"/>
      <c r="BR215" s="293"/>
      <c r="BS215" s="293"/>
      <c r="BT215" s="294"/>
      <c r="BU215" s="203" t="s">
        <v>126</v>
      </c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</row>
    <row r="216" spans="1:89" ht="66" customHeight="1" x14ac:dyDescent="0.55000000000000004">
      <c r="A216" s="316" t="s">
        <v>348</v>
      </c>
      <c r="B216" s="317"/>
      <c r="C216" s="317"/>
      <c r="D216" s="318"/>
      <c r="E216" s="277" t="s">
        <v>510</v>
      </c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78"/>
      <c r="AE216" s="278"/>
      <c r="AF216" s="278"/>
      <c r="AG216" s="278"/>
      <c r="AH216" s="278"/>
      <c r="AI216" s="278"/>
      <c r="AJ216" s="278"/>
      <c r="AK216" s="278"/>
      <c r="AL216" s="278"/>
      <c r="AM216" s="278"/>
      <c r="AN216" s="278"/>
      <c r="AO216" s="278"/>
      <c r="AP216" s="278"/>
      <c r="AQ216" s="278"/>
      <c r="AR216" s="278"/>
      <c r="AS216" s="278"/>
      <c r="AT216" s="278"/>
      <c r="AU216" s="278"/>
      <c r="AV216" s="278"/>
      <c r="AW216" s="278"/>
      <c r="AX216" s="278"/>
      <c r="AY216" s="278"/>
      <c r="AZ216" s="278"/>
      <c r="BA216" s="278"/>
      <c r="BB216" s="278"/>
      <c r="BC216" s="278"/>
      <c r="BD216" s="278"/>
      <c r="BE216" s="278"/>
      <c r="BF216" s="278"/>
      <c r="BG216" s="278"/>
      <c r="BH216" s="278"/>
      <c r="BI216" s="278"/>
      <c r="BJ216" s="278"/>
      <c r="BK216" s="278"/>
      <c r="BL216" s="279"/>
      <c r="BM216" s="292" t="s">
        <v>171</v>
      </c>
      <c r="BN216" s="293"/>
      <c r="BO216" s="293"/>
      <c r="BP216" s="293"/>
      <c r="BQ216" s="293"/>
      <c r="BR216" s="293"/>
      <c r="BS216" s="293"/>
      <c r="BT216" s="294"/>
      <c r="BU216" s="203" t="s">
        <v>507</v>
      </c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</row>
    <row r="217" spans="1:89" ht="66" customHeight="1" x14ac:dyDescent="0.55000000000000004">
      <c r="A217" s="316" t="s">
        <v>349</v>
      </c>
      <c r="B217" s="317"/>
      <c r="C217" s="317"/>
      <c r="D217" s="318"/>
      <c r="E217" s="277" t="s">
        <v>520</v>
      </c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  <c r="AB217" s="278"/>
      <c r="AC217" s="278"/>
      <c r="AD217" s="278"/>
      <c r="AE217" s="278"/>
      <c r="AF217" s="278"/>
      <c r="AG217" s="278"/>
      <c r="AH217" s="278"/>
      <c r="AI217" s="278"/>
      <c r="AJ217" s="278"/>
      <c r="AK217" s="278"/>
      <c r="AL217" s="278"/>
      <c r="AM217" s="278"/>
      <c r="AN217" s="278"/>
      <c r="AO217" s="278"/>
      <c r="AP217" s="278"/>
      <c r="AQ217" s="278"/>
      <c r="AR217" s="278"/>
      <c r="AS217" s="278"/>
      <c r="AT217" s="278"/>
      <c r="AU217" s="278"/>
      <c r="AV217" s="278"/>
      <c r="AW217" s="278"/>
      <c r="AX217" s="278"/>
      <c r="AY217" s="278"/>
      <c r="AZ217" s="278"/>
      <c r="BA217" s="278"/>
      <c r="BB217" s="278"/>
      <c r="BC217" s="278"/>
      <c r="BD217" s="278"/>
      <c r="BE217" s="278"/>
      <c r="BF217" s="278"/>
      <c r="BG217" s="278"/>
      <c r="BH217" s="278"/>
      <c r="BI217" s="278"/>
      <c r="BJ217" s="278"/>
      <c r="BK217" s="278"/>
      <c r="BL217" s="279"/>
      <c r="BM217" s="292" t="s">
        <v>222</v>
      </c>
      <c r="BN217" s="293"/>
      <c r="BO217" s="293"/>
      <c r="BP217" s="293"/>
      <c r="BQ217" s="293"/>
      <c r="BR217" s="293"/>
      <c r="BS217" s="293"/>
      <c r="BT217" s="294"/>
      <c r="BU217" s="203" t="s">
        <v>518</v>
      </c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</row>
    <row r="218" spans="1:89" ht="66" customHeight="1" x14ac:dyDescent="0.55000000000000004">
      <c r="A218" s="316" t="s">
        <v>350</v>
      </c>
      <c r="B218" s="317"/>
      <c r="C218" s="317"/>
      <c r="D218" s="318"/>
      <c r="E218" s="277" t="s">
        <v>468</v>
      </c>
      <c r="F218" s="278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  <c r="AI218" s="278"/>
      <c r="AJ218" s="278"/>
      <c r="AK218" s="278"/>
      <c r="AL218" s="278"/>
      <c r="AM218" s="278"/>
      <c r="AN218" s="278"/>
      <c r="AO218" s="278"/>
      <c r="AP218" s="278"/>
      <c r="AQ218" s="278"/>
      <c r="AR218" s="278"/>
      <c r="AS218" s="278"/>
      <c r="AT218" s="278"/>
      <c r="AU218" s="278"/>
      <c r="AV218" s="278"/>
      <c r="AW218" s="278"/>
      <c r="AX218" s="278"/>
      <c r="AY218" s="278"/>
      <c r="AZ218" s="278"/>
      <c r="BA218" s="278"/>
      <c r="BB218" s="278"/>
      <c r="BC218" s="278"/>
      <c r="BD218" s="278"/>
      <c r="BE218" s="278"/>
      <c r="BF218" s="278"/>
      <c r="BG218" s="278"/>
      <c r="BH218" s="278"/>
      <c r="BI218" s="278"/>
      <c r="BJ218" s="278"/>
      <c r="BK218" s="278"/>
      <c r="BL218" s="279"/>
      <c r="BM218" s="292" t="s">
        <v>524</v>
      </c>
      <c r="BN218" s="293"/>
      <c r="BO218" s="293"/>
      <c r="BP218" s="293"/>
      <c r="BQ218" s="293"/>
      <c r="BR218" s="293"/>
      <c r="BS218" s="293"/>
      <c r="BT218" s="294"/>
      <c r="BU218" s="203" t="s">
        <v>467</v>
      </c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</row>
    <row r="219" spans="1:89" ht="66" customHeight="1" thickBot="1" x14ac:dyDescent="0.6">
      <c r="A219" s="359" t="s">
        <v>351</v>
      </c>
      <c r="B219" s="360"/>
      <c r="C219" s="360"/>
      <c r="D219" s="361"/>
      <c r="E219" s="406" t="s">
        <v>372</v>
      </c>
      <c r="F219" s="407"/>
      <c r="G219" s="407"/>
      <c r="H219" s="407"/>
      <c r="I219" s="407"/>
      <c r="J219" s="407"/>
      <c r="K219" s="407"/>
      <c r="L219" s="407"/>
      <c r="M219" s="407"/>
      <c r="N219" s="407"/>
      <c r="O219" s="407"/>
      <c r="P219" s="407"/>
      <c r="Q219" s="407"/>
      <c r="R219" s="407"/>
      <c r="S219" s="407"/>
      <c r="T219" s="407"/>
      <c r="U219" s="407"/>
      <c r="V219" s="407"/>
      <c r="W219" s="407"/>
      <c r="X219" s="407"/>
      <c r="Y219" s="407"/>
      <c r="Z219" s="407"/>
      <c r="AA219" s="407"/>
      <c r="AB219" s="407"/>
      <c r="AC219" s="407"/>
      <c r="AD219" s="407"/>
      <c r="AE219" s="407"/>
      <c r="AF219" s="407"/>
      <c r="AG219" s="407"/>
      <c r="AH219" s="407"/>
      <c r="AI219" s="407"/>
      <c r="AJ219" s="407"/>
      <c r="AK219" s="407"/>
      <c r="AL219" s="407"/>
      <c r="AM219" s="407"/>
      <c r="AN219" s="407"/>
      <c r="AO219" s="407"/>
      <c r="AP219" s="407"/>
      <c r="AQ219" s="407"/>
      <c r="AR219" s="407"/>
      <c r="AS219" s="407"/>
      <c r="AT219" s="407"/>
      <c r="AU219" s="407"/>
      <c r="AV219" s="407"/>
      <c r="AW219" s="407"/>
      <c r="AX219" s="407"/>
      <c r="AY219" s="407"/>
      <c r="AZ219" s="407"/>
      <c r="BA219" s="407"/>
      <c r="BB219" s="407"/>
      <c r="BC219" s="407"/>
      <c r="BD219" s="407"/>
      <c r="BE219" s="407"/>
      <c r="BF219" s="407"/>
      <c r="BG219" s="407"/>
      <c r="BH219" s="407"/>
      <c r="BI219" s="407"/>
      <c r="BJ219" s="407"/>
      <c r="BK219" s="407"/>
      <c r="BL219" s="408"/>
      <c r="BM219" s="530" t="s">
        <v>525</v>
      </c>
      <c r="BN219" s="531"/>
      <c r="BO219" s="531"/>
      <c r="BP219" s="531"/>
      <c r="BQ219" s="531"/>
      <c r="BR219" s="531"/>
      <c r="BS219" s="531"/>
      <c r="BT219" s="532"/>
      <c r="BU219" s="203" t="s">
        <v>129</v>
      </c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</row>
    <row r="220" spans="1:89" s="29" customFormat="1" ht="45.75" customHeight="1" x14ac:dyDescent="0.75">
      <c r="A220" s="127"/>
      <c r="B220" s="127"/>
      <c r="C220" s="127"/>
      <c r="D220" s="127"/>
      <c r="E220" s="127"/>
      <c r="F220" s="127"/>
      <c r="G220" s="128"/>
      <c r="H220" s="129"/>
      <c r="I220" s="129"/>
      <c r="J220" s="129"/>
      <c r="K220" s="129"/>
      <c r="L220" s="129"/>
      <c r="M220" s="129"/>
      <c r="N220" s="128"/>
      <c r="O220" s="128"/>
      <c r="P220" s="128"/>
      <c r="Q220" s="128"/>
      <c r="R220" s="128"/>
      <c r="S220" s="128"/>
      <c r="T220" s="128"/>
      <c r="U220" s="128"/>
      <c r="V220" s="130"/>
      <c r="W220" s="130"/>
      <c r="X220" s="131"/>
      <c r="Y220" s="131"/>
      <c r="Z220" s="131"/>
      <c r="AA220" s="131"/>
      <c r="AB220" s="131"/>
      <c r="AC220" s="131"/>
      <c r="AD220" s="131"/>
      <c r="AE220" s="131"/>
      <c r="AF220" s="131"/>
      <c r="AG220" s="131"/>
      <c r="AH220" s="131"/>
      <c r="AI220" s="131"/>
      <c r="AJ220" s="131"/>
      <c r="AK220" s="132"/>
      <c r="AL220" s="128"/>
      <c r="AM220" s="133"/>
      <c r="AN220" s="128"/>
      <c r="AO220" s="128"/>
      <c r="AP220" s="128"/>
      <c r="AQ220" s="130"/>
      <c r="AR220" s="130"/>
      <c r="AS220" s="130"/>
      <c r="AT220" s="130"/>
      <c r="AU220" s="130"/>
      <c r="AV220" s="130"/>
      <c r="AW220" s="129"/>
      <c r="AX220" s="128"/>
      <c r="AY220" s="128"/>
      <c r="AZ220" s="128"/>
      <c r="BA220" s="128"/>
      <c r="BB220" s="128"/>
      <c r="BC220" s="128"/>
      <c r="BD220" s="128"/>
      <c r="BE220" s="130"/>
      <c r="BF220" s="130"/>
      <c r="BG220" s="130"/>
      <c r="BH220" s="130"/>
      <c r="BI220" s="134"/>
      <c r="BJ220" s="135">
        <f t="shared" ref="BJ220" si="18">SUM(X220:AE220)</f>
        <v>0</v>
      </c>
      <c r="BK220" s="134"/>
      <c r="BL220" s="134"/>
      <c r="BM220" s="130"/>
      <c r="BN220" s="130"/>
      <c r="BO220" s="130"/>
      <c r="BP220" s="130"/>
      <c r="BQ220" s="130"/>
      <c r="BR220" s="130"/>
      <c r="BS220" s="130"/>
      <c r="BT220" s="130"/>
      <c r="BU220" s="207"/>
      <c r="BV220" s="207"/>
      <c r="BW220" s="207"/>
      <c r="BX220" s="207"/>
      <c r="BY220" s="207"/>
      <c r="BZ220" s="207"/>
      <c r="CA220" s="207"/>
      <c r="CB220" s="207"/>
      <c r="CC220" s="207"/>
      <c r="CD220" s="207"/>
      <c r="CE220" s="207"/>
      <c r="CF220" s="207"/>
      <c r="CG220" s="207"/>
      <c r="CH220" s="207"/>
    </row>
    <row r="221" spans="1:89" s="29" customFormat="1" ht="29.25" customHeight="1" thickBot="1" x14ac:dyDescent="0.8">
      <c r="A221" s="127"/>
      <c r="B221" s="127"/>
      <c r="C221" s="127"/>
      <c r="D221" s="127"/>
      <c r="E221" s="127"/>
      <c r="F221" s="127"/>
      <c r="G221" s="128"/>
      <c r="H221" s="129"/>
      <c r="I221" s="129"/>
      <c r="J221" s="129"/>
      <c r="K221" s="129"/>
      <c r="L221" s="129"/>
      <c r="M221" s="129"/>
      <c r="N221" s="128"/>
      <c r="O221" s="128"/>
      <c r="P221" s="128"/>
      <c r="Q221" s="128"/>
      <c r="R221" s="128"/>
      <c r="S221" s="128"/>
      <c r="T221" s="128"/>
      <c r="U221" s="128"/>
      <c r="V221" s="130"/>
      <c r="W221" s="130"/>
      <c r="X221" s="131"/>
      <c r="Y221" s="131"/>
      <c r="Z221" s="131"/>
      <c r="AA221" s="131"/>
      <c r="AB221" s="131"/>
      <c r="AC221" s="131"/>
      <c r="AD221" s="131"/>
      <c r="AE221" s="131"/>
      <c r="AF221" s="131"/>
      <c r="AG221" s="131"/>
      <c r="AH221" s="131"/>
      <c r="AI221" s="131"/>
      <c r="AJ221" s="131"/>
      <c r="AK221" s="132"/>
      <c r="AL221" s="128"/>
      <c r="AM221" s="133"/>
      <c r="AN221" s="128"/>
      <c r="AO221" s="128"/>
      <c r="AP221" s="128"/>
      <c r="AQ221" s="130"/>
      <c r="AR221" s="130"/>
      <c r="AS221" s="130"/>
      <c r="AT221" s="130"/>
      <c r="AU221" s="130"/>
      <c r="AV221" s="130"/>
      <c r="AW221" s="129"/>
      <c r="AX221" s="128"/>
      <c r="AY221" s="128"/>
      <c r="AZ221" s="128"/>
      <c r="BA221" s="128"/>
      <c r="BB221" s="128"/>
      <c r="BC221" s="128"/>
      <c r="BD221" s="128"/>
      <c r="BE221" s="130"/>
      <c r="BF221" s="130"/>
      <c r="BG221" s="130"/>
      <c r="BH221" s="130"/>
      <c r="BI221" s="134"/>
      <c r="BJ221" s="135">
        <f t="shared" ref="BJ221" si="19">SUM(X221:AE221)</f>
        <v>0</v>
      </c>
      <c r="BK221" s="134"/>
      <c r="BL221" s="134"/>
      <c r="BM221" s="130"/>
      <c r="BN221" s="130"/>
      <c r="BO221" s="130"/>
      <c r="BP221" s="130"/>
      <c r="BQ221" s="130"/>
      <c r="BR221" s="130"/>
      <c r="BS221" s="130"/>
      <c r="BT221" s="130"/>
      <c r="BU221" s="207"/>
      <c r="BV221" s="207"/>
      <c r="BW221" s="207"/>
      <c r="BX221" s="207"/>
      <c r="BY221" s="207"/>
      <c r="BZ221" s="207"/>
      <c r="CA221" s="207"/>
      <c r="CB221" s="207"/>
      <c r="CC221" s="207"/>
      <c r="CD221" s="207"/>
      <c r="CE221" s="207"/>
      <c r="CF221" s="207"/>
      <c r="CG221" s="207"/>
      <c r="CH221" s="207"/>
    </row>
    <row r="222" spans="1:89" s="15" customFormat="1" ht="126.75" customHeight="1" thickBot="1" x14ac:dyDescent="0.6">
      <c r="A222" s="301" t="s">
        <v>297</v>
      </c>
      <c r="B222" s="302"/>
      <c r="C222" s="302"/>
      <c r="D222" s="302"/>
      <c r="E222" s="362" t="s">
        <v>298</v>
      </c>
      <c r="F222" s="363"/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63"/>
      <c r="R222" s="363"/>
      <c r="S222" s="363"/>
      <c r="T222" s="363"/>
      <c r="U222" s="363"/>
      <c r="V222" s="363"/>
      <c r="W222" s="363"/>
      <c r="X222" s="363"/>
      <c r="Y222" s="363"/>
      <c r="Z222" s="363"/>
      <c r="AA222" s="363"/>
      <c r="AB222" s="363"/>
      <c r="AC222" s="363"/>
      <c r="AD222" s="363"/>
      <c r="AE222" s="363"/>
      <c r="AF222" s="363"/>
      <c r="AG222" s="363"/>
      <c r="AH222" s="363"/>
      <c r="AI222" s="363"/>
      <c r="AJ222" s="363"/>
      <c r="AK222" s="363"/>
      <c r="AL222" s="363"/>
      <c r="AM222" s="363"/>
      <c r="AN222" s="363"/>
      <c r="AO222" s="363"/>
      <c r="AP222" s="363"/>
      <c r="AQ222" s="363"/>
      <c r="AR222" s="363"/>
      <c r="AS222" s="363"/>
      <c r="AT222" s="363"/>
      <c r="AU222" s="363"/>
      <c r="AV222" s="363"/>
      <c r="AW222" s="363"/>
      <c r="AX222" s="363"/>
      <c r="AY222" s="363"/>
      <c r="AZ222" s="363"/>
      <c r="BA222" s="363"/>
      <c r="BB222" s="363"/>
      <c r="BC222" s="363"/>
      <c r="BD222" s="363"/>
      <c r="BE222" s="363"/>
      <c r="BF222" s="363"/>
      <c r="BG222" s="363"/>
      <c r="BH222" s="363"/>
      <c r="BI222" s="363"/>
      <c r="BJ222" s="363"/>
      <c r="BK222" s="363"/>
      <c r="BL222" s="364"/>
      <c r="BM222" s="301" t="s">
        <v>299</v>
      </c>
      <c r="BN222" s="302"/>
      <c r="BO222" s="302"/>
      <c r="BP222" s="302"/>
      <c r="BQ222" s="302"/>
      <c r="BR222" s="302"/>
      <c r="BS222" s="302"/>
      <c r="BT222" s="303"/>
      <c r="BU222" s="208"/>
      <c r="BV222" s="205"/>
      <c r="BW222" s="205"/>
      <c r="BX222" s="7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</row>
    <row r="223" spans="1:89" ht="65.849999999999994" customHeight="1" x14ac:dyDescent="0.55000000000000004">
      <c r="A223" s="313" t="s">
        <v>352</v>
      </c>
      <c r="B223" s="314"/>
      <c r="C223" s="314"/>
      <c r="D223" s="315"/>
      <c r="E223" s="283" t="s">
        <v>517</v>
      </c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  <c r="AA223" s="284"/>
      <c r="AB223" s="284"/>
      <c r="AC223" s="284"/>
      <c r="AD223" s="284"/>
      <c r="AE223" s="284"/>
      <c r="AF223" s="284"/>
      <c r="AG223" s="284"/>
      <c r="AH223" s="284"/>
      <c r="AI223" s="284"/>
      <c r="AJ223" s="284"/>
      <c r="AK223" s="284"/>
      <c r="AL223" s="284"/>
      <c r="AM223" s="284"/>
      <c r="AN223" s="284"/>
      <c r="AO223" s="284"/>
      <c r="AP223" s="284"/>
      <c r="AQ223" s="284"/>
      <c r="AR223" s="284"/>
      <c r="AS223" s="284"/>
      <c r="AT223" s="284"/>
      <c r="AU223" s="284"/>
      <c r="AV223" s="284"/>
      <c r="AW223" s="284"/>
      <c r="AX223" s="284"/>
      <c r="AY223" s="284"/>
      <c r="AZ223" s="284"/>
      <c r="BA223" s="284"/>
      <c r="BB223" s="284"/>
      <c r="BC223" s="284"/>
      <c r="BD223" s="284"/>
      <c r="BE223" s="284"/>
      <c r="BF223" s="284"/>
      <c r="BG223" s="284"/>
      <c r="BH223" s="284"/>
      <c r="BI223" s="284"/>
      <c r="BJ223" s="284"/>
      <c r="BK223" s="284"/>
      <c r="BL223" s="285"/>
      <c r="BM223" s="274" t="s">
        <v>526</v>
      </c>
      <c r="BN223" s="275"/>
      <c r="BO223" s="275"/>
      <c r="BP223" s="275"/>
      <c r="BQ223" s="275"/>
      <c r="BR223" s="275"/>
      <c r="BS223" s="275"/>
      <c r="BT223" s="276"/>
      <c r="BU223" s="203" t="s">
        <v>140</v>
      </c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</row>
    <row r="224" spans="1:89" ht="65.849999999999994" customHeight="1" thickBot="1" x14ac:dyDescent="0.6">
      <c r="A224" s="359" t="s">
        <v>353</v>
      </c>
      <c r="B224" s="360"/>
      <c r="C224" s="360"/>
      <c r="D224" s="361"/>
      <c r="E224" s="280" t="s">
        <v>519</v>
      </c>
      <c r="F224" s="281"/>
      <c r="G224" s="281"/>
      <c r="H224" s="281"/>
      <c r="I224" s="281"/>
      <c r="J224" s="281"/>
      <c r="K224" s="281"/>
      <c r="L224" s="281"/>
      <c r="M224" s="281"/>
      <c r="N224" s="281"/>
      <c r="O224" s="281"/>
      <c r="P224" s="281"/>
      <c r="Q224" s="281"/>
      <c r="R224" s="281"/>
      <c r="S224" s="281"/>
      <c r="T224" s="281"/>
      <c r="U224" s="281"/>
      <c r="V224" s="281"/>
      <c r="W224" s="281"/>
      <c r="X224" s="281"/>
      <c r="Y224" s="281"/>
      <c r="Z224" s="281"/>
      <c r="AA224" s="281"/>
      <c r="AB224" s="281"/>
      <c r="AC224" s="281"/>
      <c r="AD224" s="281"/>
      <c r="AE224" s="281"/>
      <c r="AF224" s="281"/>
      <c r="AG224" s="281"/>
      <c r="AH224" s="281"/>
      <c r="AI224" s="281"/>
      <c r="AJ224" s="281"/>
      <c r="AK224" s="281"/>
      <c r="AL224" s="281"/>
      <c r="AM224" s="281"/>
      <c r="AN224" s="281"/>
      <c r="AO224" s="281"/>
      <c r="AP224" s="281"/>
      <c r="AQ224" s="281"/>
      <c r="AR224" s="281"/>
      <c r="AS224" s="281"/>
      <c r="AT224" s="281"/>
      <c r="AU224" s="281"/>
      <c r="AV224" s="281"/>
      <c r="AW224" s="281"/>
      <c r="AX224" s="281"/>
      <c r="AY224" s="281"/>
      <c r="AZ224" s="281"/>
      <c r="BA224" s="281"/>
      <c r="BB224" s="281"/>
      <c r="BC224" s="281"/>
      <c r="BD224" s="281"/>
      <c r="BE224" s="281"/>
      <c r="BF224" s="281"/>
      <c r="BG224" s="281"/>
      <c r="BH224" s="281"/>
      <c r="BI224" s="281"/>
      <c r="BJ224" s="281"/>
      <c r="BK224" s="281"/>
      <c r="BL224" s="282"/>
      <c r="BM224" s="271" t="s">
        <v>527</v>
      </c>
      <c r="BN224" s="272"/>
      <c r="BO224" s="272"/>
      <c r="BP224" s="272"/>
      <c r="BQ224" s="272"/>
      <c r="BR224" s="272"/>
      <c r="BS224" s="272"/>
      <c r="BT224" s="273"/>
      <c r="BU224" s="203" t="s">
        <v>161</v>
      </c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</row>
    <row r="225" spans="1:89" ht="66" customHeight="1" x14ac:dyDescent="0.55000000000000004">
      <c r="A225" s="313" t="s">
        <v>359</v>
      </c>
      <c r="B225" s="314"/>
      <c r="C225" s="314"/>
      <c r="D225" s="315"/>
      <c r="E225" s="283" t="s">
        <v>363</v>
      </c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  <c r="AA225" s="284"/>
      <c r="AB225" s="284"/>
      <c r="AC225" s="284"/>
      <c r="AD225" s="284"/>
      <c r="AE225" s="284"/>
      <c r="AF225" s="284"/>
      <c r="AG225" s="284"/>
      <c r="AH225" s="284"/>
      <c r="AI225" s="284"/>
      <c r="AJ225" s="284"/>
      <c r="AK225" s="284"/>
      <c r="AL225" s="284"/>
      <c r="AM225" s="284"/>
      <c r="AN225" s="284"/>
      <c r="AO225" s="284"/>
      <c r="AP225" s="284"/>
      <c r="AQ225" s="284"/>
      <c r="AR225" s="284"/>
      <c r="AS225" s="284"/>
      <c r="AT225" s="284"/>
      <c r="AU225" s="284"/>
      <c r="AV225" s="284"/>
      <c r="AW225" s="284"/>
      <c r="AX225" s="284"/>
      <c r="AY225" s="284"/>
      <c r="AZ225" s="284"/>
      <c r="BA225" s="284"/>
      <c r="BB225" s="284"/>
      <c r="BC225" s="284"/>
      <c r="BD225" s="284"/>
      <c r="BE225" s="284"/>
      <c r="BF225" s="284"/>
      <c r="BG225" s="284"/>
      <c r="BH225" s="284"/>
      <c r="BI225" s="284"/>
      <c r="BJ225" s="284"/>
      <c r="BK225" s="284"/>
      <c r="BL225" s="285"/>
      <c r="BM225" s="274" t="s">
        <v>184</v>
      </c>
      <c r="BN225" s="275"/>
      <c r="BO225" s="275"/>
      <c r="BP225" s="275"/>
      <c r="BQ225" s="275"/>
      <c r="BR225" s="275"/>
      <c r="BS225" s="275"/>
      <c r="BT225" s="276"/>
      <c r="BU225" s="203" t="s">
        <v>430</v>
      </c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16"/>
      <c r="CJ225" s="16"/>
      <c r="CK225" s="16"/>
    </row>
    <row r="226" spans="1:89" ht="66" customHeight="1" x14ac:dyDescent="0.55000000000000004">
      <c r="A226" s="316" t="s">
        <v>360</v>
      </c>
      <c r="B226" s="317"/>
      <c r="C226" s="317"/>
      <c r="D226" s="318"/>
      <c r="E226" s="286" t="s">
        <v>501</v>
      </c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  <c r="X226" s="287"/>
      <c r="Y226" s="287"/>
      <c r="Z226" s="287"/>
      <c r="AA226" s="287"/>
      <c r="AB226" s="287"/>
      <c r="AC226" s="287"/>
      <c r="AD226" s="287"/>
      <c r="AE226" s="287"/>
      <c r="AF226" s="287"/>
      <c r="AG226" s="287"/>
      <c r="AH226" s="287"/>
      <c r="AI226" s="287"/>
      <c r="AJ226" s="287"/>
      <c r="AK226" s="287"/>
      <c r="AL226" s="287"/>
      <c r="AM226" s="287"/>
      <c r="AN226" s="287"/>
      <c r="AO226" s="287"/>
      <c r="AP226" s="287"/>
      <c r="AQ226" s="287"/>
      <c r="AR226" s="287"/>
      <c r="AS226" s="287"/>
      <c r="AT226" s="287"/>
      <c r="AU226" s="287"/>
      <c r="AV226" s="287"/>
      <c r="AW226" s="287"/>
      <c r="AX226" s="287"/>
      <c r="AY226" s="287"/>
      <c r="AZ226" s="287"/>
      <c r="BA226" s="287"/>
      <c r="BB226" s="287"/>
      <c r="BC226" s="287"/>
      <c r="BD226" s="287"/>
      <c r="BE226" s="287"/>
      <c r="BF226" s="287"/>
      <c r="BG226" s="287"/>
      <c r="BH226" s="287"/>
      <c r="BI226" s="287"/>
      <c r="BJ226" s="287"/>
      <c r="BK226" s="287"/>
      <c r="BL226" s="288"/>
      <c r="BM226" s="322" t="s">
        <v>174</v>
      </c>
      <c r="BN226" s="323"/>
      <c r="BO226" s="323"/>
      <c r="BP226" s="323"/>
      <c r="BQ226" s="323"/>
      <c r="BR226" s="323"/>
      <c r="BS226" s="323"/>
      <c r="BT226" s="324"/>
      <c r="BU226" s="203" t="s">
        <v>447</v>
      </c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17"/>
      <c r="CJ226" s="17"/>
      <c r="CK226" s="17"/>
    </row>
    <row r="227" spans="1:89" ht="84.9" customHeight="1" x14ac:dyDescent="0.55000000000000004">
      <c r="A227" s="316" t="s">
        <v>361</v>
      </c>
      <c r="B227" s="317"/>
      <c r="C227" s="317"/>
      <c r="D227" s="318"/>
      <c r="E227" s="277" t="s">
        <v>499</v>
      </c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  <c r="AB227" s="278"/>
      <c r="AC227" s="278"/>
      <c r="AD227" s="278"/>
      <c r="AE227" s="278"/>
      <c r="AF227" s="278"/>
      <c r="AG227" s="278"/>
      <c r="AH227" s="278"/>
      <c r="AI227" s="278"/>
      <c r="AJ227" s="278"/>
      <c r="AK227" s="278"/>
      <c r="AL227" s="278"/>
      <c r="AM227" s="278"/>
      <c r="AN227" s="278"/>
      <c r="AO227" s="278"/>
      <c r="AP227" s="278"/>
      <c r="AQ227" s="278"/>
      <c r="AR227" s="278"/>
      <c r="AS227" s="278"/>
      <c r="AT227" s="278"/>
      <c r="AU227" s="278"/>
      <c r="AV227" s="278"/>
      <c r="AW227" s="278"/>
      <c r="AX227" s="278"/>
      <c r="AY227" s="278"/>
      <c r="AZ227" s="278"/>
      <c r="BA227" s="278"/>
      <c r="BB227" s="278"/>
      <c r="BC227" s="278"/>
      <c r="BD227" s="278"/>
      <c r="BE227" s="278"/>
      <c r="BF227" s="278"/>
      <c r="BG227" s="278"/>
      <c r="BH227" s="278"/>
      <c r="BI227" s="278"/>
      <c r="BJ227" s="278"/>
      <c r="BK227" s="278"/>
      <c r="BL227" s="279"/>
      <c r="BM227" s="292" t="s">
        <v>528</v>
      </c>
      <c r="BN227" s="293"/>
      <c r="BO227" s="293"/>
      <c r="BP227" s="293"/>
      <c r="BQ227" s="293"/>
      <c r="BR227" s="293"/>
      <c r="BS227" s="293"/>
      <c r="BT227" s="294"/>
      <c r="BU227" s="203" t="s">
        <v>355</v>
      </c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17"/>
      <c r="CJ227" s="17"/>
      <c r="CK227" s="17"/>
    </row>
    <row r="228" spans="1:89" ht="65.849999999999994" customHeight="1" thickBot="1" x14ac:dyDescent="0.6">
      <c r="A228" s="289" t="s">
        <v>603</v>
      </c>
      <c r="B228" s="290"/>
      <c r="C228" s="290"/>
      <c r="D228" s="291"/>
      <c r="E228" s="280" t="s">
        <v>500</v>
      </c>
      <c r="F228" s="281"/>
      <c r="G228" s="281"/>
      <c r="H228" s="281"/>
      <c r="I228" s="281"/>
      <c r="J228" s="281"/>
      <c r="K228" s="281"/>
      <c r="L228" s="281"/>
      <c r="M228" s="281"/>
      <c r="N228" s="281"/>
      <c r="O228" s="281"/>
      <c r="P228" s="281"/>
      <c r="Q228" s="281"/>
      <c r="R228" s="281"/>
      <c r="S228" s="281"/>
      <c r="T228" s="281"/>
      <c r="U228" s="281"/>
      <c r="V228" s="281"/>
      <c r="W228" s="281"/>
      <c r="X228" s="281"/>
      <c r="Y228" s="281"/>
      <c r="Z228" s="281"/>
      <c r="AA228" s="281"/>
      <c r="AB228" s="281"/>
      <c r="AC228" s="281"/>
      <c r="AD228" s="281"/>
      <c r="AE228" s="281"/>
      <c r="AF228" s="281"/>
      <c r="AG228" s="281"/>
      <c r="AH228" s="281"/>
      <c r="AI228" s="281"/>
      <c r="AJ228" s="281"/>
      <c r="AK228" s="281"/>
      <c r="AL228" s="281"/>
      <c r="AM228" s="281"/>
      <c r="AN228" s="281"/>
      <c r="AO228" s="281"/>
      <c r="AP228" s="281"/>
      <c r="AQ228" s="281"/>
      <c r="AR228" s="281"/>
      <c r="AS228" s="281"/>
      <c r="AT228" s="281"/>
      <c r="AU228" s="281"/>
      <c r="AV228" s="281"/>
      <c r="AW228" s="281"/>
      <c r="AX228" s="281"/>
      <c r="AY228" s="281"/>
      <c r="AZ228" s="281"/>
      <c r="BA228" s="281"/>
      <c r="BB228" s="281"/>
      <c r="BC228" s="281"/>
      <c r="BD228" s="281"/>
      <c r="BE228" s="281"/>
      <c r="BF228" s="281"/>
      <c r="BG228" s="281"/>
      <c r="BH228" s="281"/>
      <c r="BI228" s="281"/>
      <c r="BJ228" s="281"/>
      <c r="BK228" s="281"/>
      <c r="BL228" s="282"/>
      <c r="BM228" s="271" t="s">
        <v>529</v>
      </c>
      <c r="BN228" s="272"/>
      <c r="BO228" s="272"/>
      <c r="BP228" s="272"/>
      <c r="BQ228" s="272"/>
      <c r="BR228" s="272"/>
      <c r="BS228" s="272"/>
      <c r="BT228" s="273"/>
      <c r="BU228" s="203" t="s">
        <v>356</v>
      </c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17"/>
      <c r="CJ228" s="17"/>
      <c r="CK228" s="17"/>
    </row>
    <row r="229" spans="1:89" ht="65.849999999999994" customHeight="1" x14ac:dyDescent="0.55000000000000004">
      <c r="A229" s="313" t="s">
        <v>318</v>
      </c>
      <c r="B229" s="314"/>
      <c r="C229" s="314"/>
      <c r="D229" s="315"/>
      <c r="E229" s="283" t="s">
        <v>319</v>
      </c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  <c r="AA229" s="284"/>
      <c r="AB229" s="284"/>
      <c r="AC229" s="284"/>
      <c r="AD229" s="284"/>
      <c r="AE229" s="284"/>
      <c r="AF229" s="284"/>
      <c r="AG229" s="284"/>
      <c r="AH229" s="284"/>
      <c r="AI229" s="284"/>
      <c r="AJ229" s="284"/>
      <c r="AK229" s="284"/>
      <c r="AL229" s="284"/>
      <c r="AM229" s="284"/>
      <c r="AN229" s="284"/>
      <c r="AO229" s="284"/>
      <c r="AP229" s="284"/>
      <c r="AQ229" s="284"/>
      <c r="AR229" s="284"/>
      <c r="AS229" s="284"/>
      <c r="AT229" s="284"/>
      <c r="AU229" s="284"/>
      <c r="AV229" s="284"/>
      <c r="AW229" s="284"/>
      <c r="AX229" s="284"/>
      <c r="AY229" s="284"/>
      <c r="AZ229" s="284"/>
      <c r="BA229" s="284"/>
      <c r="BB229" s="284"/>
      <c r="BC229" s="284"/>
      <c r="BD229" s="284"/>
      <c r="BE229" s="284"/>
      <c r="BF229" s="284"/>
      <c r="BG229" s="284"/>
      <c r="BH229" s="284"/>
      <c r="BI229" s="284"/>
      <c r="BJ229" s="284"/>
      <c r="BK229" s="284"/>
      <c r="BL229" s="285"/>
      <c r="BM229" s="274" t="s">
        <v>106</v>
      </c>
      <c r="BN229" s="275"/>
      <c r="BO229" s="275"/>
      <c r="BP229" s="275"/>
      <c r="BQ229" s="275"/>
      <c r="BR229" s="275"/>
      <c r="BS229" s="275"/>
      <c r="BT229" s="276"/>
      <c r="BU229" s="203" t="s">
        <v>412</v>
      </c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16"/>
      <c r="CJ229" s="16"/>
      <c r="CK229" s="16"/>
    </row>
    <row r="230" spans="1:89" ht="65.849999999999994" customHeight="1" x14ac:dyDescent="0.55000000000000004">
      <c r="A230" s="289" t="s">
        <v>320</v>
      </c>
      <c r="B230" s="290"/>
      <c r="C230" s="290"/>
      <c r="D230" s="291"/>
      <c r="E230" s="277" t="s">
        <v>321</v>
      </c>
      <c r="F230" s="278"/>
      <c r="G230" s="278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  <c r="Y230" s="278"/>
      <c r="Z230" s="278"/>
      <c r="AA230" s="278"/>
      <c r="AB230" s="278"/>
      <c r="AC230" s="278"/>
      <c r="AD230" s="278"/>
      <c r="AE230" s="278"/>
      <c r="AF230" s="278"/>
      <c r="AG230" s="278"/>
      <c r="AH230" s="278"/>
      <c r="AI230" s="278"/>
      <c r="AJ230" s="278"/>
      <c r="AK230" s="278"/>
      <c r="AL230" s="278"/>
      <c r="AM230" s="278"/>
      <c r="AN230" s="278"/>
      <c r="AO230" s="278"/>
      <c r="AP230" s="278"/>
      <c r="AQ230" s="278"/>
      <c r="AR230" s="278"/>
      <c r="AS230" s="278"/>
      <c r="AT230" s="278"/>
      <c r="AU230" s="278"/>
      <c r="AV230" s="278"/>
      <c r="AW230" s="278"/>
      <c r="AX230" s="278"/>
      <c r="AY230" s="278"/>
      <c r="AZ230" s="278"/>
      <c r="BA230" s="278"/>
      <c r="BB230" s="278"/>
      <c r="BC230" s="278"/>
      <c r="BD230" s="278"/>
      <c r="BE230" s="278"/>
      <c r="BF230" s="278"/>
      <c r="BG230" s="278"/>
      <c r="BH230" s="278"/>
      <c r="BI230" s="278"/>
      <c r="BJ230" s="278"/>
      <c r="BK230" s="278"/>
      <c r="BL230" s="279"/>
      <c r="BM230" s="292" t="s">
        <v>106</v>
      </c>
      <c r="BN230" s="293"/>
      <c r="BO230" s="293"/>
      <c r="BP230" s="293"/>
      <c r="BQ230" s="293"/>
      <c r="BR230" s="293"/>
      <c r="BS230" s="293"/>
      <c r="BT230" s="294"/>
      <c r="BU230" s="209" t="s">
        <v>493</v>
      </c>
      <c r="BV230" s="202"/>
      <c r="BW230" s="202"/>
      <c r="BX230" s="202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16"/>
      <c r="CJ230" s="16"/>
      <c r="CK230" s="16"/>
    </row>
    <row r="231" spans="1:89" ht="65.849999999999994" customHeight="1" x14ac:dyDescent="0.55000000000000004">
      <c r="A231" s="289" t="s">
        <v>51</v>
      </c>
      <c r="B231" s="290"/>
      <c r="C231" s="290"/>
      <c r="D231" s="291"/>
      <c r="E231" s="277" t="s">
        <v>327</v>
      </c>
      <c r="F231" s="278"/>
      <c r="G231" s="278"/>
      <c r="H231" s="278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  <c r="W231" s="278"/>
      <c r="X231" s="278"/>
      <c r="Y231" s="278"/>
      <c r="Z231" s="278"/>
      <c r="AA231" s="278"/>
      <c r="AB231" s="278"/>
      <c r="AC231" s="278"/>
      <c r="AD231" s="278"/>
      <c r="AE231" s="278"/>
      <c r="AF231" s="278"/>
      <c r="AG231" s="278"/>
      <c r="AH231" s="278"/>
      <c r="AI231" s="278"/>
      <c r="AJ231" s="278"/>
      <c r="AK231" s="278"/>
      <c r="AL231" s="278"/>
      <c r="AM231" s="278"/>
      <c r="AN231" s="278"/>
      <c r="AO231" s="278"/>
      <c r="AP231" s="278"/>
      <c r="AQ231" s="278"/>
      <c r="AR231" s="278"/>
      <c r="AS231" s="278"/>
      <c r="AT231" s="278"/>
      <c r="AU231" s="278"/>
      <c r="AV231" s="278"/>
      <c r="AW231" s="278"/>
      <c r="AX231" s="278"/>
      <c r="AY231" s="278"/>
      <c r="AZ231" s="278"/>
      <c r="BA231" s="278"/>
      <c r="BB231" s="278"/>
      <c r="BC231" s="278"/>
      <c r="BD231" s="278"/>
      <c r="BE231" s="278"/>
      <c r="BF231" s="278"/>
      <c r="BG231" s="278"/>
      <c r="BH231" s="278"/>
      <c r="BI231" s="278"/>
      <c r="BJ231" s="278"/>
      <c r="BK231" s="278"/>
      <c r="BL231" s="279"/>
      <c r="BM231" s="292" t="s">
        <v>77</v>
      </c>
      <c r="BN231" s="293"/>
      <c r="BO231" s="293"/>
      <c r="BP231" s="293"/>
      <c r="BQ231" s="293"/>
      <c r="BR231" s="293"/>
      <c r="BS231" s="293"/>
      <c r="BT231" s="294"/>
      <c r="BU231" s="203" t="s">
        <v>138</v>
      </c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</row>
    <row r="232" spans="1:89" ht="65.849999999999994" customHeight="1" x14ac:dyDescent="0.55000000000000004">
      <c r="A232" s="289" t="s">
        <v>52</v>
      </c>
      <c r="B232" s="290"/>
      <c r="C232" s="290"/>
      <c r="D232" s="291"/>
      <c r="E232" s="277" t="s">
        <v>322</v>
      </c>
      <c r="F232" s="278"/>
      <c r="G232" s="278"/>
      <c r="H232" s="278"/>
      <c r="I232" s="278"/>
      <c r="J232" s="278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  <c r="W232" s="278"/>
      <c r="X232" s="278"/>
      <c r="Y232" s="278"/>
      <c r="Z232" s="278"/>
      <c r="AA232" s="278"/>
      <c r="AB232" s="278"/>
      <c r="AC232" s="278"/>
      <c r="AD232" s="278"/>
      <c r="AE232" s="278"/>
      <c r="AF232" s="278"/>
      <c r="AG232" s="278"/>
      <c r="AH232" s="278"/>
      <c r="AI232" s="278"/>
      <c r="AJ232" s="278"/>
      <c r="AK232" s="278"/>
      <c r="AL232" s="278"/>
      <c r="AM232" s="278"/>
      <c r="AN232" s="278"/>
      <c r="AO232" s="278"/>
      <c r="AP232" s="278"/>
      <c r="AQ232" s="278"/>
      <c r="AR232" s="278"/>
      <c r="AS232" s="278"/>
      <c r="AT232" s="278"/>
      <c r="AU232" s="278"/>
      <c r="AV232" s="278"/>
      <c r="AW232" s="278"/>
      <c r="AX232" s="278"/>
      <c r="AY232" s="278"/>
      <c r="AZ232" s="278"/>
      <c r="BA232" s="278"/>
      <c r="BB232" s="278"/>
      <c r="BC232" s="278"/>
      <c r="BD232" s="278"/>
      <c r="BE232" s="278"/>
      <c r="BF232" s="278"/>
      <c r="BG232" s="278"/>
      <c r="BH232" s="278"/>
      <c r="BI232" s="278"/>
      <c r="BJ232" s="278"/>
      <c r="BK232" s="278"/>
      <c r="BL232" s="279"/>
      <c r="BM232" s="292" t="s">
        <v>76</v>
      </c>
      <c r="BN232" s="293"/>
      <c r="BO232" s="293"/>
      <c r="BP232" s="293"/>
      <c r="BQ232" s="293"/>
      <c r="BR232" s="293"/>
      <c r="BS232" s="293"/>
      <c r="BT232" s="294"/>
      <c r="BU232" s="203" t="s">
        <v>89</v>
      </c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19"/>
      <c r="CJ232" s="19"/>
      <c r="CK232" s="19"/>
    </row>
    <row r="233" spans="1:89" ht="65.849999999999994" customHeight="1" x14ac:dyDescent="0.55000000000000004">
      <c r="A233" s="316" t="s">
        <v>53</v>
      </c>
      <c r="B233" s="317"/>
      <c r="C233" s="317"/>
      <c r="D233" s="318"/>
      <c r="E233" s="277" t="s">
        <v>323</v>
      </c>
      <c r="F233" s="278"/>
      <c r="G233" s="278"/>
      <c r="H233" s="278"/>
      <c r="I233" s="278"/>
      <c r="J233" s="278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  <c r="W233" s="278"/>
      <c r="X233" s="278"/>
      <c r="Y233" s="278"/>
      <c r="Z233" s="278"/>
      <c r="AA233" s="278"/>
      <c r="AB233" s="278"/>
      <c r="AC233" s="278"/>
      <c r="AD233" s="278"/>
      <c r="AE233" s="278"/>
      <c r="AF233" s="278"/>
      <c r="AG233" s="278"/>
      <c r="AH233" s="278"/>
      <c r="AI233" s="278"/>
      <c r="AJ233" s="278"/>
      <c r="AK233" s="278"/>
      <c r="AL233" s="278"/>
      <c r="AM233" s="278"/>
      <c r="AN233" s="278"/>
      <c r="AO233" s="278"/>
      <c r="AP233" s="278"/>
      <c r="AQ233" s="278"/>
      <c r="AR233" s="278"/>
      <c r="AS233" s="278"/>
      <c r="AT233" s="278"/>
      <c r="AU233" s="278"/>
      <c r="AV233" s="278"/>
      <c r="AW233" s="278"/>
      <c r="AX233" s="278"/>
      <c r="AY233" s="278"/>
      <c r="AZ233" s="278"/>
      <c r="BA233" s="278"/>
      <c r="BB233" s="278"/>
      <c r="BC233" s="278"/>
      <c r="BD233" s="278"/>
      <c r="BE233" s="278"/>
      <c r="BF233" s="278"/>
      <c r="BG233" s="278"/>
      <c r="BH233" s="278"/>
      <c r="BI233" s="278"/>
      <c r="BJ233" s="278"/>
      <c r="BK233" s="278"/>
      <c r="BL233" s="279"/>
      <c r="BM233" s="292" t="s">
        <v>78</v>
      </c>
      <c r="BN233" s="293"/>
      <c r="BO233" s="293"/>
      <c r="BP233" s="293"/>
      <c r="BQ233" s="293"/>
      <c r="BR233" s="293"/>
      <c r="BS233" s="293"/>
      <c r="BT233" s="294"/>
      <c r="BU233" s="203" t="s">
        <v>88</v>
      </c>
      <c r="BV233" s="32"/>
      <c r="BW233" s="32"/>
      <c r="BX233" s="32"/>
      <c r="BY233" s="32"/>
      <c r="BZ233" s="32"/>
      <c r="CA233" s="32"/>
      <c r="CB233" s="32"/>
      <c r="CC233" s="32"/>
      <c r="CD233" s="32"/>
      <c r="CE233" s="32"/>
      <c r="CF233" s="32"/>
      <c r="CG233" s="32"/>
      <c r="CH233" s="32"/>
      <c r="CI233" s="16"/>
      <c r="CJ233" s="16"/>
      <c r="CK233" s="16"/>
    </row>
    <row r="234" spans="1:89" ht="65.849999999999994" customHeight="1" x14ac:dyDescent="0.55000000000000004">
      <c r="A234" s="289" t="s">
        <v>54</v>
      </c>
      <c r="B234" s="290"/>
      <c r="C234" s="290"/>
      <c r="D234" s="291"/>
      <c r="E234" s="286" t="s">
        <v>324</v>
      </c>
      <c r="F234" s="287"/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  <c r="X234" s="287"/>
      <c r="Y234" s="287"/>
      <c r="Z234" s="287"/>
      <c r="AA234" s="287"/>
      <c r="AB234" s="287"/>
      <c r="AC234" s="287"/>
      <c r="AD234" s="287"/>
      <c r="AE234" s="287"/>
      <c r="AF234" s="287"/>
      <c r="AG234" s="287"/>
      <c r="AH234" s="287"/>
      <c r="AI234" s="287"/>
      <c r="AJ234" s="287"/>
      <c r="AK234" s="287"/>
      <c r="AL234" s="287"/>
      <c r="AM234" s="287"/>
      <c r="AN234" s="287"/>
      <c r="AO234" s="287"/>
      <c r="AP234" s="287"/>
      <c r="AQ234" s="287"/>
      <c r="AR234" s="287"/>
      <c r="AS234" s="287"/>
      <c r="AT234" s="287"/>
      <c r="AU234" s="287"/>
      <c r="AV234" s="287"/>
      <c r="AW234" s="287"/>
      <c r="AX234" s="287"/>
      <c r="AY234" s="287"/>
      <c r="AZ234" s="287"/>
      <c r="BA234" s="287"/>
      <c r="BB234" s="287"/>
      <c r="BC234" s="287"/>
      <c r="BD234" s="287"/>
      <c r="BE234" s="287"/>
      <c r="BF234" s="287"/>
      <c r="BG234" s="287"/>
      <c r="BH234" s="287"/>
      <c r="BI234" s="287"/>
      <c r="BJ234" s="287"/>
      <c r="BK234" s="287"/>
      <c r="BL234" s="288"/>
      <c r="BM234" s="322" t="s">
        <v>79</v>
      </c>
      <c r="BN234" s="323"/>
      <c r="BO234" s="323"/>
      <c r="BP234" s="323"/>
      <c r="BQ234" s="323"/>
      <c r="BR234" s="323"/>
      <c r="BS234" s="323"/>
      <c r="BT234" s="324"/>
      <c r="BU234" s="203" t="s">
        <v>601</v>
      </c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16"/>
      <c r="CJ234" s="16"/>
      <c r="CK234" s="16"/>
    </row>
    <row r="235" spans="1:89" ht="65.849999999999994" customHeight="1" x14ac:dyDescent="0.55000000000000004">
      <c r="A235" s="289" t="s">
        <v>103</v>
      </c>
      <c r="B235" s="290"/>
      <c r="C235" s="290"/>
      <c r="D235" s="291"/>
      <c r="E235" s="277" t="s">
        <v>492</v>
      </c>
      <c r="F235" s="278"/>
      <c r="G235" s="278"/>
      <c r="H235" s="278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  <c r="AB235" s="278"/>
      <c r="AC235" s="278"/>
      <c r="AD235" s="278"/>
      <c r="AE235" s="278"/>
      <c r="AF235" s="278"/>
      <c r="AG235" s="278"/>
      <c r="AH235" s="278"/>
      <c r="AI235" s="278"/>
      <c r="AJ235" s="278"/>
      <c r="AK235" s="278"/>
      <c r="AL235" s="278"/>
      <c r="AM235" s="278"/>
      <c r="AN235" s="278"/>
      <c r="AO235" s="278"/>
      <c r="AP235" s="278"/>
      <c r="AQ235" s="278"/>
      <c r="AR235" s="278"/>
      <c r="AS235" s="278"/>
      <c r="AT235" s="278"/>
      <c r="AU235" s="278"/>
      <c r="AV235" s="278"/>
      <c r="AW235" s="278"/>
      <c r="AX235" s="278"/>
      <c r="AY235" s="278"/>
      <c r="AZ235" s="278"/>
      <c r="BA235" s="278"/>
      <c r="BB235" s="278"/>
      <c r="BC235" s="278"/>
      <c r="BD235" s="278"/>
      <c r="BE235" s="278"/>
      <c r="BF235" s="278"/>
      <c r="BG235" s="278"/>
      <c r="BH235" s="278"/>
      <c r="BI235" s="278"/>
      <c r="BJ235" s="278"/>
      <c r="BK235" s="278"/>
      <c r="BL235" s="279"/>
      <c r="BM235" s="292" t="s">
        <v>530</v>
      </c>
      <c r="BN235" s="293"/>
      <c r="BO235" s="293"/>
      <c r="BP235" s="293"/>
      <c r="BQ235" s="293"/>
      <c r="BR235" s="293"/>
      <c r="BS235" s="293"/>
      <c r="BT235" s="294"/>
      <c r="BU235" s="203" t="s">
        <v>449</v>
      </c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32"/>
      <c r="CI235" s="16"/>
      <c r="CJ235" s="16"/>
      <c r="CK235" s="16"/>
    </row>
    <row r="236" spans="1:89" ht="84.9" customHeight="1" x14ac:dyDescent="0.55000000000000004">
      <c r="A236" s="289" t="s">
        <v>105</v>
      </c>
      <c r="B236" s="290"/>
      <c r="C236" s="290"/>
      <c r="D236" s="291"/>
      <c r="E236" s="277" t="s">
        <v>326</v>
      </c>
      <c r="F236" s="278"/>
      <c r="G236" s="278"/>
      <c r="H236" s="278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  <c r="AJ236" s="278"/>
      <c r="AK236" s="278"/>
      <c r="AL236" s="278"/>
      <c r="AM236" s="278"/>
      <c r="AN236" s="278"/>
      <c r="AO236" s="278"/>
      <c r="AP236" s="278"/>
      <c r="AQ236" s="278"/>
      <c r="AR236" s="278"/>
      <c r="AS236" s="278"/>
      <c r="AT236" s="278"/>
      <c r="AU236" s="278"/>
      <c r="AV236" s="278"/>
      <c r="AW236" s="278"/>
      <c r="AX236" s="278"/>
      <c r="AY236" s="278"/>
      <c r="AZ236" s="278"/>
      <c r="BA236" s="278"/>
      <c r="BB236" s="278"/>
      <c r="BC236" s="278"/>
      <c r="BD236" s="278"/>
      <c r="BE236" s="278"/>
      <c r="BF236" s="278"/>
      <c r="BG236" s="278"/>
      <c r="BH236" s="278"/>
      <c r="BI236" s="278"/>
      <c r="BJ236" s="278"/>
      <c r="BK236" s="278"/>
      <c r="BL236" s="279"/>
      <c r="BM236" s="292" t="s">
        <v>84</v>
      </c>
      <c r="BN236" s="293"/>
      <c r="BO236" s="293"/>
      <c r="BP236" s="293"/>
      <c r="BQ236" s="293"/>
      <c r="BR236" s="293"/>
      <c r="BS236" s="293"/>
      <c r="BT236" s="294"/>
      <c r="BU236" s="203" t="s">
        <v>113</v>
      </c>
      <c r="BV236" s="32"/>
      <c r="BW236" s="32"/>
      <c r="BX236" s="32"/>
      <c r="BY236" s="32"/>
      <c r="BZ236" s="32"/>
      <c r="CA236" s="32"/>
      <c r="CB236" s="32"/>
      <c r="CC236" s="32"/>
      <c r="CD236" s="32"/>
      <c r="CE236" s="32"/>
      <c r="CF236" s="32"/>
      <c r="CG236" s="32"/>
      <c r="CH236" s="32"/>
      <c r="CI236" s="16"/>
      <c r="CJ236" s="16"/>
      <c r="CK236" s="16"/>
    </row>
    <row r="237" spans="1:89" ht="65.849999999999994" customHeight="1" x14ac:dyDescent="0.55000000000000004">
      <c r="A237" s="289" t="s">
        <v>407</v>
      </c>
      <c r="B237" s="290"/>
      <c r="C237" s="290"/>
      <c r="D237" s="291"/>
      <c r="E237" s="277" t="s">
        <v>325</v>
      </c>
      <c r="F237" s="278"/>
      <c r="G237" s="278"/>
      <c r="H237" s="278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  <c r="AB237" s="278"/>
      <c r="AC237" s="278"/>
      <c r="AD237" s="278"/>
      <c r="AE237" s="278"/>
      <c r="AF237" s="278"/>
      <c r="AG237" s="278"/>
      <c r="AH237" s="278"/>
      <c r="AI237" s="278"/>
      <c r="AJ237" s="278"/>
      <c r="AK237" s="278"/>
      <c r="AL237" s="278"/>
      <c r="AM237" s="278"/>
      <c r="AN237" s="278"/>
      <c r="AO237" s="278"/>
      <c r="AP237" s="278"/>
      <c r="AQ237" s="278"/>
      <c r="AR237" s="278"/>
      <c r="AS237" s="278"/>
      <c r="AT237" s="278"/>
      <c r="AU237" s="278"/>
      <c r="AV237" s="278"/>
      <c r="AW237" s="278"/>
      <c r="AX237" s="278"/>
      <c r="AY237" s="278"/>
      <c r="AZ237" s="278"/>
      <c r="BA237" s="278"/>
      <c r="BB237" s="278"/>
      <c r="BC237" s="278"/>
      <c r="BD237" s="278"/>
      <c r="BE237" s="278"/>
      <c r="BF237" s="278"/>
      <c r="BG237" s="278"/>
      <c r="BH237" s="278"/>
      <c r="BI237" s="278"/>
      <c r="BJ237" s="278"/>
      <c r="BK237" s="278"/>
      <c r="BL237" s="279"/>
      <c r="BM237" s="292" t="s">
        <v>85</v>
      </c>
      <c r="BN237" s="293"/>
      <c r="BO237" s="293"/>
      <c r="BP237" s="293"/>
      <c r="BQ237" s="293"/>
      <c r="BR237" s="293"/>
      <c r="BS237" s="293"/>
      <c r="BT237" s="294"/>
      <c r="BU237" s="203" t="s">
        <v>82</v>
      </c>
      <c r="BV237" s="32"/>
      <c r="BW237" s="32"/>
      <c r="BX237" s="32"/>
      <c r="BY237" s="32"/>
      <c r="BZ237" s="32"/>
      <c r="CA237" s="32"/>
      <c r="CB237" s="32"/>
      <c r="CC237" s="32"/>
      <c r="CD237" s="32"/>
      <c r="CE237" s="32"/>
      <c r="CF237" s="32"/>
      <c r="CG237" s="32"/>
      <c r="CH237" s="32"/>
      <c r="CI237" s="16"/>
      <c r="CJ237" s="16"/>
      <c r="CK237" s="16"/>
    </row>
    <row r="238" spans="1:89" ht="65.849999999999994" customHeight="1" x14ac:dyDescent="0.55000000000000004">
      <c r="A238" s="289" t="s">
        <v>408</v>
      </c>
      <c r="B238" s="290"/>
      <c r="C238" s="290"/>
      <c r="D238" s="291"/>
      <c r="E238" s="277" t="s">
        <v>494</v>
      </c>
      <c r="F238" s="278"/>
      <c r="G238" s="278"/>
      <c r="H238" s="278"/>
      <c r="I238" s="278"/>
      <c r="J238" s="278"/>
      <c r="K238" s="278"/>
      <c r="L238" s="278"/>
      <c r="M238" s="278"/>
      <c r="N238" s="278"/>
      <c r="O238" s="278"/>
      <c r="P238" s="278"/>
      <c r="Q238" s="278"/>
      <c r="R238" s="278"/>
      <c r="S238" s="278"/>
      <c r="T238" s="278"/>
      <c r="U238" s="278"/>
      <c r="V238" s="278"/>
      <c r="W238" s="278"/>
      <c r="X238" s="278"/>
      <c r="Y238" s="278"/>
      <c r="Z238" s="278"/>
      <c r="AA238" s="278"/>
      <c r="AB238" s="278"/>
      <c r="AC238" s="278"/>
      <c r="AD238" s="278"/>
      <c r="AE238" s="278"/>
      <c r="AF238" s="278"/>
      <c r="AG238" s="278"/>
      <c r="AH238" s="278"/>
      <c r="AI238" s="278"/>
      <c r="AJ238" s="278"/>
      <c r="AK238" s="278"/>
      <c r="AL238" s="278"/>
      <c r="AM238" s="278"/>
      <c r="AN238" s="278"/>
      <c r="AO238" s="278"/>
      <c r="AP238" s="278"/>
      <c r="AQ238" s="278"/>
      <c r="AR238" s="278"/>
      <c r="AS238" s="278"/>
      <c r="AT238" s="278"/>
      <c r="AU238" s="278"/>
      <c r="AV238" s="278"/>
      <c r="AW238" s="278"/>
      <c r="AX238" s="278"/>
      <c r="AY238" s="278"/>
      <c r="AZ238" s="278"/>
      <c r="BA238" s="278"/>
      <c r="BB238" s="278"/>
      <c r="BC238" s="278"/>
      <c r="BD238" s="278"/>
      <c r="BE238" s="278"/>
      <c r="BF238" s="278"/>
      <c r="BG238" s="278"/>
      <c r="BH238" s="278"/>
      <c r="BI238" s="278"/>
      <c r="BJ238" s="278"/>
      <c r="BK238" s="278"/>
      <c r="BL238" s="279"/>
      <c r="BM238" s="292" t="s">
        <v>390</v>
      </c>
      <c r="BN238" s="293"/>
      <c r="BO238" s="293"/>
      <c r="BP238" s="293"/>
      <c r="BQ238" s="293"/>
      <c r="BR238" s="293"/>
      <c r="BS238" s="293"/>
      <c r="BT238" s="294"/>
      <c r="BU238" s="203" t="s">
        <v>87</v>
      </c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19"/>
      <c r="CJ238" s="19"/>
      <c r="CK238" s="19"/>
    </row>
    <row r="239" spans="1:89" ht="65.849999999999994" customHeight="1" x14ac:dyDescent="0.55000000000000004">
      <c r="A239" s="289" t="s">
        <v>151</v>
      </c>
      <c r="B239" s="290"/>
      <c r="C239" s="290"/>
      <c r="D239" s="291"/>
      <c r="E239" s="277" t="s">
        <v>328</v>
      </c>
      <c r="F239" s="278"/>
      <c r="G239" s="278"/>
      <c r="H239" s="278"/>
      <c r="I239" s="278"/>
      <c r="J239" s="278"/>
      <c r="K239" s="278"/>
      <c r="L239" s="278"/>
      <c r="M239" s="278"/>
      <c r="N239" s="278"/>
      <c r="O239" s="278"/>
      <c r="P239" s="278"/>
      <c r="Q239" s="278"/>
      <c r="R239" s="278"/>
      <c r="S239" s="278"/>
      <c r="T239" s="278"/>
      <c r="U239" s="278"/>
      <c r="V239" s="278"/>
      <c r="W239" s="278"/>
      <c r="X239" s="278"/>
      <c r="Y239" s="278"/>
      <c r="Z239" s="278"/>
      <c r="AA239" s="278"/>
      <c r="AB239" s="278"/>
      <c r="AC239" s="278"/>
      <c r="AD239" s="278"/>
      <c r="AE239" s="278"/>
      <c r="AF239" s="278"/>
      <c r="AG239" s="278"/>
      <c r="AH239" s="278"/>
      <c r="AI239" s="278"/>
      <c r="AJ239" s="278"/>
      <c r="AK239" s="278"/>
      <c r="AL239" s="278"/>
      <c r="AM239" s="278"/>
      <c r="AN239" s="278"/>
      <c r="AO239" s="278"/>
      <c r="AP239" s="278"/>
      <c r="AQ239" s="278"/>
      <c r="AR239" s="278"/>
      <c r="AS239" s="278"/>
      <c r="AT239" s="278"/>
      <c r="AU239" s="278"/>
      <c r="AV239" s="278"/>
      <c r="AW239" s="278"/>
      <c r="AX239" s="278"/>
      <c r="AY239" s="278"/>
      <c r="AZ239" s="278"/>
      <c r="BA239" s="278"/>
      <c r="BB239" s="278"/>
      <c r="BC239" s="278"/>
      <c r="BD239" s="278"/>
      <c r="BE239" s="278"/>
      <c r="BF239" s="278"/>
      <c r="BG239" s="278"/>
      <c r="BH239" s="278"/>
      <c r="BI239" s="278"/>
      <c r="BJ239" s="278"/>
      <c r="BK239" s="278"/>
      <c r="BL239" s="279"/>
      <c r="BM239" s="292" t="s">
        <v>391</v>
      </c>
      <c r="BN239" s="293"/>
      <c r="BO239" s="293"/>
      <c r="BP239" s="293"/>
      <c r="BQ239" s="293"/>
      <c r="BR239" s="293"/>
      <c r="BS239" s="293"/>
      <c r="BT239" s="294"/>
      <c r="BU239" s="203" t="s">
        <v>137</v>
      </c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</row>
    <row r="240" spans="1:89" ht="65.849999999999994" customHeight="1" x14ac:dyDescent="0.55000000000000004">
      <c r="A240" s="289" t="s">
        <v>329</v>
      </c>
      <c r="B240" s="290"/>
      <c r="C240" s="290"/>
      <c r="D240" s="291"/>
      <c r="E240" s="277" t="s">
        <v>547</v>
      </c>
      <c r="F240" s="278"/>
      <c r="G240" s="278"/>
      <c r="H240" s="278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  <c r="AB240" s="278"/>
      <c r="AC240" s="278"/>
      <c r="AD240" s="278"/>
      <c r="AE240" s="278"/>
      <c r="AF240" s="278"/>
      <c r="AG240" s="278"/>
      <c r="AH240" s="278"/>
      <c r="AI240" s="278"/>
      <c r="AJ240" s="278"/>
      <c r="AK240" s="278"/>
      <c r="AL240" s="278"/>
      <c r="AM240" s="278"/>
      <c r="AN240" s="278"/>
      <c r="AO240" s="278"/>
      <c r="AP240" s="278"/>
      <c r="AQ240" s="278"/>
      <c r="AR240" s="278"/>
      <c r="AS240" s="278"/>
      <c r="AT240" s="278"/>
      <c r="AU240" s="278"/>
      <c r="AV240" s="278"/>
      <c r="AW240" s="278"/>
      <c r="AX240" s="278"/>
      <c r="AY240" s="278"/>
      <c r="AZ240" s="278"/>
      <c r="BA240" s="278"/>
      <c r="BB240" s="278"/>
      <c r="BC240" s="278"/>
      <c r="BD240" s="278"/>
      <c r="BE240" s="278"/>
      <c r="BF240" s="278"/>
      <c r="BG240" s="278"/>
      <c r="BH240" s="278"/>
      <c r="BI240" s="278"/>
      <c r="BJ240" s="278"/>
      <c r="BK240" s="278"/>
      <c r="BL240" s="279"/>
      <c r="BM240" s="292" t="s">
        <v>404</v>
      </c>
      <c r="BN240" s="293"/>
      <c r="BO240" s="293"/>
      <c r="BP240" s="293"/>
      <c r="BQ240" s="293"/>
      <c r="BR240" s="293"/>
      <c r="BS240" s="293"/>
      <c r="BT240" s="294"/>
      <c r="BU240" s="203" t="s">
        <v>401</v>
      </c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</row>
    <row r="241" spans="1:86" ht="65.849999999999994" customHeight="1" x14ac:dyDescent="0.55000000000000004">
      <c r="A241" s="289" t="s">
        <v>330</v>
      </c>
      <c r="B241" s="290"/>
      <c r="C241" s="290"/>
      <c r="D241" s="291"/>
      <c r="E241" s="277" t="s">
        <v>548</v>
      </c>
      <c r="F241" s="278"/>
      <c r="G241" s="278"/>
      <c r="H241" s="278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  <c r="AB241" s="278"/>
      <c r="AC241" s="278"/>
      <c r="AD241" s="278"/>
      <c r="AE241" s="278"/>
      <c r="AF241" s="278"/>
      <c r="AG241" s="278"/>
      <c r="AH241" s="278"/>
      <c r="AI241" s="278"/>
      <c r="AJ241" s="278"/>
      <c r="AK241" s="278"/>
      <c r="AL241" s="278"/>
      <c r="AM241" s="278"/>
      <c r="AN241" s="278"/>
      <c r="AO241" s="278"/>
      <c r="AP241" s="278"/>
      <c r="AQ241" s="278"/>
      <c r="AR241" s="278"/>
      <c r="AS241" s="278"/>
      <c r="AT241" s="278"/>
      <c r="AU241" s="278"/>
      <c r="AV241" s="278"/>
      <c r="AW241" s="278"/>
      <c r="AX241" s="278"/>
      <c r="AY241" s="278"/>
      <c r="AZ241" s="278"/>
      <c r="BA241" s="278"/>
      <c r="BB241" s="278"/>
      <c r="BC241" s="278"/>
      <c r="BD241" s="278"/>
      <c r="BE241" s="278"/>
      <c r="BF241" s="278"/>
      <c r="BG241" s="278"/>
      <c r="BH241" s="278"/>
      <c r="BI241" s="278"/>
      <c r="BJ241" s="278"/>
      <c r="BK241" s="278"/>
      <c r="BL241" s="279"/>
      <c r="BM241" s="292" t="s">
        <v>154</v>
      </c>
      <c r="BN241" s="293"/>
      <c r="BO241" s="293"/>
      <c r="BP241" s="293"/>
      <c r="BQ241" s="293"/>
      <c r="BR241" s="293"/>
      <c r="BS241" s="293"/>
      <c r="BT241" s="294"/>
      <c r="BU241" s="203" t="s">
        <v>414</v>
      </c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</row>
    <row r="242" spans="1:86" ht="65.849999999999994" customHeight="1" x14ac:dyDescent="0.55000000000000004">
      <c r="A242" s="289" t="s">
        <v>331</v>
      </c>
      <c r="B242" s="290"/>
      <c r="C242" s="290"/>
      <c r="D242" s="291"/>
      <c r="E242" s="277" t="s">
        <v>341</v>
      </c>
      <c r="F242" s="278"/>
      <c r="G242" s="278"/>
      <c r="H242" s="278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  <c r="AJ242" s="278"/>
      <c r="AK242" s="278"/>
      <c r="AL242" s="278"/>
      <c r="AM242" s="278"/>
      <c r="AN242" s="278"/>
      <c r="AO242" s="278"/>
      <c r="AP242" s="278"/>
      <c r="AQ242" s="278"/>
      <c r="AR242" s="278"/>
      <c r="AS242" s="278"/>
      <c r="AT242" s="278"/>
      <c r="AU242" s="278"/>
      <c r="AV242" s="278"/>
      <c r="AW242" s="278"/>
      <c r="AX242" s="278"/>
      <c r="AY242" s="278"/>
      <c r="AZ242" s="278"/>
      <c r="BA242" s="278"/>
      <c r="BB242" s="278"/>
      <c r="BC242" s="278"/>
      <c r="BD242" s="278"/>
      <c r="BE242" s="278"/>
      <c r="BF242" s="278"/>
      <c r="BG242" s="278"/>
      <c r="BH242" s="278"/>
      <c r="BI242" s="278"/>
      <c r="BJ242" s="278"/>
      <c r="BK242" s="278"/>
      <c r="BL242" s="279"/>
      <c r="BM242" s="292" t="s">
        <v>154</v>
      </c>
      <c r="BN242" s="293"/>
      <c r="BO242" s="293"/>
      <c r="BP242" s="293"/>
      <c r="BQ242" s="293"/>
      <c r="BR242" s="293"/>
      <c r="BS242" s="293"/>
      <c r="BT242" s="294"/>
      <c r="BU242" s="200" t="s">
        <v>521</v>
      </c>
      <c r="BV242" s="213"/>
      <c r="BW242" s="213"/>
      <c r="BX242" s="214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</row>
    <row r="243" spans="1:86" ht="65.849999999999994" customHeight="1" x14ac:dyDescent="0.55000000000000004">
      <c r="A243" s="289" t="s">
        <v>152</v>
      </c>
      <c r="B243" s="290"/>
      <c r="C243" s="290"/>
      <c r="D243" s="291"/>
      <c r="E243" s="277" t="s">
        <v>334</v>
      </c>
      <c r="F243" s="278"/>
      <c r="G243" s="278"/>
      <c r="H243" s="278"/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  <c r="AB243" s="278"/>
      <c r="AC243" s="278"/>
      <c r="AD243" s="278"/>
      <c r="AE243" s="278"/>
      <c r="AF243" s="278"/>
      <c r="AG243" s="278"/>
      <c r="AH243" s="278"/>
      <c r="AI243" s="278"/>
      <c r="AJ243" s="278"/>
      <c r="AK243" s="278"/>
      <c r="AL243" s="278"/>
      <c r="AM243" s="278"/>
      <c r="AN243" s="278"/>
      <c r="AO243" s="278"/>
      <c r="AP243" s="278"/>
      <c r="AQ243" s="278"/>
      <c r="AR243" s="278"/>
      <c r="AS243" s="278"/>
      <c r="AT243" s="278"/>
      <c r="AU243" s="278"/>
      <c r="AV243" s="278"/>
      <c r="AW243" s="278"/>
      <c r="AX243" s="278"/>
      <c r="AY243" s="278"/>
      <c r="AZ243" s="278"/>
      <c r="BA243" s="278"/>
      <c r="BB243" s="278"/>
      <c r="BC243" s="278"/>
      <c r="BD243" s="278"/>
      <c r="BE243" s="278"/>
      <c r="BF243" s="278"/>
      <c r="BG243" s="278"/>
      <c r="BH243" s="278"/>
      <c r="BI243" s="278"/>
      <c r="BJ243" s="278"/>
      <c r="BK243" s="278"/>
      <c r="BL243" s="279"/>
      <c r="BM243" s="292" t="s">
        <v>155</v>
      </c>
      <c r="BN243" s="293"/>
      <c r="BO243" s="293"/>
      <c r="BP243" s="293"/>
      <c r="BQ243" s="293"/>
      <c r="BR243" s="293"/>
      <c r="BS243" s="293"/>
      <c r="BT243" s="294"/>
      <c r="BU243" s="203" t="s">
        <v>413</v>
      </c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</row>
    <row r="244" spans="1:86" ht="65.849999999999994" customHeight="1" x14ac:dyDescent="0.55000000000000004">
      <c r="A244" s="289" t="s">
        <v>153</v>
      </c>
      <c r="B244" s="290"/>
      <c r="C244" s="290"/>
      <c r="D244" s="291"/>
      <c r="E244" s="277" t="s">
        <v>474</v>
      </c>
      <c r="F244" s="278"/>
      <c r="G244" s="278"/>
      <c r="H244" s="278"/>
      <c r="I244" s="278"/>
      <c r="J244" s="278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  <c r="W244" s="278"/>
      <c r="X244" s="278"/>
      <c r="Y244" s="278"/>
      <c r="Z244" s="278"/>
      <c r="AA244" s="278"/>
      <c r="AB244" s="278"/>
      <c r="AC244" s="278"/>
      <c r="AD244" s="278"/>
      <c r="AE244" s="278"/>
      <c r="AF244" s="278"/>
      <c r="AG244" s="278"/>
      <c r="AH244" s="278"/>
      <c r="AI244" s="278"/>
      <c r="AJ244" s="278"/>
      <c r="AK244" s="278"/>
      <c r="AL244" s="278"/>
      <c r="AM244" s="278"/>
      <c r="AN244" s="278"/>
      <c r="AO244" s="278"/>
      <c r="AP244" s="278"/>
      <c r="AQ244" s="278"/>
      <c r="AR244" s="278"/>
      <c r="AS244" s="278"/>
      <c r="AT244" s="278"/>
      <c r="AU244" s="278"/>
      <c r="AV244" s="278"/>
      <c r="AW244" s="278"/>
      <c r="AX244" s="278"/>
      <c r="AY244" s="278"/>
      <c r="AZ244" s="278"/>
      <c r="BA244" s="278"/>
      <c r="BB244" s="278"/>
      <c r="BC244" s="278"/>
      <c r="BD244" s="278"/>
      <c r="BE244" s="278"/>
      <c r="BF244" s="278"/>
      <c r="BG244" s="278"/>
      <c r="BH244" s="278"/>
      <c r="BI244" s="278"/>
      <c r="BJ244" s="278"/>
      <c r="BK244" s="278"/>
      <c r="BL244" s="279"/>
      <c r="BM244" s="292" t="s">
        <v>155</v>
      </c>
      <c r="BN244" s="293"/>
      <c r="BO244" s="293"/>
      <c r="BP244" s="293"/>
      <c r="BQ244" s="293"/>
      <c r="BR244" s="293"/>
      <c r="BS244" s="293"/>
      <c r="BT244" s="294"/>
      <c r="BU244" s="215" t="s">
        <v>473</v>
      </c>
      <c r="BV244" s="213"/>
      <c r="BW244" s="213"/>
      <c r="BX244" s="214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</row>
    <row r="245" spans="1:86" ht="65.849999999999994" customHeight="1" x14ac:dyDescent="0.55000000000000004">
      <c r="A245" s="289" t="s">
        <v>333</v>
      </c>
      <c r="B245" s="290"/>
      <c r="C245" s="290"/>
      <c r="D245" s="291"/>
      <c r="E245" s="277" t="s">
        <v>435</v>
      </c>
      <c r="F245" s="278"/>
      <c r="G245" s="278"/>
      <c r="H245" s="278"/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8"/>
      <c r="Y245" s="278"/>
      <c r="Z245" s="278"/>
      <c r="AA245" s="278"/>
      <c r="AB245" s="278"/>
      <c r="AC245" s="278"/>
      <c r="AD245" s="278"/>
      <c r="AE245" s="278"/>
      <c r="AF245" s="278"/>
      <c r="AG245" s="278"/>
      <c r="AH245" s="278"/>
      <c r="AI245" s="278"/>
      <c r="AJ245" s="278"/>
      <c r="AK245" s="278"/>
      <c r="AL245" s="278"/>
      <c r="AM245" s="278"/>
      <c r="AN245" s="278"/>
      <c r="AO245" s="278"/>
      <c r="AP245" s="278"/>
      <c r="AQ245" s="278"/>
      <c r="AR245" s="278"/>
      <c r="AS245" s="278"/>
      <c r="AT245" s="278"/>
      <c r="AU245" s="278"/>
      <c r="AV245" s="278"/>
      <c r="AW245" s="278"/>
      <c r="AX245" s="278"/>
      <c r="AY245" s="278"/>
      <c r="AZ245" s="278"/>
      <c r="BA245" s="278"/>
      <c r="BB245" s="278"/>
      <c r="BC245" s="278"/>
      <c r="BD245" s="278"/>
      <c r="BE245" s="278"/>
      <c r="BF245" s="278"/>
      <c r="BG245" s="278"/>
      <c r="BH245" s="278"/>
      <c r="BI245" s="278"/>
      <c r="BJ245" s="278"/>
      <c r="BK245" s="278"/>
      <c r="BL245" s="279"/>
      <c r="BM245" s="292" t="s">
        <v>392</v>
      </c>
      <c r="BN245" s="293"/>
      <c r="BO245" s="293"/>
      <c r="BP245" s="293"/>
      <c r="BQ245" s="293"/>
      <c r="BR245" s="293"/>
      <c r="BS245" s="293"/>
      <c r="BT245" s="294"/>
      <c r="BU245" s="203" t="s">
        <v>434</v>
      </c>
      <c r="BV245" s="32"/>
      <c r="BW245" s="32"/>
      <c r="BX245" s="32"/>
      <c r="BY245" s="32"/>
      <c r="BZ245" s="32"/>
      <c r="CA245" s="32"/>
      <c r="CB245" s="32"/>
      <c r="CC245" s="32"/>
      <c r="CD245" s="32"/>
      <c r="CE245" s="32"/>
      <c r="CF245" s="32"/>
      <c r="CG245" s="32"/>
      <c r="CH245" s="32"/>
    </row>
    <row r="246" spans="1:86" ht="65.849999999999994" customHeight="1" x14ac:dyDescent="0.55000000000000004">
      <c r="A246" s="289" t="s">
        <v>335</v>
      </c>
      <c r="B246" s="290"/>
      <c r="C246" s="290"/>
      <c r="D246" s="291"/>
      <c r="E246" s="277" t="s">
        <v>337</v>
      </c>
      <c r="F246" s="278"/>
      <c r="G246" s="278"/>
      <c r="H246" s="278"/>
      <c r="I246" s="278"/>
      <c r="J246" s="278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78"/>
      <c r="AA246" s="278"/>
      <c r="AB246" s="278"/>
      <c r="AC246" s="278"/>
      <c r="AD246" s="278"/>
      <c r="AE246" s="278"/>
      <c r="AF246" s="278"/>
      <c r="AG246" s="278"/>
      <c r="AH246" s="278"/>
      <c r="AI246" s="278"/>
      <c r="AJ246" s="278"/>
      <c r="AK246" s="278"/>
      <c r="AL246" s="278"/>
      <c r="AM246" s="278"/>
      <c r="AN246" s="278"/>
      <c r="AO246" s="278"/>
      <c r="AP246" s="278"/>
      <c r="AQ246" s="278"/>
      <c r="AR246" s="278"/>
      <c r="AS246" s="278"/>
      <c r="AT246" s="278"/>
      <c r="AU246" s="278"/>
      <c r="AV246" s="278"/>
      <c r="AW246" s="278"/>
      <c r="AX246" s="278"/>
      <c r="AY246" s="278"/>
      <c r="AZ246" s="278"/>
      <c r="BA246" s="278"/>
      <c r="BB246" s="278"/>
      <c r="BC246" s="278"/>
      <c r="BD246" s="278"/>
      <c r="BE246" s="278"/>
      <c r="BF246" s="278"/>
      <c r="BG246" s="278"/>
      <c r="BH246" s="278"/>
      <c r="BI246" s="278"/>
      <c r="BJ246" s="278"/>
      <c r="BK246" s="278"/>
      <c r="BL246" s="279"/>
      <c r="BM246" s="292" t="s">
        <v>531</v>
      </c>
      <c r="BN246" s="293"/>
      <c r="BO246" s="293"/>
      <c r="BP246" s="293"/>
      <c r="BQ246" s="293"/>
      <c r="BR246" s="293"/>
      <c r="BS246" s="293"/>
      <c r="BT246" s="294"/>
      <c r="BU246" s="203" t="s">
        <v>201</v>
      </c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</row>
    <row r="247" spans="1:86" ht="65.849999999999994" customHeight="1" x14ac:dyDescent="0.55000000000000004">
      <c r="A247" s="289" t="s">
        <v>336</v>
      </c>
      <c r="B247" s="290"/>
      <c r="C247" s="290"/>
      <c r="D247" s="291"/>
      <c r="E247" s="277" t="s">
        <v>316</v>
      </c>
      <c r="F247" s="278"/>
      <c r="G247" s="278"/>
      <c r="H247" s="278"/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  <c r="AB247" s="278"/>
      <c r="AC247" s="278"/>
      <c r="AD247" s="278"/>
      <c r="AE247" s="278"/>
      <c r="AF247" s="278"/>
      <c r="AG247" s="278"/>
      <c r="AH247" s="278"/>
      <c r="AI247" s="278"/>
      <c r="AJ247" s="278"/>
      <c r="AK247" s="278"/>
      <c r="AL247" s="278"/>
      <c r="AM247" s="278"/>
      <c r="AN247" s="278"/>
      <c r="AO247" s="278"/>
      <c r="AP247" s="278"/>
      <c r="AQ247" s="278"/>
      <c r="AR247" s="278"/>
      <c r="AS247" s="278"/>
      <c r="AT247" s="278"/>
      <c r="AU247" s="278"/>
      <c r="AV247" s="278"/>
      <c r="AW247" s="278"/>
      <c r="AX247" s="278"/>
      <c r="AY247" s="278"/>
      <c r="AZ247" s="278"/>
      <c r="BA247" s="278"/>
      <c r="BB247" s="278"/>
      <c r="BC247" s="278"/>
      <c r="BD247" s="278"/>
      <c r="BE247" s="278"/>
      <c r="BF247" s="278"/>
      <c r="BG247" s="278"/>
      <c r="BH247" s="278"/>
      <c r="BI247" s="278"/>
      <c r="BJ247" s="278"/>
      <c r="BK247" s="278"/>
      <c r="BL247" s="279"/>
      <c r="BM247" s="292" t="s">
        <v>532</v>
      </c>
      <c r="BN247" s="293"/>
      <c r="BO247" s="293"/>
      <c r="BP247" s="293"/>
      <c r="BQ247" s="293"/>
      <c r="BR247" s="293"/>
      <c r="BS247" s="293"/>
      <c r="BT247" s="294"/>
      <c r="BU247" s="200" t="s">
        <v>405</v>
      </c>
      <c r="BV247" s="213"/>
      <c r="BW247" s="213"/>
      <c r="BX247" s="214"/>
      <c r="BY247" s="35"/>
      <c r="BZ247" s="35"/>
      <c r="CA247" s="35"/>
      <c r="CB247" s="35"/>
      <c r="CC247" s="35"/>
      <c r="CD247" s="35"/>
      <c r="CE247" s="35"/>
      <c r="CF247" s="35"/>
      <c r="CG247" s="35"/>
      <c r="CH247" s="35"/>
    </row>
    <row r="248" spans="1:86" ht="65.849999999999994" customHeight="1" x14ac:dyDescent="0.55000000000000004">
      <c r="A248" s="289" t="s">
        <v>338</v>
      </c>
      <c r="B248" s="290"/>
      <c r="C248" s="290"/>
      <c r="D248" s="291"/>
      <c r="E248" s="277" t="s">
        <v>402</v>
      </c>
      <c r="F248" s="278"/>
      <c r="G248" s="278"/>
      <c r="H248" s="278"/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78"/>
      <c r="AA248" s="278"/>
      <c r="AB248" s="278"/>
      <c r="AC248" s="278"/>
      <c r="AD248" s="278"/>
      <c r="AE248" s="278"/>
      <c r="AF248" s="278"/>
      <c r="AG248" s="278"/>
      <c r="AH248" s="278"/>
      <c r="AI248" s="278"/>
      <c r="AJ248" s="278"/>
      <c r="AK248" s="278"/>
      <c r="AL248" s="278"/>
      <c r="AM248" s="278"/>
      <c r="AN248" s="278"/>
      <c r="AO248" s="278"/>
      <c r="AP248" s="278"/>
      <c r="AQ248" s="278"/>
      <c r="AR248" s="278"/>
      <c r="AS248" s="278"/>
      <c r="AT248" s="278"/>
      <c r="AU248" s="278"/>
      <c r="AV248" s="278"/>
      <c r="AW248" s="278"/>
      <c r="AX248" s="278"/>
      <c r="AY248" s="278"/>
      <c r="AZ248" s="278"/>
      <c r="BA248" s="278"/>
      <c r="BB248" s="278"/>
      <c r="BC248" s="278"/>
      <c r="BD248" s="278"/>
      <c r="BE248" s="278"/>
      <c r="BF248" s="278"/>
      <c r="BG248" s="278"/>
      <c r="BH248" s="278"/>
      <c r="BI248" s="278"/>
      <c r="BJ248" s="278"/>
      <c r="BK248" s="278"/>
      <c r="BL248" s="279"/>
      <c r="BM248" s="292" t="s">
        <v>532</v>
      </c>
      <c r="BN248" s="293"/>
      <c r="BO248" s="293"/>
      <c r="BP248" s="293"/>
      <c r="BQ248" s="293"/>
      <c r="BR248" s="293"/>
      <c r="BS248" s="293"/>
      <c r="BT248" s="294"/>
      <c r="BU248" s="200" t="s">
        <v>406</v>
      </c>
      <c r="BV248" s="213"/>
      <c r="BW248" s="213"/>
      <c r="BX248" s="214"/>
      <c r="BY248" s="35"/>
      <c r="BZ248" s="35"/>
      <c r="CA248" s="35"/>
      <c r="CB248" s="35"/>
      <c r="CC248" s="35"/>
      <c r="CD248" s="35"/>
      <c r="CE248" s="35"/>
      <c r="CF248" s="35"/>
      <c r="CG248" s="35"/>
      <c r="CH248" s="35"/>
    </row>
    <row r="249" spans="1:86" ht="65.849999999999994" customHeight="1" x14ac:dyDescent="0.55000000000000004">
      <c r="A249" s="289" t="s">
        <v>339</v>
      </c>
      <c r="B249" s="290"/>
      <c r="C249" s="290"/>
      <c r="D249" s="291"/>
      <c r="E249" s="277" t="s">
        <v>317</v>
      </c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  <c r="AJ249" s="278"/>
      <c r="AK249" s="278"/>
      <c r="AL249" s="278"/>
      <c r="AM249" s="278"/>
      <c r="AN249" s="278"/>
      <c r="AO249" s="278"/>
      <c r="AP249" s="278"/>
      <c r="AQ249" s="278"/>
      <c r="AR249" s="278"/>
      <c r="AS249" s="278"/>
      <c r="AT249" s="278"/>
      <c r="AU249" s="278"/>
      <c r="AV249" s="278"/>
      <c r="AW249" s="278"/>
      <c r="AX249" s="278"/>
      <c r="AY249" s="278"/>
      <c r="AZ249" s="278"/>
      <c r="BA249" s="278"/>
      <c r="BB249" s="278"/>
      <c r="BC249" s="278"/>
      <c r="BD249" s="278"/>
      <c r="BE249" s="278"/>
      <c r="BF249" s="278"/>
      <c r="BG249" s="278"/>
      <c r="BH249" s="278"/>
      <c r="BI249" s="278"/>
      <c r="BJ249" s="278"/>
      <c r="BK249" s="278"/>
      <c r="BL249" s="279"/>
      <c r="BM249" s="292" t="s">
        <v>533</v>
      </c>
      <c r="BN249" s="293"/>
      <c r="BO249" s="293"/>
      <c r="BP249" s="293"/>
      <c r="BQ249" s="293"/>
      <c r="BR249" s="293"/>
      <c r="BS249" s="293"/>
      <c r="BT249" s="294"/>
      <c r="BU249" s="203" t="s">
        <v>143</v>
      </c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</row>
    <row r="250" spans="1:86" ht="65.849999999999994" customHeight="1" x14ac:dyDescent="0.55000000000000004">
      <c r="A250" s="289" t="s">
        <v>340</v>
      </c>
      <c r="B250" s="290"/>
      <c r="C250" s="290"/>
      <c r="D250" s="291"/>
      <c r="E250" s="277" t="s">
        <v>511</v>
      </c>
      <c r="F250" s="278"/>
      <c r="G250" s="278"/>
      <c r="H250" s="278"/>
      <c r="I250" s="278"/>
      <c r="J250" s="278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78"/>
      <c r="AA250" s="278"/>
      <c r="AB250" s="278"/>
      <c r="AC250" s="278"/>
      <c r="AD250" s="278"/>
      <c r="AE250" s="278"/>
      <c r="AF250" s="278"/>
      <c r="AG250" s="278"/>
      <c r="AH250" s="278"/>
      <c r="AI250" s="278"/>
      <c r="AJ250" s="278"/>
      <c r="AK250" s="278"/>
      <c r="AL250" s="278"/>
      <c r="AM250" s="278"/>
      <c r="AN250" s="278"/>
      <c r="AO250" s="278"/>
      <c r="AP250" s="278"/>
      <c r="AQ250" s="278"/>
      <c r="AR250" s="278"/>
      <c r="AS250" s="278"/>
      <c r="AT250" s="278"/>
      <c r="AU250" s="278"/>
      <c r="AV250" s="278"/>
      <c r="AW250" s="278"/>
      <c r="AX250" s="278"/>
      <c r="AY250" s="278"/>
      <c r="AZ250" s="278"/>
      <c r="BA250" s="278"/>
      <c r="BB250" s="278"/>
      <c r="BC250" s="278"/>
      <c r="BD250" s="278"/>
      <c r="BE250" s="278"/>
      <c r="BF250" s="278"/>
      <c r="BG250" s="278"/>
      <c r="BH250" s="278"/>
      <c r="BI250" s="278"/>
      <c r="BJ250" s="278"/>
      <c r="BK250" s="278"/>
      <c r="BL250" s="279"/>
      <c r="BM250" s="292" t="s">
        <v>542</v>
      </c>
      <c r="BN250" s="293"/>
      <c r="BO250" s="293"/>
      <c r="BP250" s="293"/>
      <c r="BQ250" s="293"/>
      <c r="BR250" s="293"/>
      <c r="BS250" s="293"/>
      <c r="BT250" s="294"/>
      <c r="BU250" s="203" t="s">
        <v>202</v>
      </c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</row>
    <row r="251" spans="1:86" ht="65.849999999999994" customHeight="1" x14ac:dyDescent="0.55000000000000004">
      <c r="A251" s="289" t="s">
        <v>342</v>
      </c>
      <c r="B251" s="290"/>
      <c r="C251" s="290"/>
      <c r="D251" s="291"/>
      <c r="E251" s="277" t="s">
        <v>523</v>
      </c>
      <c r="F251" s="278"/>
      <c r="G251" s="278"/>
      <c r="H251" s="278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  <c r="AI251" s="278"/>
      <c r="AJ251" s="278"/>
      <c r="AK251" s="278"/>
      <c r="AL251" s="278"/>
      <c r="AM251" s="278"/>
      <c r="AN251" s="278"/>
      <c r="AO251" s="278"/>
      <c r="AP251" s="278"/>
      <c r="AQ251" s="278"/>
      <c r="AR251" s="278"/>
      <c r="AS251" s="278"/>
      <c r="AT251" s="278"/>
      <c r="AU251" s="278"/>
      <c r="AV251" s="278"/>
      <c r="AW251" s="278"/>
      <c r="AX251" s="278"/>
      <c r="AY251" s="278"/>
      <c r="AZ251" s="278"/>
      <c r="BA251" s="278"/>
      <c r="BB251" s="278"/>
      <c r="BC251" s="278"/>
      <c r="BD251" s="278"/>
      <c r="BE251" s="278"/>
      <c r="BF251" s="278"/>
      <c r="BG251" s="278"/>
      <c r="BH251" s="278"/>
      <c r="BI251" s="278"/>
      <c r="BJ251" s="278"/>
      <c r="BK251" s="278"/>
      <c r="BL251" s="279"/>
      <c r="BM251" s="292" t="s">
        <v>393</v>
      </c>
      <c r="BN251" s="293"/>
      <c r="BO251" s="293"/>
      <c r="BP251" s="293"/>
      <c r="BQ251" s="293"/>
      <c r="BR251" s="293"/>
      <c r="BS251" s="293"/>
      <c r="BT251" s="294"/>
      <c r="BU251" s="203" t="s">
        <v>354</v>
      </c>
      <c r="BV251" s="32"/>
      <c r="BW251" s="32"/>
      <c r="BX251" s="32"/>
      <c r="BY251" s="32"/>
      <c r="BZ251" s="32"/>
      <c r="CA251" s="32"/>
      <c r="CB251" s="32"/>
      <c r="CC251" s="32"/>
      <c r="CD251" s="32"/>
      <c r="CE251" s="32"/>
      <c r="CF251" s="32"/>
      <c r="CG251" s="32"/>
      <c r="CH251" s="32"/>
    </row>
    <row r="252" spans="1:86" ht="65.849999999999994" customHeight="1" x14ac:dyDescent="0.55000000000000004">
      <c r="A252" s="289" t="s">
        <v>343</v>
      </c>
      <c r="B252" s="290"/>
      <c r="C252" s="290"/>
      <c r="D252" s="291"/>
      <c r="E252" s="277" t="s">
        <v>344</v>
      </c>
      <c r="F252" s="278"/>
      <c r="G252" s="278"/>
      <c r="H252" s="278"/>
      <c r="I252" s="278"/>
      <c r="J252" s="278"/>
      <c r="K252" s="278"/>
      <c r="L252" s="278"/>
      <c r="M252" s="278"/>
      <c r="N252" s="278"/>
      <c r="O252" s="278"/>
      <c r="P252" s="278"/>
      <c r="Q252" s="278"/>
      <c r="R252" s="278"/>
      <c r="S252" s="278"/>
      <c r="T252" s="278"/>
      <c r="U252" s="278"/>
      <c r="V252" s="278"/>
      <c r="W252" s="278"/>
      <c r="X252" s="278"/>
      <c r="Y252" s="278"/>
      <c r="Z252" s="278"/>
      <c r="AA252" s="278"/>
      <c r="AB252" s="278"/>
      <c r="AC252" s="278"/>
      <c r="AD252" s="278"/>
      <c r="AE252" s="278"/>
      <c r="AF252" s="278"/>
      <c r="AG252" s="278"/>
      <c r="AH252" s="278"/>
      <c r="AI252" s="278"/>
      <c r="AJ252" s="278"/>
      <c r="AK252" s="278"/>
      <c r="AL252" s="278"/>
      <c r="AM252" s="278"/>
      <c r="AN252" s="278"/>
      <c r="AO252" s="278"/>
      <c r="AP252" s="278"/>
      <c r="AQ252" s="278"/>
      <c r="AR252" s="278"/>
      <c r="AS252" s="278"/>
      <c r="AT252" s="278"/>
      <c r="AU252" s="278"/>
      <c r="AV252" s="278"/>
      <c r="AW252" s="278"/>
      <c r="AX252" s="278"/>
      <c r="AY252" s="278"/>
      <c r="AZ252" s="278"/>
      <c r="BA252" s="278"/>
      <c r="BB252" s="278"/>
      <c r="BC252" s="278"/>
      <c r="BD252" s="278"/>
      <c r="BE252" s="278"/>
      <c r="BF252" s="278"/>
      <c r="BG252" s="278"/>
      <c r="BH252" s="278"/>
      <c r="BI252" s="278"/>
      <c r="BJ252" s="278"/>
      <c r="BK252" s="278"/>
      <c r="BL252" s="279"/>
      <c r="BM252" s="292" t="s">
        <v>394</v>
      </c>
      <c r="BN252" s="293"/>
      <c r="BO252" s="293"/>
      <c r="BP252" s="293"/>
      <c r="BQ252" s="293"/>
      <c r="BR252" s="293"/>
      <c r="BS252" s="293"/>
      <c r="BT252" s="294"/>
      <c r="BU252" s="203" t="s">
        <v>149</v>
      </c>
      <c r="BV252" s="32"/>
      <c r="BW252" s="32"/>
      <c r="BX252" s="32"/>
      <c r="BY252" s="32"/>
      <c r="BZ252" s="32"/>
      <c r="CA252" s="32"/>
      <c r="CB252" s="32"/>
      <c r="CC252" s="32"/>
      <c r="CD252" s="32"/>
      <c r="CE252" s="32"/>
      <c r="CF252" s="32"/>
      <c r="CG252" s="32"/>
      <c r="CH252" s="32"/>
    </row>
    <row r="253" spans="1:86" ht="65.849999999999994" customHeight="1" x14ac:dyDescent="0.55000000000000004">
      <c r="A253" s="289" t="s">
        <v>144</v>
      </c>
      <c r="B253" s="290"/>
      <c r="C253" s="290"/>
      <c r="D253" s="291"/>
      <c r="E253" s="277" t="s">
        <v>368</v>
      </c>
      <c r="F253" s="278"/>
      <c r="G253" s="278"/>
      <c r="H253" s="278"/>
      <c r="I253" s="278"/>
      <c r="J253" s="278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278"/>
      <c r="V253" s="278"/>
      <c r="W253" s="278"/>
      <c r="X253" s="278"/>
      <c r="Y253" s="278"/>
      <c r="Z253" s="278"/>
      <c r="AA253" s="278"/>
      <c r="AB253" s="278"/>
      <c r="AC253" s="278"/>
      <c r="AD253" s="278"/>
      <c r="AE253" s="278"/>
      <c r="AF253" s="278"/>
      <c r="AG253" s="278"/>
      <c r="AH253" s="278"/>
      <c r="AI253" s="278"/>
      <c r="AJ253" s="278"/>
      <c r="AK253" s="278"/>
      <c r="AL253" s="278"/>
      <c r="AM253" s="278"/>
      <c r="AN253" s="278"/>
      <c r="AO253" s="278"/>
      <c r="AP253" s="278"/>
      <c r="AQ253" s="278"/>
      <c r="AR253" s="278"/>
      <c r="AS253" s="278"/>
      <c r="AT253" s="278"/>
      <c r="AU253" s="278"/>
      <c r="AV253" s="278"/>
      <c r="AW253" s="278"/>
      <c r="AX253" s="278"/>
      <c r="AY253" s="278"/>
      <c r="AZ253" s="278"/>
      <c r="BA253" s="278"/>
      <c r="BB253" s="278"/>
      <c r="BC253" s="278"/>
      <c r="BD253" s="278"/>
      <c r="BE253" s="278"/>
      <c r="BF253" s="278"/>
      <c r="BG253" s="278"/>
      <c r="BH253" s="278"/>
      <c r="BI253" s="278"/>
      <c r="BJ253" s="278"/>
      <c r="BK253" s="278"/>
      <c r="BL253" s="279"/>
      <c r="BM253" s="292" t="s">
        <v>395</v>
      </c>
      <c r="BN253" s="293"/>
      <c r="BO253" s="293"/>
      <c r="BP253" s="293"/>
      <c r="BQ253" s="293"/>
      <c r="BR253" s="293"/>
      <c r="BS253" s="293"/>
      <c r="BT253" s="294"/>
      <c r="BU253" s="200" t="s">
        <v>410</v>
      </c>
      <c r="BV253" s="213"/>
      <c r="BW253" s="213"/>
      <c r="BX253" s="214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</row>
    <row r="254" spans="1:86" ht="65.849999999999994" customHeight="1" x14ac:dyDescent="0.55000000000000004">
      <c r="A254" s="289" t="s">
        <v>147</v>
      </c>
      <c r="B254" s="290"/>
      <c r="C254" s="290"/>
      <c r="D254" s="291"/>
      <c r="E254" s="277" t="s">
        <v>549</v>
      </c>
      <c r="F254" s="278"/>
      <c r="G254" s="278"/>
      <c r="H254" s="278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  <c r="AB254" s="278"/>
      <c r="AC254" s="278"/>
      <c r="AD254" s="278"/>
      <c r="AE254" s="278"/>
      <c r="AF254" s="278"/>
      <c r="AG254" s="278"/>
      <c r="AH254" s="278"/>
      <c r="AI254" s="278"/>
      <c r="AJ254" s="278"/>
      <c r="AK254" s="278"/>
      <c r="AL254" s="278"/>
      <c r="AM254" s="278"/>
      <c r="AN254" s="278"/>
      <c r="AO254" s="278"/>
      <c r="AP254" s="278"/>
      <c r="AQ254" s="278"/>
      <c r="AR254" s="278"/>
      <c r="AS254" s="278"/>
      <c r="AT254" s="278"/>
      <c r="AU254" s="278"/>
      <c r="AV254" s="278"/>
      <c r="AW254" s="278"/>
      <c r="AX254" s="278"/>
      <c r="AY254" s="278"/>
      <c r="AZ254" s="278"/>
      <c r="BA254" s="278"/>
      <c r="BB254" s="278"/>
      <c r="BC254" s="278"/>
      <c r="BD254" s="278"/>
      <c r="BE254" s="278"/>
      <c r="BF254" s="278"/>
      <c r="BG254" s="278"/>
      <c r="BH254" s="278"/>
      <c r="BI254" s="278"/>
      <c r="BJ254" s="278"/>
      <c r="BK254" s="278"/>
      <c r="BL254" s="279"/>
      <c r="BM254" s="292" t="s">
        <v>395</v>
      </c>
      <c r="BN254" s="293"/>
      <c r="BO254" s="293"/>
      <c r="BP254" s="293"/>
      <c r="BQ254" s="293"/>
      <c r="BR254" s="293"/>
      <c r="BS254" s="293"/>
      <c r="BT254" s="294"/>
      <c r="BU254" s="200" t="s">
        <v>538</v>
      </c>
      <c r="BV254" s="213"/>
      <c r="BW254" s="213"/>
      <c r="BX254" s="214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</row>
    <row r="255" spans="1:86" ht="65.849999999999994" customHeight="1" x14ac:dyDescent="0.55000000000000004">
      <c r="A255" s="289" t="s">
        <v>148</v>
      </c>
      <c r="B255" s="290"/>
      <c r="C255" s="290"/>
      <c r="D255" s="291"/>
      <c r="E255" s="277" t="s">
        <v>550</v>
      </c>
      <c r="F255" s="278"/>
      <c r="G255" s="278"/>
      <c r="H255" s="278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  <c r="AB255" s="278"/>
      <c r="AC255" s="278"/>
      <c r="AD255" s="278"/>
      <c r="AE255" s="278"/>
      <c r="AF255" s="278"/>
      <c r="AG255" s="278"/>
      <c r="AH255" s="278"/>
      <c r="AI255" s="278"/>
      <c r="AJ255" s="278"/>
      <c r="AK255" s="278"/>
      <c r="AL255" s="278"/>
      <c r="AM255" s="278"/>
      <c r="AN255" s="278"/>
      <c r="AO255" s="278"/>
      <c r="AP255" s="278"/>
      <c r="AQ255" s="278"/>
      <c r="AR255" s="278"/>
      <c r="AS255" s="278"/>
      <c r="AT255" s="278"/>
      <c r="AU255" s="278"/>
      <c r="AV255" s="278"/>
      <c r="AW255" s="278"/>
      <c r="AX255" s="278"/>
      <c r="AY255" s="278"/>
      <c r="AZ255" s="278"/>
      <c r="BA255" s="278"/>
      <c r="BB255" s="278"/>
      <c r="BC255" s="278"/>
      <c r="BD255" s="278"/>
      <c r="BE255" s="278"/>
      <c r="BF255" s="278"/>
      <c r="BG255" s="278"/>
      <c r="BH255" s="278"/>
      <c r="BI255" s="278"/>
      <c r="BJ255" s="278"/>
      <c r="BK255" s="278"/>
      <c r="BL255" s="279"/>
      <c r="BM255" s="292" t="s">
        <v>534</v>
      </c>
      <c r="BN255" s="293"/>
      <c r="BO255" s="293"/>
      <c r="BP255" s="293"/>
      <c r="BQ255" s="293"/>
      <c r="BR255" s="293"/>
      <c r="BS255" s="293"/>
      <c r="BT255" s="294"/>
      <c r="BU255" s="200" t="s">
        <v>409</v>
      </c>
      <c r="BV255" s="213"/>
      <c r="BW255" s="213"/>
      <c r="BX255" s="214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</row>
    <row r="256" spans="1:86" ht="65.849999999999994" customHeight="1" x14ac:dyDescent="0.55000000000000004">
      <c r="A256" s="289" t="s">
        <v>150</v>
      </c>
      <c r="B256" s="290"/>
      <c r="C256" s="290"/>
      <c r="D256" s="291"/>
      <c r="E256" s="277" t="s">
        <v>403</v>
      </c>
      <c r="F256" s="278"/>
      <c r="G256" s="278"/>
      <c r="H256" s="278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  <c r="AI256" s="278"/>
      <c r="AJ256" s="278"/>
      <c r="AK256" s="278"/>
      <c r="AL256" s="278"/>
      <c r="AM256" s="278"/>
      <c r="AN256" s="278"/>
      <c r="AO256" s="278"/>
      <c r="AP256" s="278"/>
      <c r="AQ256" s="278"/>
      <c r="AR256" s="278"/>
      <c r="AS256" s="278"/>
      <c r="AT256" s="278"/>
      <c r="AU256" s="278"/>
      <c r="AV256" s="278"/>
      <c r="AW256" s="278"/>
      <c r="AX256" s="278"/>
      <c r="AY256" s="278"/>
      <c r="AZ256" s="278"/>
      <c r="BA256" s="278"/>
      <c r="BB256" s="278"/>
      <c r="BC256" s="278"/>
      <c r="BD256" s="278"/>
      <c r="BE256" s="278"/>
      <c r="BF256" s="278"/>
      <c r="BG256" s="278"/>
      <c r="BH256" s="278"/>
      <c r="BI256" s="278"/>
      <c r="BJ256" s="278"/>
      <c r="BK256" s="278"/>
      <c r="BL256" s="279"/>
      <c r="BM256" s="292" t="s">
        <v>534</v>
      </c>
      <c r="BN256" s="293"/>
      <c r="BO256" s="293"/>
      <c r="BP256" s="293"/>
      <c r="BQ256" s="293"/>
      <c r="BR256" s="293"/>
      <c r="BS256" s="293"/>
      <c r="BT256" s="294"/>
      <c r="BU256" s="203" t="s">
        <v>522</v>
      </c>
      <c r="BV256" s="32"/>
      <c r="BW256" s="32"/>
      <c r="BX256" s="32"/>
      <c r="BY256" s="32"/>
      <c r="BZ256" s="32"/>
      <c r="CA256" s="32"/>
      <c r="CB256" s="32"/>
      <c r="CC256" s="32"/>
      <c r="CD256" s="32"/>
      <c r="CE256" s="32"/>
      <c r="CF256" s="32"/>
      <c r="CG256" s="32"/>
      <c r="CH256" s="32"/>
    </row>
    <row r="257" spans="1:89" ht="65.849999999999994" customHeight="1" x14ac:dyDescent="0.55000000000000004">
      <c r="A257" s="289" t="s">
        <v>364</v>
      </c>
      <c r="B257" s="290"/>
      <c r="C257" s="290"/>
      <c r="D257" s="291"/>
      <c r="E257" s="277" t="s">
        <v>369</v>
      </c>
      <c r="F257" s="278"/>
      <c r="G257" s="278"/>
      <c r="H257" s="278"/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  <c r="AB257" s="278"/>
      <c r="AC257" s="278"/>
      <c r="AD257" s="278"/>
      <c r="AE257" s="278"/>
      <c r="AF257" s="278"/>
      <c r="AG257" s="278"/>
      <c r="AH257" s="278"/>
      <c r="AI257" s="278"/>
      <c r="AJ257" s="278"/>
      <c r="AK257" s="278"/>
      <c r="AL257" s="278"/>
      <c r="AM257" s="278"/>
      <c r="AN257" s="278"/>
      <c r="AO257" s="278"/>
      <c r="AP257" s="278"/>
      <c r="AQ257" s="278"/>
      <c r="AR257" s="278"/>
      <c r="AS257" s="278"/>
      <c r="AT257" s="278"/>
      <c r="AU257" s="278"/>
      <c r="AV257" s="278"/>
      <c r="AW257" s="278"/>
      <c r="AX257" s="278"/>
      <c r="AY257" s="278"/>
      <c r="AZ257" s="278"/>
      <c r="BA257" s="278"/>
      <c r="BB257" s="278"/>
      <c r="BC257" s="278"/>
      <c r="BD257" s="278"/>
      <c r="BE257" s="278"/>
      <c r="BF257" s="278"/>
      <c r="BG257" s="278"/>
      <c r="BH257" s="278"/>
      <c r="BI257" s="278"/>
      <c r="BJ257" s="278"/>
      <c r="BK257" s="278"/>
      <c r="BL257" s="279"/>
      <c r="BM257" s="292" t="s">
        <v>535</v>
      </c>
      <c r="BN257" s="293"/>
      <c r="BO257" s="293"/>
      <c r="BP257" s="293"/>
      <c r="BQ257" s="293"/>
      <c r="BR257" s="293"/>
      <c r="BS257" s="293"/>
      <c r="BT257" s="294"/>
      <c r="BU257" s="203" t="s">
        <v>208</v>
      </c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</row>
    <row r="258" spans="1:89" ht="65.849999999999994" customHeight="1" thickBot="1" x14ac:dyDescent="0.6">
      <c r="A258" s="359" t="s">
        <v>365</v>
      </c>
      <c r="B258" s="360"/>
      <c r="C258" s="360"/>
      <c r="D258" s="361"/>
      <c r="E258" s="280" t="s">
        <v>512</v>
      </c>
      <c r="F258" s="281"/>
      <c r="G258" s="281"/>
      <c r="H258" s="281"/>
      <c r="I258" s="281"/>
      <c r="J258" s="281"/>
      <c r="K258" s="281"/>
      <c r="L258" s="281"/>
      <c r="M258" s="281"/>
      <c r="N258" s="281"/>
      <c r="O258" s="281"/>
      <c r="P258" s="281"/>
      <c r="Q258" s="281"/>
      <c r="R258" s="281"/>
      <c r="S258" s="281"/>
      <c r="T258" s="281"/>
      <c r="U258" s="281"/>
      <c r="V258" s="281"/>
      <c r="W258" s="281"/>
      <c r="X258" s="281"/>
      <c r="Y258" s="281"/>
      <c r="Z258" s="281"/>
      <c r="AA258" s="281"/>
      <c r="AB258" s="281"/>
      <c r="AC258" s="281"/>
      <c r="AD258" s="281"/>
      <c r="AE258" s="281"/>
      <c r="AF258" s="281"/>
      <c r="AG258" s="281"/>
      <c r="AH258" s="281"/>
      <c r="AI258" s="281"/>
      <c r="AJ258" s="281"/>
      <c r="AK258" s="281"/>
      <c r="AL258" s="281"/>
      <c r="AM258" s="281"/>
      <c r="AN258" s="281"/>
      <c r="AO258" s="281"/>
      <c r="AP258" s="281"/>
      <c r="AQ258" s="281"/>
      <c r="AR258" s="281"/>
      <c r="AS258" s="281"/>
      <c r="AT258" s="281"/>
      <c r="AU258" s="281"/>
      <c r="AV258" s="281"/>
      <c r="AW258" s="281"/>
      <c r="AX258" s="281"/>
      <c r="AY258" s="281"/>
      <c r="AZ258" s="281"/>
      <c r="BA258" s="281"/>
      <c r="BB258" s="281"/>
      <c r="BC258" s="281"/>
      <c r="BD258" s="281"/>
      <c r="BE258" s="281"/>
      <c r="BF258" s="281"/>
      <c r="BG258" s="281"/>
      <c r="BH258" s="281"/>
      <c r="BI258" s="281"/>
      <c r="BJ258" s="281"/>
      <c r="BK258" s="281"/>
      <c r="BL258" s="282"/>
      <c r="BM258" s="271" t="s">
        <v>536</v>
      </c>
      <c r="BN258" s="272"/>
      <c r="BO258" s="272"/>
      <c r="BP258" s="272"/>
      <c r="BQ258" s="272"/>
      <c r="BR258" s="272"/>
      <c r="BS258" s="272"/>
      <c r="BT258" s="273"/>
      <c r="BU258" s="203" t="s">
        <v>389</v>
      </c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</row>
    <row r="259" spans="1:89" s="47" customFormat="1" ht="31.35" customHeight="1" x14ac:dyDescent="0.85">
      <c r="R259" s="248"/>
      <c r="S259" s="248"/>
      <c r="BR259" s="256"/>
      <c r="BS259" s="256"/>
      <c r="BT259" s="256"/>
      <c r="BU259" s="204"/>
      <c r="BV259" s="205"/>
      <c r="BW259" s="205"/>
      <c r="BX259" s="7"/>
      <c r="BY259" s="4"/>
      <c r="BZ259" s="4"/>
      <c r="CA259" s="4"/>
      <c r="CB259" s="4"/>
      <c r="CC259" s="4"/>
      <c r="CD259" s="4"/>
      <c r="CE259" s="4"/>
      <c r="CF259" s="4"/>
      <c r="CG259" s="4"/>
      <c r="CH259" s="4"/>
    </row>
    <row r="260" spans="1:89" s="110" customFormat="1" ht="42.6" customHeight="1" x14ac:dyDescent="0.25">
      <c r="A260" s="50" t="s">
        <v>375</v>
      </c>
      <c r="B260" s="265"/>
      <c r="C260" s="265"/>
      <c r="D260" s="265"/>
      <c r="E260" s="265"/>
      <c r="F260" s="265"/>
      <c r="G260" s="265"/>
      <c r="H260" s="265"/>
      <c r="I260" s="265"/>
      <c r="J260" s="265"/>
      <c r="K260" s="265"/>
      <c r="L260" s="265"/>
      <c r="M260" s="265"/>
      <c r="N260" s="265"/>
      <c r="O260" s="265"/>
      <c r="P260" s="265"/>
      <c r="Q260" s="265"/>
      <c r="R260" s="108"/>
      <c r="S260" s="108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109"/>
      <c r="AG260" s="265"/>
      <c r="AH260" s="265"/>
      <c r="AT260" s="566" t="s">
        <v>375</v>
      </c>
      <c r="AU260" s="566"/>
      <c r="AV260" s="566"/>
      <c r="AW260" s="566"/>
      <c r="AX260" s="566"/>
      <c r="AY260" s="566"/>
      <c r="AZ260" s="566"/>
      <c r="BA260" s="566"/>
      <c r="BB260" s="566"/>
      <c r="BC260" s="265"/>
      <c r="BD260" s="265"/>
      <c r="BE260" s="265"/>
      <c r="BF260" s="265"/>
      <c r="BG260" s="265"/>
      <c r="BH260" s="265"/>
      <c r="BI260" s="265"/>
      <c r="BJ260" s="265"/>
      <c r="BK260" s="265"/>
      <c r="BL260" s="265"/>
      <c r="BM260" s="265"/>
      <c r="BN260" s="265"/>
      <c r="BO260" s="265"/>
      <c r="BP260" s="265"/>
      <c r="BQ260" s="265"/>
      <c r="BR260" s="265"/>
      <c r="BS260" s="265"/>
      <c r="BU260" s="206"/>
      <c r="BV260" s="206"/>
      <c r="BW260" s="206"/>
      <c r="BX260" s="206"/>
      <c r="BY260" s="206"/>
      <c r="BZ260" s="206"/>
      <c r="CA260" s="206"/>
      <c r="CB260" s="206"/>
      <c r="CC260" s="206"/>
      <c r="CD260" s="206"/>
      <c r="CE260" s="206"/>
      <c r="CF260" s="206"/>
      <c r="CG260" s="206"/>
      <c r="CH260" s="206"/>
    </row>
    <row r="261" spans="1:89" s="57" customFormat="1" ht="42.6" customHeight="1" x14ac:dyDescent="0.75">
      <c r="A261" s="513" t="s">
        <v>377</v>
      </c>
      <c r="B261" s="513"/>
      <c r="C261" s="513"/>
      <c r="D261" s="513"/>
      <c r="E261" s="513"/>
      <c r="F261" s="513"/>
      <c r="G261" s="513"/>
      <c r="H261" s="513"/>
      <c r="I261" s="513"/>
      <c r="J261" s="513"/>
      <c r="K261" s="513"/>
      <c r="L261" s="513"/>
      <c r="M261" s="513"/>
      <c r="N261" s="513"/>
      <c r="O261" s="513"/>
      <c r="P261" s="513"/>
      <c r="Q261" s="513"/>
      <c r="R261" s="513"/>
      <c r="S261" s="513"/>
      <c r="T261" s="513"/>
      <c r="U261" s="513"/>
      <c r="V261" s="513"/>
      <c r="W261" s="513"/>
      <c r="X261" s="513"/>
      <c r="Y261" s="513"/>
      <c r="Z261" s="513"/>
      <c r="AA261" s="513"/>
      <c r="AB261" s="513"/>
      <c r="AC261" s="513"/>
      <c r="AD261" s="513"/>
      <c r="AE261" s="513"/>
      <c r="AF261" s="264"/>
      <c r="AG261" s="264"/>
      <c r="AH261" s="264"/>
      <c r="AT261" s="513" t="s">
        <v>380</v>
      </c>
      <c r="AU261" s="513"/>
      <c r="AV261" s="513"/>
      <c r="AW261" s="513"/>
      <c r="AX261" s="513"/>
      <c r="AY261" s="513"/>
      <c r="AZ261" s="513"/>
      <c r="BA261" s="513"/>
      <c r="BB261" s="513"/>
      <c r="BC261" s="513"/>
      <c r="BD261" s="513"/>
      <c r="BE261" s="513"/>
      <c r="BF261" s="513"/>
      <c r="BG261" s="513"/>
      <c r="BH261" s="513"/>
      <c r="BI261" s="513"/>
      <c r="BJ261" s="513"/>
      <c r="BK261" s="513"/>
      <c r="BL261" s="513"/>
      <c r="BM261" s="513"/>
      <c r="BN261" s="513"/>
      <c r="BO261" s="513"/>
      <c r="BP261" s="513"/>
      <c r="BQ261" s="513"/>
      <c r="BR261" s="513"/>
      <c r="BS261" s="513"/>
      <c r="BT261" s="513"/>
      <c r="BU261" s="207"/>
      <c r="BV261" s="207"/>
      <c r="BW261" s="207"/>
      <c r="BX261" s="207"/>
      <c r="BY261" s="207"/>
      <c r="BZ261" s="207"/>
      <c r="CA261" s="207"/>
      <c r="CB261" s="207"/>
      <c r="CC261" s="207"/>
      <c r="CD261" s="207"/>
      <c r="CE261" s="207"/>
      <c r="CF261" s="207"/>
      <c r="CG261" s="207"/>
      <c r="CH261" s="207"/>
    </row>
    <row r="262" spans="1:89" s="57" customFormat="1" ht="42.6" customHeight="1" x14ac:dyDescent="0.75">
      <c r="A262" s="513"/>
      <c r="B262" s="513"/>
      <c r="C262" s="513"/>
      <c r="D262" s="513"/>
      <c r="E262" s="513"/>
      <c r="F262" s="513"/>
      <c r="G262" s="513"/>
      <c r="H262" s="513"/>
      <c r="I262" s="513"/>
      <c r="J262" s="513"/>
      <c r="K262" s="513"/>
      <c r="L262" s="513"/>
      <c r="M262" s="513"/>
      <c r="N262" s="513"/>
      <c r="O262" s="513"/>
      <c r="P262" s="513"/>
      <c r="Q262" s="513"/>
      <c r="R262" s="513"/>
      <c r="S262" s="513"/>
      <c r="T262" s="513"/>
      <c r="U262" s="513"/>
      <c r="V262" s="513"/>
      <c r="W262" s="513"/>
      <c r="X262" s="513"/>
      <c r="Y262" s="513"/>
      <c r="Z262" s="513"/>
      <c r="AA262" s="513"/>
      <c r="AB262" s="513"/>
      <c r="AC262" s="513"/>
      <c r="AD262" s="513"/>
      <c r="AE262" s="513"/>
      <c r="AF262" s="264"/>
      <c r="AG262" s="264"/>
      <c r="AH262" s="264"/>
      <c r="AT262" s="513"/>
      <c r="AU262" s="513"/>
      <c r="AV262" s="513"/>
      <c r="AW262" s="513"/>
      <c r="AX262" s="513"/>
      <c r="AY262" s="513"/>
      <c r="AZ262" s="513"/>
      <c r="BA262" s="513"/>
      <c r="BB262" s="513"/>
      <c r="BC262" s="513"/>
      <c r="BD262" s="513"/>
      <c r="BE262" s="513"/>
      <c r="BF262" s="513"/>
      <c r="BG262" s="513"/>
      <c r="BH262" s="513"/>
      <c r="BI262" s="513"/>
      <c r="BJ262" s="513"/>
      <c r="BK262" s="513"/>
      <c r="BL262" s="513"/>
      <c r="BM262" s="513"/>
      <c r="BN262" s="513"/>
      <c r="BO262" s="513"/>
      <c r="BP262" s="513"/>
      <c r="BQ262" s="513"/>
      <c r="BR262" s="513"/>
      <c r="BS262" s="513"/>
      <c r="BT262" s="513"/>
      <c r="BU262" s="207"/>
      <c r="BV262" s="207"/>
      <c r="BW262" s="207"/>
      <c r="BX262" s="207"/>
      <c r="BY262" s="207"/>
      <c r="BZ262" s="207"/>
      <c r="CA262" s="207"/>
      <c r="CB262" s="207"/>
      <c r="CC262" s="207"/>
      <c r="CD262" s="207"/>
      <c r="CE262" s="207"/>
      <c r="CF262" s="207"/>
      <c r="CG262" s="207"/>
      <c r="CH262" s="207"/>
    </row>
    <row r="263" spans="1:89" s="57" customFormat="1" ht="74.400000000000006" customHeight="1" x14ac:dyDescent="0.85">
      <c r="A263" s="519"/>
      <c r="B263" s="519"/>
      <c r="C263" s="519"/>
      <c r="D263" s="519"/>
      <c r="E263" s="519"/>
      <c r="F263" s="519"/>
      <c r="G263" s="519"/>
      <c r="H263" s="519"/>
      <c r="I263" s="519"/>
      <c r="J263" s="558" t="s">
        <v>567</v>
      </c>
      <c r="K263" s="558"/>
      <c r="L263" s="558"/>
      <c r="M263" s="558"/>
      <c r="N263" s="558"/>
      <c r="O263" s="558"/>
      <c r="P263" s="558"/>
      <c r="Q263" s="558"/>
      <c r="R263" s="558"/>
      <c r="S263" s="558"/>
      <c r="T263" s="558"/>
      <c r="U263" s="558"/>
      <c r="V263" s="264"/>
      <c r="W263" s="264"/>
      <c r="X263" s="264"/>
      <c r="Y263" s="264"/>
      <c r="Z263" s="264"/>
      <c r="AA263" s="264"/>
      <c r="AB263" s="264"/>
      <c r="AC263" s="264"/>
      <c r="AD263" s="264"/>
      <c r="AE263" s="111"/>
      <c r="AF263" s="264"/>
      <c r="AG263" s="264"/>
      <c r="AH263" s="264"/>
      <c r="AT263" s="519"/>
      <c r="AU263" s="519"/>
      <c r="AV263" s="519"/>
      <c r="AW263" s="519"/>
      <c r="AX263" s="519"/>
      <c r="AY263" s="519"/>
      <c r="AZ263" s="519"/>
      <c r="BA263" s="558" t="s">
        <v>381</v>
      </c>
      <c r="BB263" s="558"/>
      <c r="BC263" s="558"/>
      <c r="BD263" s="558"/>
      <c r="BE263" s="558"/>
      <c r="BF263" s="558"/>
      <c r="BG263" s="558"/>
      <c r="BH263" s="558"/>
      <c r="BI263" s="112"/>
      <c r="BJ263" s="112"/>
      <c r="BK263" s="112"/>
      <c r="BL263" s="112"/>
      <c r="BM263" s="112"/>
      <c r="BN263" s="112"/>
      <c r="BO263" s="112"/>
      <c r="BP263" s="112"/>
      <c r="BQ263" s="112"/>
      <c r="BR263" s="112"/>
      <c r="BS263" s="264"/>
      <c r="BU263" s="207"/>
      <c r="BV263" s="207"/>
      <c r="BW263" s="207"/>
      <c r="BX263" s="207"/>
      <c r="BY263" s="207"/>
      <c r="BZ263" s="207"/>
      <c r="CA263" s="207"/>
      <c r="CB263" s="207"/>
      <c r="CC263" s="207"/>
      <c r="CD263" s="207"/>
      <c r="CE263" s="207"/>
      <c r="CF263" s="207"/>
      <c r="CG263" s="207"/>
      <c r="CH263" s="207"/>
    </row>
    <row r="264" spans="1:89" s="57" customFormat="1" ht="74.400000000000006" customHeight="1" x14ac:dyDescent="0.85">
      <c r="A264" s="507"/>
      <c r="B264" s="507"/>
      <c r="C264" s="507"/>
      <c r="D264" s="507"/>
      <c r="E264" s="507"/>
      <c r="F264" s="507"/>
      <c r="G264" s="507"/>
      <c r="H264" s="507"/>
      <c r="I264" s="507"/>
      <c r="J264" s="508">
        <v>2024</v>
      </c>
      <c r="K264" s="508"/>
      <c r="L264" s="508"/>
      <c r="M264" s="508"/>
      <c r="N264" s="508"/>
      <c r="O264" s="508"/>
      <c r="P264" s="508"/>
      <c r="Q264" s="508"/>
      <c r="R264" s="508"/>
      <c r="S264" s="508"/>
      <c r="T264" s="508"/>
      <c r="U264" s="508"/>
      <c r="V264" s="264"/>
      <c r="W264" s="264"/>
      <c r="X264" s="264"/>
      <c r="Y264" s="264"/>
      <c r="Z264" s="264"/>
      <c r="AA264" s="264"/>
      <c r="AB264" s="264"/>
      <c r="AC264" s="264"/>
      <c r="AD264" s="264"/>
      <c r="AE264" s="111"/>
      <c r="AF264" s="264"/>
      <c r="AG264" s="264"/>
      <c r="AH264" s="264"/>
      <c r="AT264" s="548" t="s">
        <v>378</v>
      </c>
      <c r="AU264" s="548"/>
      <c r="AV264" s="548"/>
      <c r="AW264" s="548"/>
      <c r="AX264" s="548"/>
      <c r="AY264" s="548"/>
      <c r="AZ264" s="548"/>
      <c r="BA264" s="113" t="s">
        <v>568</v>
      </c>
      <c r="BB264" s="113"/>
      <c r="BC264" s="113"/>
      <c r="BH264" s="112"/>
      <c r="BI264" s="112"/>
      <c r="BJ264" s="112"/>
      <c r="BK264" s="112"/>
      <c r="BL264" s="112"/>
      <c r="BM264" s="112"/>
      <c r="BN264" s="112"/>
      <c r="BO264" s="112"/>
      <c r="BP264" s="112"/>
      <c r="BQ264" s="112"/>
      <c r="BR264" s="264"/>
      <c r="BS264" s="264"/>
      <c r="BU264" s="207"/>
      <c r="BV264" s="207"/>
      <c r="BW264" s="207"/>
      <c r="BX264" s="207"/>
      <c r="BY264" s="207"/>
      <c r="BZ264" s="207"/>
      <c r="CA264" s="207"/>
      <c r="CB264" s="207"/>
      <c r="CC264" s="207"/>
      <c r="CD264" s="207"/>
      <c r="CE264" s="207"/>
      <c r="CF264" s="207"/>
      <c r="CG264" s="207"/>
      <c r="CH264" s="207"/>
    </row>
    <row r="265" spans="1:89" s="57" customFormat="1" ht="27.75" customHeight="1" x14ac:dyDescent="0.85">
      <c r="A265" s="111"/>
      <c r="B265" s="111"/>
      <c r="C265" s="111"/>
      <c r="D265" s="111"/>
      <c r="E265" s="111"/>
      <c r="F265" s="111"/>
      <c r="G265" s="111"/>
      <c r="H265" s="256"/>
      <c r="I265" s="256"/>
      <c r="J265" s="256"/>
      <c r="O265" s="264"/>
      <c r="P265" s="264"/>
      <c r="Q265" s="264"/>
      <c r="R265" s="264"/>
      <c r="S265" s="264"/>
      <c r="T265" s="264"/>
      <c r="U265" s="264"/>
      <c r="V265" s="264"/>
      <c r="W265" s="264"/>
      <c r="X265" s="264"/>
      <c r="Y265" s="264"/>
      <c r="Z265" s="264"/>
      <c r="AA265" s="264"/>
      <c r="AB265" s="264"/>
      <c r="AC265" s="264"/>
      <c r="AD265" s="264"/>
      <c r="AE265" s="111"/>
      <c r="AF265" s="264"/>
      <c r="AG265" s="264"/>
      <c r="AH265" s="264"/>
      <c r="AI265" s="114"/>
      <c r="AJ265" s="114"/>
      <c r="AK265" s="114"/>
      <c r="AL265" s="114"/>
      <c r="AM265" s="114"/>
      <c r="AN265" s="114"/>
      <c r="AO265" s="114"/>
      <c r="AP265" s="256"/>
      <c r="AQ265" s="256"/>
      <c r="AR265" s="256"/>
      <c r="AW265" s="112"/>
      <c r="AX265" s="112"/>
      <c r="AY265" s="112"/>
      <c r="AZ265" s="112"/>
      <c r="BA265" s="112"/>
      <c r="BB265" s="112"/>
      <c r="BC265" s="112"/>
      <c r="BD265" s="112"/>
      <c r="BE265" s="112"/>
      <c r="BF265" s="112"/>
      <c r="BG265" s="264"/>
      <c r="BH265" s="264"/>
      <c r="BI265" s="115"/>
      <c r="BJ265" s="116">
        <f t="shared" ref="BJ265:BJ268" si="20">SUM(X265:AE265)</f>
        <v>0</v>
      </c>
      <c r="BK265" s="117"/>
      <c r="BL265" s="117"/>
      <c r="BU265" s="207"/>
      <c r="BV265" s="207"/>
      <c r="BW265" s="207"/>
      <c r="BX265" s="207"/>
      <c r="BY265" s="207"/>
      <c r="BZ265" s="207"/>
      <c r="CA265" s="207"/>
      <c r="CB265" s="207"/>
      <c r="CC265" s="207"/>
      <c r="CD265" s="207"/>
      <c r="CE265" s="207"/>
      <c r="CF265" s="207"/>
      <c r="CG265" s="207"/>
      <c r="CH265" s="207"/>
    </row>
    <row r="266" spans="1:89" s="57" customFormat="1" ht="36" customHeight="1" x14ac:dyDescent="0.85">
      <c r="A266" s="114"/>
      <c r="B266" s="114"/>
      <c r="C266" s="114"/>
      <c r="D266" s="114"/>
      <c r="E266" s="114"/>
      <c r="F266" s="114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9"/>
      <c r="AL266" s="111"/>
      <c r="AM266" s="120"/>
      <c r="AN266" s="111"/>
      <c r="AO266" s="111"/>
      <c r="AP266" s="111"/>
      <c r="AQ266" s="121"/>
      <c r="AR266" s="121"/>
      <c r="AS266" s="111"/>
      <c r="AT266" s="111"/>
      <c r="AU266" s="111"/>
      <c r="AV266" s="111"/>
      <c r="AW266" s="111"/>
      <c r="AX266" s="111"/>
      <c r="AY266" s="264"/>
      <c r="AZ266" s="264"/>
      <c r="BA266" s="264"/>
      <c r="BB266" s="264"/>
      <c r="BC266" s="264"/>
      <c r="BD266" s="264"/>
      <c r="BI266" s="117"/>
      <c r="BJ266" s="116">
        <f t="shared" si="20"/>
        <v>0</v>
      </c>
      <c r="BK266" s="117"/>
      <c r="BL266" s="117"/>
      <c r="BU266" s="207"/>
      <c r="BV266" s="207"/>
      <c r="BW266" s="207"/>
      <c r="BX266" s="207"/>
      <c r="BY266" s="207"/>
      <c r="BZ266" s="207"/>
      <c r="CA266" s="207"/>
      <c r="CB266" s="207"/>
      <c r="CC266" s="207"/>
      <c r="CD266" s="207"/>
      <c r="CE266" s="207"/>
      <c r="CF266" s="207"/>
      <c r="CG266" s="207"/>
      <c r="CH266" s="207"/>
    </row>
    <row r="267" spans="1:89" s="57" customFormat="1" ht="42.6" customHeight="1" x14ac:dyDescent="0.85">
      <c r="A267" s="122" t="s">
        <v>569</v>
      </c>
      <c r="B267" s="123"/>
      <c r="C267" s="123"/>
      <c r="D267" s="123"/>
      <c r="E267" s="123"/>
      <c r="F267" s="123"/>
      <c r="G267" s="264"/>
      <c r="H267" s="119"/>
      <c r="I267" s="119"/>
      <c r="J267" s="119"/>
      <c r="K267" s="119"/>
      <c r="L267" s="119"/>
      <c r="M267" s="119"/>
      <c r="N267" s="264"/>
      <c r="O267" s="264"/>
      <c r="P267" s="264"/>
      <c r="Q267" s="264"/>
      <c r="R267" s="264"/>
      <c r="S267" s="264"/>
      <c r="T267" s="264"/>
      <c r="U267" s="264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51"/>
      <c r="AL267" s="264"/>
      <c r="AM267" s="266"/>
      <c r="AN267" s="264"/>
      <c r="AO267" s="264"/>
      <c r="AP267" s="264"/>
      <c r="AW267" s="119"/>
      <c r="AX267" s="264"/>
      <c r="AY267" s="264"/>
      <c r="AZ267" s="264"/>
      <c r="BA267" s="264"/>
      <c r="BB267" s="264"/>
      <c r="BC267" s="264"/>
      <c r="BD267" s="264"/>
      <c r="BI267" s="117"/>
      <c r="BJ267" s="116">
        <f t="shared" si="20"/>
        <v>0</v>
      </c>
      <c r="BK267" s="117"/>
      <c r="BL267" s="117"/>
      <c r="BU267" s="207"/>
      <c r="BV267" s="207"/>
      <c r="BW267" s="207"/>
      <c r="BX267" s="207"/>
      <c r="BY267" s="207"/>
      <c r="BZ267" s="207"/>
      <c r="CA267" s="207"/>
      <c r="CB267" s="207"/>
      <c r="CC267" s="207"/>
      <c r="CD267" s="207"/>
      <c r="CE267" s="207"/>
      <c r="CF267" s="207"/>
      <c r="CG267" s="207"/>
      <c r="CH267" s="207"/>
    </row>
    <row r="268" spans="1:89" s="57" customFormat="1" ht="28.35" customHeight="1" thickBot="1" x14ac:dyDescent="0.9">
      <c r="A268" s="123"/>
      <c r="B268" s="123"/>
      <c r="C268" s="123"/>
      <c r="D268" s="123"/>
      <c r="E268" s="123"/>
      <c r="F268" s="123"/>
      <c r="G268" s="264"/>
      <c r="H268" s="119"/>
      <c r="I268" s="119"/>
      <c r="J268" s="119"/>
      <c r="K268" s="119"/>
      <c r="L268" s="119"/>
      <c r="M268" s="119"/>
      <c r="N268" s="264"/>
      <c r="O268" s="264"/>
      <c r="P268" s="264"/>
      <c r="Q268" s="264"/>
      <c r="R268" s="264"/>
      <c r="S268" s="264"/>
      <c r="T268" s="264"/>
      <c r="U268" s="264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51"/>
      <c r="AL268" s="264"/>
      <c r="AM268" s="266"/>
      <c r="AN268" s="264"/>
      <c r="AO268" s="264"/>
      <c r="AP268" s="264"/>
      <c r="AW268" s="119"/>
      <c r="AX268" s="264"/>
      <c r="AY268" s="264"/>
      <c r="AZ268" s="264"/>
      <c r="BA268" s="264"/>
      <c r="BB268" s="264"/>
      <c r="BC268" s="264"/>
      <c r="BD268" s="264"/>
      <c r="BI268" s="117"/>
      <c r="BJ268" s="116">
        <f t="shared" si="20"/>
        <v>0</v>
      </c>
      <c r="BK268" s="117"/>
      <c r="BL268" s="117"/>
      <c r="BU268" s="207"/>
      <c r="BV268" s="207"/>
      <c r="BW268" s="207"/>
      <c r="BX268" s="207"/>
      <c r="BY268" s="207"/>
      <c r="BZ268" s="207"/>
      <c r="CA268" s="207"/>
      <c r="CB268" s="207"/>
      <c r="CC268" s="207"/>
      <c r="CD268" s="207"/>
      <c r="CE268" s="207"/>
      <c r="CF268" s="207"/>
      <c r="CG268" s="207"/>
      <c r="CH268" s="207"/>
    </row>
    <row r="269" spans="1:89" s="15" customFormat="1" ht="126.75" customHeight="1" thickBot="1" x14ac:dyDescent="0.6">
      <c r="A269" s="301" t="s">
        <v>297</v>
      </c>
      <c r="B269" s="302"/>
      <c r="C269" s="302"/>
      <c r="D269" s="302"/>
      <c r="E269" s="362" t="s">
        <v>298</v>
      </c>
      <c r="F269" s="363"/>
      <c r="G269" s="363"/>
      <c r="H269" s="363"/>
      <c r="I269" s="363"/>
      <c r="J269" s="363"/>
      <c r="K269" s="363"/>
      <c r="L269" s="363"/>
      <c r="M269" s="363"/>
      <c r="N269" s="363"/>
      <c r="O269" s="363"/>
      <c r="P269" s="363"/>
      <c r="Q269" s="363"/>
      <c r="R269" s="363"/>
      <c r="S269" s="363"/>
      <c r="T269" s="363"/>
      <c r="U269" s="363"/>
      <c r="V269" s="363"/>
      <c r="W269" s="363"/>
      <c r="X269" s="363"/>
      <c r="Y269" s="363"/>
      <c r="Z269" s="363"/>
      <c r="AA269" s="363"/>
      <c r="AB269" s="363"/>
      <c r="AC269" s="363"/>
      <c r="AD269" s="363"/>
      <c r="AE269" s="363"/>
      <c r="AF269" s="363"/>
      <c r="AG269" s="363"/>
      <c r="AH269" s="363"/>
      <c r="AI269" s="363"/>
      <c r="AJ269" s="363"/>
      <c r="AK269" s="363"/>
      <c r="AL269" s="363"/>
      <c r="AM269" s="363"/>
      <c r="AN269" s="363"/>
      <c r="AO269" s="363"/>
      <c r="AP269" s="363"/>
      <c r="AQ269" s="363"/>
      <c r="AR269" s="363"/>
      <c r="AS269" s="363"/>
      <c r="AT269" s="363"/>
      <c r="AU269" s="363"/>
      <c r="AV269" s="363"/>
      <c r="AW269" s="363"/>
      <c r="AX269" s="363"/>
      <c r="AY269" s="363"/>
      <c r="AZ269" s="363"/>
      <c r="BA269" s="363"/>
      <c r="BB269" s="363"/>
      <c r="BC269" s="363"/>
      <c r="BD269" s="363"/>
      <c r="BE269" s="363"/>
      <c r="BF269" s="363"/>
      <c r="BG269" s="363"/>
      <c r="BH269" s="363"/>
      <c r="BI269" s="363"/>
      <c r="BJ269" s="363"/>
      <c r="BK269" s="363"/>
      <c r="BL269" s="364"/>
      <c r="BM269" s="301" t="s">
        <v>299</v>
      </c>
      <c r="BN269" s="302"/>
      <c r="BO269" s="302"/>
      <c r="BP269" s="302"/>
      <c r="BQ269" s="302"/>
      <c r="BR269" s="302"/>
      <c r="BS269" s="302"/>
      <c r="BT269" s="303"/>
      <c r="BU269" s="208"/>
      <c r="BV269" s="205"/>
      <c r="BW269" s="205"/>
      <c r="BX269" s="7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</row>
    <row r="270" spans="1:89" ht="65.849999999999994" customHeight="1" x14ac:dyDescent="0.55000000000000004">
      <c r="A270" s="313" t="s">
        <v>362</v>
      </c>
      <c r="B270" s="314"/>
      <c r="C270" s="314"/>
      <c r="D270" s="315"/>
      <c r="E270" s="283" t="s">
        <v>370</v>
      </c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  <c r="AD270" s="284"/>
      <c r="AE270" s="284"/>
      <c r="AF270" s="284"/>
      <c r="AG270" s="284"/>
      <c r="AH270" s="284"/>
      <c r="AI270" s="284"/>
      <c r="AJ270" s="284"/>
      <c r="AK270" s="284"/>
      <c r="AL270" s="284"/>
      <c r="AM270" s="284"/>
      <c r="AN270" s="284"/>
      <c r="AO270" s="284"/>
      <c r="AP270" s="284"/>
      <c r="AQ270" s="284"/>
      <c r="AR270" s="284"/>
      <c r="AS270" s="284"/>
      <c r="AT270" s="284"/>
      <c r="AU270" s="284"/>
      <c r="AV270" s="284"/>
      <c r="AW270" s="284"/>
      <c r="AX270" s="284"/>
      <c r="AY270" s="284"/>
      <c r="AZ270" s="284"/>
      <c r="BA270" s="284"/>
      <c r="BB270" s="284"/>
      <c r="BC270" s="284"/>
      <c r="BD270" s="284"/>
      <c r="BE270" s="284"/>
      <c r="BF270" s="284"/>
      <c r="BG270" s="284"/>
      <c r="BH270" s="284"/>
      <c r="BI270" s="284"/>
      <c r="BJ270" s="284"/>
      <c r="BK270" s="284"/>
      <c r="BL270" s="285"/>
      <c r="BM270" s="274" t="s">
        <v>223</v>
      </c>
      <c r="BN270" s="275"/>
      <c r="BO270" s="275"/>
      <c r="BP270" s="275"/>
      <c r="BQ270" s="275"/>
      <c r="BR270" s="275"/>
      <c r="BS270" s="275"/>
      <c r="BT270" s="276"/>
      <c r="BU270" s="203" t="s">
        <v>400</v>
      </c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</row>
    <row r="271" spans="1:89" ht="66" customHeight="1" x14ac:dyDescent="0.55000000000000004">
      <c r="A271" s="289" t="s">
        <v>411</v>
      </c>
      <c r="B271" s="290"/>
      <c r="C271" s="290"/>
      <c r="D271" s="291"/>
      <c r="E271" s="286" t="s">
        <v>366</v>
      </c>
      <c r="F271" s="287"/>
      <c r="G271" s="287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  <c r="S271" s="287"/>
      <c r="T271" s="287"/>
      <c r="U271" s="287"/>
      <c r="V271" s="287"/>
      <c r="W271" s="287"/>
      <c r="X271" s="287"/>
      <c r="Y271" s="287"/>
      <c r="Z271" s="287"/>
      <c r="AA271" s="287"/>
      <c r="AB271" s="287"/>
      <c r="AC271" s="287"/>
      <c r="AD271" s="287"/>
      <c r="AE271" s="287"/>
      <c r="AF271" s="287"/>
      <c r="AG271" s="287"/>
      <c r="AH271" s="287"/>
      <c r="AI271" s="287"/>
      <c r="AJ271" s="287"/>
      <c r="AK271" s="287"/>
      <c r="AL271" s="287"/>
      <c r="AM271" s="287"/>
      <c r="AN271" s="287"/>
      <c r="AO271" s="287"/>
      <c r="AP271" s="287"/>
      <c r="AQ271" s="287"/>
      <c r="AR271" s="287"/>
      <c r="AS271" s="287"/>
      <c r="AT271" s="287"/>
      <c r="AU271" s="287"/>
      <c r="AV271" s="287"/>
      <c r="AW271" s="287"/>
      <c r="AX271" s="287"/>
      <c r="AY271" s="287"/>
      <c r="AZ271" s="287"/>
      <c r="BA271" s="287"/>
      <c r="BB271" s="287"/>
      <c r="BC271" s="287"/>
      <c r="BD271" s="287"/>
      <c r="BE271" s="287"/>
      <c r="BF271" s="287"/>
      <c r="BG271" s="287"/>
      <c r="BH271" s="287"/>
      <c r="BI271" s="287"/>
      <c r="BJ271" s="287"/>
      <c r="BK271" s="287"/>
      <c r="BL271" s="288"/>
      <c r="BM271" s="322" t="s">
        <v>142</v>
      </c>
      <c r="BN271" s="323"/>
      <c r="BO271" s="323"/>
      <c r="BP271" s="323"/>
      <c r="BQ271" s="323"/>
      <c r="BR271" s="323"/>
      <c r="BS271" s="323"/>
      <c r="BT271" s="324"/>
      <c r="BU271" s="203" t="s">
        <v>186</v>
      </c>
      <c r="BV271" s="32"/>
      <c r="BW271" s="32"/>
      <c r="BX271" s="32"/>
      <c r="BY271" s="32"/>
      <c r="BZ271" s="32"/>
      <c r="CA271" s="32"/>
      <c r="CB271" s="32"/>
      <c r="CC271" s="32"/>
      <c r="CD271" s="32"/>
      <c r="CE271" s="32"/>
      <c r="CF271" s="32"/>
      <c r="CG271" s="32"/>
      <c r="CH271" s="32"/>
    </row>
    <row r="272" spans="1:89" ht="66" customHeight="1" x14ac:dyDescent="0.55000000000000004">
      <c r="A272" s="289" t="s">
        <v>398</v>
      </c>
      <c r="B272" s="290"/>
      <c r="C272" s="290"/>
      <c r="D272" s="291"/>
      <c r="E272" s="277" t="s">
        <v>491</v>
      </c>
      <c r="F272" s="278"/>
      <c r="G272" s="278"/>
      <c r="H272" s="278"/>
      <c r="I272" s="278"/>
      <c r="J272" s="278"/>
      <c r="K272" s="278"/>
      <c r="L272" s="278"/>
      <c r="M272" s="278"/>
      <c r="N272" s="278"/>
      <c r="O272" s="278"/>
      <c r="P272" s="278"/>
      <c r="Q272" s="278"/>
      <c r="R272" s="278"/>
      <c r="S272" s="278"/>
      <c r="T272" s="278"/>
      <c r="U272" s="278"/>
      <c r="V272" s="278"/>
      <c r="W272" s="278"/>
      <c r="X272" s="278"/>
      <c r="Y272" s="278"/>
      <c r="Z272" s="278"/>
      <c r="AA272" s="278"/>
      <c r="AB272" s="278"/>
      <c r="AC272" s="278"/>
      <c r="AD272" s="278"/>
      <c r="AE272" s="278"/>
      <c r="AF272" s="278"/>
      <c r="AG272" s="278"/>
      <c r="AH272" s="278"/>
      <c r="AI272" s="278"/>
      <c r="AJ272" s="278"/>
      <c r="AK272" s="278"/>
      <c r="AL272" s="278"/>
      <c r="AM272" s="278"/>
      <c r="AN272" s="278"/>
      <c r="AO272" s="278"/>
      <c r="AP272" s="278"/>
      <c r="AQ272" s="278"/>
      <c r="AR272" s="278"/>
      <c r="AS272" s="278"/>
      <c r="AT272" s="278"/>
      <c r="AU272" s="278"/>
      <c r="AV272" s="278"/>
      <c r="AW272" s="278"/>
      <c r="AX272" s="278"/>
      <c r="AY272" s="278"/>
      <c r="AZ272" s="278"/>
      <c r="BA272" s="278"/>
      <c r="BB272" s="278"/>
      <c r="BC272" s="278"/>
      <c r="BD272" s="278"/>
      <c r="BE272" s="278"/>
      <c r="BF272" s="278"/>
      <c r="BG272" s="278"/>
      <c r="BH272" s="278"/>
      <c r="BI272" s="278"/>
      <c r="BJ272" s="278"/>
      <c r="BK272" s="278"/>
      <c r="BL272" s="279"/>
      <c r="BM272" s="292" t="s">
        <v>385</v>
      </c>
      <c r="BN272" s="293"/>
      <c r="BO272" s="293"/>
      <c r="BP272" s="293"/>
      <c r="BQ272" s="293"/>
      <c r="BR272" s="293"/>
      <c r="BS272" s="293"/>
      <c r="BT272" s="294"/>
      <c r="BU272" s="203" t="s">
        <v>187</v>
      </c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</row>
    <row r="273" spans="1:280" ht="66" customHeight="1" thickBot="1" x14ac:dyDescent="0.6">
      <c r="A273" s="359" t="s">
        <v>539</v>
      </c>
      <c r="B273" s="360"/>
      <c r="C273" s="360"/>
      <c r="D273" s="361"/>
      <c r="E273" s="280" t="s">
        <v>490</v>
      </c>
      <c r="F273" s="281"/>
      <c r="G273" s="281"/>
      <c r="H273" s="281"/>
      <c r="I273" s="281"/>
      <c r="J273" s="281"/>
      <c r="K273" s="281"/>
      <c r="L273" s="281"/>
      <c r="M273" s="281"/>
      <c r="N273" s="281"/>
      <c r="O273" s="281"/>
      <c r="P273" s="281"/>
      <c r="Q273" s="281"/>
      <c r="R273" s="281"/>
      <c r="S273" s="281"/>
      <c r="T273" s="281"/>
      <c r="U273" s="281"/>
      <c r="V273" s="281"/>
      <c r="W273" s="281"/>
      <c r="X273" s="281"/>
      <c r="Y273" s="281"/>
      <c r="Z273" s="281"/>
      <c r="AA273" s="281"/>
      <c r="AB273" s="281"/>
      <c r="AC273" s="281"/>
      <c r="AD273" s="281"/>
      <c r="AE273" s="281"/>
      <c r="AF273" s="281"/>
      <c r="AG273" s="281"/>
      <c r="AH273" s="281"/>
      <c r="AI273" s="281"/>
      <c r="AJ273" s="281"/>
      <c r="AK273" s="281"/>
      <c r="AL273" s="281"/>
      <c r="AM273" s="281"/>
      <c r="AN273" s="281"/>
      <c r="AO273" s="281"/>
      <c r="AP273" s="281"/>
      <c r="AQ273" s="281"/>
      <c r="AR273" s="281"/>
      <c r="AS273" s="281"/>
      <c r="AT273" s="281"/>
      <c r="AU273" s="281"/>
      <c r="AV273" s="281"/>
      <c r="AW273" s="281"/>
      <c r="AX273" s="281"/>
      <c r="AY273" s="281"/>
      <c r="AZ273" s="281"/>
      <c r="BA273" s="281"/>
      <c r="BB273" s="281"/>
      <c r="BC273" s="281"/>
      <c r="BD273" s="281"/>
      <c r="BE273" s="281"/>
      <c r="BF273" s="281"/>
      <c r="BG273" s="281"/>
      <c r="BH273" s="281"/>
      <c r="BI273" s="281"/>
      <c r="BJ273" s="281"/>
      <c r="BK273" s="281"/>
      <c r="BL273" s="282"/>
      <c r="BM273" s="271" t="s">
        <v>396</v>
      </c>
      <c r="BN273" s="272"/>
      <c r="BO273" s="272"/>
      <c r="BP273" s="272"/>
      <c r="BQ273" s="272"/>
      <c r="BR273" s="272"/>
      <c r="BS273" s="272"/>
      <c r="BT273" s="273"/>
      <c r="BU273" s="203" t="s">
        <v>108</v>
      </c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16"/>
      <c r="CJ273" s="16"/>
      <c r="CK273" s="16"/>
    </row>
    <row r="274" spans="1:280" s="47" customFormat="1" ht="85.5" customHeight="1" x14ac:dyDescent="0.85">
      <c r="A274" s="518" t="s">
        <v>432</v>
      </c>
      <c r="B274" s="518"/>
      <c r="C274" s="518"/>
      <c r="D274" s="518"/>
      <c r="E274" s="518"/>
      <c r="F274" s="518"/>
      <c r="G274" s="518"/>
      <c r="H274" s="518"/>
      <c r="I274" s="518"/>
      <c r="J274" s="518"/>
      <c r="K274" s="518"/>
      <c r="L274" s="518"/>
      <c r="M274" s="518"/>
      <c r="N274" s="518"/>
      <c r="O274" s="518"/>
      <c r="P274" s="518"/>
      <c r="Q274" s="518"/>
      <c r="R274" s="518"/>
      <c r="S274" s="518"/>
      <c r="T274" s="518"/>
      <c r="U274" s="518"/>
      <c r="V274" s="518"/>
      <c r="W274" s="518"/>
      <c r="X274" s="518"/>
      <c r="Y274" s="518"/>
      <c r="Z274" s="518"/>
      <c r="AA274" s="518"/>
      <c r="AB274" s="518"/>
      <c r="AC274" s="518"/>
      <c r="AD274" s="518"/>
      <c r="AE274" s="518"/>
      <c r="AF274" s="518"/>
      <c r="AG274" s="518"/>
      <c r="AH274" s="518"/>
      <c r="AI274" s="518"/>
      <c r="AJ274" s="518"/>
      <c r="AK274" s="518"/>
      <c r="AL274" s="518"/>
      <c r="AM274" s="518"/>
      <c r="AN274" s="518"/>
      <c r="AO274" s="518"/>
      <c r="AP274" s="518"/>
      <c r="AQ274" s="518"/>
      <c r="AR274" s="518"/>
      <c r="AS274" s="518"/>
      <c r="AT274" s="518"/>
      <c r="AU274" s="518"/>
      <c r="AV274" s="518"/>
      <c r="AW274" s="518"/>
      <c r="AX274" s="518"/>
      <c r="AY274" s="518"/>
      <c r="AZ274" s="518"/>
      <c r="BA274" s="518"/>
      <c r="BB274" s="518"/>
      <c r="BC274" s="518"/>
      <c r="BD274" s="518"/>
      <c r="BE274" s="518"/>
      <c r="BF274" s="518"/>
      <c r="BG274" s="518"/>
      <c r="BH274" s="518"/>
      <c r="BI274" s="518"/>
      <c r="BJ274" s="518"/>
      <c r="BK274" s="518"/>
      <c r="BL274" s="518"/>
      <c r="BM274" s="518"/>
      <c r="BN274" s="518"/>
      <c r="BO274" s="518"/>
      <c r="BP274" s="518"/>
      <c r="BQ274" s="124"/>
      <c r="BR274" s="256"/>
      <c r="BS274" s="256"/>
      <c r="BT274" s="256"/>
      <c r="BU274" s="181"/>
      <c r="BV274" s="183"/>
      <c r="BW274" s="183"/>
      <c r="BX274" s="183"/>
      <c r="BY274" s="256"/>
      <c r="BZ274" s="256"/>
      <c r="CA274" s="256"/>
      <c r="CB274" s="256"/>
      <c r="CC274" s="256"/>
      <c r="CD274" s="256"/>
      <c r="CE274" s="256"/>
      <c r="CF274" s="256"/>
      <c r="CG274" s="256"/>
      <c r="CH274" s="256"/>
      <c r="CI274" s="256"/>
      <c r="CJ274" s="256"/>
      <c r="CK274" s="256"/>
      <c r="CL274" s="256"/>
      <c r="CM274" s="256"/>
      <c r="CN274" s="256"/>
      <c r="CO274" s="256"/>
      <c r="CP274" s="256"/>
      <c r="CQ274" s="256"/>
      <c r="CR274" s="256"/>
      <c r="CS274" s="256"/>
      <c r="CT274" s="256"/>
      <c r="CU274" s="256"/>
      <c r="CV274" s="256"/>
      <c r="CW274" s="256"/>
      <c r="CX274" s="256"/>
      <c r="CY274" s="256"/>
      <c r="CZ274" s="256"/>
      <c r="DA274" s="256"/>
      <c r="DB274" s="256"/>
      <c r="DC274" s="256"/>
      <c r="DD274" s="256"/>
      <c r="DE274" s="256"/>
      <c r="DF274" s="256"/>
      <c r="DG274" s="256"/>
      <c r="DH274" s="256"/>
      <c r="DI274" s="256"/>
      <c r="DJ274" s="256"/>
      <c r="DK274" s="256"/>
      <c r="DL274" s="256"/>
      <c r="DM274" s="256"/>
      <c r="DN274" s="256"/>
      <c r="DO274" s="256"/>
      <c r="DP274" s="256"/>
      <c r="DQ274" s="256"/>
      <c r="DR274" s="256"/>
      <c r="DS274" s="256"/>
      <c r="DT274" s="256"/>
      <c r="DU274" s="256"/>
      <c r="DV274" s="256"/>
      <c r="DW274" s="256"/>
      <c r="DX274" s="256"/>
      <c r="DY274" s="256"/>
      <c r="DZ274" s="256"/>
      <c r="EA274" s="256"/>
      <c r="EB274" s="256"/>
      <c r="EC274" s="256"/>
      <c r="ED274" s="256"/>
      <c r="EE274" s="256"/>
      <c r="EF274" s="256"/>
      <c r="EG274" s="256"/>
      <c r="EH274" s="256"/>
      <c r="EI274" s="256"/>
      <c r="EJ274" s="256"/>
      <c r="EK274" s="256"/>
      <c r="EL274" s="256"/>
      <c r="EM274" s="256"/>
      <c r="EN274" s="256"/>
      <c r="EO274" s="256"/>
      <c r="EP274" s="256"/>
      <c r="EQ274" s="256"/>
      <c r="ER274" s="256"/>
      <c r="ES274" s="256"/>
      <c r="ET274" s="256"/>
      <c r="EU274" s="256"/>
      <c r="EV274" s="256"/>
      <c r="EW274" s="256"/>
      <c r="EX274" s="256"/>
      <c r="EY274" s="256"/>
      <c r="EZ274" s="256"/>
      <c r="FA274" s="256"/>
      <c r="FB274" s="256"/>
      <c r="FC274" s="256"/>
      <c r="FD274" s="256"/>
      <c r="FE274" s="256"/>
      <c r="FF274" s="256"/>
      <c r="FG274" s="256"/>
      <c r="FH274" s="256"/>
      <c r="FI274" s="256"/>
      <c r="FJ274" s="256"/>
      <c r="FK274" s="256"/>
      <c r="FL274" s="256"/>
      <c r="FM274" s="256"/>
      <c r="FN274" s="256"/>
      <c r="FO274" s="256"/>
      <c r="FP274" s="256"/>
      <c r="FQ274" s="256"/>
      <c r="FR274" s="256"/>
      <c r="FS274" s="256"/>
      <c r="FT274" s="256"/>
      <c r="FU274" s="256"/>
      <c r="FV274" s="256"/>
      <c r="FW274" s="256"/>
      <c r="FX274" s="256"/>
      <c r="FY274" s="256"/>
      <c r="FZ274" s="256"/>
      <c r="GA274" s="256"/>
      <c r="GB274" s="256"/>
      <c r="GC274" s="256"/>
      <c r="GD274" s="256"/>
      <c r="GE274" s="256"/>
      <c r="GF274" s="256"/>
      <c r="GG274" s="256"/>
      <c r="GH274" s="256"/>
      <c r="GI274" s="256"/>
      <c r="GJ274" s="256"/>
      <c r="GK274" s="256"/>
      <c r="GL274" s="256"/>
      <c r="GM274" s="256"/>
      <c r="GN274" s="256"/>
      <c r="GO274" s="256"/>
      <c r="GP274" s="256"/>
      <c r="GQ274" s="256"/>
      <c r="GR274" s="256"/>
      <c r="GS274" s="256"/>
      <c r="GT274" s="256"/>
      <c r="GU274" s="256"/>
      <c r="GV274" s="256"/>
      <c r="GW274" s="256"/>
      <c r="GX274" s="256"/>
      <c r="GY274" s="256"/>
      <c r="GZ274" s="256"/>
      <c r="HA274" s="256"/>
      <c r="HB274" s="256"/>
      <c r="HC274" s="256"/>
      <c r="HD274" s="256"/>
      <c r="HE274" s="256"/>
      <c r="HF274" s="256"/>
      <c r="HG274" s="256"/>
      <c r="HH274" s="256"/>
      <c r="HI274" s="256"/>
      <c r="HJ274" s="256"/>
      <c r="HK274" s="256"/>
      <c r="HL274" s="256"/>
      <c r="HM274" s="256"/>
      <c r="HN274" s="256"/>
      <c r="HO274" s="256"/>
      <c r="HP274" s="256"/>
      <c r="HQ274" s="256"/>
      <c r="HR274" s="256"/>
      <c r="HS274" s="256"/>
      <c r="HT274" s="256"/>
      <c r="HU274" s="256"/>
      <c r="HV274" s="256"/>
      <c r="HW274" s="256"/>
      <c r="HX274" s="256"/>
      <c r="HY274" s="256"/>
      <c r="HZ274" s="256"/>
      <c r="IA274" s="256"/>
      <c r="IB274" s="256"/>
      <c r="IC274" s="256"/>
      <c r="ID274" s="256"/>
      <c r="IE274" s="256"/>
      <c r="IF274" s="256"/>
      <c r="IG274" s="256"/>
      <c r="IH274" s="256"/>
      <c r="II274" s="256"/>
      <c r="IJ274" s="256"/>
      <c r="IK274" s="256"/>
      <c r="IL274" s="256"/>
      <c r="IM274" s="256"/>
      <c r="IN274" s="256"/>
      <c r="IO274" s="256"/>
      <c r="IP274" s="256"/>
      <c r="IQ274" s="256"/>
      <c r="IR274" s="256"/>
      <c r="IS274" s="256"/>
      <c r="IT274" s="256"/>
      <c r="IU274" s="256"/>
      <c r="IV274" s="256"/>
      <c r="IW274" s="256"/>
      <c r="IX274" s="256"/>
      <c r="IY274" s="256"/>
      <c r="IZ274" s="256"/>
      <c r="JA274" s="256"/>
      <c r="JB274" s="256"/>
      <c r="JC274" s="256"/>
      <c r="JD274" s="256"/>
      <c r="JE274" s="256"/>
      <c r="JF274" s="256"/>
      <c r="JG274" s="256"/>
      <c r="JH274" s="256"/>
      <c r="JI274" s="256"/>
      <c r="JJ274" s="256"/>
      <c r="JK274" s="256"/>
      <c r="JL274" s="256"/>
      <c r="JM274" s="256"/>
      <c r="JN274" s="256"/>
      <c r="JO274" s="256"/>
      <c r="JP274" s="256"/>
      <c r="JQ274" s="256"/>
      <c r="JR274" s="256"/>
      <c r="JS274" s="256"/>
      <c r="JT274" s="256"/>
    </row>
    <row r="275" spans="1:280" s="47" customFormat="1" ht="266.25" customHeight="1" x14ac:dyDescent="0.85">
      <c r="A275" s="270" t="s">
        <v>581</v>
      </c>
      <c r="B275" s="270"/>
      <c r="C275" s="270"/>
      <c r="D275" s="270"/>
      <c r="E275" s="270"/>
      <c r="F275" s="270"/>
      <c r="G275" s="270"/>
      <c r="H275" s="270"/>
      <c r="I275" s="270"/>
      <c r="J275" s="270"/>
      <c r="K275" s="270"/>
      <c r="L275" s="270"/>
      <c r="M275" s="270"/>
      <c r="N275" s="270"/>
      <c r="O275" s="270"/>
      <c r="P275" s="270"/>
      <c r="Q275" s="270"/>
      <c r="R275" s="270"/>
      <c r="S275" s="270"/>
      <c r="T275" s="270"/>
      <c r="U275" s="270"/>
      <c r="V275" s="270"/>
      <c r="W275" s="270"/>
      <c r="X275" s="270"/>
      <c r="Y275" s="270"/>
      <c r="Z275" s="270"/>
      <c r="AA275" s="270"/>
      <c r="AB275" s="270"/>
      <c r="AC275" s="270"/>
      <c r="AD275" s="270"/>
      <c r="AE275" s="270"/>
      <c r="AF275" s="270"/>
      <c r="AG275" s="270"/>
      <c r="AH275" s="270"/>
      <c r="AI275" s="270"/>
      <c r="AJ275" s="270"/>
      <c r="AK275" s="270"/>
      <c r="AL275" s="270"/>
      <c r="AM275" s="270"/>
      <c r="AN275" s="270"/>
      <c r="AO275" s="270"/>
      <c r="AP275" s="270"/>
      <c r="AQ275" s="270"/>
      <c r="AR275" s="270"/>
      <c r="AS275" s="270"/>
      <c r="AT275" s="270"/>
      <c r="AU275" s="270"/>
      <c r="AV275" s="270"/>
      <c r="AW275" s="270"/>
      <c r="AX275" s="270"/>
      <c r="AY275" s="270"/>
      <c r="AZ275" s="270"/>
      <c r="BA275" s="270"/>
      <c r="BB275" s="270"/>
      <c r="BC275" s="270"/>
      <c r="BD275" s="270"/>
      <c r="BE275" s="270"/>
      <c r="BF275" s="270"/>
      <c r="BG275" s="270"/>
      <c r="BH275" s="270"/>
      <c r="BI275" s="270"/>
      <c r="BJ275" s="270"/>
      <c r="BK275" s="270"/>
      <c r="BL275" s="270"/>
      <c r="BM275" s="270"/>
      <c r="BN275" s="270"/>
      <c r="BO275" s="270"/>
      <c r="BP275" s="270"/>
      <c r="BQ275" s="270"/>
      <c r="BR275" s="270"/>
      <c r="BS275" s="270"/>
      <c r="BT275" s="270"/>
      <c r="BU275" s="181"/>
      <c r="BV275" s="183"/>
      <c r="BW275" s="183"/>
      <c r="BX275" s="183"/>
      <c r="BY275" s="256"/>
      <c r="BZ275" s="256"/>
      <c r="CA275" s="256"/>
      <c r="CB275" s="256"/>
      <c r="CC275" s="256"/>
      <c r="CD275" s="256"/>
      <c r="CE275" s="256"/>
      <c r="CF275" s="256"/>
      <c r="CG275" s="256"/>
      <c r="CH275" s="256"/>
      <c r="CI275" s="256"/>
      <c r="CJ275" s="256"/>
      <c r="CK275" s="256"/>
      <c r="CL275" s="256"/>
      <c r="CM275" s="256"/>
      <c r="CN275" s="256"/>
      <c r="CO275" s="256"/>
      <c r="CP275" s="256"/>
      <c r="CQ275" s="256"/>
      <c r="CR275" s="256"/>
      <c r="CS275" s="256"/>
      <c r="CT275" s="256"/>
      <c r="CU275" s="256"/>
      <c r="CV275" s="256"/>
      <c r="CW275" s="256"/>
      <c r="CX275" s="256"/>
      <c r="CY275" s="256"/>
      <c r="CZ275" s="256"/>
      <c r="DA275" s="256"/>
      <c r="DB275" s="256"/>
      <c r="DC275" s="256"/>
      <c r="DD275" s="256"/>
      <c r="DE275" s="256"/>
      <c r="DF275" s="256"/>
      <c r="DG275" s="256"/>
      <c r="DH275" s="256"/>
      <c r="DI275" s="256"/>
      <c r="DJ275" s="256"/>
      <c r="DK275" s="256"/>
      <c r="DL275" s="256"/>
      <c r="DM275" s="256"/>
      <c r="DN275" s="256"/>
      <c r="DO275" s="256"/>
      <c r="DP275" s="256"/>
      <c r="DQ275" s="256"/>
      <c r="DR275" s="256"/>
      <c r="DS275" s="256"/>
      <c r="DT275" s="256"/>
      <c r="DU275" s="256"/>
      <c r="DV275" s="256"/>
      <c r="DW275" s="256"/>
      <c r="DX275" s="256"/>
      <c r="DY275" s="256"/>
      <c r="DZ275" s="256"/>
      <c r="EA275" s="256"/>
      <c r="EB275" s="256"/>
      <c r="EC275" s="256"/>
      <c r="ED275" s="256"/>
      <c r="EE275" s="256"/>
      <c r="EF275" s="256"/>
      <c r="EG275" s="256"/>
      <c r="EH275" s="256"/>
      <c r="EI275" s="256"/>
      <c r="EJ275" s="256"/>
      <c r="EK275" s="256"/>
      <c r="EL275" s="256"/>
      <c r="EM275" s="256"/>
      <c r="EN275" s="256"/>
      <c r="EO275" s="256"/>
      <c r="EP275" s="256"/>
      <c r="EQ275" s="256"/>
      <c r="ER275" s="256"/>
      <c r="ES275" s="256"/>
      <c r="ET275" s="256"/>
      <c r="EU275" s="256"/>
      <c r="EV275" s="256"/>
      <c r="EW275" s="256"/>
      <c r="EX275" s="256"/>
      <c r="EY275" s="256"/>
      <c r="EZ275" s="256"/>
      <c r="FA275" s="256"/>
      <c r="FB275" s="256"/>
      <c r="FC275" s="256"/>
      <c r="FD275" s="256"/>
      <c r="FE275" s="256"/>
      <c r="FF275" s="256"/>
      <c r="FG275" s="256"/>
      <c r="FH275" s="256"/>
      <c r="FI275" s="256"/>
      <c r="FJ275" s="256"/>
      <c r="FK275" s="256"/>
      <c r="FL275" s="256"/>
      <c r="FM275" s="256"/>
      <c r="FN275" s="256"/>
      <c r="FO275" s="256"/>
      <c r="FP275" s="256"/>
      <c r="FQ275" s="256"/>
      <c r="FR275" s="256"/>
      <c r="FS275" s="256"/>
      <c r="FT275" s="256"/>
      <c r="FU275" s="256"/>
      <c r="FV275" s="256"/>
      <c r="FW275" s="256"/>
      <c r="FX275" s="256"/>
      <c r="FY275" s="256"/>
      <c r="FZ275" s="256"/>
      <c r="GA275" s="256"/>
      <c r="GB275" s="256"/>
      <c r="GC275" s="256"/>
      <c r="GD275" s="256"/>
      <c r="GE275" s="256"/>
      <c r="GF275" s="256"/>
      <c r="GG275" s="256"/>
      <c r="GH275" s="256"/>
      <c r="GI275" s="256"/>
      <c r="GJ275" s="256"/>
      <c r="GK275" s="256"/>
      <c r="GL275" s="256"/>
      <c r="GM275" s="256"/>
      <c r="GN275" s="256"/>
      <c r="GO275" s="256"/>
      <c r="GP275" s="256"/>
      <c r="GQ275" s="256"/>
      <c r="GR275" s="256"/>
      <c r="GS275" s="256"/>
      <c r="GT275" s="256"/>
      <c r="GU275" s="256"/>
      <c r="GV275" s="256"/>
      <c r="GW275" s="256"/>
      <c r="GX275" s="256"/>
      <c r="GY275" s="256"/>
      <c r="GZ275" s="256"/>
      <c r="HA275" s="256"/>
      <c r="HB275" s="256"/>
      <c r="HC275" s="256"/>
      <c r="HD275" s="256"/>
      <c r="HE275" s="256"/>
      <c r="HF275" s="256"/>
      <c r="HG275" s="256"/>
      <c r="HH275" s="256"/>
      <c r="HI275" s="256"/>
      <c r="HJ275" s="256"/>
      <c r="HK275" s="256"/>
      <c r="HL275" s="256"/>
      <c r="HM275" s="256"/>
      <c r="HN275" s="256"/>
      <c r="HO275" s="256"/>
      <c r="HP275" s="256"/>
      <c r="HQ275" s="256"/>
      <c r="HR275" s="256"/>
      <c r="HS275" s="256"/>
      <c r="HT275" s="256"/>
      <c r="HU275" s="256"/>
      <c r="HV275" s="256"/>
      <c r="HW275" s="256"/>
      <c r="HX275" s="256"/>
      <c r="HY275" s="256"/>
      <c r="HZ275" s="256"/>
      <c r="IA275" s="256"/>
      <c r="IB275" s="256"/>
      <c r="IC275" s="256"/>
      <c r="ID275" s="256"/>
      <c r="IE275" s="256"/>
      <c r="IF275" s="256"/>
      <c r="IG275" s="256"/>
      <c r="IH275" s="256"/>
      <c r="II275" s="256"/>
      <c r="IJ275" s="256"/>
      <c r="IK275" s="256"/>
      <c r="IL275" s="256"/>
      <c r="IM275" s="256"/>
      <c r="IN275" s="256"/>
      <c r="IO275" s="256"/>
      <c r="IP275" s="256"/>
      <c r="IQ275" s="256"/>
      <c r="IR275" s="256"/>
      <c r="IS275" s="256"/>
      <c r="IT275" s="256"/>
      <c r="IU275" s="256"/>
      <c r="IV275" s="256"/>
      <c r="IW275" s="256"/>
      <c r="IX275" s="256"/>
      <c r="IY275" s="256"/>
      <c r="IZ275" s="256"/>
      <c r="JA275" s="256"/>
      <c r="JB275" s="256"/>
      <c r="JC275" s="256"/>
      <c r="JD275" s="256"/>
      <c r="JE275" s="256"/>
      <c r="JF275" s="256"/>
      <c r="JG275" s="256"/>
      <c r="JH275" s="256"/>
      <c r="JI275" s="256"/>
      <c r="JJ275" s="256"/>
      <c r="JK275" s="256"/>
      <c r="JL275" s="256"/>
      <c r="JM275" s="256"/>
      <c r="JN275" s="256"/>
      <c r="JO275" s="256"/>
      <c r="JP275" s="256"/>
      <c r="JQ275" s="256"/>
      <c r="JR275" s="256"/>
      <c r="JS275" s="256"/>
      <c r="JT275" s="256"/>
    </row>
    <row r="276" spans="1:280" s="47" customFormat="1" ht="210" customHeight="1" x14ac:dyDescent="0.85">
      <c r="A276" s="270" t="s">
        <v>582</v>
      </c>
      <c r="B276" s="270"/>
      <c r="C276" s="270"/>
      <c r="D276" s="270"/>
      <c r="E276" s="270"/>
      <c r="F276" s="270"/>
      <c r="G276" s="270"/>
      <c r="H276" s="270"/>
      <c r="I276" s="270"/>
      <c r="J276" s="270"/>
      <c r="K276" s="270"/>
      <c r="L276" s="270"/>
      <c r="M276" s="270"/>
      <c r="N276" s="270"/>
      <c r="O276" s="270"/>
      <c r="P276" s="270"/>
      <c r="Q276" s="270"/>
      <c r="R276" s="270"/>
      <c r="S276" s="270"/>
      <c r="T276" s="270"/>
      <c r="U276" s="270"/>
      <c r="V276" s="270"/>
      <c r="W276" s="270"/>
      <c r="X276" s="270"/>
      <c r="Y276" s="270"/>
      <c r="Z276" s="270"/>
      <c r="AA276" s="270"/>
      <c r="AB276" s="270"/>
      <c r="AC276" s="270"/>
      <c r="AD276" s="270"/>
      <c r="AE276" s="270"/>
      <c r="AF276" s="270"/>
      <c r="AG276" s="270"/>
      <c r="AH276" s="270"/>
      <c r="AI276" s="270"/>
      <c r="AJ276" s="270"/>
      <c r="AK276" s="270"/>
      <c r="AL276" s="270"/>
      <c r="AM276" s="270"/>
      <c r="AN276" s="270"/>
      <c r="AO276" s="270"/>
      <c r="AP276" s="270"/>
      <c r="AQ276" s="270"/>
      <c r="AR276" s="270"/>
      <c r="AS276" s="270"/>
      <c r="AT276" s="270"/>
      <c r="AU276" s="270"/>
      <c r="AV276" s="270"/>
      <c r="AW276" s="270"/>
      <c r="AX276" s="270"/>
      <c r="AY276" s="270"/>
      <c r="AZ276" s="270"/>
      <c r="BA276" s="270"/>
      <c r="BB276" s="270"/>
      <c r="BC276" s="270"/>
      <c r="BD276" s="270"/>
      <c r="BE276" s="270"/>
      <c r="BF276" s="270"/>
      <c r="BG276" s="270"/>
      <c r="BH276" s="270"/>
      <c r="BI276" s="270"/>
      <c r="BJ276" s="270"/>
      <c r="BK276" s="270"/>
      <c r="BL276" s="270"/>
      <c r="BM276" s="270"/>
      <c r="BN276" s="270"/>
      <c r="BO276" s="270"/>
      <c r="BP276" s="270"/>
      <c r="BQ276" s="270"/>
      <c r="BR276" s="270"/>
      <c r="BS276" s="270"/>
      <c r="BT276" s="270"/>
      <c r="BU276" s="181"/>
      <c r="BV276" s="183"/>
      <c r="BW276" s="183"/>
      <c r="BX276" s="183"/>
      <c r="BY276" s="256"/>
      <c r="BZ276" s="256"/>
      <c r="CA276" s="256"/>
      <c r="CB276" s="256"/>
      <c r="CC276" s="256"/>
      <c r="CD276" s="256"/>
      <c r="CE276" s="256"/>
      <c r="CF276" s="256"/>
      <c r="CG276" s="256"/>
      <c r="CH276" s="256"/>
      <c r="CI276" s="256"/>
      <c r="CJ276" s="256"/>
      <c r="CK276" s="256"/>
      <c r="CL276" s="256"/>
      <c r="CM276" s="256"/>
      <c r="CN276" s="256"/>
      <c r="CO276" s="256"/>
      <c r="CP276" s="256"/>
      <c r="CQ276" s="256"/>
      <c r="CR276" s="256"/>
      <c r="CS276" s="256"/>
      <c r="CT276" s="256"/>
      <c r="CU276" s="256"/>
      <c r="CV276" s="256"/>
      <c r="CW276" s="256"/>
      <c r="CX276" s="256"/>
      <c r="CY276" s="256"/>
      <c r="CZ276" s="256"/>
      <c r="DA276" s="256"/>
      <c r="DB276" s="256"/>
      <c r="DC276" s="256"/>
      <c r="DD276" s="256"/>
      <c r="DE276" s="256"/>
      <c r="DF276" s="256"/>
      <c r="DG276" s="256"/>
      <c r="DH276" s="256"/>
      <c r="DI276" s="256"/>
      <c r="DJ276" s="256"/>
      <c r="DK276" s="256"/>
      <c r="DL276" s="256"/>
      <c r="DM276" s="256"/>
      <c r="DN276" s="256"/>
      <c r="DO276" s="256"/>
      <c r="DP276" s="256"/>
      <c r="DQ276" s="256"/>
      <c r="DR276" s="256"/>
      <c r="DS276" s="256"/>
      <c r="DT276" s="256"/>
      <c r="DU276" s="256"/>
      <c r="DV276" s="256"/>
      <c r="DW276" s="256"/>
      <c r="DX276" s="256"/>
      <c r="DY276" s="256"/>
      <c r="DZ276" s="256"/>
      <c r="EA276" s="256"/>
      <c r="EB276" s="256"/>
      <c r="EC276" s="256"/>
      <c r="ED276" s="256"/>
      <c r="EE276" s="256"/>
      <c r="EF276" s="256"/>
      <c r="EG276" s="256"/>
      <c r="EH276" s="256"/>
      <c r="EI276" s="256"/>
      <c r="EJ276" s="256"/>
      <c r="EK276" s="256"/>
      <c r="EL276" s="256"/>
      <c r="EM276" s="256"/>
      <c r="EN276" s="256"/>
      <c r="EO276" s="256"/>
      <c r="EP276" s="256"/>
      <c r="EQ276" s="256"/>
      <c r="ER276" s="256"/>
      <c r="ES276" s="256"/>
      <c r="ET276" s="256"/>
      <c r="EU276" s="256"/>
      <c r="EV276" s="256"/>
      <c r="EW276" s="256"/>
      <c r="EX276" s="256"/>
      <c r="EY276" s="256"/>
      <c r="EZ276" s="256"/>
      <c r="FA276" s="256"/>
      <c r="FB276" s="256"/>
      <c r="FC276" s="256"/>
      <c r="FD276" s="256"/>
      <c r="FE276" s="256"/>
      <c r="FF276" s="256"/>
      <c r="FG276" s="256"/>
      <c r="FH276" s="256"/>
      <c r="FI276" s="256"/>
      <c r="FJ276" s="256"/>
      <c r="FK276" s="256"/>
      <c r="FL276" s="256"/>
      <c r="FM276" s="256"/>
      <c r="FN276" s="256"/>
      <c r="FO276" s="256"/>
      <c r="FP276" s="256"/>
      <c r="FQ276" s="256"/>
      <c r="FR276" s="256"/>
      <c r="FS276" s="256"/>
      <c r="FT276" s="256"/>
      <c r="FU276" s="256"/>
      <c r="FV276" s="256"/>
      <c r="FW276" s="256"/>
      <c r="FX276" s="256"/>
      <c r="FY276" s="256"/>
      <c r="FZ276" s="256"/>
      <c r="GA276" s="256"/>
      <c r="GB276" s="256"/>
      <c r="GC276" s="256"/>
      <c r="GD276" s="256"/>
      <c r="GE276" s="256"/>
      <c r="GF276" s="256"/>
      <c r="GG276" s="256"/>
      <c r="GH276" s="256"/>
      <c r="GI276" s="256"/>
      <c r="GJ276" s="256"/>
      <c r="GK276" s="256"/>
      <c r="GL276" s="256"/>
      <c r="GM276" s="256"/>
      <c r="GN276" s="256"/>
      <c r="GO276" s="256"/>
      <c r="GP276" s="256"/>
      <c r="GQ276" s="256"/>
      <c r="GR276" s="256"/>
      <c r="GS276" s="256"/>
      <c r="GT276" s="256"/>
      <c r="GU276" s="256"/>
      <c r="GV276" s="256"/>
      <c r="GW276" s="256"/>
      <c r="GX276" s="256"/>
      <c r="GY276" s="256"/>
      <c r="GZ276" s="256"/>
      <c r="HA276" s="256"/>
      <c r="HB276" s="256"/>
      <c r="HC276" s="256"/>
      <c r="HD276" s="256"/>
      <c r="HE276" s="256"/>
      <c r="HF276" s="256"/>
      <c r="HG276" s="256"/>
      <c r="HH276" s="256"/>
      <c r="HI276" s="256"/>
      <c r="HJ276" s="256"/>
      <c r="HK276" s="256"/>
      <c r="HL276" s="256"/>
      <c r="HM276" s="256"/>
      <c r="HN276" s="256"/>
      <c r="HO276" s="256"/>
      <c r="HP276" s="256"/>
      <c r="HQ276" s="256"/>
      <c r="HR276" s="256"/>
      <c r="HS276" s="256"/>
      <c r="HT276" s="256"/>
      <c r="HU276" s="256"/>
      <c r="HV276" s="256"/>
      <c r="HW276" s="256"/>
      <c r="HX276" s="256"/>
      <c r="HY276" s="256"/>
      <c r="HZ276" s="256"/>
      <c r="IA276" s="256"/>
      <c r="IB276" s="256"/>
      <c r="IC276" s="256"/>
      <c r="ID276" s="256"/>
      <c r="IE276" s="256"/>
      <c r="IF276" s="256"/>
      <c r="IG276" s="256"/>
      <c r="IH276" s="256"/>
      <c r="II276" s="256"/>
      <c r="IJ276" s="256"/>
      <c r="IK276" s="256"/>
      <c r="IL276" s="256"/>
      <c r="IM276" s="256"/>
      <c r="IN276" s="256"/>
      <c r="IO276" s="256"/>
      <c r="IP276" s="256"/>
      <c r="IQ276" s="256"/>
      <c r="IR276" s="256"/>
      <c r="IS276" s="256"/>
      <c r="IT276" s="256"/>
      <c r="IU276" s="256"/>
      <c r="IV276" s="256"/>
      <c r="IW276" s="256"/>
      <c r="IX276" s="256"/>
      <c r="IY276" s="256"/>
      <c r="IZ276" s="256"/>
      <c r="JA276" s="256"/>
      <c r="JB276" s="256"/>
      <c r="JC276" s="256"/>
      <c r="JD276" s="256"/>
      <c r="JE276" s="256"/>
      <c r="JF276" s="256"/>
      <c r="JG276" s="256"/>
      <c r="JH276" s="256"/>
      <c r="JI276" s="256"/>
      <c r="JJ276" s="256"/>
      <c r="JK276" s="256"/>
      <c r="JL276" s="256"/>
      <c r="JM276" s="256"/>
      <c r="JN276" s="256"/>
      <c r="JO276" s="256"/>
      <c r="JP276" s="256"/>
      <c r="JQ276" s="256"/>
      <c r="JR276" s="256"/>
      <c r="JS276" s="256"/>
      <c r="JT276" s="256"/>
    </row>
    <row r="277" spans="1:280" s="47" customFormat="1" ht="48.6" x14ac:dyDescent="0.85">
      <c r="A277" s="518" t="s">
        <v>384</v>
      </c>
      <c r="B277" s="518"/>
      <c r="C277" s="518"/>
      <c r="D277" s="518"/>
      <c r="E277" s="518"/>
      <c r="F277" s="518"/>
      <c r="G277" s="518"/>
      <c r="H277" s="518"/>
      <c r="I277" s="518"/>
      <c r="J277" s="518"/>
      <c r="K277" s="518"/>
      <c r="L277" s="518"/>
      <c r="M277" s="518"/>
      <c r="N277" s="518"/>
      <c r="O277" s="518"/>
      <c r="P277" s="518"/>
      <c r="Q277" s="518"/>
      <c r="R277" s="518"/>
      <c r="S277" s="518"/>
      <c r="T277" s="518"/>
      <c r="U277" s="518"/>
      <c r="V277" s="518"/>
      <c r="W277" s="518"/>
      <c r="X277" s="518"/>
      <c r="Y277" s="518"/>
      <c r="Z277" s="518"/>
      <c r="AA277" s="518"/>
      <c r="AB277" s="518"/>
      <c r="AC277" s="518"/>
      <c r="AD277" s="518"/>
      <c r="AE277" s="518"/>
      <c r="AF277" s="518"/>
      <c r="AG277" s="518"/>
      <c r="AH277" s="518"/>
      <c r="AI277" s="518"/>
      <c r="AJ277" s="518"/>
      <c r="AK277" s="518"/>
      <c r="AL277" s="518"/>
      <c r="AM277" s="518"/>
      <c r="AN277" s="518"/>
      <c r="AO277" s="518"/>
      <c r="AP277" s="518"/>
      <c r="AQ277" s="518"/>
      <c r="AR277" s="518"/>
      <c r="AS277" s="518"/>
      <c r="AT277" s="518"/>
      <c r="AU277" s="518"/>
      <c r="AV277" s="518"/>
      <c r="AW277" s="518"/>
      <c r="AX277" s="518"/>
      <c r="AY277" s="518"/>
      <c r="AZ277" s="518"/>
      <c r="BA277" s="518"/>
      <c r="BB277" s="518"/>
      <c r="BC277" s="518"/>
      <c r="BD277" s="518"/>
      <c r="BE277" s="518"/>
      <c r="BF277" s="518"/>
      <c r="BG277" s="518"/>
      <c r="BH277" s="518"/>
      <c r="BI277" s="518"/>
      <c r="BR277" s="256"/>
      <c r="BS277" s="256"/>
      <c r="BT277" s="256"/>
      <c r="BU277" s="181"/>
      <c r="BV277" s="182"/>
      <c r="BW277" s="182"/>
      <c r="BX277" s="183"/>
    </row>
    <row r="278" spans="1:280" s="47" customFormat="1" ht="51" customHeight="1" x14ac:dyDescent="0.85">
      <c r="A278" s="263" t="s">
        <v>375</v>
      </c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  <c r="N278" s="264"/>
      <c r="O278" s="264"/>
      <c r="P278" s="264"/>
      <c r="Q278" s="264"/>
      <c r="R278" s="125"/>
      <c r="S278" s="125"/>
      <c r="T278" s="264"/>
      <c r="U278" s="264"/>
      <c r="V278" s="264"/>
      <c r="W278" s="264"/>
      <c r="X278" s="264"/>
      <c r="Y278" s="264"/>
      <c r="Z278" s="264"/>
      <c r="AA278" s="264"/>
      <c r="AB278" s="264"/>
      <c r="AC278" s="264"/>
      <c r="AD278" s="264"/>
      <c r="AE278" s="264"/>
      <c r="AF278" s="57"/>
      <c r="AG278" s="264"/>
      <c r="AH278" s="264"/>
      <c r="AT278" s="533" t="s">
        <v>375</v>
      </c>
      <c r="AU278" s="533"/>
      <c r="AV278" s="533"/>
      <c r="AW278" s="533"/>
      <c r="AX278" s="533"/>
      <c r="AY278" s="533"/>
      <c r="AZ278" s="533"/>
      <c r="BA278" s="533"/>
      <c r="BB278" s="533"/>
      <c r="BC278" s="264"/>
      <c r="BD278" s="264"/>
      <c r="BE278" s="264"/>
      <c r="BF278" s="264"/>
      <c r="BG278" s="264"/>
      <c r="BH278" s="264"/>
      <c r="BI278" s="264"/>
      <c r="BJ278" s="264"/>
      <c r="BK278" s="264"/>
      <c r="BL278" s="264"/>
      <c r="BM278" s="264"/>
      <c r="BN278" s="264"/>
      <c r="BO278" s="264"/>
      <c r="BP278" s="264"/>
      <c r="BQ278" s="264"/>
      <c r="BR278" s="264"/>
      <c r="BS278" s="264"/>
      <c r="BT278" s="57"/>
      <c r="BU278" s="199"/>
      <c r="BV278" s="199"/>
      <c r="BW278" s="199"/>
      <c r="BX278" s="199"/>
    </row>
    <row r="279" spans="1:280" s="47" customFormat="1" ht="48.6" x14ac:dyDescent="0.85">
      <c r="A279" s="534" t="s">
        <v>376</v>
      </c>
      <c r="B279" s="534"/>
      <c r="C279" s="534"/>
      <c r="D279" s="534"/>
      <c r="E279" s="534"/>
      <c r="F279" s="534"/>
      <c r="G279" s="534"/>
      <c r="H279" s="534"/>
      <c r="I279" s="534"/>
      <c r="J279" s="534"/>
      <c r="K279" s="534"/>
      <c r="L279" s="534"/>
      <c r="M279" s="534"/>
      <c r="N279" s="534"/>
      <c r="O279" s="534"/>
      <c r="P279" s="534"/>
      <c r="Q279" s="534"/>
      <c r="R279" s="534"/>
      <c r="S279" s="534"/>
      <c r="T279" s="534"/>
      <c r="U279" s="534"/>
      <c r="V279" s="534"/>
      <c r="W279" s="534"/>
      <c r="X279" s="534"/>
      <c r="Y279" s="534"/>
      <c r="Z279" s="534"/>
      <c r="AA279" s="534"/>
      <c r="AB279" s="534"/>
      <c r="AC279" s="534"/>
      <c r="AD279" s="534"/>
      <c r="AE279" s="534"/>
      <c r="AF279" s="264"/>
      <c r="AG279" s="264"/>
      <c r="AH279" s="264"/>
      <c r="AT279" s="513" t="s">
        <v>377</v>
      </c>
      <c r="AU279" s="513"/>
      <c r="AV279" s="513"/>
      <c r="AW279" s="513"/>
      <c r="AX279" s="513"/>
      <c r="AY279" s="513"/>
      <c r="AZ279" s="513"/>
      <c r="BA279" s="513"/>
      <c r="BB279" s="513"/>
      <c r="BC279" s="513"/>
      <c r="BD279" s="513"/>
      <c r="BE279" s="513"/>
      <c r="BF279" s="513"/>
      <c r="BG279" s="513"/>
      <c r="BH279" s="513"/>
      <c r="BI279" s="513"/>
      <c r="BJ279" s="513"/>
      <c r="BK279" s="513"/>
      <c r="BL279" s="513"/>
      <c r="BM279" s="513"/>
      <c r="BN279" s="513"/>
      <c r="BO279" s="513"/>
      <c r="BP279" s="513"/>
      <c r="BQ279" s="513"/>
      <c r="BR279" s="513"/>
      <c r="BS279" s="513"/>
      <c r="BT279" s="513"/>
      <c r="BU279" s="199"/>
      <c r="BV279" s="199"/>
      <c r="BW279" s="199"/>
      <c r="BX279" s="199"/>
    </row>
    <row r="280" spans="1:280" s="47" customFormat="1" ht="48.6" x14ac:dyDescent="0.85">
      <c r="A280" s="534"/>
      <c r="B280" s="534"/>
      <c r="C280" s="534"/>
      <c r="D280" s="534"/>
      <c r="E280" s="534"/>
      <c r="F280" s="534"/>
      <c r="G280" s="534"/>
      <c r="H280" s="534"/>
      <c r="I280" s="534"/>
      <c r="J280" s="534"/>
      <c r="K280" s="534"/>
      <c r="L280" s="534"/>
      <c r="M280" s="534"/>
      <c r="N280" s="534"/>
      <c r="O280" s="534"/>
      <c r="P280" s="534"/>
      <c r="Q280" s="534"/>
      <c r="R280" s="534"/>
      <c r="S280" s="534"/>
      <c r="T280" s="534"/>
      <c r="U280" s="534"/>
      <c r="V280" s="534"/>
      <c r="W280" s="534"/>
      <c r="X280" s="534"/>
      <c r="Y280" s="534"/>
      <c r="Z280" s="534"/>
      <c r="AA280" s="534"/>
      <c r="AB280" s="534"/>
      <c r="AC280" s="534"/>
      <c r="AD280" s="534"/>
      <c r="AE280" s="534"/>
      <c r="AF280" s="57"/>
      <c r="AG280" s="264"/>
      <c r="AH280" s="264"/>
      <c r="AT280" s="513"/>
      <c r="AU280" s="513"/>
      <c r="AV280" s="513"/>
      <c r="AW280" s="513"/>
      <c r="AX280" s="513"/>
      <c r="AY280" s="513"/>
      <c r="AZ280" s="513"/>
      <c r="BA280" s="513"/>
      <c r="BB280" s="513"/>
      <c r="BC280" s="513"/>
      <c r="BD280" s="513"/>
      <c r="BE280" s="513"/>
      <c r="BF280" s="513"/>
      <c r="BG280" s="513"/>
      <c r="BH280" s="513"/>
      <c r="BI280" s="513"/>
      <c r="BJ280" s="513"/>
      <c r="BK280" s="513"/>
      <c r="BL280" s="513"/>
      <c r="BM280" s="513"/>
      <c r="BN280" s="513"/>
      <c r="BO280" s="513"/>
      <c r="BP280" s="513"/>
      <c r="BQ280" s="513"/>
      <c r="BR280" s="513"/>
      <c r="BS280" s="513"/>
      <c r="BT280" s="513"/>
      <c r="BU280" s="199"/>
      <c r="BV280" s="199"/>
      <c r="BW280" s="199"/>
      <c r="BX280" s="199"/>
    </row>
    <row r="281" spans="1:280" s="47" customFormat="1" ht="79.349999999999994" customHeight="1" x14ac:dyDescent="0.85">
      <c r="A281" s="519"/>
      <c r="B281" s="519"/>
      <c r="C281" s="519"/>
      <c r="D281" s="519"/>
      <c r="E281" s="519"/>
      <c r="F281" s="519"/>
      <c r="G281" s="519"/>
      <c r="H281" s="519"/>
      <c r="I281" s="519"/>
      <c r="J281" s="513"/>
      <c r="K281" s="513"/>
      <c r="L281" s="513"/>
      <c r="M281" s="513"/>
      <c r="N281" s="513"/>
      <c r="O281" s="513"/>
      <c r="P281" s="513"/>
      <c r="Q281" s="513"/>
      <c r="R281" s="513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264"/>
      <c r="AE281" s="264"/>
      <c r="AF281" s="57"/>
      <c r="AG281" s="264"/>
      <c r="AH281" s="264"/>
      <c r="AT281" s="535"/>
      <c r="AU281" s="535"/>
      <c r="AV281" s="535"/>
      <c r="AW281" s="535"/>
      <c r="AX281" s="535"/>
      <c r="AY281" s="535"/>
      <c r="AZ281" s="535"/>
      <c r="BA281" s="513" t="s">
        <v>386</v>
      </c>
      <c r="BB281" s="513"/>
      <c r="BC281" s="513"/>
      <c r="BD281" s="513"/>
      <c r="BE281" s="513"/>
      <c r="BF281" s="513"/>
      <c r="BG281" s="513"/>
      <c r="BH281" s="513"/>
      <c r="BI281" s="513"/>
      <c r="BJ281" s="513"/>
      <c r="BK281" s="112"/>
      <c r="BL281" s="112"/>
      <c r="BM281" s="112"/>
      <c r="BN281" s="112"/>
      <c r="BO281" s="264"/>
      <c r="BP281" s="264"/>
      <c r="BQ281" s="264"/>
      <c r="BR281" s="264"/>
      <c r="BS281" s="264"/>
      <c r="BT281" s="57"/>
      <c r="BU281" s="199"/>
      <c r="BV281" s="199"/>
      <c r="BW281" s="199"/>
      <c r="BX281" s="199"/>
    </row>
    <row r="282" spans="1:280" s="47" customFormat="1" ht="79.349999999999994" customHeight="1" x14ac:dyDescent="0.85">
      <c r="A282" s="523" t="s">
        <v>378</v>
      </c>
      <c r="B282" s="523"/>
      <c r="C282" s="523"/>
      <c r="D282" s="523"/>
      <c r="E282" s="523"/>
      <c r="F282" s="523"/>
      <c r="G282" s="523"/>
      <c r="H282" s="523"/>
      <c r="I282" s="523"/>
      <c r="J282" s="508">
        <v>2024</v>
      </c>
      <c r="K282" s="508"/>
      <c r="L282" s="508"/>
      <c r="M282" s="57"/>
      <c r="N282" s="264"/>
      <c r="O282" s="264"/>
      <c r="P282" s="264"/>
      <c r="Q282" s="264"/>
      <c r="R282" s="125"/>
      <c r="S282" s="125"/>
      <c r="T282" s="264"/>
      <c r="U282" s="264"/>
      <c r="V282" s="264"/>
      <c r="W282" s="264"/>
      <c r="X282" s="264"/>
      <c r="Y282" s="264"/>
      <c r="Z282" s="264"/>
      <c r="AA282" s="264"/>
      <c r="AB282" s="264"/>
      <c r="AC282" s="264"/>
      <c r="AD282" s="264"/>
      <c r="AE282" s="264"/>
      <c r="AF282" s="57"/>
      <c r="AG282" s="264"/>
      <c r="AH282" s="264"/>
      <c r="AT282" s="546"/>
      <c r="AU282" s="546"/>
      <c r="AV282" s="546"/>
      <c r="AW282" s="546"/>
      <c r="AX282" s="546"/>
      <c r="AY282" s="546"/>
      <c r="AZ282" s="546"/>
      <c r="BA282" s="508">
        <v>2024</v>
      </c>
      <c r="BB282" s="508"/>
      <c r="BC282" s="508"/>
      <c r="BD282" s="57"/>
      <c r="BE282" s="57"/>
      <c r="BF282" s="57"/>
      <c r="BG282" s="57"/>
      <c r="BH282" s="264"/>
      <c r="BI282" s="264"/>
      <c r="BJ282" s="264"/>
      <c r="BK282" s="264"/>
      <c r="BL282" s="264"/>
      <c r="BM282" s="264"/>
      <c r="BN282" s="264"/>
      <c r="BO282" s="264"/>
      <c r="BP282" s="264"/>
      <c r="BQ282" s="264"/>
      <c r="BR282" s="264"/>
      <c r="BS282" s="264"/>
      <c r="BT282" s="57"/>
      <c r="BU282" s="199"/>
      <c r="BV282" s="199"/>
      <c r="BW282" s="199"/>
      <c r="BX282" s="199"/>
    </row>
    <row r="283" spans="1:280" s="47" customFormat="1" ht="48.6" x14ac:dyDescent="0.85">
      <c r="A283" s="266"/>
      <c r="B283" s="51"/>
      <c r="C283" s="51"/>
      <c r="D283" s="51"/>
      <c r="E283" s="51"/>
      <c r="F283" s="51"/>
      <c r="G283" s="264"/>
      <c r="H283" s="51"/>
      <c r="I283" s="264"/>
      <c r="J283" s="264"/>
      <c r="K283" s="264"/>
      <c r="L283" s="264"/>
      <c r="M283" s="264"/>
      <c r="N283" s="264"/>
      <c r="O283" s="264"/>
      <c r="P283" s="264"/>
      <c r="Q283" s="264"/>
      <c r="R283" s="125"/>
      <c r="S283" s="125"/>
      <c r="T283" s="264"/>
      <c r="U283" s="264"/>
      <c r="V283" s="264"/>
      <c r="W283" s="264"/>
      <c r="X283" s="264"/>
      <c r="Y283" s="264"/>
      <c r="Z283" s="264"/>
      <c r="AA283" s="264"/>
      <c r="AB283" s="264"/>
      <c r="AC283" s="264"/>
      <c r="AD283" s="264"/>
      <c r="AE283" s="264"/>
      <c r="AF283" s="57"/>
      <c r="AG283" s="264"/>
      <c r="AH283" s="264"/>
      <c r="AT283" s="264"/>
      <c r="AU283" s="51"/>
      <c r="AV283" s="51"/>
      <c r="AW283" s="51"/>
      <c r="AX283" s="51"/>
      <c r="AY283" s="51"/>
      <c r="AZ283" s="51"/>
      <c r="BA283" s="264"/>
      <c r="BB283" s="264"/>
      <c r="BC283" s="264"/>
      <c r="BD283" s="264"/>
      <c r="BE283" s="264"/>
      <c r="BF283" s="264"/>
      <c r="BG283" s="264"/>
      <c r="BH283" s="264"/>
      <c r="BI283" s="264"/>
      <c r="BJ283" s="264"/>
      <c r="BK283" s="264"/>
      <c r="BL283" s="264"/>
      <c r="BM283" s="264"/>
      <c r="BN283" s="264"/>
      <c r="BO283" s="264"/>
      <c r="BP283" s="264"/>
      <c r="BQ283" s="264"/>
      <c r="BR283" s="264"/>
      <c r="BS283" s="264"/>
      <c r="BT283" s="57"/>
      <c r="BU283" s="199"/>
      <c r="BV283" s="199"/>
      <c r="BW283" s="199"/>
      <c r="BX283" s="199"/>
    </row>
    <row r="284" spans="1:280" s="47" customFormat="1" ht="48.6" x14ac:dyDescent="0.85">
      <c r="A284" s="534" t="s">
        <v>379</v>
      </c>
      <c r="B284" s="534"/>
      <c r="C284" s="534"/>
      <c r="D284" s="534"/>
      <c r="E284" s="534"/>
      <c r="F284" s="534"/>
      <c r="G284" s="534"/>
      <c r="H284" s="534"/>
      <c r="I284" s="534"/>
      <c r="J284" s="534"/>
      <c r="K284" s="534"/>
      <c r="L284" s="534"/>
      <c r="M284" s="534"/>
      <c r="N284" s="534"/>
      <c r="O284" s="534"/>
      <c r="P284" s="534"/>
      <c r="Q284" s="534"/>
      <c r="R284" s="534"/>
      <c r="S284" s="534"/>
      <c r="T284" s="534"/>
      <c r="U284" s="534"/>
      <c r="V284" s="534"/>
      <c r="W284" s="534"/>
      <c r="X284" s="534"/>
      <c r="Y284" s="534"/>
      <c r="Z284" s="534"/>
      <c r="AA284" s="534"/>
      <c r="AB284" s="534"/>
      <c r="AC284" s="534"/>
      <c r="AD284" s="534"/>
      <c r="AE284" s="534"/>
      <c r="AF284" s="57"/>
      <c r="AG284" s="264"/>
      <c r="AH284" s="264"/>
      <c r="AT284" s="547" t="s">
        <v>380</v>
      </c>
      <c r="AU284" s="547"/>
      <c r="AV284" s="547"/>
      <c r="AW284" s="547"/>
      <c r="AX284" s="547"/>
      <c r="AY284" s="547"/>
      <c r="AZ284" s="547"/>
      <c r="BA284" s="547"/>
      <c r="BB284" s="547"/>
      <c r="BC284" s="547"/>
      <c r="BD284" s="547"/>
      <c r="BE284" s="547"/>
      <c r="BF284" s="547"/>
      <c r="BG284" s="547"/>
      <c r="BH284" s="547"/>
      <c r="BI284" s="547"/>
      <c r="BJ284" s="547"/>
      <c r="BK284" s="547"/>
      <c r="BL284" s="547"/>
      <c r="BM284" s="547"/>
      <c r="BN284" s="547"/>
      <c r="BO284" s="547"/>
      <c r="BP284" s="547"/>
      <c r="BQ284" s="547"/>
      <c r="BR284" s="547"/>
      <c r="BS284" s="547"/>
      <c r="BT284" s="547"/>
      <c r="BU284" s="199"/>
      <c r="BV284" s="199"/>
      <c r="BW284" s="199"/>
      <c r="BX284" s="199"/>
    </row>
    <row r="285" spans="1:280" s="47" customFormat="1" ht="48.6" x14ac:dyDescent="0.85">
      <c r="A285" s="534"/>
      <c r="B285" s="534"/>
      <c r="C285" s="534"/>
      <c r="D285" s="534"/>
      <c r="E285" s="534"/>
      <c r="F285" s="534"/>
      <c r="G285" s="534"/>
      <c r="H285" s="534"/>
      <c r="I285" s="534"/>
      <c r="J285" s="534"/>
      <c r="K285" s="534"/>
      <c r="L285" s="534"/>
      <c r="M285" s="534"/>
      <c r="N285" s="534"/>
      <c r="O285" s="534"/>
      <c r="P285" s="534"/>
      <c r="Q285" s="534"/>
      <c r="R285" s="534"/>
      <c r="S285" s="534"/>
      <c r="T285" s="534"/>
      <c r="U285" s="534"/>
      <c r="V285" s="534"/>
      <c r="W285" s="534"/>
      <c r="X285" s="534"/>
      <c r="Y285" s="534"/>
      <c r="Z285" s="534"/>
      <c r="AA285" s="534"/>
      <c r="AB285" s="534"/>
      <c r="AC285" s="534"/>
      <c r="AD285" s="534"/>
      <c r="AE285" s="534"/>
      <c r="AF285" s="57"/>
      <c r="AG285" s="264"/>
      <c r="AH285" s="264"/>
      <c r="AT285" s="547"/>
      <c r="AU285" s="547"/>
      <c r="AV285" s="547"/>
      <c r="AW285" s="547"/>
      <c r="AX285" s="547"/>
      <c r="AY285" s="547"/>
      <c r="AZ285" s="547"/>
      <c r="BA285" s="547"/>
      <c r="BB285" s="547"/>
      <c r="BC285" s="547"/>
      <c r="BD285" s="547"/>
      <c r="BE285" s="547"/>
      <c r="BF285" s="547"/>
      <c r="BG285" s="547"/>
      <c r="BH285" s="547"/>
      <c r="BI285" s="547"/>
      <c r="BJ285" s="547"/>
      <c r="BK285" s="547"/>
      <c r="BL285" s="547"/>
      <c r="BM285" s="547"/>
      <c r="BN285" s="547"/>
      <c r="BO285" s="547"/>
      <c r="BP285" s="547"/>
      <c r="BQ285" s="547"/>
      <c r="BR285" s="547"/>
      <c r="BS285" s="547"/>
      <c r="BT285" s="547"/>
      <c r="BU285" s="199"/>
      <c r="BV285" s="199"/>
      <c r="BW285" s="199"/>
      <c r="BX285" s="199"/>
    </row>
    <row r="286" spans="1:280" s="47" customFormat="1" ht="79.349999999999994" customHeight="1" x14ac:dyDescent="0.85">
      <c r="A286" s="519"/>
      <c r="B286" s="519"/>
      <c r="C286" s="519"/>
      <c r="D286" s="519"/>
      <c r="E286" s="519"/>
      <c r="F286" s="519"/>
      <c r="G286" s="519"/>
      <c r="H286" s="519"/>
      <c r="I286" s="519"/>
      <c r="J286" s="513" t="s">
        <v>289</v>
      </c>
      <c r="K286" s="513"/>
      <c r="L286" s="513"/>
      <c r="M286" s="513"/>
      <c r="N286" s="513"/>
      <c r="O286" s="513"/>
      <c r="P286" s="513"/>
      <c r="Q286" s="513"/>
      <c r="R286" s="513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264"/>
      <c r="AE286" s="264"/>
      <c r="AF286" s="57"/>
      <c r="AG286" s="264"/>
      <c r="AH286" s="264"/>
      <c r="AT286" s="519"/>
      <c r="AU286" s="519"/>
      <c r="AV286" s="519"/>
      <c r="AW286" s="519"/>
      <c r="AX286" s="519"/>
      <c r="AY286" s="519"/>
      <c r="AZ286" s="519"/>
      <c r="BA286" s="513" t="s">
        <v>381</v>
      </c>
      <c r="BB286" s="513"/>
      <c r="BC286" s="513"/>
      <c r="BD286" s="513"/>
      <c r="BE286" s="513"/>
      <c r="BF286" s="513"/>
      <c r="BG286" s="259"/>
      <c r="BH286" s="259"/>
      <c r="BI286" s="265"/>
      <c r="BJ286" s="265"/>
      <c r="BK286" s="265"/>
      <c r="BL286" s="265"/>
      <c r="BM286" s="265"/>
      <c r="BN286" s="265"/>
      <c r="BO286" s="265"/>
      <c r="BP286" s="265"/>
      <c r="BQ286" s="265"/>
      <c r="BR286" s="265"/>
      <c r="BS286" s="265"/>
      <c r="BT286" s="57"/>
      <c r="BU286" s="199"/>
      <c r="BV286" s="199"/>
      <c r="BW286" s="199"/>
      <c r="BX286" s="199"/>
    </row>
    <row r="287" spans="1:280" s="47" customFormat="1" ht="79.349999999999994" customHeight="1" x14ac:dyDescent="0.85">
      <c r="A287" s="523" t="s">
        <v>378</v>
      </c>
      <c r="B287" s="523"/>
      <c r="C287" s="523"/>
      <c r="D287" s="523"/>
      <c r="E287" s="523"/>
      <c r="F287" s="523"/>
      <c r="G287" s="523"/>
      <c r="H287" s="523"/>
      <c r="I287" s="523"/>
      <c r="J287" s="508">
        <v>2024</v>
      </c>
      <c r="K287" s="508"/>
      <c r="L287" s="508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264"/>
      <c r="AE287" s="264"/>
      <c r="AF287" s="57"/>
      <c r="AG287" s="264"/>
      <c r="AH287" s="264"/>
      <c r="AT287" s="548" t="s">
        <v>378</v>
      </c>
      <c r="AU287" s="548"/>
      <c r="AV287" s="548"/>
      <c r="AW287" s="548"/>
      <c r="AX287" s="548"/>
      <c r="AY287" s="548"/>
      <c r="AZ287" s="548"/>
      <c r="BA287" s="508">
        <v>2024</v>
      </c>
      <c r="BB287" s="508"/>
      <c r="BC287" s="508"/>
      <c r="BD287" s="264"/>
      <c r="BE287" s="264"/>
      <c r="BF287" s="264"/>
      <c r="BG287" s="264"/>
      <c r="BH287" s="264"/>
      <c r="BI287" s="112"/>
      <c r="BJ287" s="112"/>
      <c r="BK287" s="112"/>
      <c r="BL287" s="112"/>
      <c r="BM287" s="112"/>
      <c r="BN287" s="112"/>
      <c r="BO287" s="112"/>
      <c r="BP287" s="112"/>
      <c r="BQ287" s="112"/>
      <c r="BR287" s="112"/>
      <c r="BS287" s="264"/>
      <c r="BT287" s="57"/>
      <c r="BU287" s="199"/>
      <c r="BV287" s="199"/>
      <c r="BW287" s="199"/>
      <c r="BX287" s="199"/>
    </row>
    <row r="288" spans="1:280" s="47" customFormat="1" ht="48.6" x14ac:dyDescent="0.85">
      <c r="A288" s="124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264"/>
      <c r="AE288" s="264"/>
      <c r="AF288" s="57"/>
      <c r="AG288" s="264"/>
      <c r="AH288" s="264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112"/>
      <c r="BJ288" s="112"/>
      <c r="BK288" s="112"/>
      <c r="BL288" s="112"/>
      <c r="BM288" s="112"/>
      <c r="BN288" s="112"/>
      <c r="BO288" s="112"/>
      <c r="BP288" s="112"/>
      <c r="BQ288" s="112"/>
      <c r="BR288" s="112"/>
      <c r="BS288" s="264"/>
      <c r="BT288" s="126"/>
      <c r="BU288" s="199"/>
      <c r="BV288" s="199"/>
      <c r="BW288" s="199"/>
      <c r="BX288" s="199"/>
    </row>
    <row r="289" spans="1:280" s="47" customFormat="1" ht="48.6" x14ac:dyDescent="0.85">
      <c r="A289" s="534" t="s">
        <v>564</v>
      </c>
      <c r="B289" s="534"/>
      <c r="C289" s="534"/>
      <c r="D289" s="534"/>
      <c r="E289" s="534"/>
      <c r="F289" s="534"/>
      <c r="G289" s="534"/>
      <c r="H289" s="534"/>
      <c r="I289" s="534"/>
      <c r="J289" s="534"/>
      <c r="K289" s="534"/>
      <c r="L289" s="534"/>
      <c r="M289" s="534"/>
      <c r="N289" s="534"/>
      <c r="O289" s="534"/>
      <c r="P289" s="534"/>
      <c r="Q289" s="534"/>
      <c r="R289" s="534"/>
      <c r="S289" s="534"/>
      <c r="T289" s="534"/>
      <c r="U289" s="534"/>
      <c r="V289" s="534"/>
      <c r="W289" s="534"/>
      <c r="X289" s="534"/>
      <c r="Y289" s="534"/>
      <c r="Z289" s="534"/>
      <c r="AA289" s="534"/>
      <c r="AB289" s="534"/>
      <c r="AC289" s="534"/>
      <c r="AD289" s="534"/>
      <c r="AE289" s="534"/>
      <c r="AF289" s="57"/>
      <c r="AG289" s="264"/>
      <c r="AH289" s="264"/>
      <c r="AT289" s="549" t="s">
        <v>382</v>
      </c>
      <c r="AU289" s="549"/>
      <c r="AV289" s="549"/>
      <c r="AW289" s="549"/>
      <c r="AX289" s="549"/>
      <c r="AY289" s="549"/>
      <c r="AZ289" s="549"/>
      <c r="BA289" s="549"/>
      <c r="BB289" s="549"/>
      <c r="BC289" s="549"/>
      <c r="BD289" s="549"/>
      <c r="BE289" s="549"/>
      <c r="BF289" s="549"/>
      <c r="BG289" s="549"/>
      <c r="BH289" s="549"/>
      <c r="BI289" s="549"/>
      <c r="BJ289" s="549"/>
      <c r="BK289" s="549"/>
      <c r="BL289" s="549"/>
      <c r="BM289" s="549"/>
      <c r="BN289" s="549"/>
      <c r="BO289" s="549"/>
      <c r="BP289" s="549"/>
      <c r="BQ289" s="549"/>
      <c r="BR289" s="549"/>
      <c r="BS289" s="549"/>
      <c r="BT289" s="549"/>
      <c r="BU289" s="199"/>
      <c r="BV289" s="199"/>
      <c r="BW289" s="199"/>
      <c r="BX289" s="199"/>
    </row>
    <row r="290" spans="1:280" s="47" customFormat="1" ht="48.6" x14ac:dyDescent="0.85">
      <c r="A290" s="534"/>
      <c r="B290" s="534"/>
      <c r="C290" s="534"/>
      <c r="D290" s="534"/>
      <c r="E290" s="534"/>
      <c r="F290" s="534"/>
      <c r="G290" s="534"/>
      <c r="H290" s="534"/>
      <c r="I290" s="534"/>
      <c r="J290" s="534"/>
      <c r="K290" s="534"/>
      <c r="L290" s="534"/>
      <c r="M290" s="534"/>
      <c r="N290" s="534"/>
      <c r="O290" s="534"/>
      <c r="P290" s="534"/>
      <c r="Q290" s="534"/>
      <c r="R290" s="534"/>
      <c r="S290" s="534"/>
      <c r="T290" s="534"/>
      <c r="U290" s="534"/>
      <c r="V290" s="534"/>
      <c r="W290" s="534"/>
      <c r="X290" s="534"/>
      <c r="Y290" s="534"/>
      <c r="Z290" s="534"/>
      <c r="AA290" s="534"/>
      <c r="AB290" s="534"/>
      <c r="AC290" s="534"/>
      <c r="AD290" s="534"/>
      <c r="AE290" s="534"/>
      <c r="AF290" s="57"/>
      <c r="AG290" s="264"/>
      <c r="AH290" s="264"/>
      <c r="AT290" s="549"/>
      <c r="AU290" s="549"/>
      <c r="AV290" s="549"/>
      <c r="AW290" s="549"/>
      <c r="AX290" s="549"/>
      <c r="AY290" s="549"/>
      <c r="AZ290" s="549"/>
      <c r="BA290" s="549"/>
      <c r="BB290" s="549"/>
      <c r="BC290" s="549"/>
      <c r="BD290" s="549"/>
      <c r="BE290" s="549"/>
      <c r="BF290" s="549"/>
      <c r="BG290" s="549"/>
      <c r="BH290" s="549"/>
      <c r="BI290" s="549"/>
      <c r="BJ290" s="549"/>
      <c r="BK290" s="549"/>
      <c r="BL290" s="549"/>
      <c r="BM290" s="549"/>
      <c r="BN290" s="549"/>
      <c r="BO290" s="549"/>
      <c r="BP290" s="549"/>
      <c r="BQ290" s="549"/>
      <c r="BR290" s="549"/>
      <c r="BS290" s="549"/>
      <c r="BT290" s="549"/>
      <c r="BU290" s="199"/>
      <c r="BV290" s="199"/>
      <c r="BW290" s="199"/>
      <c r="BX290" s="199"/>
    </row>
    <row r="291" spans="1:280" s="47" customFormat="1" ht="79.349999999999994" customHeight="1" x14ac:dyDescent="0.85">
      <c r="A291" s="519"/>
      <c r="B291" s="519"/>
      <c r="C291" s="519"/>
      <c r="D291" s="519"/>
      <c r="E291" s="519"/>
      <c r="F291" s="519"/>
      <c r="G291" s="519"/>
      <c r="H291" s="519"/>
      <c r="I291" s="519"/>
      <c r="J291" s="513" t="s">
        <v>383</v>
      </c>
      <c r="K291" s="513"/>
      <c r="L291" s="513"/>
      <c r="M291" s="513"/>
      <c r="N291" s="513"/>
      <c r="O291" s="513"/>
      <c r="P291" s="513"/>
      <c r="Q291" s="513"/>
      <c r="R291" s="513"/>
      <c r="S291" s="259"/>
      <c r="T291" s="259"/>
      <c r="U291" s="259"/>
      <c r="V291" s="259"/>
      <c r="W291" s="259"/>
      <c r="X291" s="259"/>
      <c r="Y291" s="259"/>
      <c r="Z291" s="259"/>
      <c r="AA291" s="259"/>
      <c r="AB291" s="259"/>
      <c r="AC291" s="259"/>
      <c r="AD291" s="264"/>
      <c r="AE291" s="264"/>
      <c r="AF291" s="57"/>
      <c r="AG291" s="264"/>
      <c r="AH291" s="264"/>
      <c r="AT291" s="519"/>
      <c r="AU291" s="519"/>
      <c r="AV291" s="519"/>
      <c r="AW291" s="519"/>
      <c r="AX291" s="519"/>
      <c r="AY291" s="519"/>
      <c r="AZ291" s="519"/>
      <c r="BA291" s="513"/>
      <c r="BB291" s="513"/>
      <c r="BC291" s="513"/>
      <c r="BD291" s="513"/>
      <c r="BE291" s="513"/>
      <c r="BF291" s="513"/>
      <c r="BG291" s="264"/>
      <c r="BH291" s="264"/>
      <c r="BI291" s="112"/>
      <c r="BJ291" s="112"/>
      <c r="BK291" s="112"/>
      <c r="BL291" s="112"/>
      <c r="BM291" s="112"/>
      <c r="BN291" s="112"/>
      <c r="BO291" s="112"/>
      <c r="BP291" s="112"/>
      <c r="BQ291" s="112"/>
      <c r="BR291" s="112"/>
      <c r="BS291" s="264"/>
      <c r="BU291" s="199"/>
      <c r="BV291" s="199"/>
      <c r="BW291" s="199"/>
      <c r="BX291" s="199"/>
    </row>
    <row r="292" spans="1:280" s="47" customFormat="1" ht="79.349999999999994" customHeight="1" x14ac:dyDescent="0.85">
      <c r="A292" s="545"/>
      <c r="B292" s="545"/>
      <c r="C292" s="545"/>
      <c r="D292" s="545"/>
      <c r="E292" s="545"/>
      <c r="F292" s="545"/>
      <c r="G292" s="545"/>
      <c r="H292" s="545"/>
      <c r="I292" s="545"/>
      <c r="J292" s="508">
        <v>2024</v>
      </c>
      <c r="K292" s="508"/>
      <c r="L292" s="508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264"/>
      <c r="AE292" s="264"/>
      <c r="AF292" s="57"/>
      <c r="AG292" s="264"/>
      <c r="AH292" s="264"/>
      <c r="AT292" s="507"/>
      <c r="AU292" s="507"/>
      <c r="AV292" s="507"/>
      <c r="AW292" s="507"/>
      <c r="AX292" s="507"/>
      <c r="AY292" s="507"/>
      <c r="AZ292" s="507"/>
      <c r="BA292" s="508">
        <v>2024</v>
      </c>
      <c r="BB292" s="508"/>
      <c r="BC292" s="508"/>
      <c r="BD292" s="57"/>
      <c r="BE292" s="57"/>
      <c r="BF292" s="57"/>
      <c r="BG292" s="57"/>
      <c r="BH292" s="264"/>
      <c r="BI292" s="112"/>
      <c r="BJ292" s="112"/>
      <c r="BK292" s="112"/>
      <c r="BL292" s="112"/>
      <c r="BM292" s="112"/>
      <c r="BN292" s="112"/>
      <c r="BO292" s="112"/>
      <c r="BP292" s="112"/>
      <c r="BQ292" s="112"/>
      <c r="BR292" s="112"/>
      <c r="BS292" s="264"/>
      <c r="BU292" s="199"/>
      <c r="BV292" s="199"/>
      <c r="BW292" s="199"/>
      <c r="BX292" s="199"/>
    </row>
    <row r="293" spans="1:280" s="47" customFormat="1" ht="78.75" customHeight="1" x14ac:dyDescent="0.8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264"/>
      <c r="Q293" s="264"/>
      <c r="R293" s="125"/>
      <c r="S293" s="125"/>
      <c r="T293" s="264"/>
      <c r="U293" s="264"/>
      <c r="V293" s="264"/>
      <c r="W293" s="264"/>
      <c r="X293" s="264"/>
      <c r="Y293" s="264"/>
      <c r="Z293" s="264"/>
      <c r="AA293" s="264"/>
      <c r="AB293" s="264"/>
      <c r="AC293" s="264"/>
      <c r="AD293" s="264"/>
      <c r="AE293" s="264"/>
      <c r="AF293" s="57"/>
      <c r="AG293" s="264"/>
      <c r="AH293" s="264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112"/>
      <c r="AY293" s="112"/>
      <c r="AZ293" s="112"/>
      <c r="BA293" s="112"/>
      <c r="BB293" s="112"/>
      <c r="BC293" s="112"/>
      <c r="BD293" s="112"/>
      <c r="BE293" s="112"/>
      <c r="BF293" s="112"/>
      <c r="BG293" s="112"/>
      <c r="BH293" s="264"/>
      <c r="BR293" s="256"/>
      <c r="BS293" s="256"/>
      <c r="BT293" s="256"/>
      <c r="BU293" s="181"/>
      <c r="BV293" s="182"/>
      <c r="BW293" s="182"/>
      <c r="BX293" s="183"/>
    </row>
    <row r="294" spans="1:280" s="47" customFormat="1" ht="42.6" customHeight="1" x14ac:dyDescent="0.85">
      <c r="A294" s="513" t="s">
        <v>433</v>
      </c>
      <c r="B294" s="513"/>
      <c r="C294" s="513"/>
      <c r="D294" s="513"/>
      <c r="E294" s="513"/>
      <c r="F294" s="513"/>
      <c r="G294" s="513"/>
      <c r="H294" s="513"/>
      <c r="I294" s="513"/>
      <c r="J294" s="513"/>
      <c r="K294" s="513"/>
      <c r="L294" s="513"/>
      <c r="M294" s="513"/>
      <c r="N294" s="513"/>
      <c r="O294" s="513"/>
      <c r="P294" s="513"/>
      <c r="Q294" s="513"/>
      <c r="R294" s="513"/>
      <c r="S294" s="513"/>
      <c r="T294" s="513"/>
      <c r="U294" s="513"/>
      <c r="V294" s="513"/>
      <c r="W294" s="513"/>
      <c r="X294" s="513"/>
      <c r="Y294" s="513"/>
      <c r="Z294" s="513"/>
      <c r="AA294" s="513"/>
      <c r="AB294" s="513"/>
      <c r="AC294" s="513"/>
      <c r="AD294" s="264"/>
      <c r="AE294" s="264"/>
      <c r="AF294" s="57"/>
      <c r="AG294" s="264"/>
      <c r="AH294" s="264"/>
      <c r="AI294" s="264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112"/>
      <c r="AY294" s="112"/>
      <c r="AZ294" s="112"/>
      <c r="BA294" s="112"/>
      <c r="BB294" s="112"/>
      <c r="BC294" s="112"/>
      <c r="BD294" s="112"/>
      <c r="BE294" s="112"/>
      <c r="BF294" s="112"/>
      <c r="BG294" s="264"/>
      <c r="BH294" s="264"/>
      <c r="BK294" s="124"/>
      <c r="BL294" s="124"/>
      <c r="BM294" s="124"/>
      <c r="BQ294" s="124"/>
      <c r="BR294" s="256"/>
      <c r="BS294" s="256"/>
      <c r="BT294" s="256"/>
      <c r="BU294" s="181"/>
      <c r="BV294" s="183"/>
      <c r="BW294" s="183"/>
      <c r="BX294" s="183"/>
      <c r="BY294" s="256"/>
      <c r="BZ294" s="256"/>
      <c r="CA294" s="256"/>
      <c r="CB294" s="256"/>
      <c r="CC294" s="256"/>
      <c r="CD294" s="256"/>
      <c r="CE294" s="256"/>
      <c r="CF294" s="256"/>
      <c r="CG294" s="256"/>
      <c r="CH294" s="256"/>
      <c r="CI294" s="256"/>
      <c r="CJ294" s="256"/>
      <c r="CK294" s="256"/>
      <c r="CL294" s="256"/>
      <c r="CM294" s="256"/>
      <c r="CN294" s="256"/>
      <c r="CO294" s="256"/>
      <c r="CP294" s="256"/>
      <c r="CQ294" s="256"/>
      <c r="CR294" s="256"/>
      <c r="CS294" s="256"/>
      <c r="CT294" s="256"/>
      <c r="CU294" s="256"/>
      <c r="CV294" s="256"/>
      <c r="CW294" s="256"/>
      <c r="CX294" s="256"/>
      <c r="CY294" s="256"/>
      <c r="CZ294" s="256"/>
      <c r="DA294" s="256"/>
      <c r="DB294" s="256"/>
      <c r="DC294" s="256"/>
      <c r="DD294" s="256"/>
      <c r="DE294" s="256"/>
      <c r="DF294" s="256"/>
      <c r="DG294" s="256"/>
      <c r="DH294" s="256"/>
      <c r="DI294" s="256"/>
      <c r="DJ294" s="256"/>
      <c r="DK294" s="256"/>
      <c r="DL294" s="256"/>
      <c r="DM294" s="256"/>
      <c r="DN294" s="256"/>
      <c r="DO294" s="256"/>
      <c r="DP294" s="256"/>
      <c r="DQ294" s="256"/>
      <c r="DR294" s="256"/>
      <c r="DS294" s="256"/>
      <c r="DT294" s="256"/>
      <c r="DU294" s="256"/>
      <c r="DV294" s="256"/>
      <c r="DW294" s="256"/>
      <c r="DX294" s="256"/>
      <c r="DY294" s="256"/>
      <c r="DZ294" s="256"/>
      <c r="EA294" s="256"/>
      <c r="EB294" s="256"/>
      <c r="EC294" s="256"/>
      <c r="ED294" s="256"/>
      <c r="EE294" s="256"/>
      <c r="EF294" s="256"/>
      <c r="EG294" s="256"/>
      <c r="EH294" s="256"/>
      <c r="EI294" s="256"/>
      <c r="EJ294" s="256"/>
      <c r="EK294" s="256"/>
      <c r="EL294" s="256"/>
      <c r="EM294" s="256"/>
      <c r="EN294" s="256"/>
      <c r="EO294" s="256"/>
      <c r="EP294" s="256"/>
      <c r="EQ294" s="256"/>
      <c r="ER294" s="256"/>
      <c r="ES294" s="256"/>
      <c r="ET294" s="256"/>
      <c r="EU294" s="256"/>
      <c r="EV294" s="256"/>
      <c r="EW294" s="256"/>
      <c r="EX294" s="256"/>
      <c r="EY294" s="256"/>
      <c r="EZ294" s="256"/>
      <c r="FA294" s="256"/>
      <c r="FB294" s="256"/>
      <c r="FC294" s="256"/>
      <c r="FD294" s="256"/>
      <c r="FE294" s="256"/>
      <c r="FF294" s="256"/>
      <c r="FG294" s="256"/>
      <c r="FH294" s="256"/>
      <c r="FI294" s="256"/>
      <c r="FJ294" s="256"/>
      <c r="FK294" s="256"/>
      <c r="FL294" s="256"/>
      <c r="FM294" s="256"/>
      <c r="FN294" s="256"/>
      <c r="FO294" s="256"/>
      <c r="FP294" s="256"/>
      <c r="FQ294" s="256"/>
      <c r="FR294" s="256"/>
      <c r="FS294" s="256"/>
      <c r="FT294" s="256"/>
      <c r="FU294" s="256"/>
      <c r="FV294" s="256"/>
      <c r="FW294" s="256"/>
      <c r="FX294" s="256"/>
      <c r="FY294" s="256"/>
      <c r="FZ294" s="256"/>
      <c r="GA294" s="256"/>
      <c r="GB294" s="256"/>
      <c r="GC294" s="256"/>
      <c r="GD294" s="256"/>
      <c r="GE294" s="256"/>
      <c r="GF294" s="256"/>
      <c r="GG294" s="256"/>
      <c r="GH294" s="256"/>
      <c r="GI294" s="256"/>
      <c r="GJ294" s="256"/>
      <c r="GK294" s="256"/>
      <c r="GL294" s="256"/>
      <c r="GM294" s="256"/>
      <c r="GN294" s="256"/>
      <c r="GO294" s="256"/>
      <c r="GP294" s="256"/>
      <c r="GQ294" s="256"/>
      <c r="GR294" s="256"/>
      <c r="GS294" s="256"/>
      <c r="GT294" s="256"/>
      <c r="GU294" s="256"/>
      <c r="GV294" s="256"/>
      <c r="GW294" s="256"/>
      <c r="GX294" s="256"/>
      <c r="GY294" s="256"/>
      <c r="GZ294" s="256"/>
      <c r="HA294" s="256"/>
      <c r="HB294" s="256"/>
      <c r="HC294" s="256"/>
      <c r="HD294" s="256"/>
      <c r="HE294" s="256"/>
      <c r="HF294" s="256"/>
      <c r="HG294" s="256"/>
      <c r="HH294" s="256"/>
      <c r="HI294" s="256"/>
      <c r="HJ294" s="256"/>
      <c r="HK294" s="256"/>
      <c r="HL294" s="256"/>
      <c r="HM294" s="256"/>
      <c r="HN294" s="256"/>
      <c r="HO294" s="256"/>
      <c r="HP294" s="256"/>
      <c r="HQ294" s="256"/>
      <c r="HR294" s="256"/>
      <c r="HS294" s="256"/>
      <c r="HT294" s="256"/>
      <c r="HU294" s="256"/>
      <c r="HV294" s="256"/>
      <c r="HW294" s="256"/>
      <c r="HX294" s="256"/>
      <c r="HY294" s="256"/>
      <c r="HZ294" s="256"/>
      <c r="IA294" s="256"/>
      <c r="IB294" s="256"/>
      <c r="IC294" s="256"/>
      <c r="ID294" s="256"/>
      <c r="IE294" s="256"/>
      <c r="IF294" s="256"/>
      <c r="IG294" s="256"/>
      <c r="IH294" s="256"/>
      <c r="II294" s="256"/>
      <c r="IJ294" s="256"/>
      <c r="IK294" s="256"/>
      <c r="IL294" s="256"/>
      <c r="IM294" s="256"/>
      <c r="IN294" s="256"/>
      <c r="IO294" s="256"/>
      <c r="IP294" s="256"/>
      <c r="IQ294" s="256"/>
      <c r="IR294" s="256"/>
      <c r="IS294" s="256"/>
      <c r="IT294" s="256"/>
      <c r="IU294" s="256"/>
      <c r="IV294" s="256"/>
      <c r="IW294" s="256"/>
      <c r="IX294" s="256"/>
      <c r="IY294" s="256"/>
      <c r="IZ294" s="256"/>
      <c r="JA294" s="256"/>
      <c r="JB294" s="256"/>
      <c r="JC294" s="256"/>
      <c r="JD294" s="256"/>
      <c r="JE294" s="256"/>
      <c r="JF294" s="256"/>
      <c r="JG294" s="256"/>
      <c r="JH294" s="256"/>
      <c r="JI294" s="256"/>
      <c r="JJ294" s="256"/>
      <c r="JK294" s="256"/>
      <c r="JL294" s="256"/>
      <c r="JM294" s="256"/>
      <c r="JN294" s="256"/>
      <c r="JO294" s="256"/>
      <c r="JP294" s="256"/>
      <c r="JQ294" s="256"/>
      <c r="JR294" s="256"/>
      <c r="JS294" s="256"/>
      <c r="JT294" s="256"/>
    </row>
    <row r="295" spans="1:280" s="47" customFormat="1" ht="42.6" customHeight="1" x14ac:dyDescent="0.85">
      <c r="A295" s="513"/>
      <c r="B295" s="513"/>
      <c r="C295" s="513"/>
      <c r="D295" s="513"/>
      <c r="E295" s="513"/>
      <c r="F295" s="513"/>
      <c r="G295" s="513"/>
      <c r="H295" s="513"/>
      <c r="I295" s="513"/>
      <c r="J295" s="513"/>
      <c r="K295" s="513"/>
      <c r="L295" s="513"/>
      <c r="M295" s="513"/>
      <c r="N295" s="513"/>
      <c r="O295" s="513"/>
      <c r="P295" s="513"/>
      <c r="Q295" s="513"/>
      <c r="R295" s="513"/>
      <c r="S295" s="513"/>
      <c r="T295" s="513"/>
      <c r="U295" s="513"/>
      <c r="V295" s="513"/>
      <c r="W295" s="513"/>
      <c r="X295" s="513"/>
      <c r="Y295" s="513"/>
      <c r="Z295" s="513"/>
      <c r="AA295" s="513"/>
      <c r="AB295" s="513"/>
      <c r="AC295" s="513"/>
      <c r="AD295" s="264"/>
      <c r="AE295" s="264"/>
      <c r="AF295" s="57"/>
      <c r="AG295" s="264"/>
      <c r="AH295" s="264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266"/>
      <c r="AT295" s="266"/>
      <c r="AU295" s="266"/>
      <c r="AV295" s="266"/>
      <c r="AW295" s="266"/>
      <c r="AX295" s="266"/>
      <c r="AY295" s="266"/>
      <c r="AZ295" s="266"/>
      <c r="BA295" s="266"/>
      <c r="BB295" s="266"/>
      <c r="BC295" s="266"/>
      <c r="BD295" s="264"/>
      <c r="BE295" s="264"/>
      <c r="BF295" s="264"/>
      <c r="BG295" s="264"/>
      <c r="BH295" s="264"/>
      <c r="BK295" s="124"/>
      <c r="BL295" s="124"/>
      <c r="BM295" s="124"/>
      <c r="BQ295" s="124"/>
      <c r="BR295" s="256"/>
      <c r="BS295" s="256"/>
      <c r="BT295" s="256"/>
      <c r="BU295" s="181"/>
      <c r="BV295" s="183"/>
      <c r="BW295" s="183"/>
      <c r="BX295" s="183"/>
      <c r="BY295" s="256"/>
      <c r="BZ295" s="256"/>
      <c r="CA295" s="256"/>
      <c r="CB295" s="256"/>
      <c r="CC295" s="256"/>
      <c r="CD295" s="256"/>
      <c r="CE295" s="256"/>
      <c r="CF295" s="256"/>
      <c r="CG295" s="256"/>
      <c r="CH295" s="256"/>
      <c r="CI295" s="256"/>
      <c r="CJ295" s="256"/>
      <c r="CK295" s="256"/>
      <c r="CL295" s="256"/>
      <c r="CM295" s="256"/>
      <c r="CN295" s="256"/>
      <c r="CO295" s="256"/>
      <c r="CP295" s="256"/>
      <c r="CQ295" s="256"/>
      <c r="CR295" s="256"/>
      <c r="CS295" s="256"/>
      <c r="CT295" s="256"/>
      <c r="CU295" s="256"/>
      <c r="CV295" s="256"/>
      <c r="CW295" s="256"/>
      <c r="CX295" s="256"/>
      <c r="CY295" s="256"/>
      <c r="CZ295" s="256"/>
      <c r="DA295" s="256"/>
      <c r="DB295" s="256"/>
      <c r="DC295" s="256"/>
      <c r="DD295" s="256"/>
      <c r="DE295" s="256"/>
      <c r="DF295" s="256"/>
      <c r="DG295" s="256"/>
      <c r="DH295" s="256"/>
      <c r="DI295" s="256"/>
      <c r="DJ295" s="256"/>
      <c r="DK295" s="256"/>
      <c r="DL295" s="256"/>
      <c r="DM295" s="256"/>
      <c r="DN295" s="256"/>
      <c r="DO295" s="256"/>
      <c r="DP295" s="256"/>
      <c r="DQ295" s="256"/>
      <c r="DR295" s="256"/>
      <c r="DS295" s="256"/>
      <c r="DT295" s="256"/>
      <c r="DU295" s="256"/>
      <c r="DV295" s="256"/>
      <c r="DW295" s="256"/>
      <c r="DX295" s="256"/>
      <c r="DY295" s="256"/>
      <c r="DZ295" s="256"/>
      <c r="EA295" s="256"/>
      <c r="EB295" s="256"/>
      <c r="EC295" s="256"/>
      <c r="ED295" s="256"/>
      <c r="EE295" s="256"/>
      <c r="EF295" s="256"/>
      <c r="EG295" s="256"/>
      <c r="EH295" s="256"/>
      <c r="EI295" s="256"/>
      <c r="EJ295" s="256"/>
      <c r="EK295" s="256"/>
      <c r="EL295" s="256"/>
      <c r="EM295" s="256"/>
      <c r="EN295" s="256"/>
      <c r="EO295" s="256"/>
      <c r="EP295" s="256"/>
      <c r="EQ295" s="256"/>
      <c r="ER295" s="256"/>
      <c r="ES295" s="256"/>
      <c r="ET295" s="256"/>
      <c r="EU295" s="256"/>
      <c r="EV295" s="256"/>
      <c r="EW295" s="256"/>
      <c r="EX295" s="256"/>
      <c r="EY295" s="256"/>
      <c r="EZ295" s="256"/>
      <c r="FA295" s="256"/>
      <c r="FB295" s="256"/>
      <c r="FC295" s="256"/>
      <c r="FD295" s="256"/>
      <c r="FE295" s="256"/>
      <c r="FF295" s="256"/>
      <c r="FG295" s="256"/>
      <c r="FH295" s="256"/>
      <c r="FI295" s="256"/>
      <c r="FJ295" s="256"/>
      <c r="FK295" s="256"/>
      <c r="FL295" s="256"/>
      <c r="FM295" s="256"/>
      <c r="FN295" s="256"/>
      <c r="FO295" s="256"/>
      <c r="FP295" s="256"/>
      <c r="FQ295" s="256"/>
      <c r="FR295" s="256"/>
      <c r="FS295" s="256"/>
      <c r="FT295" s="256"/>
      <c r="FU295" s="256"/>
      <c r="FV295" s="256"/>
      <c r="FW295" s="256"/>
      <c r="FX295" s="256"/>
      <c r="FY295" s="256"/>
      <c r="FZ295" s="256"/>
      <c r="GA295" s="256"/>
      <c r="GB295" s="256"/>
      <c r="GC295" s="256"/>
      <c r="GD295" s="256"/>
      <c r="GE295" s="256"/>
      <c r="GF295" s="256"/>
      <c r="GG295" s="256"/>
      <c r="GH295" s="256"/>
      <c r="GI295" s="256"/>
      <c r="GJ295" s="256"/>
      <c r="GK295" s="256"/>
      <c r="GL295" s="256"/>
      <c r="GM295" s="256"/>
      <c r="GN295" s="256"/>
      <c r="GO295" s="256"/>
      <c r="GP295" s="256"/>
      <c r="GQ295" s="256"/>
      <c r="GR295" s="256"/>
      <c r="GS295" s="256"/>
      <c r="GT295" s="256"/>
      <c r="GU295" s="256"/>
      <c r="GV295" s="256"/>
      <c r="GW295" s="256"/>
      <c r="GX295" s="256"/>
      <c r="GY295" s="256"/>
      <c r="GZ295" s="256"/>
      <c r="HA295" s="256"/>
      <c r="HB295" s="256"/>
      <c r="HC295" s="256"/>
      <c r="HD295" s="256"/>
      <c r="HE295" s="256"/>
      <c r="HF295" s="256"/>
      <c r="HG295" s="256"/>
      <c r="HH295" s="256"/>
      <c r="HI295" s="256"/>
      <c r="HJ295" s="256"/>
      <c r="HK295" s="256"/>
      <c r="HL295" s="256"/>
      <c r="HM295" s="256"/>
      <c r="HN295" s="256"/>
      <c r="HO295" s="256"/>
      <c r="HP295" s="256"/>
      <c r="HQ295" s="256"/>
      <c r="HR295" s="256"/>
      <c r="HS295" s="256"/>
      <c r="HT295" s="256"/>
      <c r="HU295" s="256"/>
      <c r="HV295" s="256"/>
      <c r="HW295" s="256"/>
      <c r="HX295" s="256"/>
      <c r="HY295" s="256"/>
      <c r="HZ295" s="256"/>
      <c r="IA295" s="256"/>
      <c r="IB295" s="256"/>
      <c r="IC295" s="256"/>
      <c r="ID295" s="256"/>
      <c r="IE295" s="256"/>
      <c r="IF295" s="256"/>
      <c r="IG295" s="256"/>
      <c r="IH295" s="256"/>
      <c r="II295" s="256"/>
      <c r="IJ295" s="256"/>
      <c r="IK295" s="256"/>
      <c r="IL295" s="256"/>
      <c r="IM295" s="256"/>
      <c r="IN295" s="256"/>
      <c r="IO295" s="256"/>
      <c r="IP295" s="256"/>
      <c r="IQ295" s="256"/>
      <c r="IR295" s="256"/>
      <c r="IS295" s="256"/>
      <c r="IT295" s="256"/>
      <c r="IU295" s="256"/>
      <c r="IV295" s="256"/>
      <c r="IW295" s="256"/>
      <c r="IX295" s="256"/>
      <c r="IY295" s="256"/>
      <c r="IZ295" s="256"/>
      <c r="JA295" s="256"/>
      <c r="JB295" s="256"/>
      <c r="JC295" s="256"/>
      <c r="JD295" s="256"/>
      <c r="JE295" s="256"/>
      <c r="JF295" s="256"/>
      <c r="JG295" s="256"/>
      <c r="JH295" s="256"/>
      <c r="JI295" s="256"/>
      <c r="JJ295" s="256"/>
      <c r="JK295" s="256"/>
      <c r="JL295" s="256"/>
      <c r="JM295" s="256"/>
      <c r="JN295" s="256"/>
      <c r="JO295" s="256"/>
      <c r="JP295" s="256"/>
      <c r="JQ295" s="256"/>
      <c r="JR295" s="256"/>
      <c r="JS295" s="256"/>
      <c r="JT295" s="256"/>
    </row>
    <row r="296" spans="1:280" s="47" customFormat="1" ht="42" customHeight="1" x14ac:dyDescent="0.85">
      <c r="A296" s="124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264"/>
      <c r="AE296" s="264"/>
      <c r="AF296" s="57"/>
      <c r="AG296" s="264"/>
      <c r="AH296" s="264"/>
      <c r="AI296" s="264"/>
      <c r="AJ296" s="112"/>
      <c r="AK296" s="112"/>
      <c r="AL296" s="112"/>
      <c r="AM296" s="112"/>
      <c r="AN296" s="112"/>
      <c r="AO296" s="112"/>
      <c r="AP296" s="112"/>
      <c r="AQ296" s="112"/>
      <c r="AR296" s="112"/>
      <c r="AS296" s="112"/>
      <c r="AT296" s="112"/>
      <c r="AU296" s="112"/>
      <c r="AV296" s="112"/>
      <c r="AW296" s="112"/>
      <c r="AX296" s="264"/>
      <c r="AY296" s="57"/>
      <c r="AZ296" s="57"/>
      <c r="BA296" s="57"/>
      <c r="BB296" s="57"/>
      <c r="BC296" s="57"/>
      <c r="BD296" s="264"/>
      <c r="BE296" s="264"/>
      <c r="BF296" s="264"/>
      <c r="BG296" s="264"/>
      <c r="BH296" s="264"/>
      <c r="BK296" s="124"/>
      <c r="BL296" s="124"/>
      <c r="BM296" s="124"/>
      <c r="BP296" s="57"/>
      <c r="BQ296" s="124"/>
      <c r="BR296" s="256"/>
      <c r="BS296" s="256"/>
      <c r="BT296" s="256"/>
      <c r="BU296" s="181"/>
      <c r="BV296" s="183"/>
      <c r="BW296" s="183"/>
      <c r="BX296" s="183"/>
      <c r="BY296" s="256"/>
      <c r="BZ296" s="256"/>
      <c r="CA296" s="256"/>
      <c r="CB296" s="256"/>
      <c r="CC296" s="256"/>
      <c r="CD296" s="256"/>
      <c r="CE296" s="256"/>
      <c r="CF296" s="256"/>
      <c r="CG296" s="256"/>
      <c r="CH296" s="256"/>
      <c r="CI296" s="256"/>
      <c r="CJ296" s="256"/>
      <c r="CK296" s="256"/>
      <c r="CL296" s="256"/>
      <c r="CM296" s="256"/>
      <c r="CN296" s="256"/>
      <c r="CO296" s="256"/>
      <c r="CP296" s="256"/>
      <c r="CQ296" s="256"/>
      <c r="CR296" s="256"/>
      <c r="CS296" s="256"/>
      <c r="CT296" s="256"/>
      <c r="CU296" s="256"/>
      <c r="CV296" s="256"/>
      <c r="CW296" s="256"/>
      <c r="CX296" s="256"/>
      <c r="CY296" s="256"/>
      <c r="CZ296" s="256"/>
      <c r="DA296" s="256"/>
      <c r="DB296" s="256"/>
      <c r="DC296" s="256"/>
      <c r="DD296" s="256"/>
      <c r="DE296" s="256"/>
      <c r="DF296" s="256"/>
      <c r="DG296" s="256"/>
      <c r="DH296" s="256"/>
      <c r="DI296" s="256"/>
      <c r="DJ296" s="256"/>
      <c r="DK296" s="256"/>
      <c r="DL296" s="256"/>
      <c r="DM296" s="256"/>
      <c r="DN296" s="256"/>
      <c r="DO296" s="256"/>
      <c r="DP296" s="256"/>
      <c r="DQ296" s="256"/>
      <c r="DR296" s="256"/>
      <c r="DS296" s="256"/>
      <c r="DT296" s="256"/>
      <c r="DU296" s="256"/>
      <c r="DV296" s="256"/>
      <c r="DW296" s="256"/>
      <c r="DX296" s="256"/>
      <c r="DY296" s="256"/>
      <c r="DZ296" s="256"/>
      <c r="EA296" s="256"/>
      <c r="EB296" s="256"/>
      <c r="EC296" s="256"/>
      <c r="ED296" s="256"/>
      <c r="EE296" s="256"/>
      <c r="EF296" s="256"/>
      <c r="EG296" s="256"/>
      <c r="EH296" s="256"/>
      <c r="EI296" s="256"/>
      <c r="EJ296" s="256"/>
      <c r="EK296" s="256"/>
      <c r="EL296" s="256"/>
      <c r="EM296" s="256"/>
      <c r="EN296" s="256"/>
      <c r="EO296" s="256"/>
      <c r="EP296" s="256"/>
      <c r="EQ296" s="256"/>
      <c r="ER296" s="256"/>
      <c r="ES296" s="256"/>
      <c r="ET296" s="256"/>
      <c r="EU296" s="256"/>
      <c r="EV296" s="256"/>
      <c r="EW296" s="256"/>
      <c r="EX296" s="256"/>
      <c r="EY296" s="256"/>
      <c r="EZ296" s="256"/>
      <c r="FA296" s="256"/>
      <c r="FB296" s="256"/>
      <c r="FC296" s="256"/>
      <c r="FD296" s="256"/>
      <c r="FE296" s="256"/>
      <c r="FF296" s="256"/>
      <c r="FG296" s="256"/>
      <c r="FH296" s="256"/>
      <c r="FI296" s="256"/>
      <c r="FJ296" s="256"/>
      <c r="FK296" s="256"/>
      <c r="FL296" s="256"/>
      <c r="FM296" s="256"/>
      <c r="FN296" s="256"/>
      <c r="FO296" s="256"/>
      <c r="FP296" s="256"/>
      <c r="FQ296" s="256"/>
      <c r="FR296" s="256"/>
      <c r="FS296" s="256"/>
      <c r="FT296" s="256"/>
      <c r="FU296" s="256"/>
      <c r="FV296" s="256"/>
      <c r="FW296" s="256"/>
      <c r="FX296" s="256"/>
      <c r="FY296" s="256"/>
      <c r="FZ296" s="256"/>
      <c r="GA296" s="256"/>
      <c r="GB296" s="256"/>
      <c r="GC296" s="256"/>
      <c r="GD296" s="256"/>
      <c r="GE296" s="256"/>
      <c r="GF296" s="256"/>
      <c r="GG296" s="256"/>
      <c r="GH296" s="256"/>
      <c r="GI296" s="256"/>
      <c r="GJ296" s="256"/>
      <c r="GK296" s="256"/>
      <c r="GL296" s="256"/>
      <c r="GM296" s="256"/>
      <c r="GN296" s="256"/>
      <c r="GO296" s="256"/>
      <c r="GP296" s="256"/>
      <c r="GQ296" s="256"/>
      <c r="GR296" s="256"/>
      <c r="GS296" s="256"/>
      <c r="GT296" s="256"/>
      <c r="GU296" s="256"/>
      <c r="GV296" s="256"/>
      <c r="GW296" s="256"/>
      <c r="GX296" s="256"/>
      <c r="GY296" s="256"/>
      <c r="GZ296" s="256"/>
      <c r="HA296" s="256"/>
      <c r="HB296" s="256"/>
      <c r="HC296" s="256"/>
      <c r="HD296" s="256"/>
      <c r="HE296" s="256"/>
      <c r="HF296" s="256"/>
      <c r="HG296" s="256"/>
      <c r="HH296" s="256"/>
      <c r="HI296" s="256"/>
      <c r="HJ296" s="256"/>
      <c r="HK296" s="256"/>
      <c r="HL296" s="256"/>
      <c r="HM296" s="256"/>
      <c r="HN296" s="256"/>
      <c r="HO296" s="256"/>
      <c r="HP296" s="256"/>
      <c r="HQ296" s="256"/>
      <c r="HR296" s="256"/>
      <c r="HS296" s="256"/>
      <c r="HT296" s="256"/>
      <c r="HU296" s="256"/>
      <c r="HV296" s="256"/>
      <c r="HW296" s="256"/>
      <c r="HX296" s="256"/>
      <c r="HY296" s="256"/>
      <c r="HZ296" s="256"/>
      <c r="IA296" s="256"/>
      <c r="IB296" s="256"/>
      <c r="IC296" s="256"/>
      <c r="ID296" s="256"/>
      <c r="IE296" s="256"/>
      <c r="IF296" s="256"/>
      <c r="IG296" s="256"/>
      <c r="IH296" s="256"/>
      <c r="II296" s="256"/>
      <c r="IJ296" s="256"/>
      <c r="IK296" s="256"/>
      <c r="IL296" s="256"/>
      <c r="IM296" s="256"/>
      <c r="IN296" s="256"/>
      <c r="IO296" s="256"/>
      <c r="IP296" s="256"/>
      <c r="IQ296" s="256"/>
      <c r="IR296" s="256"/>
      <c r="IS296" s="256"/>
      <c r="IT296" s="256"/>
      <c r="IU296" s="256"/>
      <c r="IV296" s="256"/>
      <c r="IW296" s="256"/>
      <c r="IX296" s="256"/>
      <c r="IY296" s="256"/>
      <c r="IZ296" s="256"/>
      <c r="JA296" s="256"/>
      <c r="JB296" s="256"/>
      <c r="JC296" s="256"/>
      <c r="JD296" s="256"/>
      <c r="JE296" s="256"/>
      <c r="JF296" s="256"/>
      <c r="JG296" s="256"/>
      <c r="JH296" s="256"/>
      <c r="JI296" s="256"/>
      <c r="JJ296" s="256"/>
      <c r="JK296" s="256"/>
      <c r="JL296" s="256"/>
      <c r="JM296" s="256"/>
      <c r="JN296" s="256"/>
      <c r="JO296" s="256"/>
      <c r="JP296" s="256"/>
      <c r="JQ296" s="256"/>
      <c r="JR296" s="256"/>
      <c r="JS296" s="256"/>
      <c r="JT296" s="256"/>
    </row>
    <row r="297" spans="1:280" s="47" customFormat="1" ht="42.6" customHeight="1" x14ac:dyDescent="0.85">
      <c r="A297" s="508" t="s">
        <v>566</v>
      </c>
      <c r="B297" s="508"/>
      <c r="C297" s="508"/>
      <c r="D297" s="508"/>
      <c r="E297" s="508"/>
      <c r="F297" s="508"/>
      <c r="G297" s="508"/>
      <c r="H297" s="508"/>
      <c r="I297" s="508"/>
      <c r="J297" s="508"/>
      <c r="K297" s="508"/>
      <c r="L297" s="508"/>
      <c r="M297" s="508"/>
      <c r="N297" s="508"/>
      <c r="O297" s="508"/>
      <c r="P297" s="508"/>
      <c r="Q297" s="508"/>
      <c r="R297" s="508"/>
      <c r="S297" s="508"/>
      <c r="T297" s="508"/>
      <c r="U297" s="508"/>
      <c r="V297" s="508"/>
      <c r="W297" s="508"/>
      <c r="X297" s="508"/>
      <c r="Y297" s="508"/>
      <c r="Z297" s="508"/>
      <c r="AA297" s="508"/>
      <c r="AB297" s="508"/>
      <c r="AC297" s="57"/>
      <c r="AD297" s="264"/>
      <c r="AE297" s="264"/>
      <c r="AF297" s="57"/>
      <c r="AG297" s="264"/>
      <c r="AH297" s="264"/>
      <c r="AI297" s="264"/>
      <c r="AJ297" s="57"/>
      <c r="AK297" s="57"/>
      <c r="AL297" s="57"/>
      <c r="AM297" s="57"/>
      <c r="AN297" s="57"/>
      <c r="AO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264"/>
      <c r="BE297" s="264"/>
      <c r="BF297" s="264"/>
      <c r="BG297" s="264"/>
      <c r="BH297" s="264"/>
      <c r="BK297" s="124"/>
      <c r="BL297" s="256"/>
      <c r="BM297" s="256"/>
      <c r="BP297" s="57"/>
      <c r="BQ297" s="124"/>
      <c r="BR297" s="256"/>
      <c r="BS297" s="256"/>
      <c r="BT297" s="256"/>
      <c r="BU297" s="181"/>
      <c r="BV297" s="183"/>
      <c r="BW297" s="183"/>
      <c r="BX297" s="183"/>
      <c r="BY297" s="256"/>
      <c r="BZ297" s="256"/>
      <c r="CA297" s="256"/>
      <c r="CB297" s="256"/>
      <c r="CC297" s="256"/>
      <c r="CD297" s="256"/>
      <c r="CE297" s="256"/>
      <c r="CF297" s="256"/>
      <c r="CG297" s="256"/>
      <c r="CH297" s="256"/>
      <c r="CI297" s="256"/>
      <c r="CJ297" s="256"/>
      <c r="CK297" s="256"/>
      <c r="CL297" s="256"/>
      <c r="CM297" s="256"/>
      <c r="CN297" s="256"/>
      <c r="CO297" s="256"/>
      <c r="CP297" s="256"/>
      <c r="CQ297" s="256"/>
      <c r="CR297" s="256"/>
      <c r="CS297" s="256"/>
      <c r="CT297" s="256"/>
      <c r="CU297" s="256"/>
      <c r="CV297" s="256"/>
      <c r="CW297" s="256"/>
      <c r="CX297" s="256"/>
      <c r="CY297" s="256"/>
      <c r="CZ297" s="256"/>
      <c r="DA297" s="256"/>
      <c r="DB297" s="256"/>
      <c r="DC297" s="256"/>
      <c r="DD297" s="256"/>
      <c r="DE297" s="256"/>
      <c r="DF297" s="256"/>
      <c r="DG297" s="256"/>
      <c r="DH297" s="256"/>
      <c r="DI297" s="256"/>
      <c r="DJ297" s="256"/>
      <c r="DK297" s="256"/>
      <c r="DL297" s="256"/>
      <c r="DM297" s="256"/>
      <c r="DN297" s="256"/>
      <c r="DO297" s="256"/>
      <c r="DP297" s="256"/>
      <c r="DQ297" s="256"/>
      <c r="DR297" s="256"/>
      <c r="DS297" s="256"/>
      <c r="DT297" s="256"/>
      <c r="DU297" s="256"/>
      <c r="DV297" s="256"/>
      <c r="DW297" s="256"/>
      <c r="DX297" s="256"/>
      <c r="DY297" s="256"/>
      <c r="DZ297" s="256"/>
      <c r="EA297" s="256"/>
      <c r="EB297" s="256"/>
      <c r="EC297" s="256"/>
      <c r="ED297" s="256"/>
      <c r="EE297" s="256"/>
      <c r="EF297" s="256"/>
      <c r="EG297" s="256"/>
      <c r="EH297" s="256"/>
      <c r="EI297" s="256"/>
      <c r="EJ297" s="256"/>
      <c r="EK297" s="256"/>
      <c r="EL297" s="256"/>
      <c r="EM297" s="256"/>
      <c r="EN297" s="256"/>
      <c r="EO297" s="256"/>
      <c r="EP297" s="256"/>
      <c r="EQ297" s="256"/>
      <c r="ER297" s="256"/>
      <c r="ES297" s="256"/>
      <c r="ET297" s="256"/>
      <c r="EU297" s="256"/>
      <c r="EV297" s="256"/>
      <c r="EW297" s="256"/>
      <c r="EX297" s="256"/>
      <c r="EY297" s="256"/>
      <c r="EZ297" s="256"/>
      <c r="FA297" s="256"/>
      <c r="FB297" s="256"/>
      <c r="FC297" s="256"/>
      <c r="FD297" s="256"/>
      <c r="FE297" s="256"/>
      <c r="FF297" s="256"/>
      <c r="FG297" s="256"/>
      <c r="FH297" s="256"/>
      <c r="FI297" s="256"/>
      <c r="FJ297" s="256"/>
      <c r="FK297" s="256"/>
      <c r="FL297" s="256"/>
      <c r="FM297" s="256"/>
      <c r="FN297" s="256"/>
      <c r="FO297" s="256"/>
      <c r="FP297" s="256"/>
      <c r="FQ297" s="256"/>
      <c r="FR297" s="256"/>
      <c r="FS297" s="256"/>
      <c r="FT297" s="256"/>
      <c r="FU297" s="256"/>
      <c r="FV297" s="256"/>
      <c r="FW297" s="256"/>
      <c r="FX297" s="256"/>
      <c r="FY297" s="256"/>
      <c r="FZ297" s="256"/>
      <c r="GA297" s="256"/>
      <c r="GB297" s="256"/>
      <c r="GC297" s="256"/>
      <c r="GD297" s="256"/>
      <c r="GE297" s="256"/>
      <c r="GF297" s="256"/>
      <c r="GG297" s="256"/>
      <c r="GH297" s="256"/>
      <c r="GI297" s="256"/>
      <c r="GJ297" s="256"/>
      <c r="GK297" s="256"/>
      <c r="GL297" s="256"/>
      <c r="GM297" s="256"/>
      <c r="GN297" s="256"/>
      <c r="GO297" s="256"/>
      <c r="GP297" s="256"/>
      <c r="GQ297" s="256"/>
      <c r="GR297" s="256"/>
      <c r="GS297" s="256"/>
      <c r="GT297" s="256"/>
      <c r="GU297" s="256"/>
      <c r="GV297" s="256"/>
      <c r="GW297" s="256"/>
      <c r="GX297" s="256"/>
      <c r="GY297" s="256"/>
      <c r="GZ297" s="256"/>
      <c r="HA297" s="256"/>
      <c r="HB297" s="256"/>
      <c r="HC297" s="256"/>
      <c r="HD297" s="256"/>
      <c r="HE297" s="256"/>
      <c r="HF297" s="256"/>
      <c r="HG297" s="256"/>
      <c r="HH297" s="256"/>
      <c r="HI297" s="256"/>
      <c r="HJ297" s="256"/>
      <c r="HK297" s="256"/>
      <c r="HL297" s="256"/>
      <c r="HM297" s="256"/>
      <c r="HN297" s="256"/>
      <c r="HO297" s="256"/>
      <c r="HP297" s="256"/>
      <c r="HQ297" s="256"/>
      <c r="HR297" s="256"/>
      <c r="HS297" s="256"/>
      <c r="HT297" s="256"/>
      <c r="HU297" s="256"/>
      <c r="HV297" s="256"/>
      <c r="HW297" s="256"/>
      <c r="HX297" s="256"/>
      <c r="HY297" s="256"/>
      <c r="HZ297" s="256"/>
      <c r="IA297" s="256"/>
      <c r="IB297" s="256"/>
      <c r="IC297" s="256"/>
      <c r="ID297" s="256"/>
      <c r="IE297" s="256"/>
      <c r="IF297" s="256"/>
      <c r="IG297" s="256"/>
      <c r="IH297" s="256"/>
      <c r="II297" s="256"/>
      <c r="IJ297" s="256"/>
      <c r="IK297" s="256"/>
      <c r="IL297" s="256"/>
      <c r="IM297" s="256"/>
      <c r="IN297" s="256"/>
      <c r="IO297" s="256"/>
      <c r="IP297" s="256"/>
      <c r="IQ297" s="256"/>
      <c r="IR297" s="256"/>
      <c r="IS297" s="256"/>
      <c r="IT297" s="256"/>
      <c r="IU297" s="256"/>
      <c r="IV297" s="256"/>
      <c r="IW297" s="256"/>
      <c r="IX297" s="256"/>
      <c r="IY297" s="256"/>
      <c r="IZ297" s="256"/>
      <c r="JA297" s="256"/>
      <c r="JB297" s="256"/>
      <c r="JC297" s="256"/>
      <c r="JD297" s="256"/>
      <c r="JE297" s="256"/>
      <c r="JF297" s="256"/>
      <c r="JG297" s="256"/>
      <c r="JH297" s="256"/>
      <c r="JI297" s="256"/>
      <c r="JJ297" s="256"/>
      <c r="JK297" s="256"/>
      <c r="JL297" s="256"/>
      <c r="JM297" s="256"/>
      <c r="JN297" s="256"/>
      <c r="JO297" s="256"/>
      <c r="JP297" s="256"/>
      <c r="JQ297" s="256"/>
      <c r="JR297" s="256"/>
      <c r="JS297" s="256"/>
      <c r="JT297" s="256"/>
    </row>
    <row r="298" spans="1:280" s="47" customFormat="1" ht="22.5" customHeight="1" x14ac:dyDescent="0.85">
      <c r="R298" s="248"/>
      <c r="S298" s="248"/>
      <c r="BF298" s="256"/>
      <c r="BG298" s="256"/>
      <c r="BH298" s="256"/>
      <c r="BI298" s="256"/>
      <c r="BJ298" s="256"/>
      <c r="BK298" s="256"/>
      <c r="BL298" s="256"/>
      <c r="BM298" s="256"/>
      <c r="BO298" s="57"/>
      <c r="BP298" s="57"/>
      <c r="BQ298" s="124"/>
      <c r="BR298" s="256"/>
      <c r="BS298" s="256"/>
      <c r="BT298" s="256"/>
      <c r="BU298" s="181"/>
      <c r="BV298" s="183"/>
      <c r="BW298" s="183"/>
      <c r="BX298" s="183"/>
      <c r="BY298" s="256"/>
      <c r="BZ298" s="256"/>
      <c r="CA298" s="256"/>
      <c r="CB298" s="256"/>
      <c r="CC298" s="256"/>
      <c r="CD298" s="256"/>
      <c r="CE298" s="256"/>
      <c r="CF298" s="256"/>
      <c r="CG298" s="256"/>
      <c r="CH298" s="256"/>
      <c r="CI298" s="256"/>
      <c r="CJ298" s="256"/>
      <c r="CK298" s="256"/>
      <c r="CL298" s="256"/>
      <c r="CM298" s="256"/>
      <c r="CN298" s="256"/>
      <c r="CO298" s="256"/>
      <c r="CP298" s="256"/>
      <c r="CQ298" s="256"/>
      <c r="CR298" s="256"/>
      <c r="CS298" s="256"/>
      <c r="CT298" s="256"/>
      <c r="CU298" s="256"/>
      <c r="CV298" s="256"/>
      <c r="CW298" s="256"/>
      <c r="CX298" s="256"/>
      <c r="CY298" s="256"/>
      <c r="CZ298" s="256"/>
      <c r="DA298" s="256"/>
      <c r="DB298" s="256"/>
      <c r="DC298" s="256"/>
      <c r="DD298" s="256"/>
      <c r="DE298" s="256"/>
      <c r="DF298" s="256"/>
      <c r="DG298" s="256"/>
      <c r="DH298" s="256"/>
      <c r="DI298" s="256"/>
      <c r="DJ298" s="256"/>
      <c r="DK298" s="256"/>
      <c r="DL298" s="256"/>
      <c r="DM298" s="256"/>
      <c r="DN298" s="256"/>
      <c r="DO298" s="256"/>
      <c r="DP298" s="256"/>
      <c r="DQ298" s="256"/>
      <c r="DR298" s="256"/>
      <c r="DS298" s="256"/>
      <c r="DT298" s="256"/>
      <c r="DU298" s="256"/>
      <c r="DV298" s="256"/>
      <c r="DW298" s="256"/>
      <c r="DX298" s="256"/>
      <c r="DY298" s="256"/>
      <c r="DZ298" s="256"/>
      <c r="EA298" s="256"/>
      <c r="EB298" s="256"/>
      <c r="EC298" s="256"/>
      <c r="ED298" s="256"/>
      <c r="EE298" s="256"/>
      <c r="EF298" s="256"/>
      <c r="EG298" s="256"/>
      <c r="EH298" s="256"/>
      <c r="EI298" s="256"/>
      <c r="EJ298" s="256"/>
      <c r="EK298" s="256"/>
      <c r="EL298" s="256"/>
      <c r="EM298" s="256"/>
      <c r="EN298" s="256"/>
      <c r="EO298" s="256"/>
      <c r="EP298" s="256"/>
      <c r="EQ298" s="256"/>
      <c r="ER298" s="256"/>
      <c r="ES298" s="256"/>
      <c r="ET298" s="256"/>
      <c r="EU298" s="256"/>
      <c r="EV298" s="256"/>
      <c r="EW298" s="256"/>
      <c r="EX298" s="256"/>
      <c r="EY298" s="256"/>
      <c r="EZ298" s="256"/>
      <c r="FA298" s="256"/>
      <c r="FB298" s="256"/>
      <c r="FC298" s="256"/>
      <c r="FD298" s="256"/>
      <c r="FE298" s="256"/>
      <c r="FF298" s="256"/>
      <c r="FG298" s="256"/>
      <c r="FH298" s="256"/>
      <c r="FI298" s="256"/>
      <c r="FJ298" s="256"/>
      <c r="FK298" s="256"/>
      <c r="FL298" s="256"/>
      <c r="FM298" s="256"/>
      <c r="FN298" s="256"/>
      <c r="FO298" s="256"/>
      <c r="FP298" s="256"/>
      <c r="FQ298" s="256"/>
      <c r="FR298" s="256"/>
      <c r="FS298" s="256"/>
      <c r="FT298" s="256"/>
      <c r="FU298" s="256"/>
      <c r="FV298" s="256"/>
      <c r="FW298" s="256"/>
      <c r="FX298" s="256"/>
      <c r="FY298" s="256"/>
      <c r="FZ298" s="256"/>
      <c r="GA298" s="256"/>
      <c r="GB298" s="256"/>
      <c r="GC298" s="256"/>
      <c r="GD298" s="256"/>
      <c r="GE298" s="256"/>
      <c r="GF298" s="256"/>
      <c r="GG298" s="256"/>
      <c r="GH298" s="256"/>
      <c r="GI298" s="256"/>
      <c r="GJ298" s="256"/>
      <c r="GK298" s="256"/>
      <c r="GL298" s="256"/>
      <c r="GM298" s="256"/>
      <c r="GN298" s="256"/>
      <c r="GO298" s="256"/>
      <c r="GP298" s="256"/>
      <c r="GQ298" s="256"/>
      <c r="GR298" s="256"/>
      <c r="GS298" s="256"/>
      <c r="GT298" s="256"/>
      <c r="GU298" s="256"/>
      <c r="GV298" s="256"/>
      <c r="GW298" s="256"/>
      <c r="GX298" s="256"/>
      <c r="GY298" s="256"/>
      <c r="GZ298" s="256"/>
      <c r="HA298" s="256"/>
      <c r="HB298" s="256"/>
      <c r="HC298" s="256"/>
      <c r="HD298" s="256"/>
      <c r="HE298" s="256"/>
      <c r="HF298" s="256"/>
      <c r="HG298" s="256"/>
      <c r="HH298" s="256"/>
      <c r="HI298" s="256"/>
      <c r="HJ298" s="256"/>
      <c r="HK298" s="256"/>
      <c r="HL298" s="256"/>
      <c r="HM298" s="256"/>
      <c r="HN298" s="256"/>
      <c r="HO298" s="256"/>
      <c r="HP298" s="256"/>
      <c r="HQ298" s="256"/>
      <c r="HR298" s="256"/>
      <c r="HS298" s="256"/>
      <c r="HT298" s="256"/>
      <c r="HU298" s="256"/>
      <c r="HV298" s="256"/>
      <c r="HW298" s="256"/>
      <c r="HX298" s="256"/>
      <c r="HY298" s="256"/>
      <c r="HZ298" s="256"/>
      <c r="IA298" s="256"/>
      <c r="IB298" s="256"/>
      <c r="IC298" s="256"/>
      <c r="ID298" s="256"/>
      <c r="IE298" s="256"/>
      <c r="IF298" s="256"/>
      <c r="IG298" s="256"/>
      <c r="IH298" s="256"/>
      <c r="II298" s="256"/>
      <c r="IJ298" s="256"/>
      <c r="IK298" s="256"/>
      <c r="IL298" s="256"/>
      <c r="IM298" s="256"/>
      <c r="IN298" s="256"/>
      <c r="IO298" s="256"/>
      <c r="IP298" s="256"/>
      <c r="IQ298" s="256"/>
      <c r="IR298" s="256"/>
      <c r="IS298" s="256"/>
      <c r="IT298" s="256"/>
      <c r="IU298" s="256"/>
      <c r="IV298" s="256"/>
      <c r="IW298" s="256"/>
      <c r="IX298" s="256"/>
      <c r="IY298" s="256"/>
      <c r="IZ298" s="256"/>
      <c r="JA298" s="256"/>
      <c r="JB298" s="256"/>
      <c r="JC298" s="256"/>
      <c r="JD298" s="256"/>
      <c r="JE298" s="256"/>
      <c r="JF298" s="256"/>
      <c r="JG298" s="256"/>
      <c r="JH298" s="256"/>
      <c r="JI298" s="256"/>
      <c r="JJ298" s="256"/>
      <c r="JK298" s="256"/>
      <c r="JL298" s="256"/>
      <c r="JM298" s="256"/>
      <c r="JN298" s="256"/>
      <c r="JO298" s="256"/>
      <c r="JP298" s="256"/>
      <c r="JQ298" s="256"/>
      <c r="JR298" s="256"/>
      <c r="JS298" s="256"/>
      <c r="JT298" s="256"/>
    </row>
    <row r="299" spans="1:280" s="47" customFormat="1" ht="48.6" x14ac:dyDescent="0.85">
      <c r="R299" s="248"/>
      <c r="S299" s="248"/>
      <c r="BR299" s="256"/>
      <c r="BS299" s="256"/>
      <c r="BT299" s="256"/>
      <c r="BU299" s="181"/>
      <c r="BV299" s="182"/>
      <c r="BW299" s="182"/>
      <c r="BX299" s="183"/>
    </row>
    <row r="300" spans="1:280" s="47" customFormat="1" ht="48.6" x14ac:dyDescent="0.85">
      <c r="R300" s="248"/>
      <c r="S300" s="248"/>
      <c r="BR300" s="256"/>
      <c r="BS300" s="256"/>
      <c r="BT300" s="256"/>
      <c r="BU300" s="181"/>
      <c r="BV300" s="182"/>
      <c r="BW300" s="182"/>
      <c r="BX300" s="183"/>
    </row>
    <row r="301" spans="1:280" s="47" customFormat="1" ht="48.6" x14ac:dyDescent="0.85">
      <c r="R301" s="248"/>
      <c r="S301" s="248"/>
      <c r="BR301" s="256"/>
      <c r="BS301" s="256"/>
      <c r="BT301" s="256"/>
      <c r="BU301" s="181"/>
      <c r="BV301" s="182"/>
      <c r="BW301" s="182"/>
      <c r="BX301" s="183"/>
    </row>
    <row r="302" spans="1:280" s="47" customFormat="1" ht="48.6" x14ac:dyDescent="0.85">
      <c r="R302" s="248"/>
      <c r="S302" s="248"/>
      <c r="BR302" s="256"/>
      <c r="BS302" s="256"/>
      <c r="BT302" s="256"/>
      <c r="BU302" s="181"/>
      <c r="BV302" s="182"/>
      <c r="BW302" s="182"/>
      <c r="BX302" s="183"/>
    </row>
    <row r="303" spans="1:280" s="47" customFormat="1" ht="48.6" x14ac:dyDescent="0.85">
      <c r="R303" s="248"/>
      <c r="S303" s="248"/>
      <c r="BR303" s="256"/>
      <c r="BS303" s="256"/>
      <c r="BT303" s="256"/>
      <c r="BU303" s="181"/>
      <c r="BV303" s="182"/>
      <c r="BW303" s="182"/>
      <c r="BX303" s="183"/>
    </row>
    <row r="304" spans="1:280" s="47" customFormat="1" ht="48.6" x14ac:dyDescent="0.85">
      <c r="R304" s="248"/>
      <c r="S304" s="248"/>
      <c r="BR304" s="256"/>
      <c r="BS304" s="256"/>
      <c r="BT304" s="256"/>
      <c r="BU304" s="181"/>
      <c r="BV304" s="182"/>
      <c r="BW304" s="182"/>
      <c r="BX304" s="183"/>
    </row>
    <row r="305" spans="18:76" s="47" customFormat="1" ht="48.6" x14ac:dyDescent="0.85">
      <c r="R305" s="248"/>
      <c r="S305" s="248"/>
      <c r="BR305" s="256"/>
      <c r="BS305" s="256"/>
      <c r="BT305" s="256"/>
      <c r="BU305" s="181"/>
      <c r="BV305" s="182"/>
      <c r="BW305" s="182"/>
      <c r="BX305" s="183"/>
    </row>
    <row r="306" spans="18:76" s="47" customFormat="1" ht="48.6" x14ac:dyDescent="0.85">
      <c r="R306" s="248"/>
      <c r="S306" s="248"/>
      <c r="BR306" s="256"/>
      <c r="BS306" s="256"/>
      <c r="BT306" s="256"/>
      <c r="BU306" s="181"/>
      <c r="BV306" s="182"/>
      <c r="BW306" s="182"/>
      <c r="BX306" s="183"/>
    </row>
    <row r="307" spans="18:76" s="47" customFormat="1" ht="48.6" x14ac:dyDescent="0.85">
      <c r="R307" s="248"/>
      <c r="S307" s="248"/>
      <c r="BR307" s="256"/>
      <c r="BS307" s="256"/>
      <c r="BT307" s="256"/>
      <c r="BU307" s="181"/>
      <c r="BV307" s="182"/>
      <c r="BW307" s="182"/>
      <c r="BX307" s="183"/>
    </row>
    <row r="308" spans="18:76" s="47" customFormat="1" ht="48.6" x14ac:dyDescent="0.85">
      <c r="R308" s="248"/>
      <c r="S308" s="248"/>
      <c r="BR308" s="256"/>
      <c r="BS308" s="256"/>
      <c r="BT308" s="256"/>
      <c r="BU308" s="181"/>
      <c r="BV308" s="182"/>
      <c r="BW308" s="182"/>
      <c r="BX308" s="183"/>
    </row>
    <row r="309" spans="18:76" s="47" customFormat="1" ht="48.6" x14ac:dyDescent="0.85">
      <c r="R309" s="248"/>
      <c r="S309" s="248"/>
      <c r="BR309" s="256"/>
      <c r="BS309" s="256"/>
      <c r="BT309" s="256"/>
      <c r="BU309" s="181"/>
      <c r="BV309" s="182"/>
      <c r="BW309" s="182"/>
      <c r="BX309" s="183"/>
    </row>
    <row r="310" spans="18:76" s="47" customFormat="1" ht="48.6" x14ac:dyDescent="0.85">
      <c r="R310" s="248"/>
      <c r="S310" s="248"/>
      <c r="BR310" s="256"/>
      <c r="BS310" s="256"/>
      <c r="BT310" s="256"/>
      <c r="BU310" s="181"/>
      <c r="BV310" s="182"/>
      <c r="BW310" s="182"/>
      <c r="BX310" s="183"/>
    </row>
    <row r="311" spans="18:76" s="47" customFormat="1" ht="48.6" x14ac:dyDescent="0.85">
      <c r="R311" s="248"/>
      <c r="S311" s="248"/>
      <c r="BR311" s="256"/>
      <c r="BS311" s="256"/>
      <c r="BT311" s="256"/>
      <c r="BU311" s="181"/>
      <c r="BV311" s="182"/>
      <c r="BW311" s="182"/>
      <c r="BX311" s="183"/>
    </row>
    <row r="312" spans="18:76" s="47" customFormat="1" ht="48.6" x14ac:dyDescent="0.85">
      <c r="R312" s="248"/>
      <c r="S312" s="248"/>
      <c r="BR312" s="256"/>
      <c r="BS312" s="256"/>
      <c r="BT312" s="256"/>
      <c r="BU312" s="181"/>
      <c r="BV312" s="182"/>
      <c r="BW312" s="182"/>
      <c r="BX312" s="183"/>
    </row>
    <row r="313" spans="18:76" s="47" customFormat="1" ht="48.6" x14ac:dyDescent="0.85">
      <c r="R313" s="248"/>
      <c r="S313" s="248"/>
      <c r="BR313" s="256"/>
      <c r="BS313" s="256"/>
      <c r="BT313" s="256"/>
      <c r="BU313" s="181"/>
      <c r="BV313" s="182"/>
      <c r="BW313" s="182"/>
      <c r="BX313" s="183"/>
    </row>
    <row r="314" spans="18:76" s="47" customFormat="1" ht="48.6" x14ac:dyDescent="0.85">
      <c r="R314" s="248"/>
      <c r="S314" s="248"/>
      <c r="BR314" s="256"/>
      <c r="BS314" s="256"/>
      <c r="BT314" s="256"/>
      <c r="BU314" s="181"/>
      <c r="BV314" s="182"/>
      <c r="BW314" s="182"/>
      <c r="BX314" s="183"/>
    </row>
    <row r="315" spans="18:76" s="47" customFormat="1" ht="48.6" x14ac:dyDescent="0.85">
      <c r="R315" s="248"/>
      <c r="S315" s="248"/>
      <c r="BR315" s="256"/>
      <c r="BS315" s="256"/>
      <c r="BT315" s="256"/>
      <c r="BU315" s="181"/>
      <c r="BV315" s="182"/>
      <c r="BW315" s="182"/>
      <c r="BX315" s="183"/>
    </row>
    <row r="316" spans="18:76" s="47" customFormat="1" ht="48.6" x14ac:dyDescent="0.85">
      <c r="R316" s="248"/>
      <c r="S316" s="248"/>
      <c r="BR316" s="256"/>
      <c r="BS316" s="256"/>
      <c r="BT316" s="256"/>
      <c r="BU316" s="181"/>
      <c r="BV316" s="182"/>
      <c r="BW316" s="182"/>
      <c r="BX316" s="183"/>
    </row>
    <row r="317" spans="18:76" s="47" customFormat="1" ht="48.6" x14ac:dyDescent="0.85">
      <c r="R317" s="248"/>
      <c r="S317" s="248"/>
      <c r="BR317" s="256"/>
      <c r="BS317" s="256"/>
      <c r="BT317" s="256"/>
      <c r="BU317" s="181"/>
      <c r="BV317" s="182"/>
      <c r="BW317" s="182"/>
      <c r="BX317" s="183"/>
    </row>
    <row r="318" spans="18:76" s="47" customFormat="1" ht="48.6" x14ac:dyDescent="0.85">
      <c r="R318" s="248"/>
      <c r="S318" s="248"/>
      <c r="BR318" s="256"/>
      <c r="BS318" s="256"/>
      <c r="BT318" s="256"/>
      <c r="BU318" s="181"/>
      <c r="BV318" s="182"/>
      <c r="BW318" s="182"/>
      <c r="BX318" s="183"/>
    </row>
    <row r="319" spans="18:76" s="47" customFormat="1" ht="48.6" x14ac:dyDescent="0.85">
      <c r="R319" s="248"/>
      <c r="S319" s="248"/>
      <c r="BR319" s="256"/>
      <c r="BS319" s="256"/>
      <c r="BT319" s="256"/>
      <c r="BU319" s="181"/>
      <c r="BV319" s="182"/>
      <c r="BW319" s="182"/>
      <c r="BX319" s="183"/>
    </row>
    <row r="320" spans="18:76" s="47" customFormat="1" ht="48.6" x14ac:dyDescent="0.85">
      <c r="R320" s="248"/>
      <c r="S320" s="248"/>
      <c r="BR320" s="256"/>
      <c r="BS320" s="256"/>
      <c r="BT320" s="256"/>
      <c r="BU320" s="181"/>
      <c r="BV320" s="182"/>
      <c r="BW320" s="182"/>
      <c r="BX320" s="183"/>
    </row>
    <row r="321" spans="18:76" s="47" customFormat="1" ht="48.6" x14ac:dyDescent="0.85">
      <c r="R321" s="248"/>
      <c r="S321" s="248"/>
      <c r="BR321" s="256"/>
      <c r="BS321" s="256"/>
      <c r="BT321" s="256"/>
      <c r="BU321" s="181"/>
      <c r="BV321" s="182"/>
      <c r="BW321" s="182"/>
      <c r="BX321" s="183"/>
    </row>
    <row r="322" spans="18:76" s="47" customFormat="1" ht="48.6" x14ac:dyDescent="0.85">
      <c r="R322" s="248"/>
      <c r="S322" s="248"/>
      <c r="BR322" s="256"/>
      <c r="BS322" s="256"/>
      <c r="BT322" s="256"/>
      <c r="BU322" s="181"/>
      <c r="BV322" s="182"/>
      <c r="BW322" s="182"/>
      <c r="BX322" s="183"/>
    </row>
    <row r="323" spans="18:76" s="47" customFormat="1" ht="48.6" x14ac:dyDescent="0.85">
      <c r="R323" s="248"/>
      <c r="S323" s="248"/>
      <c r="BR323" s="256"/>
      <c r="BS323" s="256"/>
      <c r="BT323" s="256"/>
      <c r="BU323" s="181"/>
      <c r="BV323" s="182"/>
      <c r="BW323" s="182"/>
      <c r="BX323" s="183"/>
    </row>
    <row r="324" spans="18:76" s="47" customFormat="1" ht="48.6" x14ac:dyDescent="0.85">
      <c r="R324" s="248"/>
      <c r="S324" s="248"/>
      <c r="BR324" s="256"/>
      <c r="BS324" s="256"/>
      <c r="BT324" s="256"/>
      <c r="BU324" s="181"/>
      <c r="BV324" s="182"/>
      <c r="BW324" s="182"/>
      <c r="BX324" s="183"/>
    </row>
    <row r="325" spans="18:76" s="47" customFormat="1" ht="48.6" x14ac:dyDescent="0.85">
      <c r="R325" s="248"/>
      <c r="S325" s="248"/>
      <c r="BR325" s="256"/>
      <c r="BS325" s="256"/>
      <c r="BT325" s="256"/>
      <c r="BU325" s="181"/>
      <c r="BV325" s="182"/>
      <c r="BW325" s="182"/>
      <c r="BX325" s="183"/>
    </row>
    <row r="326" spans="18:76" s="47" customFormat="1" ht="48.6" x14ac:dyDescent="0.85">
      <c r="R326" s="248"/>
      <c r="S326" s="248"/>
      <c r="BR326" s="256"/>
      <c r="BS326" s="256"/>
      <c r="BT326" s="256"/>
      <c r="BU326" s="181"/>
      <c r="BV326" s="182"/>
      <c r="BW326" s="182"/>
      <c r="BX326" s="183"/>
    </row>
    <row r="327" spans="18:76" s="47" customFormat="1" ht="48.6" x14ac:dyDescent="0.85">
      <c r="R327" s="248"/>
      <c r="S327" s="248"/>
      <c r="BR327" s="256"/>
      <c r="BS327" s="256"/>
      <c r="BT327" s="256"/>
      <c r="BU327" s="181"/>
      <c r="BV327" s="182"/>
      <c r="BW327" s="182"/>
      <c r="BX327" s="183"/>
    </row>
    <row r="328" spans="18:76" s="47" customFormat="1" ht="48.6" x14ac:dyDescent="0.85">
      <c r="R328" s="248"/>
      <c r="S328" s="248"/>
      <c r="BR328" s="256"/>
      <c r="BS328" s="256"/>
      <c r="BT328" s="256"/>
      <c r="BU328" s="181"/>
      <c r="BV328" s="182"/>
      <c r="BW328" s="182"/>
      <c r="BX328" s="183"/>
    </row>
    <row r="329" spans="18:76" s="47" customFormat="1" ht="48.6" x14ac:dyDescent="0.85">
      <c r="R329" s="248"/>
      <c r="S329" s="248"/>
      <c r="BR329" s="256"/>
      <c r="BS329" s="256"/>
      <c r="BT329" s="256"/>
      <c r="BU329" s="181"/>
      <c r="BV329" s="182"/>
      <c r="BW329" s="182"/>
      <c r="BX329" s="183"/>
    </row>
    <row r="330" spans="18:76" s="47" customFormat="1" ht="48.6" x14ac:dyDescent="0.85">
      <c r="R330" s="248"/>
      <c r="S330" s="248"/>
      <c r="BR330" s="256"/>
      <c r="BS330" s="256"/>
      <c r="BT330" s="256"/>
      <c r="BU330" s="181"/>
      <c r="BV330" s="182"/>
      <c r="BW330" s="182"/>
      <c r="BX330" s="183"/>
    </row>
    <row r="331" spans="18:76" s="47" customFormat="1" ht="48.6" x14ac:dyDescent="0.85">
      <c r="R331" s="248"/>
      <c r="S331" s="248"/>
      <c r="BR331" s="256"/>
      <c r="BS331" s="256"/>
      <c r="BT331" s="256"/>
      <c r="BU331" s="181"/>
      <c r="BV331" s="182"/>
      <c r="BW331" s="182"/>
      <c r="BX331" s="183"/>
    </row>
    <row r="332" spans="18:76" s="47" customFormat="1" ht="48.6" x14ac:dyDescent="0.85">
      <c r="R332" s="248"/>
      <c r="S332" s="248"/>
      <c r="BR332" s="256"/>
      <c r="BS332" s="256"/>
      <c r="BT332" s="256"/>
      <c r="BU332" s="181"/>
      <c r="BV332" s="182"/>
      <c r="BW332" s="182"/>
      <c r="BX332" s="183"/>
    </row>
    <row r="333" spans="18:76" s="47" customFormat="1" ht="48.6" x14ac:dyDescent="0.85">
      <c r="R333" s="248"/>
      <c r="S333" s="248"/>
      <c r="BR333" s="256"/>
      <c r="BS333" s="256"/>
      <c r="BT333" s="256"/>
      <c r="BU333" s="181"/>
      <c r="BV333" s="182"/>
      <c r="BW333" s="182"/>
      <c r="BX333" s="183"/>
    </row>
    <row r="334" spans="18:76" s="47" customFormat="1" ht="48.6" x14ac:dyDescent="0.85">
      <c r="R334" s="248"/>
      <c r="S334" s="248"/>
      <c r="BR334" s="256"/>
      <c r="BS334" s="256"/>
      <c r="BT334" s="256"/>
      <c r="BU334" s="181"/>
      <c r="BV334" s="182"/>
      <c r="BW334" s="182"/>
      <c r="BX334" s="183"/>
    </row>
    <row r="335" spans="18:76" s="47" customFormat="1" ht="48.6" x14ac:dyDescent="0.85">
      <c r="R335" s="248"/>
      <c r="S335" s="248"/>
      <c r="BR335" s="256"/>
      <c r="BS335" s="256"/>
      <c r="BT335" s="256"/>
      <c r="BU335" s="181"/>
      <c r="BV335" s="182"/>
      <c r="BW335" s="182"/>
      <c r="BX335" s="183"/>
    </row>
    <row r="336" spans="18:76" s="47" customFormat="1" ht="48.6" x14ac:dyDescent="0.85">
      <c r="R336" s="248"/>
      <c r="S336" s="248"/>
      <c r="BR336" s="256"/>
      <c r="BS336" s="256"/>
      <c r="BT336" s="256"/>
      <c r="BU336" s="181"/>
      <c r="BV336" s="182"/>
      <c r="BW336" s="182"/>
      <c r="BX336" s="183"/>
    </row>
    <row r="337" spans="18:76" s="47" customFormat="1" ht="48.6" x14ac:dyDescent="0.85">
      <c r="R337" s="248"/>
      <c r="S337" s="248"/>
      <c r="BR337" s="256"/>
      <c r="BS337" s="256"/>
      <c r="BT337" s="256"/>
      <c r="BU337" s="181"/>
      <c r="BV337" s="182"/>
      <c r="BW337" s="182"/>
      <c r="BX337" s="183"/>
    </row>
    <row r="338" spans="18:76" s="47" customFormat="1" ht="48.6" x14ac:dyDescent="0.85">
      <c r="R338" s="248"/>
      <c r="S338" s="248"/>
      <c r="BR338" s="256"/>
      <c r="BS338" s="256"/>
      <c r="BT338" s="256"/>
      <c r="BU338" s="181"/>
      <c r="BV338" s="182"/>
      <c r="BW338" s="182"/>
      <c r="BX338" s="183"/>
    </row>
    <row r="339" spans="18:76" s="47" customFormat="1" ht="48.6" x14ac:dyDescent="0.85">
      <c r="R339" s="248"/>
      <c r="S339" s="248"/>
      <c r="BR339" s="256"/>
      <c r="BS339" s="256"/>
      <c r="BT339" s="256"/>
      <c r="BU339" s="181"/>
      <c r="BV339" s="182"/>
      <c r="BW339" s="182"/>
      <c r="BX339" s="183"/>
    </row>
    <row r="340" spans="18:76" s="47" customFormat="1" ht="48.6" x14ac:dyDescent="0.85">
      <c r="R340" s="248"/>
      <c r="S340" s="248"/>
      <c r="BR340" s="256"/>
      <c r="BS340" s="256"/>
      <c r="BT340" s="256"/>
      <c r="BU340" s="181"/>
      <c r="BV340" s="182"/>
      <c r="BW340" s="182"/>
      <c r="BX340" s="183"/>
    </row>
    <row r="341" spans="18:76" s="47" customFormat="1" ht="48.6" x14ac:dyDescent="0.85">
      <c r="R341" s="248"/>
      <c r="S341" s="248"/>
      <c r="BR341" s="256"/>
      <c r="BS341" s="256"/>
      <c r="BT341" s="256"/>
      <c r="BU341" s="181"/>
      <c r="BV341" s="182"/>
      <c r="BW341" s="182"/>
      <c r="BX341" s="183"/>
    </row>
    <row r="342" spans="18:76" s="47" customFormat="1" ht="48.6" x14ac:dyDescent="0.85">
      <c r="R342" s="248"/>
      <c r="S342" s="248"/>
      <c r="BR342" s="256"/>
      <c r="BS342" s="256"/>
      <c r="BT342" s="256"/>
      <c r="BU342" s="181"/>
      <c r="BV342" s="182"/>
      <c r="BW342" s="182"/>
      <c r="BX342" s="183"/>
    </row>
    <row r="343" spans="18:76" s="47" customFormat="1" ht="48.6" x14ac:dyDescent="0.85">
      <c r="R343" s="248"/>
      <c r="S343" s="248"/>
      <c r="BR343" s="256"/>
      <c r="BS343" s="256"/>
      <c r="BT343" s="256"/>
      <c r="BU343" s="181"/>
      <c r="BV343" s="182"/>
      <c r="BW343" s="182"/>
      <c r="BX343" s="183"/>
    </row>
    <row r="344" spans="18:76" s="47" customFormat="1" ht="48.6" x14ac:dyDescent="0.85">
      <c r="R344" s="248"/>
      <c r="S344" s="248"/>
      <c r="BR344" s="256"/>
      <c r="BS344" s="256"/>
      <c r="BT344" s="256"/>
      <c r="BU344" s="181"/>
      <c r="BV344" s="182"/>
      <c r="BW344" s="182"/>
      <c r="BX344" s="183"/>
    </row>
    <row r="345" spans="18:76" s="47" customFormat="1" ht="48.6" x14ac:dyDescent="0.85">
      <c r="R345" s="248"/>
      <c r="S345" s="248"/>
      <c r="BR345" s="256"/>
      <c r="BS345" s="256"/>
      <c r="BT345" s="256"/>
      <c r="BU345" s="181"/>
      <c r="BV345" s="182"/>
      <c r="BW345" s="182"/>
      <c r="BX345" s="183"/>
    </row>
    <row r="346" spans="18:76" s="47" customFormat="1" ht="48.6" x14ac:dyDescent="0.85">
      <c r="R346" s="248"/>
      <c r="S346" s="248"/>
      <c r="BR346" s="256"/>
      <c r="BS346" s="256"/>
      <c r="BT346" s="256"/>
      <c r="BU346" s="181"/>
      <c r="BV346" s="182"/>
      <c r="BW346" s="182"/>
      <c r="BX346" s="183"/>
    </row>
    <row r="347" spans="18:76" s="47" customFormat="1" ht="48.6" x14ac:dyDescent="0.85">
      <c r="R347" s="248"/>
      <c r="S347" s="248"/>
      <c r="BR347" s="256"/>
      <c r="BS347" s="256"/>
      <c r="BT347" s="256"/>
      <c r="BU347" s="181"/>
      <c r="BV347" s="182"/>
      <c r="BW347" s="182"/>
      <c r="BX347" s="183"/>
    </row>
    <row r="348" spans="18:76" s="47" customFormat="1" ht="48.6" x14ac:dyDescent="0.85">
      <c r="R348" s="248"/>
      <c r="S348" s="248"/>
      <c r="BR348" s="256"/>
      <c r="BS348" s="256"/>
      <c r="BT348" s="256"/>
      <c r="BU348" s="181"/>
      <c r="BV348" s="182"/>
      <c r="BW348" s="182"/>
      <c r="BX348" s="183"/>
    </row>
    <row r="349" spans="18:76" s="47" customFormat="1" ht="48.6" x14ac:dyDescent="0.85">
      <c r="R349" s="248"/>
      <c r="S349" s="248"/>
      <c r="BR349" s="256"/>
      <c r="BS349" s="256"/>
      <c r="BT349" s="256"/>
      <c r="BU349" s="181"/>
      <c r="BV349" s="182"/>
      <c r="BW349" s="182"/>
      <c r="BX349" s="183"/>
    </row>
    <row r="350" spans="18:76" s="47" customFormat="1" ht="48.6" x14ac:dyDescent="0.85">
      <c r="R350" s="248"/>
      <c r="S350" s="248"/>
      <c r="BR350" s="256"/>
      <c r="BS350" s="256"/>
      <c r="BT350" s="256"/>
      <c r="BU350" s="181"/>
      <c r="BV350" s="182"/>
      <c r="BW350" s="182"/>
      <c r="BX350" s="183"/>
    </row>
    <row r="351" spans="18:76" s="47" customFormat="1" ht="48.6" x14ac:dyDescent="0.85">
      <c r="R351" s="248"/>
      <c r="S351" s="248"/>
      <c r="BR351" s="256"/>
      <c r="BS351" s="256"/>
      <c r="BT351" s="256"/>
      <c r="BU351" s="181"/>
      <c r="BV351" s="182"/>
      <c r="BW351" s="182"/>
      <c r="BX351" s="183"/>
    </row>
    <row r="352" spans="18:76" s="47" customFormat="1" ht="48.6" x14ac:dyDescent="0.85">
      <c r="R352" s="248"/>
      <c r="S352" s="248"/>
      <c r="BR352" s="256"/>
      <c r="BS352" s="256"/>
      <c r="BT352" s="256"/>
      <c r="BU352" s="181"/>
      <c r="BV352" s="182"/>
      <c r="BW352" s="182"/>
      <c r="BX352" s="183"/>
    </row>
    <row r="353" spans="18:76" s="47" customFormat="1" ht="48.6" x14ac:dyDescent="0.85">
      <c r="R353" s="248"/>
      <c r="S353" s="248"/>
      <c r="BR353" s="256"/>
      <c r="BS353" s="256"/>
      <c r="BT353" s="256"/>
      <c r="BU353" s="181"/>
      <c r="BV353" s="182"/>
      <c r="BW353" s="182"/>
      <c r="BX353" s="183"/>
    </row>
    <row r="354" spans="18:76" s="47" customFormat="1" ht="48.6" x14ac:dyDescent="0.85">
      <c r="R354" s="248"/>
      <c r="S354" s="248"/>
      <c r="BR354" s="256"/>
      <c r="BS354" s="256"/>
      <c r="BT354" s="256"/>
      <c r="BU354" s="181"/>
      <c r="BV354" s="182"/>
      <c r="BW354" s="182"/>
      <c r="BX354" s="183"/>
    </row>
    <row r="355" spans="18:76" s="47" customFormat="1" ht="48.6" x14ac:dyDescent="0.85">
      <c r="R355" s="248"/>
      <c r="S355" s="248"/>
      <c r="BR355" s="256"/>
      <c r="BS355" s="256"/>
      <c r="BT355" s="256"/>
      <c r="BU355" s="181"/>
      <c r="BV355" s="182"/>
      <c r="BW355" s="182"/>
      <c r="BX355" s="183"/>
    </row>
    <row r="356" spans="18:76" s="47" customFormat="1" ht="48.6" x14ac:dyDescent="0.85">
      <c r="R356" s="248"/>
      <c r="S356" s="248"/>
      <c r="BR356" s="256"/>
      <c r="BS356" s="256"/>
      <c r="BT356" s="256"/>
      <c r="BU356" s="181"/>
      <c r="BV356" s="182"/>
      <c r="BW356" s="182"/>
      <c r="BX356" s="183"/>
    </row>
    <row r="357" spans="18:76" s="47" customFormat="1" ht="48.6" x14ac:dyDescent="0.85">
      <c r="R357" s="248"/>
      <c r="S357" s="248"/>
      <c r="BR357" s="256"/>
      <c r="BS357" s="256"/>
      <c r="BT357" s="256"/>
      <c r="BU357" s="181"/>
      <c r="BV357" s="182"/>
      <c r="BW357" s="182"/>
      <c r="BX357" s="183"/>
    </row>
    <row r="358" spans="18:76" s="47" customFormat="1" ht="48.6" x14ac:dyDescent="0.85">
      <c r="R358" s="248"/>
      <c r="S358" s="248"/>
      <c r="BR358" s="256"/>
      <c r="BS358" s="256"/>
      <c r="BT358" s="256"/>
      <c r="BU358" s="181"/>
      <c r="BV358" s="182"/>
      <c r="BW358" s="182"/>
      <c r="BX358" s="183"/>
    </row>
    <row r="359" spans="18:76" s="47" customFormat="1" ht="48.6" x14ac:dyDescent="0.85">
      <c r="R359" s="248"/>
      <c r="S359" s="248"/>
      <c r="BR359" s="256"/>
      <c r="BS359" s="256"/>
      <c r="BT359" s="256"/>
      <c r="BU359" s="181"/>
      <c r="BV359" s="182"/>
      <c r="BW359" s="182"/>
      <c r="BX359" s="183"/>
    </row>
    <row r="360" spans="18:76" s="47" customFormat="1" ht="48.6" x14ac:dyDescent="0.85">
      <c r="R360" s="248"/>
      <c r="S360" s="248"/>
      <c r="BR360" s="256"/>
      <c r="BS360" s="256"/>
      <c r="BT360" s="256"/>
      <c r="BU360" s="181"/>
      <c r="BV360" s="182"/>
      <c r="BW360" s="182"/>
      <c r="BX360" s="183"/>
    </row>
    <row r="361" spans="18:76" s="47" customFormat="1" ht="48.6" x14ac:dyDescent="0.85">
      <c r="R361" s="248"/>
      <c r="S361" s="248"/>
      <c r="BR361" s="256"/>
      <c r="BS361" s="256"/>
      <c r="BT361" s="256"/>
      <c r="BU361" s="181"/>
      <c r="BV361" s="182"/>
      <c r="BW361" s="182"/>
      <c r="BX361" s="183"/>
    </row>
    <row r="362" spans="18:76" s="47" customFormat="1" ht="48.6" x14ac:dyDescent="0.85">
      <c r="R362" s="248"/>
      <c r="S362" s="248"/>
      <c r="BR362" s="256"/>
      <c r="BS362" s="256"/>
      <c r="BT362" s="256"/>
      <c r="BU362" s="181"/>
      <c r="BV362" s="182"/>
      <c r="BW362" s="182"/>
      <c r="BX362" s="183"/>
    </row>
    <row r="363" spans="18:76" s="47" customFormat="1" ht="48.6" x14ac:dyDescent="0.85">
      <c r="R363" s="248"/>
      <c r="S363" s="248"/>
      <c r="BR363" s="256"/>
      <c r="BS363" s="256"/>
      <c r="BT363" s="256"/>
      <c r="BU363" s="181"/>
      <c r="BV363" s="182"/>
      <c r="BW363" s="182"/>
      <c r="BX363" s="183"/>
    </row>
    <row r="364" spans="18:76" s="47" customFormat="1" ht="48.6" x14ac:dyDescent="0.85">
      <c r="R364" s="248"/>
      <c r="S364" s="248"/>
      <c r="BR364" s="256"/>
      <c r="BS364" s="256"/>
      <c r="BT364" s="256"/>
      <c r="BU364" s="181"/>
      <c r="BV364" s="182"/>
      <c r="BW364" s="182"/>
      <c r="BX364" s="183"/>
    </row>
    <row r="365" spans="18:76" s="47" customFormat="1" ht="48.6" x14ac:dyDescent="0.85">
      <c r="R365" s="248"/>
      <c r="S365" s="248"/>
      <c r="BR365" s="256"/>
      <c r="BS365" s="256"/>
      <c r="BT365" s="256"/>
      <c r="BU365" s="181"/>
      <c r="BV365" s="182"/>
      <c r="BW365" s="182"/>
      <c r="BX365" s="183"/>
    </row>
    <row r="366" spans="18:76" s="47" customFormat="1" ht="48.6" x14ac:dyDescent="0.85">
      <c r="R366" s="248"/>
      <c r="S366" s="248"/>
      <c r="BR366" s="256"/>
      <c r="BS366" s="256"/>
      <c r="BT366" s="256"/>
      <c r="BU366" s="181"/>
      <c r="BV366" s="182"/>
      <c r="BW366" s="182"/>
      <c r="BX366" s="183"/>
    </row>
    <row r="367" spans="18:76" s="47" customFormat="1" ht="48.6" x14ac:dyDescent="0.85">
      <c r="R367" s="248"/>
      <c r="S367" s="248"/>
      <c r="BR367" s="256"/>
      <c r="BS367" s="256"/>
      <c r="BT367" s="256"/>
      <c r="BU367" s="181"/>
      <c r="BV367" s="182"/>
      <c r="BW367" s="182"/>
      <c r="BX367" s="183"/>
    </row>
    <row r="368" spans="18:76" s="47" customFormat="1" ht="48.6" x14ac:dyDescent="0.85">
      <c r="R368" s="248"/>
      <c r="S368" s="248"/>
      <c r="BR368" s="256"/>
      <c r="BS368" s="256"/>
      <c r="BT368" s="256"/>
      <c r="BU368" s="181"/>
      <c r="BV368" s="182"/>
      <c r="BW368" s="182"/>
      <c r="BX368" s="183"/>
    </row>
    <row r="369" spans="18:76" s="47" customFormat="1" ht="48.6" x14ac:dyDescent="0.85">
      <c r="R369" s="248"/>
      <c r="S369" s="248"/>
      <c r="BR369" s="256"/>
      <c r="BS369" s="256"/>
      <c r="BT369" s="256"/>
      <c r="BU369" s="181"/>
      <c r="BV369" s="182"/>
      <c r="BW369" s="182"/>
      <c r="BX369" s="183"/>
    </row>
    <row r="370" spans="18:76" s="47" customFormat="1" ht="48.6" x14ac:dyDescent="0.85">
      <c r="R370" s="248"/>
      <c r="S370" s="248"/>
      <c r="BR370" s="256"/>
      <c r="BS370" s="256"/>
      <c r="BT370" s="256"/>
      <c r="BU370" s="181"/>
      <c r="BV370" s="182"/>
      <c r="BW370" s="182"/>
      <c r="BX370" s="183"/>
    </row>
    <row r="371" spans="18:76" s="47" customFormat="1" ht="48.6" x14ac:dyDescent="0.85">
      <c r="R371" s="248"/>
      <c r="S371" s="248"/>
      <c r="BR371" s="256"/>
      <c r="BS371" s="256"/>
      <c r="BT371" s="256"/>
      <c r="BU371" s="181"/>
      <c r="BV371" s="182"/>
      <c r="BW371" s="182"/>
      <c r="BX371" s="183"/>
    </row>
    <row r="372" spans="18:76" s="47" customFormat="1" ht="48.6" x14ac:dyDescent="0.85">
      <c r="R372" s="248"/>
      <c r="S372" s="248"/>
      <c r="BR372" s="256"/>
      <c r="BS372" s="256"/>
      <c r="BT372" s="256"/>
      <c r="BU372" s="181"/>
      <c r="BV372" s="182"/>
      <c r="BW372" s="182"/>
      <c r="BX372" s="183"/>
    </row>
    <row r="373" spans="18:76" s="47" customFormat="1" ht="48.6" x14ac:dyDescent="0.85">
      <c r="R373" s="248"/>
      <c r="S373" s="248"/>
      <c r="BR373" s="256"/>
      <c r="BS373" s="256"/>
      <c r="BT373" s="256"/>
      <c r="BU373" s="181"/>
      <c r="BV373" s="182"/>
      <c r="BW373" s="182"/>
      <c r="BX373" s="183"/>
    </row>
    <row r="374" spans="18:76" s="47" customFormat="1" ht="48.6" x14ac:dyDescent="0.85">
      <c r="R374" s="248"/>
      <c r="S374" s="248"/>
      <c r="BR374" s="256"/>
      <c r="BS374" s="256"/>
      <c r="BT374" s="256"/>
      <c r="BU374" s="181"/>
      <c r="BV374" s="182"/>
      <c r="BW374" s="182"/>
      <c r="BX374" s="183"/>
    </row>
    <row r="375" spans="18:76" s="47" customFormat="1" ht="48.6" x14ac:dyDescent="0.85">
      <c r="R375" s="248"/>
      <c r="S375" s="248"/>
      <c r="BR375" s="256"/>
      <c r="BS375" s="256"/>
      <c r="BT375" s="256"/>
      <c r="BU375" s="181"/>
      <c r="BV375" s="182"/>
      <c r="BW375" s="182"/>
      <c r="BX375" s="183"/>
    </row>
    <row r="376" spans="18:76" s="47" customFormat="1" ht="48.6" x14ac:dyDescent="0.85">
      <c r="R376" s="248"/>
      <c r="S376" s="248"/>
      <c r="BR376" s="256"/>
      <c r="BS376" s="256"/>
      <c r="BT376" s="256"/>
      <c r="BU376" s="181"/>
      <c r="BV376" s="182"/>
      <c r="BW376" s="182"/>
      <c r="BX376" s="183"/>
    </row>
    <row r="377" spans="18:76" s="47" customFormat="1" ht="48.6" x14ac:dyDescent="0.85">
      <c r="R377" s="248"/>
      <c r="S377" s="248"/>
      <c r="BR377" s="256"/>
      <c r="BS377" s="256"/>
      <c r="BT377" s="256"/>
      <c r="BU377" s="181"/>
      <c r="BV377" s="182"/>
      <c r="BW377" s="182"/>
      <c r="BX377" s="183"/>
    </row>
    <row r="378" spans="18:76" s="47" customFormat="1" ht="48.6" x14ac:dyDescent="0.85">
      <c r="R378" s="248"/>
      <c r="S378" s="248"/>
      <c r="BR378" s="256"/>
      <c r="BS378" s="256"/>
      <c r="BT378" s="256"/>
      <c r="BU378" s="181"/>
      <c r="BV378" s="182"/>
      <c r="BW378" s="182"/>
      <c r="BX378" s="183"/>
    </row>
    <row r="379" spans="18:76" s="47" customFormat="1" ht="48.6" x14ac:dyDescent="0.85">
      <c r="R379" s="248"/>
      <c r="S379" s="248"/>
      <c r="BR379" s="256"/>
      <c r="BS379" s="256"/>
      <c r="BT379" s="256"/>
      <c r="BU379" s="181"/>
      <c r="BV379" s="182"/>
      <c r="BW379" s="182"/>
      <c r="BX379" s="183"/>
    </row>
    <row r="437" spans="18:76" x14ac:dyDescent="0.55000000000000004">
      <c r="R437" s="4"/>
      <c r="S437" s="4"/>
      <c r="BR437" s="4"/>
      <c r="BS437" s="4"/>
      <c r="BT437" s="4"/>
      <c r="BU437" s="4"/>
      <c r="BV437" s="4"/>
      <c r="BW437" s="4"/>
      <c r="BX437" s="4"/>
    </row>
    <row r="438" spans="18:76" x14ac:dyDescent="0.55000000000000004">
      <c r="R438" s="4"/>
      <c r="S438" s="4"/>
      <c r="BR438" s="4"/>
      <c r="BS438" s="4"/>
      <c r="BT438" s="4"/>
      <c r="BU438" s="4"/>
      <c r="BV438" s="4"/>
      <c r="BW438" s="4"/>
      <c r="BX438" s="4"/>
    </row>
    <row r="439" spans="18:76" x14ac:dyDescent="0.55000000000000004">
      <c r="R439" s="4"/>
      <c r="S439" s="4"/>
      <c r="BR439" s="4"/>
      <c r="BS439" s="4"/>
      <c r="BT439" s="4"/>
      <c r="BU439" s="4"/>
      <c r="BV439" s="4"/>
      <c r="BW439" s="4"/>
      <c r="BX439" s="4"/>
    </row>
    <row r="440" spans="18:76" x14ac:dyDescent="0.55000000000000004">
      <c r="R440" s="4"/>
      <c r="S440" s="4"/>
      <c r="BR440" s="4"/>
      <c r="BS440" s="4"/>
      <c r="BT440" s="4"/>
      <c r="BU440" s="4"/>
      <c r="BV440" s="4"/>
      <c r="BW440" s="4"/>
      <c r="BX440" s="4"/>
    </row>
    <row r="441" spans="18:76" x14ac:dyDescent="0.55000000000000004">
      <c r="R441" s="4"/>
      <c r="S441" s="4"/>
      <c r="BR441" s="4"/>
      <c r="BS441" s="4"/>
      <c r="BT441" s="4"/>
      <c r="BU441" s="4"/>
      <c r="BV441" s="4"/>
      <c r="BW441" s="4"/>
      <c r="BX441" s="4"/>
    </row>
    <row r="442" spans="18:76" x14ac:dyDescent="0.55000000000000004">
      <c r="R442" s="4"/>
      <c r="S442" s="4"/>
      <c r="BR442" s="4"/>
      <c r="BS442" s="4"/>
      <c r="BT442" s="4"/>
      <c r="BU442" s="4"/>
      <c r="BV442" s="4"/>
      <c r="BW442" s="4"/>
      <c r="BX442" s="4"/>
    </row>
    <row r="443" spans="18:76" x14ac:dyDescent="0.55000000000000004">
      <c r="R443" s="4"/>
      <c r="S443" s="4"/>
      <c r="BR443" s="4"/>
      <c r="BS443" s="4"/>
      <c r="BT443" s="4"/>
      <c r="BU443" s="4"/>
      <c r="BV443" s="4"/>
      <c r="BW443" s="4"/>
      <c r="BX443" s="4"/>
    </row>
    <row r="444" spans="18:76" x14ac:dyDescent="0.55000000000000004">
      <c r="R444" s="4"/>
      <c r="S444" s="4"/>
      <c r="BR444" s="4"/>
      <c r="BS444" s="4"/>
      <c r="BT444" s="4"/>
      <c r="BU444" s="4"/>
      <c r="BV444" s="4"/>
      <c r="BW444" s="4"/>
      <c r="BX444" s="4"/>
    </row>
    <row r="445" spans="18:76" x14ac:dyDescent="0.55000000000000004">
      <c r="R445" s="4"/>
      <c r="S445" s="4"/>
      <c r="BR445" s="4"/>
      <c r="BS445" s="4"/>
      <c r="BT445" s="4"/>
      <c r="BU445" s="4"/>
      <c r="BV445" s="4"/>
      <c r="BW445" s="4"/>
      <c r="BX445" s="4"/>
    </row>
    <row r="446" spans="18:76" x14ac:dyDescent="0.55000000000000004">
      <c r="R446" s="4"/>
      <c r="S446" s="4"/>
      <c r="BR446" s="4"/>
      <c r="BS446" s="4"/>
      <c r="BT446" s="4"/>
      <c r="BU446" s="4"/>
      <c r="BV446" s="4"/>
      <c r="BW446" s="4"/>
      <c r="BX446" s="4"/>
    </row>
    <row r="447" spans="18:76" x14ac:dyDescent="0.55000000000000004">
      <c r="R447" s="4"/>
      <c r="S447" s="4"/>
      <c r="BR447" s="4"/>
      <c r="BS447" s="4"/>
      <c r="BT447" s="4"/>
      <c r="BU447" s="4"/>
      <c r="BV447" s="4"/>
      <c r="BW447" s="4"/>
      <c r="BX447" s="4"/>
    </row>
    <row r="448" spans="18:76" x14ac:dyDescent="0.55000000000000004">
      <c r="R448" s="4"/>
      <c r="S448" s="4"/>
      <c r="BR448" s="4"/>
      <c r="BS448" s="4"/>
      <c r="BT448" s="4"/>
      <c r="BU448" s="4"/>
      <c r="BV448" s="4"/>
      <c r="BW448" s="4"/>
      <c r="BX448" s="4"/>
    </row>
    <row r="449" s="4" customFormat="1" x14ac:dyDescent="0.55000000000000004"/>
    <row r="450" s="4" customFormat="1" x14ac:dyDescent="0.55000000000000004"/>
    <row r="451" s="4" customFormat="1" x14ac:dyDescent="0.55000000000000004"/>
    <row r="452" s="4" customFormat="1" x14ac:dyDescent="0.55000000000000004"/>
    <row r="453" s="4" customFormat="1" x14ac:dyDescent="0.55000000000000004"/>
    <row r="454" s="4" customFormat="1" x14ac:dyDescent="0.55000000000000004"/>
    <row r="455" s="4" customFormat="1" x14ac:dyDescent="0.55000000000000004"/>
    <row r="456" s="4" customFormat="1" x14ac:dyDescent="0.55000000000000004"/>
    <row r="457" s="4" customFormat="1" x14ac:dyDescent="0.55000000000000004"/>
    <row r="458" s="4" customFormat="1" x14ac:dyDescent="0.55000000000000004"/>
    <row r="459" s="4" customFormat="1" x14ac:dyDescent="0.55000000000000004"/>
    <row r="460" s="4" customFormat="1" x14ac:dyDescent="0.55000000000000004"/>
    <row r="461" s="4" customFormat="1" x14ac:dyDescent="0.55000000000000004"/>
    <row r="462" s="4" customFormat="1" x14ac:dyDescent="0.55000000000000004"/>
    <row r="463" s="4" customFormat="1" x14ac:dyDescent="0.55000000000000004"/>
    <row r="464" s="4" customFormat="1" x14ac:dyDescent="0.55000000000000004"/>
    <row r="465" s="4" customFormat="1" x14ac:dyDescent="0.55000000000000004"/>
    <row r="466" s="4" customFormat="1" x14ac:dyDescent="0.55000000000000004"/>
    <row r="467" s="4" customFormat="1" x14ac:dyDescent="0.55000000000000004"/>
    <row r="468" s="4" customFormat="1" x14ac:dyDescent="0.55000000000000004"/>
    <row r="469" s="4" customFormat="1" x14ac:dyDescent="0.55000000000000004"/>
    <row r="470" s="4" customFormat="1" x14ac:dyDescent="0.55000000000000004"/>
    <row r="471" s="4" customFormat="1" x14ac:dyDescent="0.55000000000000004"/>
    <row r="472" s="4" customFormat="1" x14ac:dyDescent="0.55000000000000004"/>
    <row r="473" s="4" customFormat="1" x14ac:dyDescent="0.55000000000000004"/>
    <row r="474" s="4" customFormat="1" x14ac:dyDescent="0.55000000000000004"/>
    <row r="475" s="4" customFormat="1" x14ac:dyDescent="0.55000000000000004"/>
    <row r="476" s="4" customFormat="1" x14ac:dyDescent="0.55000000000000004"/>
    <row r="477" s="4" customFormat="1" x14ac:dyDescent="0.55000000000000004"/>
    <row r="478" s="4" customFormat="1" x14ac:dyDescent="0.55000000000000004"/>
    <row r="479" s="4" customFormat="1" x14ac:dyDescent="0.55000000000000004"/>
    <row r="480" s="4" customFormat="1" x14ac:dyDescent="0.55000000000000004"/>
    <row r="481" s="4" customFormat="1" x14ac:dyDescent="0.55000000000000004"/>
    <row r="482" s="4" customFormat="1" x14ac:dyDescent="0.55000000000000004"/>
    <row r="483" s="4" customFormat="1" x14ac:dyDescent="0.55000000000000004"/>
    <row r="484" s="4" customFormat="1" x14ac:dyDescent="0.55000000000000004"/>
    <row r="485" s="4" customFormat="1" x14ac:dyDescent="0.55000000000000004"/>
    <row r="486" s="4" customFormat="1" x14ac:dyDescent="0.55000000000000004"/>
    <row r="487" s="4" customFormat="1" x14ac:dyDescent="0.55000000000000004"/>
    <row r="488" s="4" customFormat="1" x14ac:dyDescent="0.55000000000000004"/>
    <row r="489" s="4" customFormat="1" x14ac:dyDescent="0.55000000000000004"/>
    <row r="490" s="4" customFormat="1" x14ac:dyDescent="0.55000000000000004"/>
    <row r="491" s="4" customFormat="1" x14ac:dyDescent="0.55000000000000004"/>
    <row r="492" s="4" customFormat="1" x14ac:dyDescent="0.55000000000000004"/>
    <row r="493" s="4" customFormat="1" x14ac:dyDescent="0.55000000000000004"/>
    <row r="494" s="4" customFormat="1" x14ac:dyDescent="0.55000000000000004"/>
    <row r="495" s="4" customFormat="1" x14ac:dyDescent="0.55000000000000004"/>
    <row r="496" s="4" customFormat="1" x14ac:dyDescent="0.55000000000000004"/>
    <row r="497" s="4" customFormat="1" x14ac:dyDescent="0.55000000000000004"/>
    <row r="498" s="4" customFormat="1" x14ac:dyDescent="0.55000000000000004"/>
    <row r="499" s="4" customFormat="1" x14ac:dyDescent="0.55000000000000004"/>
    <row r="500" s="4" customFormat="1" x14ac:dyDescent="0.55000000000000004"/>
    <row r="501" s="4" customFormat="1" x14ac:dyDescent="0.55000000000000004"/>
    <row r="502" s="4" customFormat="1" x14ac:dyDescent="0.55000000000000004"/>
    <row r="503" s="4" customFormat="1" x14ac:dyDescent="0.55000000000000004"/>
    <row r="504" s="4" customFormat="1" x14ac:dyDescent="0.55000000000000004"/>
    <row r="505" s="4" customFormat="1" x14ac:dyDescent="0.55000000000000004"/>
    <row r="506" s="4" customFormat="1" x14ac:dyDescent="0.55000000000000004"/>
    <row r="507" s="4" customFormat="1" x14ac:dyDescent="0.55000000000000004"/>
    <row r="508" s="4" customFormat="1" x14ac:dyDescent="0.55000000000000004"/>
    <row r="509" s="4" customFormat="1" x14ac:dyDescent="0.55000000000000004"/>
    <row r="510" s="4" customFormat="1" x14ac:dyDescent="0.55000000000000004"/>
    <row r="511" s="4" customFormat="1" x14ac:dyDescent="0.55000000000000004"/>
    <row r="512" s="4" customFormat="1" x14ac:dyDescent="0.55000000000000004"/>
    <row r="513" s="4" customFormat="1" x14ac:dyDescent="0.55000000000000004"/>
    <row r="514" s="4" customFormat="1" x14ac:dyDescent="0.55000000000000004"/>
    <row r="515" s="4" customFormat="1" x14ac:dyDescent="0.55000000000000004"/>
    <row r="516" s="4" customFormat="1" x14ac:dyDescent="0.55000000000000004"/>
    <row r="517" s="4" customFormat="1" x14ac:dyDescent="0.55000000000000004"/>
    <row r="518" s="4" customFormat="1" x14ac:dyDescent="0.55000000000000004"/>
    <row r="519" s="4" customFormat="1" x14ac:dyDescent="0.55000000000000004"/>
    <row r="520" s="4" customFormat="1" x14ac:dyDescent="0.55000000000000004"/>
    <row r="521" s="4" customFormat="1" x14ac:dyDescent="0.55000000000000004"/>
    <row r="522" s="4" customFormat="1" x14ac:dyDescent="0.55000000000000004"/>
    <row r="523" s="4" customFormat="1" x14ac:dyDescent="0.55000000000000004"/>
    <row r="524" s="4" customFormat="1" x14ac:dyDescent="0.55000000000000004"/>
    <row r="525" s="4" customFormat="1" x14ac:dyDescent="0.55000000000000004"/>
    <row r="526" s="4" customFormat="1" x14ac:dyDescent="0.55000000000000004"/>
    <row r="527" s="4" customFormat="1" x14ac:dyDescent="0.55000000000000004"/>
    <row r="528" s="4" customFormat="1" x14ac:dyDescent="0.55000000000000004"/>
    <row r="529" s="4" customFormat="1" x14ac:dyDescent="0.55000000000000004"/>
    <row r="530" s="4" customFormat="1" x14ac:dyDescent="0.55000000000000004"/>
    <row r="531" s="4" customFormat="1" x14ac:dyDescent="0.55000000000000004"/>
    <row r="532" s="4" customFormat="1" x14ac:dyDescent="0.55000000000000004"/>
    <row r="533" s="4" customFormat="1" x14ac:dyDescent="0.55000000000000004"/>
    <row r="534" s="4" customFormat="1" x14ac:dyDescent="0.55000000000000004"/>
    <row r="535" s="4" customFormat="1" x14ac:dyDescent="0.55000000000000004"/>
    <row r="536" s="4" customFormat="1" x14ac:dyDescent="0.55000000000000004"/>
    <row r="537" s="4" customFormat="1" x14ac:dyDescent="0.55000000000000004"/>
    <row r="538" s="4" customFormat="1" x14ac:dyDescent="0.55000000000000004"/>
    <row r="539" s="4" customFormat="1" x14ac:dyDescent="0.55000000000000004"/>
    <row r="540" s="4" customFormat="1" x14ac:dyDescent="0.55000000000000004"/>
    <row r="541" s="4" customFormat="1" x14ac:dyDescent="0.55000000000000004"/>
    <row r="542" s="4" customFormat="1" x14ac:dyDescent="0.55000000000000004"/>
    <row r="543" s="4" customFormat="1" x14ac:dyDescent="0.55000000000000004"/>
    <row r="544" s="4" customFormat="1" x14ac:dyDescent="0.55000000000000004"/>
    <row r="545" s="4" customFormat="1" x14ac:dyDescent="0.55000000000000004"/>
    <row r="546" s="4" customFormat="1" x14ac:dyDescent="0.55000000000000004"/>
    <row r="547" s="4" customFormat="1" x14ac:dyDescent="0.55000000000000004"/>
    <row r="548" s="4" customFormat="1" x14ac:dyDescent="0.55000000000000004"/>
    <row r="549" s="4" customFormat="1" x14ac:dyDescent="0.55000000000000004"/>
    <row r="550" s="4" customFormat="1" x14ac:dyDescent="0.55000000000000004"/>
    <row r="551" s="4" customFormat="1" x14ac:dyDescent="0.55000000000000004"/>
    <row r="552" s="4" customFormat="1" x14ac:dyDescent="0.55000000000000004"/>
    <row r="553" s="4" customFormat="1" x14ac:dyDescent="0.55000000000000004"/>
    <row r="554" s="4" customFormat="1" x14ac:dyDescent="0.55000000000000004"/>
    <row r="555" s="4" customFormat="1" x14ac:dyDescent="0.55000000000000004"/>
    <row r="556" s="4" customFormat="1" x14ac:dyDescent="0.55000000000000004"/>
    <row r="557" s="4" customFormat="1" x14ac:dyDescent="0.55000000000000004"/>
    <row r="558" s="4" customFormat="1" x14ac:dyDescent="0.55000000000000004"/>
    <row r="559" s="4" customFormat="1" x14ac:dyDescent="0.55000000000000004"/>
    <row r="560" s="4" customFormat="1" x14ac:dyDescent="0.55000000000000004"/>
    <row r="561" s="4" customFormat="1" x14ac:dyDescent="0.55000000000000004"/>
    <row r="562" s="4" customFormat="1" x14ac:dyDescent="0.55000000000000004"/>
    <row r="563" s="4" customFormat="1" x14ac:dyDescent="0.55000000000000004"/>
    <row r="564" s="4" customFormat="1" x14ac:dyDescent="0.55000000000000004"/>
    <row r="565" s="4" customFormat="1" x14ac:dyDescent="0.55000000000000004"/>
    <row r="566" s="4" customFormat="1" x14ac:dyDescent="0.55000000000000004"/>
    <row r="567" s="4" customFormat="1" x14ac:dyDescent="0.55000000000000004"/>
    <row r="568" s="4" customFormat="1" x14ac:dyDescent="0.55000000000000004"/>
    <row r="569" s="4" customFormat="1" x14ac:dyDescent="0.55000000000000004"/>
    <row r="570" s="4" customFormat="1" x14ac:dyDescent="0.55000000000000004"/>
    <row r="571" s="4" customFormat="1" x14ac:dyDescent="0.55000000000000004"/>
    <row r="572" s="4" customFormat="1" x14ac:dyDescent="0.55000000000000004"/>
    <row r="573" s="4" customFormat="1" x14ac:dyDescent="0.55000000000000004"/>
    <row r="574" s="4" customFormat="1" x14ac:dyDescent="0.55000000000000004"/>
    <row r="575" s="4" customFormat="1" x14ac:dyDescent="0.55000000000000004"/>
    <row r="576" s="4" customFormat="1" x14ac:dyDescent="0.55000000000000004"/>
    <row r="577" s="4" customFormat="1" x14ac:dyDescent="0.55000000000000004"/>
    <row r="578" s="4" customFormat="1" x14ac:dyDescent="0.55000000000000004"/>
    <row r="579" s="4" customFormat="1" x14ac:dyDescent="0.55000000000000004"/>
    <row r="580" s="4" customFormat="1" x14ac:dyDescent="0.55000000000000004"/>
    <row r="581" s="4" customFormat="1" x14ac:dyDescent="0.55000000000000004"/>
    <row r="582" s="4" customFormat="1" x14ac:dyDescent="0.55000000000000004"/>
    <row r="583" s="4" customFormat="1" x14ac:dyDescent="0.55000000000000004"/>
    <row r="584" s="4" customFormat="1" x14ac:dyDescent="0.55000000000000004"/>
    <row r="585" s="4" customFormat="1" x14ac:dyDescent="0.55000000000000004"/>
    <row r="586" s="4" customFormat="1" x14ac:dyDescent="0.55000000000000004"/>
    <row r="587" s="4" customFormat="1" x14ac:dyDescent="0.55000000000000004"/>
    <row r="588" s="4" customFormat="1" x14ac:dyDescent="0.55000000000000004"/>
    <row r="589" s="4" customFormat="1" x14ac:dyDescent="0.55000000000000004"/>
    <row r="590" s="4" customFormat="1" x14ac:dyDescent="0.55000000000000004"/>
    <row r="591" s="4" customFormat="1" x14ac:dyDescent="0.55000000000000004"/>
    <row r="592" s="4" customFormat="1" x14ac:dyDescent="0.55000000000000004"/>
    <row r="593" s="4" customFormat="1" x14ac:dyDescent="0.55000000000000004"/>
    <row r="594" s="4" customFormat="1" x14ac:dyDescent="0.55000000000000004"/>
    <row r="595" s="4" customFormat="1" x14ac:dyDescent="0.55000000000000004"/>
    <row r="596" s="4" customFormat="1" x14ac:dyDescent="0.55000000000000004"/>
    <row r="597" s="4" customFormat="1" x14ac:dyDescent="0.55000000000000004"/>
    <row r="598" s="4" customFormat="1" x14ac:dyDescent="0.55000000000000004"/>
    <row r="599" s="4" customFormat="1" x14ac:dyDescent="0.55000000000000004"/>
    <row r="600" s="4" customFormat="1" x14ac:dyDescent="0.55000000000000004"/>
    <row r="601" s="4" customFormat="1" x14ac:dyDescent="0.55000000000000004"/>
    <row r="602" s="4" customFormat="1" x14ac:dyDescent="0.55000000000000004"/>
    <row r="603" s="4" customFormat="1" x14ac:dyDescent="0.55000000000000004"/>
    <row r="604" s="4" customFormat="1" x14ac:dyDescent="0.55000000000000004"/>
    <row r="605" s="4" customFormat="1" x14ac:dyDescent="0.55000000000000004"/>
    <row r="606" s="4" customFormat="1" x14ac:dyDescent="0.55000000000000004"/>
    <row r="607" s="4" customFormat="1" x14ac:dyDescent="0.55000000000000004"/>
    <row r="608" s="4" customFormat="1" x14ac:dyDescent="0.55000000000000004"/>
    <row r="609" s="4" customFormat="1" x14ac:dyDescent="0.55000000000000004"/>
    <row r="610" s="4" customFormat="1" x14ac:dyDescent="0.55000000000000004"/>
    <row r="611" s="4" customFormat="1" x14ac:dyDescent="0.55000000000000004"/>
    <row r="612" s="4" customFormat="1" x14ac:dyDescent="0.55000000000000004"/>
    <row r="613" s="4" customFormat="1" x14ac:dyDescent="0.55000000000000004"/>
    <row r="614" s="4" customFormat="1" x14ac:dyDescent="0.55000000000000004"/>
    <row r="615" s="4" customFormat="1" x14ac:dyDescent="0.55000000000000004"/>
    <row r="616" s="4" customFormat="1" x14ac:dyDescent="0.55000000000000004"/>
    <row r="617" s="4" customFormat="1" x14ac:dyDescent="0.55000000000000004"/>
    <row r="618" s="4" customFormat="1" x14ac:dyDescent="0.55000000000000004"/>
    <row r="619" s="4" customFormat="1" x14ac:dyDescent="0.55000000000000004"/>
    <row r="620" s="4" customFormat="1" x14ac:dyDescent="0.55000000000000004"/>
    <row r="621" s="4" customFormat="1" x14ac:dyDescent="0.55000000000000004"/>
    <row r="622" s="4" customFormat="1" x14ac:dyDescent="0.55000000000000004"/>
    <row r="623" s="4" customFormat="1" x14ac:dyDescent="0.55000000000000004"/>
    <row r="624" s="4" customFormat="1" x14ac:dyDescent="0.55000000000000004"/>
    <row r="625" s="4" customFormat="1" x14ac:dyDescent="0.55000000000000004"/>
    <row r="626" s="4" customFormat="1" x14ac:dyDescent="0.55000000000000004"/>
    <row r="627" s="4" customFormat="1" x14ac:dyDescent="0.55000000000000004"/>
    <row r="628" s="4" customFormat="1" x14ac:dyDescent="0.55000000000000004"/>
    <row r="629" s="4" customFormat="1" x14ac:dyDescent="0.55000000000000004"/>
    <row r="630" s="4" customFormat="1" x14ac:dyDescent="0.55000000000000004"/>
    <row r="631" s="4" customFormat="1" x14ac:dyDescent="0.55000000000000004"/>
    <row r="632" s="4" customFormat="1" x14ac:dyDescent="0.55000000000000004"/>
    <row r="633" s="4" customFormat="1" x14ac:dyDescent="0.55000000000000004"/>
    <row r="634" s="4" customFormat="1" x14ac:dyDescent="0.55000000000000004"/>
    <row r="635" s="4" customFormat="1" x14ac:dyDescent="0.55000000000000004"/>
    <row r="636" s="4" customFormat="1" x14ac:dyDescent="0.55000000000000004"/>
    <row r="637" s="4" customFormat="1" x14ac:dyDescent="0.55000000000000004"/>
    <row r="638" s="4" customFormat="1" x14ac:dyDescent="0.55000000000000004"/>
    <row r="639" s="4" customFormat="1" x14ac:dyDescent="0.55000000000000004"/>
    <row r="640" s="4" customFormat="1" x14ac:dyDescent="0.55000000000000004"/>
    <row r="641" s="4" customFormat="1" x14ac:dyDescent="0.55000000000000004"/>
    <row r="642" s="4" customFormat="1" x14ac:dyDescent="0.55000000000000004"/>
    <row r="643" s="4" customFormat="1" x14ac:dyDescent="0.55000000000000004"/>
    <row r="644" s="4" customFormat="1" x14ac:dyDescent="0.55000000000000004"/>
    <row r="645" s="4" customFormat="1" x14ac:dyDescent="0.55000000000000004"/>
    <row r="646" s="4" customFormat="1" x14ac:dyDescent="0.55000000000000004"/>
    <row r="647" s="4" customFormat="1" x14ac:dyDescent="0.55000000000000004"/>
    <row r="648" s="4" customFormat="1" x14ac:dyDescent="0.55000000000000004"/>
    <row r="649" s="4" customFormat="1" x14ac:dyDescent="0.55000000000000004"/>
    <row r="650" s="4" customFormat="1" x14ac:dyDescent="0.55000000000000004"/>
    <row r="651" s="4" customFormat="1" x14ac:dyDescent="0.55000000000000004"/>
    <row r="652" s="4" customFormat="1" x14ac:dyDescent="0.55000000000000004"/>
    <row r="653" s="4" customFormat="1" x14ac:dyDescent="0.55000000000000004"/>
    <row r="654" s="4" customFormat="1" x14ac:dyDescent="0.55000000000000004"/>
    <row r="655" s="4" customFormat="1" x14ac:dyDescent="0.55000000000000004"/>
    <row r="656" s="4" customFormat="1" x14ac:dyDescent="0.55000000000000004"/>
    <row r="657" s="4" customFormat="1" x14ac:dyDescent="0.55000000000000004"/>
    <row r="658" s="4" customFormat="1" x14ac:dyDescent="0.55000000000000004"/>
    <row r="659" s="4" customFormat="1" x14ac:dyDescent="0.55000000000000004"/>
    <row r="660" s="4" customFormat="1" x14ac:dyDescent="0.55000000000000004"/>
    <row r="661" s="4" customFormat="1" x14ac:dyDescent="0.55000000000000004"/>
    <row r="662" s="4" customFormat="1" x14ac:dyDescent="0.55000000000000004"/>
    <row r="663" s="4" customFormat="1" x14ac:dyDescent="0.55000000000000004"/>
    <row r="664" s="4" customFormat="1" x14ac:dyDescent="0.55000000000000004"/>
    <row r="665" s="4" customFormat="1" x14ac:dyDescent="0.55000000000000004"/>
    <row r="666" s="4" customFormat="1" x14ac:dyDescent="0.55000000000000004"/>
    <row r="667" s="4" customFormat="1" x14ac:dyDescent="0.55000000000000004"/>
    <row r="668" s="4" customFormat="1" x14ac:dyDescent="0.55000000000000004"/>
    <row r="669" s="4" customFormat="1" x14ac:dyDescent="0.55000000000000004"/>
    <row r="670" s="4" customFormat="1" x14ac:dyDescent="0.55000000000000004"/>
    <row r="671" s="4" customFormat="1" x14ac:dyDescent="0.55000000000000004"/>
    <row r="672" s="4" customFormat="1" x14ac:dyDescent="0.55000000000000004"/>
    <row r="673" s="4" customFormat="1" x14ac:dyDescent="0.55000000000000004"/>
    <row r="674" s="4" customFormat="1" x14ac:dyDescent="0.55000000000000004"/>
    <row r="675" s="4" customFormat="1" x14ac:dyDescent="0.55000000000000004"/>
    <row r="676" s="4" customFormat="1" x14ac:dyDescent="0.55000000000000004"/>
    <row r="677" s="4" customFormat="1" x14ac:dyDescent="0.55000000000000004"/>
    <row r="678" s="4" customFormat="1" x14ac:dyDescent="0.55000000000000004"/>
    <row r="679" s="4" customFormat="1" x14ac:dyDescent="0.55000000000000004"/>
    <row r="680" s="4" customFormat="1" x14ac:dyDescent="0.55000000000000004"/>
    <row r="681" s="4" customFormat="1" x14ac:dyDescent="0.55000000000000004"/>
    <row r="682" s="4" customFormat="1" x14ac:dyDescent="0.55000000000000004"/>
    <row r="683" s="4" customFormat="1" x14ac:dyDescent="0.55000000000000004"/>
    <row r="684" s="4" customFormat="1" x14ac:dyDescent="0.55000000000000004"/>
    <row r="685" s="4" customFormat="1" x14ac:dyDescent="0.55000000000000004"/>
    <row r="686" s="4" customFormat="1" x14ac:dyDescent="0.55000000000000004"/>
    <row r="687" s="4" customFormat="1" x14ac:dyDescent="0.55000000000000004"/>
    <row r="688" s="4" customFormat="1" x14ac:dyDescent="0.55000000000000004"/>
    <row r="689" s="4" customFormat="1" x14ac:dyDescent="0.55000000000000004"/>
    <row r="690" s="4" customFormat="1" x14ac:dyDescent="0.55000000000000004"/>
    <row r="691" s="4" customFormat="1" x14ac:dyDescent="0.55000000000000004"/>
    <row r="692" s="4" customFormat="1" x14ac:dyDescent="0.55000000000000004"/>
    <row r="693" s="4" customFormat="1" x14ac:dyDescent="0.55000000000000004"/>
    <row r="694" s="4" customFormat="1" x14ac:dyDescent="0.55000000000000004"/>
    <row r="695" s="4" customFormat="1" x14ac:dyDescent="0.55000000000000004"/>
    <row r="696" s="4" customFormat="1" x14ac:dyDescent="0.55000000000000004"/>
    <row r="697" s="4" customFormat="1" x14ac:dyDescent="0.55000000000000004"/>
    <row r="698" s="4" customFormat="1" x14ac:dyDescent="0.55000000000000004"/>
    <row r="699" s="4" customFormat="1" x14ac:dyDescent="0.55000000000000004"/>
    <row r="700" s="4" customFormat="1" x14ac:dyDescent="0.55000000000000004"/>
    <row r="701" s="4" customFormat="1" x14ac:dyDescent="0.55000000000000004"/>
    <row r="702" s="4" customFormat="1" x14ac:dyDescent="0.55000000000000004"/>
    <row r="703" s="4" customFormat="1" x14ac:dyDescent="0.55000000000000004"/>
    <row r="704" s="4" customFormat="1" x14ac:dyDescent="0.55000000000000004"/>
    <row r="705" s="4" customFormat="1" x14ac:dyDescent="0.55000000000000004"/>
    <row r="706" s="4" customFormat="1" x14ac:dyDescent="0.55000000000000004"/>
    <row r="707" s="4" customFormat="1" x14ac:dyDescent="0.55000000000000004"/>
    <row r="708" s="4" customFormat="1" x14ac:dyDescent="0.55000000000000004"/>
    <row r="709" s="4" customFormat="1" x14ac:dyDescent="0.55000000000000004"/>
    <row r="710" s="4" customFormat="1" x14ac:dyDescent="0.55000000000000004"/>
    <row r="711" s="4" customFormat="1" x14ac:dyDescent="0.55000000000000004"/>
    <row r="712" s="4" customFormat="1" x14ac:dyDescent="0.55000000000000004"/>
    <row r="713" s="4" customFormat="1" x14ac:dyDescent="0.55000000000000004"/>
    <row r="714" s="4" customFormat="1" x14ac:dyDescent="0.55000000000000004"/>
    <row r="715" s="4" customFormat="1" x14ac:dyDescent="0.55000000000000004"/>
    <row r="716" s="4" customFormat="1" x14ac:dyDescent="0.55000000000000004"/>
    <row r="717" s="4" customFormat="1" x14ac:dyDescent="0.55000000000000004"/>
    <row r="718" s="4" customFormat="1" x14ac:dyDescent="0.55000000000000004"/>
    <row r="719" s="4" customFormat="1" x14ac:dyDescent="0.55000000000000004"/>
    <row r="720" s="4" customFormat="1" x14ac:dyDescent="0.55000000000000004"/>
    <row r="721" s="4" customFormat="1" x14ac:dyDescent="0.55000000000000004"/>
    <row r="722" s="4" customFormat="1" x14ac:dyDescent="0.55000000000000004"/>
    <row r="723" s="4" customFormat="1" x14ac:dyDescent="0.55000000000000004"/>
    <row r="724" s="4" customFormat="1" x14ac:dyDescent="0.55000000000000004"/>
    <row r="725" s="4" customFormat="1" x14ac:dyDescent="0.55000000000000004"/>
    <row r="726" s="4" customFormat="1" x14ac:dyDescent="0.55000000000000004"/>
    <row r="727" s="4" customFormat="1" x14ac:dyDescent="0.55000000000000004"/>
    <row r="728" s="4" customFormat="1" x14ac:dyDescent="0.55000000000000004"/>
    <row r="729" s="4" customFormat="1" x14ac:dyDescent="0.55000000000000004"/>
    <row r="730" s="4" customFormat="1" x14ac:dyDescent="0.55000000000000004"/>
    <row r="731" s="4" customFormat="1" x14ac:dyDescent="0.55000000000000004"/>
    <row r="732" s="4" customFormat="1" x14ac:dyDescent="0.55000000000000004"/>
    <row r="733" s="4" customFormat="1" x14ac:dyDescent="0.55000000000000004"/>
    <row r="734" s="4" customFormat="1" x14ac:dyDescent="0.55000000000000004"/>
    <row r="735" s="4" customFormat="1" x14ac:dyDescent="0.55000000000000004"/>
    <row r="736" s="4" customFormat="1" x14ac:dyDescent="0.55000000000000004"/>
    <row r="737" s="4" customFormat="1" x14ac:dyDescent="0.55000000000000004"/>
    <row r="738" s="4" customFormat="1" x14ac:dyDescent="0.55000000000000004"/>
    <row r="739" s="4" customFormat="1" x14ac:dyDescent="0.55000000000000004"/>
    <row r="740" s="4" customFormat="1" x14ac:dyDescent="0.55000000000000004"/>
    <row r="741" s="4" customFormat="1" x14ac:dyDescent="0.55000000000000004"/>
    <row r="742" s="4" customFormat="1" x14ac:dyDescent="0.55000000000000004"/>
    <row r="743" s="4" customFormat="1" x14ac:dyDescent="0.55000000000000004"/>
    <row r="744" s="4" customFormat="1" x14ac:dyDescent="0.55000000000000004"/>
    <row r="745" s="4" customFormat="1" x14ac:dyDescent="0.55000000000000004"/>
    <row r="746" s="4" customFormat="1" x14ac:dyDescent="0.55000000000000004"/>
    <row r="747" s="4" customFormat="1" x14ac:dyDescent="0.55000000000000004"/>
    <row r="748" s="4" customFormat="1" x14ac:dyDescent="0.55000000000000004"/>
    <row r="749" s="4" customFormat="1" x14ac:dyDescent="0.55000000000000004"/>
    <row r="750" s="4" customFormat="1" x14ac:dyDescent="0.55000000000000004"/>
    <row r="751" s="4" customFormat="1" x14ac:dyDescent="0.55000000000000004"/>
    <row r="752" s="4" customFormat="1" x14ac:dyDescent="0.55000000000000004"/>
    <row r="753" s="4" customFormat="1" x14ac:dyDescent="0.55000000000000004"/>
    <row r="754" s="4" customFormat="1" x14ac:dyDescent="0.55000000000000004"/>
    <row r="755" s="4" customFormat="1" x14ac:dyDescent="0.55000000000000004"/>
    <row r="756" s="4" customFormat="1" x14ac:dyDescent="0.55000000000000004"/>
    <row r="757" s="4" customFormat="1" x14ac:dyDescent="0.55000000000000004"/>
    <row r="758" s="4" customFormat="1" x14ac:dyDescent="0.55000000000000004"/>
    <row r="759" s="4" customFormat="1" x14ac:dyDescent="0.55000000000000004"/>
    <row r="760" s="4" customFormat="1" x14ac:dyDescent="0.55000000000000004"/>
    <row r="761" s="4" customFormat="1" x14ac:dyDescent="0.55000000000000004"/>
    <row r="762" s="4" customFormat="1" x14ac:dyDescent="0.55000000000000004"/>
    <row r="763" s="4" customFormat="1" x14ac:dyDescent="0.55000000000000004"/>
    <row r="764" s="4" customFormat="1" x14ac:dyDescent="0.55000000000000004"/>
    <row r="765" s="4" customFormat="1" x14ac:dyDescent="0.55000000000000004"/>
    <row r="766" s="4" customFormat="1" x14ac:dyDescent="0.55000000000000004"/>
    <row r="767" s="4" customFormat="1" x14ac:dyDescent="0.55000000000000004"/>
    <row r="768" s="4" customFormat="1" x14ac:dyDescent="0.55000000000000004"/>
    <row r="769" s="4" customFormat="1" x14ac:dyDescent="0.55000000000000004"/>
    <row r="770" s="4" customFormat="1" x14ac:dyDescent="0.55000000000000004"/>
    <row r="771" s="4" customFormat="1" x14ac:dyDescent="0.55000000000000004"/>
    <row r="772" s="4" customFormat="1" x14ac:dyDescent="0.55000000000000004"/>
    <row r="773" s="4" customFormat="1" x14ac:dyDescent="0.55000000000000004"/>
    <row r="774" s="4" customFormat="1" x14ac:dyDescent="0.55000000000000004"/>
    <row r="775" s="4" customFormat="1" x14ac:dyDescent="0.55000000000000004"/>
    <row r="776" s="4" customFormat="1" x14ac:dyDescent="0.55000000000000004"/>
    <row r="777" s="4" customFormat="1" x14ac:dyDescent="0.55000000000000004"/>
    <row r="778" s="4" customFormat="1" x14ac:dyDescent="0.55000000000000004"/>
    <row r="779" s="4" customFormat="1" x14ac:dyDescent="0.55000000000000004"/>
    <row r="780" s="4" customFormat="1" x14ac:dyDescent="0.55000000000000004"/>
    <row r="781" s="4" customFormat="1" x14ac:dyDescent="0.55000000000000004"/>
    <row r="782" s="4" customFormat="1" x14ac:dyDescent="0.55000000000000004"/>
    <row r="783" s="4" customFormat="1" x14ac:dyDescent="0.55000000000000004"/>
    <row r="784" s="4" customFormat="1" x14ac:dyDescent="0.55000000000000004"/>
    <row r="785" s="4" customFormat="1" x14ac:dyDescent="0.55000000000000004"/>
    <row r="786" s="4" customFormat="1" x14ac:dyDescent="0.55000000000000004"/>
    <row r="787" s="4" customFormat="1" x14ac:dyDescent="0.55000000000000004"/>
    <row r="788" s="4" customFormat="1" x14ac:dyDescent="0.55000000000000004"/>
    <row r="789" s="4" customFormat="1" x14ac:dyDescent="0.55000000000000004"/>
    <row r="790" s="4" customFormat="1" x14ac:dyDescent="0.55000000000000004"/>
    <row r="791" s="4" customFormat="1" x14ac:dyDescent="0.55000000000000004"/>
    <row r="792" s="4" customFormat="1" x14ac:dyDescent="0.55000000000000004"/>
    <row r="793" s="4" customFormat="1" x14ac:dyDescent="0.55000000000000004"/>
    <row r="794" s="4" customFormat="1" x14ac:dyDescent="0.55000000000000004"/>
    <row r="795" s="4" customFormat="1" x14ac:dyDescent="0.55000000000000004"/>
    <row r="796" s="4" customFormat="1" x14ac:dyDescent="0.55000000000000004"/>
    <row r="797" s="4" customFormat="1" x14ac:dyDescent="0.55000000000000004"/>
    <row r="798" s="4" customFormat="1" x14ac:dyDescent="0.55000000000000004"/>
    <row r="799" s="4" customFormat="1" x14ac:dyDescent="0.55000000000000004"/>
    <row r="800" s="4" customFormat="1" x14ac:dyDescent="0.55000000000000004"/>
    <row r="801" s="4" customFormat="1" x14ac:dyDescent="0.55000000000000004"/>
    <row r="802" s="4" customFormat="1" x14ac:dyDescent="0.55000000000000004"/>
    <row r="803" s="4" customFormat="1" x14ac:dyDescent="0.55000000000000004"/>
    <row r="804" s="4" customFormat="1" x14ac:dyDescent="0.55000000000000004"/>
    <row r="805" s="4" customFormat="1" x14ac:dyDescent="0.55000000000000004"/>
    <row r="806" s="4" customFormat="1" x14ac:dyDescent="0.55000000000000004"/>
    <row r="807" s="4" customFormat="1" x14ac:dyDescent="0.55000000000000004"/>
    <row r="808" s="4" customFormat="1" x14ac:dyDescent="0.55000000000000004"/>
    <row r="809" s="4" customFormat="1" x14ac:dyDescent="0.55000000000000004"/>
    <row r="810" s="4" customFormat="1" x14ac:dyDescent="0.55000000000000004"/>
    <row r="811" s="4" customFormat="1" x14ac:dyDescent="0.55000000000000004"/>
    <row r="812" s="4" customFormat="1" x14ac:dyDescent="0.55000000000000004"/>
    <row r="813" s="4" customFormat="1" x14ac:dyDescent="0.55000000000000004"/>
    <row r="814" s="4" customFormat="1" x14ac:dyDescent="0.55000000000000004"/>
    <row r="815" s="4" customFormat="1" x14ac:dyDescent="0.55000000000000004"/>
    <row r="816" s="4" customFormat="1" x14ac:dyDescent="0.55000000000000004"/>
    <row r="817" s="4" customFormat="1" x14ac:dyDescent="0.55000000000000004"/>
    <row r="818" s="4" customFormat="1" x14ac:dyDescent="0.55000000000000004"/>
    <row r="819" s="4" customFormat="1" x14ac:dyDescent="0.55000000000000004"/>
    <row r="820" s="4" customFormat="1" x14ac:dyDescent="0.55000000000000004"/>
    <row r="821" s="4" customFormat="1" x14ac:dyDescent="0.55000000000000004"/>
    <row r="822" s="4" customFormat="1" x14ac:dyDescent="0.55000000000000004"/>
    <row r="823" s="4" customFormat="1" x14ac:dyDescent="0.55000000000000004"/>
    <row r="824" s="4" customFormat="1" x14ac:dyDescent="0.55000000000000004"/>
    <row r="825" s="4" customFormat="1" x14ac:dyDescent="0.55000000000000004"/>
    <row r="826" s="4" customFormat="1" x14ac:dyDescent="0.55000000000000004"/>
    <row r="827" s="4" customFormat="1" x14ac:dyDescent="0.55000000000000004"/>
    <row r="828" s="4" customFormat="1" x14ac:dyDescent="0.55000000000000004"/>
    <row r="829" s="4" customFormat="1" x14ac:dyDescent="0.55000000000000004"/>
    <row r="830" s="4" customFormat="1" x14ac:dyDescent="0.55000000000000004"/>
    <row r="831" s="4" customFormat="1" x14ac:dyDescent="0.55000000000000004"/>
    <row r="832" s="4" customFormat="1" x14ac:dyDescent="0.55000000000000004"/>
    <row r="833" s="4" customFormat="1" x14ac:dyDescent="0.55000000000000004"/>
    <row r="834" s="4" customFormat="1" x14ac:dyDescent="0.55000000000000004"/>
    <row r="835" s="4" customFormat="1" x14ac:dyDescent="0.55000000000000004"/>
    <row r="836" s="4" customFormat="1" x14ac:dyDescent="0.55000000000000004"/>
    <row r="837" s="4" customFormat="1" x14ac:dyDescent="0.55000000000000004"/>
    <row r="838" s="4" customFormat="1" x14ac:dyDescent="0.55000000000000004"/>
    <row r="839" s="4" customFormat="1" x14ac:dyDescent="0.55000000000000004"/>
    <row r="840" s="4" customFormat="1" x14ac:dyDescent="0.55000000000000004"/>
    <row r="841" s="4" customFormat="1" x14ac:dyDescent="0.55000000000000004"/>
    <row r="842" s="4" customFormat="1" x14ac:dyDescent="0.55000000000000004"/>
    <row r="843" s="4" customFormat="1" x14ac:dyDescent="0.55000000000000004"/>
    <row r="844" s="4" customFormat="1" x14ac:dyDescent="0.55000000000000004"/>
    <row r="845" s="4" customFormat="1" x14ac:dyDescent="0.55000000000000004"/>
    <row r="846" s="4" customFormat="1" x14ac:dyDescent="0.55000000000000004"/>
    <row r="847" s="4" customFormat="1" x14ac:dyDescent="0.55000000000000004"/>
    <row r="848" s="4" customFormat="1" x14ac:dyDescent="0.55000000000000004"/>
    <row r="849" s="4" customFormat="1" x14ac:dyDescent="0.55000000000000004"/>
    <row r="850" s="4" customFormat="1" x14ac:dyDescent="0.55000000000000004"/>
    <row r="851" s="4" customFormat="1" x14ac:dyDescent="0.55000000000000004"/>
    <row r="852" s="4" customFormat="1" x14ac:dyDescent="0.55000000000000004"/>
    <row r="853" s="4" customFormat="1" x14ac:dyDescent="0.55000000000000004"/>
    <row r="854" s="4" customFormat="1" x14ac:dyDescent="0.55000000000000004"/>
    <row r="855" s="4" customFormat="1" x14ac:dyDescent="0.55000000000000004"/>
    <row r="856" s="4" customFormat="1" x14ac:dyDescent="0.55000000000000004"/>
    <row r="857" s="4" customFormat="1" x14ac:dyDescent="0.55000000000000004"/>
    <row r="858" s="4" customFormat="1" x14ac:dyDescent="0.55000000000000004"/>
    <row r="859" s="4" customFormat="1" x14ac:dyDescent="0.55000000000000004"/>
    <row r="860" s="4" customFormat="1" x14ac:dyDescent="0.55000000000000004"/>
    <row r="861" s="4" customFormat="1" x14ac:dyDescent="0.55000000000000004"/>
    <row r="862" s="4" customFormat="1" x14ac:dyDescent="0.55000000000000004"/>
    <row r="863" s="4" customFormat="1" x14ac:dyDescent="0.55000000000000004"/>
    <row r="864" s="4" customFormat="1" x14ac:dyDescent="0.55000000000000004"/>
    <row r="865" s="4" customFormat="1" x14ac:dyDescent="0.55000000000000004"/>
    <row r="866" s="4" customFormat="1" x14ac:dyDescent="0.55000000000000004"/>
    <row r="867" s="4" customFormat="1" x14ac:dyDescent="0.55000000000000004"/>
    <row r="868" s="4" customFormat="1" x14ac:dyDescent="0.55000000000000004"/>
    <row r="869" s="4" customFormat="1" x14ac:dyDescent="0.55000000000000004"/>
    <row r="870" s="4" customFormat="1" x14ac:dyDescent="0.55000000000000004"/>
    <row r="871" s="4" customFormat="1" x14ac:dyDescent="0.55000000000000004"/>
    <row r="872" s="4" customFormat="1" x14ac:dyDescent="0.55000000000000004"/>
    <row r="873" s="4" customFormat="1" x14ac:dyDescent="0.55000000000000004"/>
    <row r="874" s="4" customFormat="1" x14ac:dyDescent="0.55000000000000004"/>
    <row r="875" s="4" customFormat="1" x14ac:dyDescent="0.55000000000000004"/>
    <row r="876" s="4" customFormat="1" x14ac:dyDescent="0.55000000000000004"/>
    <row r="877" s="4" customFormat="1" x14ac:dyDescent="0.55000000000000004"/>
    <row r="878" s="4" customFormat="1" x14ac:dyDescent="0.55000000000000004"/>
    <row r="879" s="4" customFormat="1" x14ac:dyDescent="0.55000000000000004"/>
    <row r="880" s="4" customFormat="1" x14ac:dyDescent="0.55000000000000004"/>
    <row r="881" s="4" customFormat="1" x14ac:dyDescent="0.55000000000000004"/>
    <row r="882" s="4" customFormat="1" x14ac:dyDescent="0.55000000000000004"/>
    <row r="883" s="4" customFormat="1" x14ac:dyDescent="0.55000000000000004"/>
    <row r="884" s="4" customFormat="1" x14ac:dyDescent="0.55000000000000004"/>
    <row r="885" s="4" customFormat="1" x14ac:dyDescent="0.55000000000000004"/>
    <row r="886" s="4" customFormat="1" x14ac:dyDescent="0.55000000000000004"/>
    <row r="887" s="4" customFormat="1" x14ac:dyDescent="0.55000000000000004"/>
    <row r="888" s="4" customFormat="1" x14ac:dyDescent="0.55000000000000004"/>
    <row r="889" s="4" customFormat="1" x14ac:dyDescent="0.55000000000000004"/>
    <row r="890" s="4" customFormat="1" x14ac:dyDescent="0.55000000000000004"/>
    <row r="891" s="4" customFormat="1" x14ac:dyDescent="0.55000000000000004"/>
    <row r="892" s="4" customFormat="1" x14ac:dyDescent="0.55000000000000004"/>
    <row r="893" s="4" customFormat="1" x14ac:dyDescent="0.55000000000000004"/>
    <row r="894" s="4" customFormat="1" x14ac:dyDescent="0.55000000000000004"/>
    <row r="895" s="4" customFormat="1" x14ac:dyDescent="0.55000000000000004"/>
    <row r="896" s="4" customFormat="1" x14ac:dyDescent="0.55000000000000004"/>
    <row r="897" s="4" customFormat="1" x14ac:dyDescent="0.55000000000000004"/>
    <row r="898" s="4" customFormat="1" x14ac:dyDescent="0.55000000000000004"/>
    <row r="899" s="4" customFormat="1" x14ac:dyDescent="0.55000000000000004"/>
    <row r="900" s="4" customFormat="1" x14ac:dyDescent="0.55000000000000004"/>
    <row r="901" s="4" customFormat="1" x14ac:dyDescent="0.55000000000000004"/>
    <row r="902" s="4" customFormat="1" x14ac:dyDescent="0.55000000000000004"/>
    <row r="903" s="4" customFormat="1" x14ac:dyDescent="0.55000000000000004"/>
    <row r="904" s="4" customFormat="1" x14ac:dyDescent="0.55000000000000004"/>
    <row r="905" s="4" customFormat="1" x14ac:dyDescent="0.55000000000000004"/>
    <row r="906" s="4" customFormat="1" x14ac:dyDescent="0.55000000000000004"/>
    <row r="907" s="4" customFormat="1" x14ac:dyDescent="0.55000000000000004"/>
    <row r="908" s="4" customFormat="1" x14ac:dyDescent="0.55000000000000004"/>
    <row r="909" s="4" customFormat="1" x14ac:dyDescent="0.55000000000000004"/>
    <row r="910" s="4" customFormat="1" x14ac:dyDescent="0.55000000000000004"/>
    <row r="911" s="4" customFormat="1" x14ac:dyDescent="0.55000000000000004"/>
    <row r="912" s="4" customFormat="1" x14ac:dyDescent="0.55000000000000004"/>
    <row r="913" s="4" customFormat="1" x14ac:dyDescent="0.55000000000000004"/>
    <row r="914" s="4" customFormat="1" x14ac:dyDescent="0.55000000000000004"/>
    <row r="915" s="4" customFormat="1" x14ac:dyDescent="0.55000000000000004"/>
    <row r="916" s="4" customFormat="1" x14ac:dyDescent="0.55000000000000004"/>
    <row r="917" s="4" customFormat="1" x14ac:dyDescent="0.55000000000000004"/>
    <row r="918" s="4" customFormat="1" x14ac:dyDescent="0.55000000000000004"/>
    <row r="919" s="4" customFormat="1" x14ac:dyDescent="0.55000000000000004"/>
    <row r="920" s="4" customFormat="1" x14ac:dyDescent="0.55000000000000004"/>
    <row r="921" s="4" customFormat="1" x14ac:dyDescent="0.55000000000000004"/>
    <row r="922" s="4" customFormat="1" x14ac:dyDescent="0.55000000000000004"/>
    <row r="923" s="4" customFormat="1" x14ac:dyDescent="0.55000000000000004"/>
    <row r="924" s="4" customFormat="1" x14ac:dyDescent="0.55000000000000004"/>
    <row r="925" s="4" customFormat="1" x14ac:dyDescent="0.55000000000000004"/>
    <row r="926" s="4" customFormat="1" x14ac:dyDescent="0.55000000000000004"/>
    <row r="927" s="4" customFormat="1" x14ac:dyDescent="0.55000000000000004"/>
    <row r="928" s="4" customFormat="1" x14ac:dyDescent="0.55000000000000004"/>
    <row r="929" s="4" customFormat="1" x14ac:dyDescent="0.55000000000000004"/>
    <row r="930" s="4" customFormat="1" x14ac:dyDescent="0.55000000000000004"/>
    <row r="931" s="4" customFormat="1" x14ac:dyDescent="0.55000000000000004"/>
    <row r="932" s="4" customFormat="1" x14ac:dyDescent="0.55000000000000004"/>
    <row r="933" s="4" customFormat="1" x14ac:dyDescent="0.55000000000000004"/>
    <row r="934" s="4" customFormat="1" x14ac:dyDescent="0.55000000000000004"/>
    <row r="935" s="4" customFormat="1" x14ac:dyDescent="0.55000000000000004"/>
    <row r="936" s="4" customFormat="1" x14ac:dyDescent="0.55000000000000004"/>
    <row r="937" s="4" customFormat="1" x14ac:dyDescent="0.55000000000000004"/>
    <row r="938" s="4" customFormat="1" x14ac:dyDescent="0.55000000000000004"/>
    <row r="939" s="4" customFormat="1" x14ac:dyDescent="0.55000000000000004"/>
    <row r="940" s="4" customFormat="1" x14ac:dyDescent="0.55000000000000004"/>
    <row r="941" s="4" customFormat="1" x14ac:dyDescent="0.55000000000000004"/>
    <row r="942" s="4" customFormat="1" x14ac:dyDescent="0.55000000000000004"/>
    <row r="943" s="4" customFormat="1" x14ac:dyDescent="0.55000000000000004"/>
    <row r="944" s="4" customFormat="1" x14ac:dyDescent="0.55000000000000004"/>
    <row r="945" s="4" customFormat="1" x14ac:dyDescent="0.55000000000000004"/>
    <row r="946" s="4" customFormat="1" x14ac:dyDescent="0.55000000000000004"/>
    <row r="947" s="4" customFormat="1" x14ac:dyDescent="0.55000000000000004"/>
    <row r="948" s="4" customFormat="1" x14ac:dyDescent="0.55000000000000004"/>
    <row r="949" s="4" customFormat="1" x14ac:dyDescent="0.55000000000000004"/>
    <row r="950" s="4" customFormat="1" x14ac:dyDescent="0.55000000000000004"/>
    <row r="951" s="4" customFormat="1" x14ac:dyDescent="0.55000000000000004"/>
    <row r="952" s="4" customFormat="1" x14ac:dyDescent="0.55000000000000004"/>
    <row r="953" s="4" customFormat="1" x14ac:dyDescent="0.55000000000000004"/>
    <row r="954" s="4" customFormat="1" x14ac:dyDescent="0.55000000000000004"/>
    <row r="955" s="4" customFormat="1" x14ac:dyDescent="0.55000000000000004"/>
    <row r="956" s="4" customFormat="1" x14ac:dyDescent="0.55000000000000004"/>
    <row r="957" s="4" customFormat="1" x14ac:dyDescent="0.55000000000000004"/>
    <row r="958" s="4" customFormat="1" x14ac:dyDescent="0.55000000000000004"/>
    <row r="959" s="4" customFormat="1" x14ac:dyDescent="0.55000000000000004"/>
    <row r="960" s="4" customFormat="1" x14ac:dyDescent="0.55000000000000004"/>
    <row r="961" s="4" customFormat="1" x14ac:dyDescent="0.55000000000000004"/>
    <row r="962" s="4" customFormat="1" x14ac:dyDescent="0.55000000000000004"/>
    <row r="963" s="4" customFormat="1" x14ac:dyDescent="0.55000000000000004"/>
    <row r="964" s="4" customFormat="1" x14ac:dyDescent="0.55000000000000004"/>
    <row r="965" s="4" customFormat="1" x14ac:dyDescent="0.55000000000000004"/>
    <row r="966" s="4" customFormat="1" x14ac:dyDescent="0.55000000000000004"/>
    <row r="967" s="4" customFormat="1" x14ac:dyDescent="0.55000000000000004"/>
    <row r="968" s="4" customFormat="1" x14ac:dyDescent="0.55000000000000004"/>
    <row r="969" s="4" customFormat="1" x14ac:dyDescent="0.55000000000000004"/>
    <row r="970" s="4" customFormat="1" x14ac:dyDescent="0.55000000000000004"/>
    <row r="971" s="4" customFormat="1" x14ac:dyDescent="0.55000000000000004"/>
    <row r="972" s="4" customFormat="1" x14ac:dyDescent="0.55000000000000004"/>
    <row r="973" s="4" customFormat="1" x14ac:dyDescent="0.55000000000000004"/>
    <row r="974" s="4" customFormat="1" x14ac:dyDescent="0.55000000000000004"/>
    <row r="975" s="4" customFormat="1" x14ac:dyDescent="0.55000000000000004"/>
    <row r="976" s="4" customFormat="1" x14ac:dyDescent="0.55000000000000004"/>
    <row r="977" s="4" customFormat="1" x14ac:dyDescent="0.55000000000000004"/>
    <row r="978" s="4" customFormat="1" x14ac:dyDescent="0.55000000000000004"/>
    <row r="979" s="4" customFormat="1" x14ac:dyDescent="0.55000000000000004"/>
    <row r="980" s="4" customFormat="1" x14ac:dyDescent="0.55000000000000004"/>
    <row r="981" s="4" customFormat="1" x14ac:dyDescent="0.55000000000000004"/>
    <row r="982" s="4" customFormat="1" x14ac:dyDescent="0.55000000000000004"/>
    <row r="983" s="4" customFormat="1" x14ac:dyDescent="0.55000000000000004"/>
    <row r="984" s="4" customFormat="1" x14ac:dyDescent="0.55000000000000004"/>
    <row r="985" s="4" customFormat="1" x14ac:dyDescent="0.55000000000000004"/>
    <row r="986" s="4" customFormat="1" x14ac:dyDescent="0.55000000000000004"/>
    <row r="987" s="4" customFormat="1" x14ac:dyDescent="0.55000000000000004"/>
    <row r="988" s="4" customFormat="1" x14ac:dyDescent="0.55000000000000004"/>
    <row r="989" s="4" customFormat="1" x14ac:dyDescent="0.55000000000000004"/>
    <row r="990" s="4" customFormat="1" x14ac:dyDescent="0.55000000000000004"/>
    <row r="991" s="4" customFormat="1" x14ac:dyDescent="0.55000000000000004"/>
    <row r="992" s="4" customFormat="1" x14ac:dyDescent="0.55000000000000004"/>
    <row r="993" s="4" customFormat="1" x14ac:dyDescent="0.55000000000000004"/>
    <row r="994" s="4" customFormat="1" x14ac:dyDescent="0.55000000000000004"/>
    <row r="995" s="4" customFormat="1" x14ac:dyDescent="0.55000000000000004"/>
    <row r="996" s="4" customFormat="1" x14ac:dyDescent="0.55000000000000004"/>
    <row r="997" s="4" customFormat="1" x14ac:dyDescent="0.55000000000000004"/>
    <row r="998" s="4" customFormat="1" x14ac:dyDescent="0.55000000000000004"/>
    <row r="999" s="4" customFormat="1" x14ac:dyDescent="0.55000000000000004"/>
    <row r="1000" s="4" customFormat="1" x14ac:dyDescent="0.55000000000000004"/>
    <row r="1001" s="4" customFormat="1" x14ac:dyDescent="0.55000000000000004"/>
    <row r="1002" s="4" customFormat="1" x14ac:dyDescent="0.55000000000000004"/>
    <row r="1003" s="4" customFormat="1" x14ac:dyDescent="0.55000000000000004"/>
    <row r="1004" s="4" customFormat="1" x14ac:dyDescent="0.55000000000000004"/>
    <row r="1005" s="4" customFormat="1" x14ac:dyDescent="0.55000000000000004"/>
    <row r="1006" s="4" customFormat="1" x14ac:dyDescent="0.55000000000000004"/>
    <row r="1007" s="4" customFormat="1" x14ac:dyDescent="0.55000000000000004"/>
    <row r="1008" s="4" customFormat="1" x14ac:dyDescent="0.55000000000000004"/>
    <row r="1009" s="4" customFormat="1" x14ac:dyDescent="0.55000000000000004"/>
    <row r="1010" s="4" customFormat="1" x14ac:dyDescent="0.55000000000000004"/>
    <row r="1011" s="4" customFormat="1" x14ac:dyDescent="0.55000000000000004"/>
    <row r="1012" s="4" customFormat="1" x14ac:dyDescent="0.55000000000000004"/>
    <row r="1013" s="4" customFormat="1" x14ac:dyDescent="0.55000000000000004"/>
    <row r="1014" s="4" customFormat="1" x14ac:dyDescent="0.55000000000000004"/>
    <row r="1015" s="4" customFormat="1" x14ac:dyDescent="0.55000000000000004"/>
    <row r="1016" s="4" customFormat="1" x14ac:dyDescent="0.55000000000000004"/>
    <row r="1017" s="4" customFormat="1" x14ac:dyDescent="0.55000000000000004"/>
    <row r="1018" s="4" customFormat="1" x14ac:dyDescent="0.55000000000000004"/>
    <row r="1019" s="4" customFormat="1" x14ac:dyDescent="0.55000000000000004"/>
    <row r="1020" s="4" customFormat="1" x14ac:dyDescent="0.55000000000000004"/>
    <row r="1021" s="4" customFormat="1" x14ac:dyDescent="0.55000000000000004"/>
    <row r="1022" s="4" customFormat="1" x14ac:dyDescent="0.55000000000000004"/>
    <row r="1023" s="4" customFormat="1" x14ac:dyDescent="0.55000000000000004"/>
    <row r="1024" s="4" customFormat="1" x14ac:dyDescent="0.55000000000000004"/>
    <row r="1025" s="4" customFormat="1" x14ac:dyDescent="0.55000000000000004"/>
    <row r="1026" s="4" customFormat="1" x14ac:dyDescent="0.55000000000000004"/>
    <row r="1027" s="4" customFormat="1" x14ac:dyDescent="0.55000000000000004"/>
    <row r="1028" s="4" customFormat="1" x14ac:dyDescent="0.55000000000000004"/>
    <row r="1029" s="4" customFormat="1" x14ac:dyDescent="0.55000000000000004"/>
    <row r="1030" s="4" customFormat="1" x14ac:dyDescent="0.55000000000000004"/>
    <row r="1031" s="4" customFormat="1" x14ac:dyDescent="0.55000000000000004"/>
    <row r="1032" s="4" customFormat="1" x14ac:dyDescent="0.55000000000000004"/>
    <row r="1033" s="4" customFormat="1" x14ac:dyDescent="0.55000000000000004"/>
    <row r="1034" s="4" customFormat="1" x14ac:dyDescent="0.55000000000000004"/>
    <row r="1035" s="4" customFormat="1" x14ac:dyDescent="0.55000000000000004"/>
    <row r="1036" s="4" customFormat="1" x14ac:dyDescent="0.55000000000000004"/>
    <row r="1037" s="4" customFormat="1" x14ac:dyDescent="0.55000000000000004"/>
    <row r="1038" s="4" customFormat="1" x14ac:dyDescent="0.55000000000000004"/>
    <row r="1039" s="4" customFormat="1" x14ac:dyDescent="0.55000000000000004"/>
    <row r="1040" s="4" customFormat="1" x14ac:dyDescent="0.55000000000000004"/>
    <row r="1041" s="4" customFormat="1" x14ac:dyDescent="0.55000000000000004"/>
    <row r="1042" s="4" customFormat="1" x14ac:dyDescent="0.55000000000000004"/>
    <row r="1043" s="4" customFormat="1" x14ac:dyDescent="0.55000000000000004"/>
    <row r="1044" s="4" customFormat="1" x14ac:dyDescent="0.55000000000000004"/>
    <row r="1045" s="4" customFormat="1" x14ac:dyDescent="0.55000000000000004"/>
    <row r="1046" s="4" customFormat="1" x14ac:dyDescent="0.55000000000000004"/>
    <row r="1047" s="4" customFormat="1" x14ac:dyDescent="0.55000000000000004"/>
    <row r="1048" s="4" customFormat="1" x14ac:dyDescent="0.55000000000000004"/>
    <row r="1049" s="4" customFormat="1" x14ac:dyDescent="0.55000000000000004"/>
    <row r="1050" s="4" customFormat="1" x14ac:dyDescent="0.55000000000000004"/>
    <row r="1051" s="4" customFormat="1" x14ac:dyDescent="0.55000000000000004"/>
    <row r="1052" s="4" customFormat="1" x14ac:dyDescent="0.55000000000000004"/>
    <row r="1053" s="4" customFormat="1" x14ac:dyDescent="0.55000000000000004"/>
    <row r="1054" s="4" customFormat="1" x14ac:dyDescent="0.55000000000000004"/>
    <row r="1055" s="4" customFormat="1" x14ac:dyDescent="0.55000000000000004"/>
    <row r="1056" s="4" customFormat="1" x14ac:dyDescent="0.55000000000000004"/>
    <row r="1057" s="4" customFormat="1" x14ac:dyDescent="0.55000000000000004"/>
    <row r="1058" s="4" customFormat="1" x14ac:dyDescent="0.55000000000000004"/>
    <row r="1059" s="4" customFormat="1" x14ac:dyDescent="0.55000000000000004"/>
    <row r="1060" s="4" customFormat="1" x14ac:dyDescent="0.55000000000000004"/>
    <row r="1061" s="4" customFormat="1" x14ac:dyDescent="0.55000000000000004"/>
    <row r="1062" s="4" customFormat="1" x14ac:dyDescent="0.55000000000000004"/>
    <row r="1063" s="4" customFormat="1" x14ac:dyDescent="0.55000000000000004"/>
    <row r="1064" s="4" customFormat="1" x14ac:dyDescent="0.55000000000000004"/>
    <row r="1065" s="4" customFormat="1" x14ac:dyDescent="0.55000000000000004"/>
    <row r="1066" s="4" customFormat="1" x14ac:dyDescent="0.55000000000000004"/>
    <row r="1067" s="4" customFormat="1" x14ac:dyDescent="0.55000000000000004"/>
    <row r="1068" s="4" customFormat="1" x14ac:dyDescent="0.55000000000000004"/>
    <row r="1069" s="4" customFormat="1" x14ac:dyDescent="0.55000000000000004"/>
    <row r="1070" s="4" customFormat="1" x14ac:dyDescent="0.55000000000000004"/>
    <row r="1071" s="4" customFormat="1" x14ac:dyDescent="0.55000000000000004"/>
    <row r="1072" s="4" customFormat="1" x14ac:dyDescent="0.55000000000000004"/>
    <row r="1073" s="4" customFormat="1" x14ac:dyDescent="0.55000000000000004"/>
    <row r="1074" s="4" customFormat="1" x14ac:dyDescent="0.55000000000000004"/>
    <row r="1075" s="4" customFormat="1" x14ac:dyDescent="0.55000000000000004"/>
    <row r="1076" s="4" customFormat="1" x14ac:dyDescent="0.55000000000000004"/>
    <row r="1077" s="4" customFormat="1" x14ac:dyDescent="0.55000000000000004"/>
    <row r="1078" s="4" customFormat="1" x14ac:dyDescent="0.55000000000000004"/>
    <row r="1079" s="4" customFormat="1" x14ac:dyDescent="0.55000000000000004"/>
    <row r="1080" s="4" customFormat="1" x14ac:dyDescent="0.55000000000000004"/>
    <row r="1081" s="4" customFormat="1" x14ac:dyDescent="0.55000000000000004"/>
    <row r="1082" s="4" customFormat="1" x14ac:dyDescent="0.55000000000000004"/>
    <row r="1083" s="4" customFormat="1" x14ac:dyDescent="0.55000000000000004"/>
    <row r="1084" s="4" customFormat="1" x14ac:dyDescent="0.55000000000000004"/>
    <row r="1085" s="4" customFormat="1" x14ac:dyDescent="0.55000000000000004"/>
    <row r="1086" s="4" customFormat="1" x14ac:dyDescent="0.55000000000000004"/>
    <row r="1087" s="4" customFormat="1" x14ac:dyDescent="0.55000000000000004"/>
    <row r="1088" s="4" customFormat="1" x14ac:dyDescent="0.55000000000000004"/>
    <row r="1089" s="4" customFormat="1" x14ac:dyDescent="0.55000000000000004"/>
    <row r="1090" s="4" customFormat="1" x14ac:dyDescent="0.55000000000000004"/>
    <row r="1091" s="4" customFormat="1" x14ac:dyDescent="0.55000000000000004"/>
    <row r="1092" s="4" customFormat="1" x14ac:dyDescent="0.55000000000000004"/>
    <row r="1093" s="4" customFormat="1" x14ac:dyDescent="0.55000000000000004"/>
    <row r="1094" s="4" customFormat="1" x14ac:dyDescent="0.55000000000000004"/>
    <row r="1095" s="4" customFormat="1" x14ac:dyDescent="0.55000000000000004"/>
    <row r="1096" s="4" customFormat="1" x14ac:dyDescent="0.55000000000000004"/>
    <row r="1097" s="4" customFormat="1" x14ac:dyDescent="0.55000000000000004"/>
    <row r="1098" s="4" customFormat="1" x14ac:dyDescent="0.55000000000000004"/>
    <row r="1099" s="4" customFormat="1" x14ac:dyDescent="0.55000000000000004"/>
    <row r="1100" s="4" customFormat="1" x14ac:dyDescent="0.55000000000000004"/>
    <row r="1101" s="4" customFormat="1" x14ac:dyDescent="0.55000000000000004"/>
    <row r="1102" s="4" customFormat="1" x14ac:dyDescent="0.55000000000000004"/>
    <row r="1103" s="4" customFormat="1" x14ac:dyDescent="0.55000000000000004"/>
    <row r="1104" s="4" customFormat="1" x14ac:dyDescent="0.55000000000000004"/>
    <row r="1105" s="4" customFormat="1" x14ac:dyDescent="0.55000000000000004"/>
    <row r="1106" s="4" customFormat="1" x14ac:dyDescent="0.55000000000000004"/>
    <row r="1107" s="4" customFormat="1" x14ac:dyDescent="0.55000000000000004"/>
    <row r="1108" s="4" customFormat="1" x14ac:dyDescent="0.55000000000000004"/>
    <row r="1109" s="4" customFormat="1" x14ac:dyDescent="0.55000000000000004"/>
    <row r="1110" s="4" customFormat="1" x14ac:dyDescent="0.55000000000000004"/>
    <row r="1111" s="4" customFormat="1" x14ac:dyDescent="0.55000000000000004"/>
    <row r="1112" s="4" customFormat="1" x14ac:dyDescent="0.55000000000000004"/>
    <row r="1113" s="4" customFormat="1" x14ac:dyDescent="0.55000000000000004"/>
    <row r="1114" s="4" customFormat="1" x14ac:dyDescent="0.55000000000000004"/>
    <row r="1115" s="4" customFormat="1" x14ac:dyDescent="0.55000000000000004"/>
    <row r="1116" s="4" customFormat="1" x14ac:dyDescent="0.55000000000000004"/>
    <row r="1117" s="4" customFormat="1" x14ac:dyDescent="0.55000000000000004"/>
    <row r="1118" s="4" customFormat="1" x14ac:dyDescent="0.55000000000000004"/>
    <row r="1119" s="4" customFormat="1" x14ac:dyDescent="0.55000000000000004"/>
    <row r="1120" s="4" customFormat="1" x14ac:dyDescent="0.55000000000000004"/>
    <row r="1121" s="4" customFormat="1" x14ac:dyDescent="0.55000000000000004"/>
    <row r="1122" s="4" customFormat="1" x14ac:dyDescent="0.55000000000000004"/>
    <row r="1123" s="4" customFormat="1" x14ac:dyDescent="0.55000000000000004"/>
    <row r="1124" s="4" customFormat="1" x14ac:dyDescent="0.55000000000000004"/>
    <row r="1125" s="4" customFormat="1" x14ac:dyDescent="0.55000000000000004"/>
    <row r="1126" s="4" customFormat="1" x14ac:dyDescent="0.55000000000000004"/>
    <row r="1127" s="4" customFormat="1" x14ac:dyDescent="0.55000000000000004"/>
    <row r="1128" s="4" customFormat="1" x14ac:dyDescent="0.55000000000000004"/>
    <row r="1129" s="4" customFormat="1" x14ac:dyDescent="0.55000000000000004"/>
    <row r="1130" s="4" customFormat="1" x14ac:dyDescent="0.55000000000000004"/>
    <row r="1131" s="4" customFormat="1" x14ac:dyDescent="0.55000000000000004"/>
    <row r="1132" s="4" customFormat="1" x14ac:dyDescent="0.55000000000000004"/>
    <row r="1133" s="4" customFormat="1" x14ac:dyDescent="0.55000000000000004"/>
    <row r="1134" s="4" customFormat="1" x14ac:dyDescent="0.55000000000000004"/>
    <row r="1135" s="4" customFormat="1" x14ac:dyDescent="0.55000000000000004"/>
    <row r="1136" s="4" customFormat="1" x14ac:dyDescent="0.55000000000000004"/>
    <row r="1137" s="4" customFormat="1" x14ac:dyDescent="0.55000000000000004"/>
    <row r="1138" s="4" customFormat="1" x14ac:dyDescent="0.55000000000000004"/>
    <row r="1139" s="4" customFormat="1" x14ac:dyDescent="0.55000000000000004"/>
    <row r="1140" s="4" customFormat="1" x14ac:dyDescent="0.55000000000000004"/>
    <row r="1141" s="4" customFormat="1" x14ac:dyDescent="0.55000000000000004"/>
    <row r="1142" s="4" customFormat="1" x14ac:dyDescent="0.55000000000000004"/>
    <row r="1143" s="4" customFormat="1" x14ac:dyDescent="0.55000000000000004"/>
    <row r="1144" s="4" customFormat="1" x14ac:dyDescent="0.55000000000000004"/>
    <row r="1145" s="4" customFormat="1" x14ac:dyDescent="0.55000000000000004"/>
    <row r="1146" s="4" customFormat="1" x14ac:dyDescent="0.55000000000000004"/>
    <row r="1147" s="4" customFormat="1" x14ac:dyDescent="0.55000000000000004"/>
    <row r="1148" s="4" customFormat="1" x14ac:dyDescent="0.55000000000000004"/>
    <row r="1149" s="4" customFormat="1" x14ac:dyDescent="0.55000000000000004"/>
    <row r="1150" s="4" customFormat="1" x14ac:dyDescent="0.55000000000000004"/>
    <row r="1151" s="4" customFormat="1" x14ac:dyDescent="0.55000000000000004"/>
    <row r="1152" s="4" customFormat="1" x14ac:dyDescent="0.55000000000000004"/>
    <row r="1153" s="4" customFormat="1" x14ac:dyDescent="0.55000000000000004"/>
    <row r="1154" s="4" customFormat="1" x14ac:dyDescent="0.55000000000000004"/>
    <row r="1155" s="4" customFormat="1" x14ac:dyDescent="0.55000000000000004"/>
    <row r="1156" s="4" customFormat="1" x14ac:dyDescent="0.55000000000000004"/>
    <row r="1157" s="4" customFormat="1" x14ac:dyDescent="0.55000000000000004"/>
    <row r="1158" s="4" customFormat="1" x14ac:dyDescent="0.55000000000000004"/>
    <row r="1159" s="4" customFormat="1" x14ac:dyDescent="0.55000000000000004"/>
    <row r="1160" s="4" customFormat="1" x14ac:dyDescent="0.55000000000000004"/>
    <row r="1161" s="4" customFormat="1" x14ac:dyDescent="0.55000000000000004"/>
    <row r="1162" s="4" customFormat="1" x14ac:dyDescent="0.55000000000000004"/>
    <row r="1163" s="4" customFormat="1" x14ac:dyDescent="0.55000000000000004"/>
    <row r="1164" s="4" customFormat="1" x14ac:dyDescent="0.55000000000000004"/>
    <row r="1165" s="4" customFormat="1" x14ac:dyDescent="0.55000000000000004"/>
    <row r="1166" s="4" customFormat="1" x14ac:dyDescent="0.55000000000000004"/>
    <row r="1167" s="4" customFormat="1" x14ac:dyDescent="0.55000000000000004"/>
    <row r="1168" s="4" customFormat="1" x14ac:dyDescent="0.55000000000000004"/>
    <row r="1169" s="4" customFormat="1" x14ac:dyDescent="0.55000000000000004"/>
    <row r="1170" s="4" customFormat="1" x14ac:dyDescent="0.55000000000000004"/>
    <row r="1171" s="4" customFormat="1" x14ac:dyDescent="0.55000000000000004"/>
    <row r="1172" s="4" customFormat="1" x14ac:dyDescent="0.55000000000000004"/>
    <row r="1173" s="4" customFormat="1" x14ac:dyDescent="0.55000000000000004"/>
    <row r="1174" s="4" customFormat="1" x14ac:dyDescent="0.55000000000000004"/>
    <row r="1175" s="4" customFormat="1" x14ac:dyDescent="0.55000000000000004"/>
    <row r="1176" s="4" customFormat="1" x14ac:dyDescent="0.55000000000000004"/>
    <row r="1177" s="4" customFormat="1" x14ac:dyDescent="0.55000000000000004"/>
    <row r="1178" s="4" customFormat="1" x14ac:dyDescent="0.55000000000000004"/>
    <row r="1179" s="4" customFormat="1" x14ac:dyDescent="0.55000000000000004"/>
    <row r="1180" s="4" customFormat="1" x14ac:dyDescent="0.55000000000000004"/>
    <row r="1181" s="4" customFormat="1" x14ac:dyDescent="0.55000000000000004"/>
    <row r="1182" s="4" customFormat="1" x14ac:dyDescent="0.55000000000000004"/>
    <row r="1183" s="4" customFormat="1" x14ac:dyDescent="0.55000000000000004"/>
    <row r="1184" s="4" customFormat="1" x14ac:dyDescent="0.55000000000000004"/>
    <row r="1185" s="4" customFormat="1" x14ac:dyDescent="0.55000000000000004"/>
    <row r="1186" s="4" customFormat="1" x14ac:dyDescent="0.55000000000000004"/>
    <row r="1187" s="4" customFormat="1" x14ac:dyDescent="0.55000000000000004"/>
    <row r="1188" s="4" customFormat="1" x14ac:dyDescent="0.55000000000000004"/>
    <row r="1189" s="4" customFormat="1" x14ac:dyDescent="0.55000000000000004"/>
    <row r="1190" s="4" customFormat="1" x14ac:dyDescent="0.55000000000000004"/>
    <row r="1191" s="4" customFormat="1" x14ac:dyDescent="0.55000000000000004"/>
    <row r="1192" s="4" customFormat="1" x14ac:dyDescent="0.55000000000000004"/>
    <row r="1193" s="4" customFormat="1" x14ac:dyDescent="0.55000000000000004"/>
    <row r="1194" s="4" customFormat="1" x14ac:dyDescent="0.55000000000000004"/>
    <row r="1195" s="4" customFormat="1" x14ac:dyDescent="0.55000000000000004"/>
    <row r="1196" s="4" customFormat="1" x14ac:dyDescent="0.55000000000000004"/>
    <row r="1197" s="4" customFormat="1" x14ac:dyDescent="0.55000000000000004"/>
    <row r="1198" s="4" customFormat="1" x14ac:dyDescent="0.55000000000000004"/>
    <row r="1199" s="4" customFormat="1" x14ac:dyDescent="0.55000000000000004"/>
    <row r="1200" s="4" customFormat="1" x14ac:dyDescent="0.55000000000000004"/>
    <row r="1201" s="4" customFormat="1" x14ac:dyDescent="0.55000000000000004"/>
    <row r="1202" s="4" customFormat="1" x14ac:dyDescent="0.55000000000000004"/>
    <row r="1203" s="4" customFormat="1" x14ac:dyDescent="0.55000000000000004"/>
    <row r="1204" s="4" customFormat="1" x14ac:dyDescent="0.55000000000000004"/>
    <row r="1205" s="4" customFormat="1" x14ac:dyDescent="0.55000000000000004"/>
    <row r="1206" s="4" customFormat="1" x14ac:dyDescent="0.55000000000000004"/>
    <row r="1207" s="4" customFormat="1" x14ac:dyDescent="0.55000000000000004"/>
    <row r="1208" s="4" customFormat="1" x14ac:dyDescent="0.55000000000000004"/>
    <row r="1209" s="4" customFormat="1" x14ac:dyDescent="0.55000000000000004"/>
    <row r="1210" s="4" customFormat="1" x14ac:dyDescent="0.55000000000000004"/>
    <row r="1211" s="4" customFormat="1" x14ac:dyDescent="0.55000000000000004"/>
    <row r="1212" s="4" customFormat="1" x14ac:dyDescent="0.55000000000000004"/>
    <row r="1213" s="4" customFormat="1" x14ac:dyDescent="0.55000000000000004"/>
    <row r="1214" s="4" customFormat="1" x14ac:dyDescent="0.55000000000000004"/>
    <row r="1215" s="4" customFormat="1" x14ac:dyDescent="0.55000000000000004"/>
    <row r="1216" s="4" customFormat="1" x14ac:dyDescent="0.55000000000000004"/>
    <row r="1217" s="4" customFormat="1" x14ac:dyDescent="0.55000000000000004"/>
    <row r="1218" s="4" customFormat="1" x14ac:dyDescent="0.55000000000000004"/>
    <row r="1219" s="4" customFormat="1" x14ac:dyDescent="0.55000000000000004"/>
    <row r="1220" s="4" customFormat="1" x14ac:dyDescent="0.55000000000000004"/>
    <row r="1221" s="4" customFormat="1" x14ac:dyDescent="0.55000000000000004"/>
    <row r="1222" s="4" customFormat="1" x14ac:dyDescent="0.55000000000000004"/>
    <row r="1223" s="4" customFormat="1" x14ac:dyDescent="0.55000000000000004"/>
    <row r="1224" s="4" customFormat="1" x14ac:dyDescent="0.55000000000000004"/>
    <row r="1225" s="4" customFormat="1" x14ac:dyDescent="0.55000000000000004"/>
    <row r="1226" s="4" customFormat="1" x14ac:dyDescent="0.55000000000000004"/>
    <row r="1227" s="4" customFormat="1" x14ac:dyDescent="0.55000000000000004"/>
    <row r="1228" s="4" customFormat="1" x14ac:dyDescent="0.55000000000000004"/>
    <row r="1229" s="4" customFormat="1" x14ac:dyDescent="0.55000000000000004"/>
    <row r="1230" s="4" customFormat="1" x14ac:dyDescent="0.55000000000000004"/>
    <row r="1231" s="4" customFormat="1" x14ac:dyDescent="0.55000000000000004"/>
    <row r="1232" s="4" customFormat="1" x14ac:dyDescent="0.55000000000000004"/>
    <row r="1233" s="4" customFormat="1" x14ac:dyDescent="0.55000000000000004"/>
    <row r="1234" s="4" customFormat="1" x14ac:dyDescent="0.55000000000000004"/>
    <row r="1235" s="4" customFormat="1" x14ac:dyDescent="0.55000000000000004"/>
    <row r="1236" s="4" customFormat="1" x14ac:dyDescent="0.55000000000000004"/>
    <row r="1237" s="4" customFormat="1" x14ac:dyDescent="0.55000000000000004"/>
    <row r="1238" s="4" customFormat="1" x14ac:dyDescent="0.55000000000000004"/>
    <row r="1239" s="4" customFormat="1" x14ac:dyDescent="0.55000000000000004"/>
    <row r="1240" s="4" customFormat="1" x14ac:dyDescent="0.55000000000000004"/>
    <row r="1241" s="4" customFormat="1" x14ac:dyDescent="0.55000000000000004"/>
    <row r="1242" s="4" customFormat="1" x14ac:dyDescent="0.55000000000000004"/>
    <row r="1243" s="4" customFormat="1" x14ac:dyDescent="0.55000000000000004"/>
    <row r="1244" s="4" customFormat="1" x14ac:dyDescent="0.55000000000000004"/>
    <row r="1245" s="4" customFormat="1" x14ac:dyDescent="0.55000000000000004"/>
    <row r="1246" s="4" customFormat="1" x14ac:dyDescent="0.55000000000000004"/>
    <row r="1247" s="4" customFormat="1" x14ac:dyDescent="0.55000000000000004"/>
    <row r="1248" s="4" customFormat="1" x14ac:dyDescent="0.55000000000000004"/>
    <row r="1249" s="4" customFormat="1" x14ac:dyDescent="0.55000000000000004"/>
    <row r="1250" s="4" customFormat="1" x14ac:dyDescent="0.55000000000000004"/>
    <row r="1251" s="4" customFormat="1" x14ac:dyDescent="0.55000000000000004"/>
    <row r="1252" s="4" customFormat="1" x14ac:dyDescent="0.55000000000000004"/>
    <row r="1253" s="4" customFormat="1" x14ac:dyDescent="0.55000000000000004"/>
    <row r="1254" s="4" customFormat="1" x14ac:dyDescent="0.55000000000000004"/>
    <row r="1255" s="4" customFormat="1" x14ac:dyDescent="0.55000000000000004"/>
    <row r="1256" s="4" customFormat="1" x14ac:dyDescent="0.55000000000000004"/>
    <row r="1257" s="4" customFormat="1" x14ac:dyDescent="0.55000000000000004"/>
    <row r="1258" s="4" customFormat="1" x14ac:dyDescent="0.55000000000000004"/>
    <row r="1259" s="4" customFormat="1" x14ac:dyDescent="0.55000000000000004"/>
    <row r="1260" s="4" customFormat="1" x14ac:dyDescent="0.55000000000000004"/>
    <row r="1261" s="4" customFormat="1" x14ac:dyDescent="0.55000000000000004"/>
    <row r="1262" s="4" customFormat="1" x14ac:dyDescent="0.55000000000000004"/>
    <row r="1263" s="4" customFormat="1" x14ac:dyDescent="0.55000000000000004"/>
    <row r="1264" s="4" customFormat="1" x14ac:dyDescent="0.55000000000000004"/>
    <row r="1265" s="4" customFormat="1" x14ac:dyDescent="0.55000000000000004"/>
    <row r="1266" s="4" customFormat="1" x14ac:dyDescent="0.55000000000000004"/>
    <row r="1267" s="4" customFormat="1" x14ac:dyDescent="0.55000000000000004"/>
    <row r="1268" s="4" customFormat="1" x14ac:dyDescent="0.55000000000000004"/>
    <row r="1269" s="4" customFormat="1" x14ac:dyDescent="0.55000000000000004"/>
    <row r="1270" s="4" customFormat="1" x14ac:dyDescent="0.55000000000000004"/>
    <row r="1271" s="4" customFormat="1" x14ac:dyDescent="0.55000000000000004"/>
    <row r="1272" s="4" customFormat="1" x14ac:dyDescent="0.55000000000000004"/>
    <row r="1273" s="4" customFormat="1" x14ac:dyDescent="0.55000000000000004"/>
    <row r="1274" s="4" customFormat="1" x14ac:dyDescent="0.55000000000000004"/>
    <row r="1275" s="4" customFormat="1" x14ac:dyDescent="0.55000000000000004"/>
    <row r="1276" s="4" customFormat="1" x14ac:dyDescent="0.55000000000000004"/>
    <row r="1277" s="4" customFormat="1" x14ac:dyDescent="0.55000000000000004"/>
    <row r="1278" s="4" customFormat="1" x14ac:dyDescent="0.55000000000000004"/>
    <row r="1279" s="4" customFormat="1" x14ac:dyDescent="0.55000000000000004"/>
    <row r="1280" s="4" customFormat="1" x14ac:dyDescent="0.55000000000000004"/>
    <row r="1281" s="4" customFormat="1" x14ac:dyDescent="0.55000000000000004"/>
    <row r="1282" s="4" customFormat="1" x14ac:dyDescent="0.55000000000000004"/>
    <row r="1283" s="4" customFormat="1" x14ac:dyDescent="0.55000000000000004"/>
    <row r="1284" s="4" customFormat="1" x14ac:dyDescent="0.55000000000000004"/>
    <row r="1285" s="4" customFormat="1" x14ac:dyDescent="0.55000000000000004"/>
    <row r="1286" s="4" customFormat="1" x14ac:dyDescent="0.55000000000000004"/>
    <row r="1287" s="4" customFormat="1" x14ac:dyDescent="0.55000000000000004"/>
    <row r="1288" s="4" customFormat="1" x14ac:dyDescent="0.55000000000000004"/>
    <row r="1289" s="4" customFormat="1" x14ac:dyDescent="0.55000000000000004"/>
    <row r="1290" s="4" customFormat="1" x14ac:dyDescent="0.55000000000000004"/>
    <row r="1291" s="4" customFormat="1" x14ac:dyDescent="0.55000000000000004"/>
    <row r="1292" s="4" customFormat="1" x14ac:dyDescent="0.55000000000000004"/>
    <row r="1293" s="4" customFormat="1" x14ac:dyDescent="0.55000000000000004"/>
    <row r="1294" s="4" customFormat="1" x14ac:dyDescent="0.55000000000000004"/>
    <row r="1295" s="4" customFormat="1" x14ac:dyDescent="0.55000000000000004"/>
    <row r="1296" s="4" customFormat="1" x14ac:dyDescent="0.55000000000000004"/>
    <row r="1297" s="4" customFormat="1" x14ac:dyDescent="0.55000000000000004"/>
    <row r="1298" s="4" customFormat="1" x14ac:dyDescent="0.55000000000000004"/>
    <row r="1299" s="4" customFormat="1" x14ac:dyDescent="0.55000000000000004"/>
    <row r="1300" s="4" customFormat="1" x14ac:dyDescent="0.55000000000000004"/>
    <row r="1301" s="4" customFormat="1" x14ac:dyDescent="0.55000000000000004"/>
    <row r="1302" s="4" customFormat="1" x14ac:dyDescent="0.55000000000000004"/>
    <row r="1303" s="4" customFormat="1" x14ac:dyDescent="0.55000000000000004"/>
    <row r="1304" s="4" customFormat="1" x14ac:dyDescent="0.55000000000000004"/>
    <row r="1305" s="4" customFormat="1" x14ac:dyDescent="0.55000000000000004"/>
    <row r="1306" s="4" customFormat="1" x14ac:dyDescent="0.55000000000000004"/>
    <row r="1307" s="4" customFormat="1" x14ac:dyDescent="0.55000000000000004"/>
    <row r="1308" s="4" customFormat="1" x14ac:dyDescent="0.55000000000000004"/>
    <row r="1309" s="4" customFormat="1" x14ac:dyDescent="0.55000000000000004"/>
    <row r="1310" s="4" customFormat="1" x14ac:dyDescent="0.55000000000000004"/>
    <row r="1311" s="4" customFormat="1" x14ac:dyDescent="0.55000000000000004"/>
    <row r="1312" s="4" customFormat="1" x14ac:dyDescent="0.55000000000000004"/>
    <row r="1313" s="4" customFormat="1" x14ac:dyDescent="0.55000000000000004"/>
    <row r="1314" s="4" customFormat="1" x14ac:dyDescent="0.55000000000000004"/>
    <row r="1315" s="4" customFormat="1" x14ac:dyDescent="0.55000000000000004"/>
    <row r="1316" s="4" customFormat="1" x14ac:dyDescent="0.55000000000000004"/>
    <row r="1317" s="4" customFormat="1" x14ac:dyDescent="0.55000000000000004"/>
    <row r="1318" s="4" customFormat="1" x14ac:dyDescent="0.55000000000000004"/>
    <row r="1319" s="4" customFormat="1" x14ac:dyDescent="0.55000000000000004"/>
    <row r="1320" s="4" customFormat="1" x14ac:dyDescent="0.55000000000000004"/>
    <row r="1321" s="4" customFormat="1" x14ac:dyDescent="0.55000000000000004"/>
    <row r="1322" s="4" customFormat="1" x14ac:dyDescent="0.55000000000000004"/>
    <row r="1323" s="4" customFormat="1" x14ac:dyDescent="0.55000000000000004"/>
    <row r="1324" s="4" customFormat="1" x14ac:dyDescent="0.55000000000000004"/>
    <row r="1325" s="4" customFormat="1" x14ac:dyDescent="0.55000000000000004"/>
    <row r="1326" s="4" customFormat="1" x14ac:dyDescent="0.55000000000000004"/>
    <row r="1327" s="4" customFormat="1" x14ac:dyDescent="0.55000000000000004"/>
    <row r="1328" s="4" customFormat="1" x14ac:dyDescent="0.55000000000000004"/>
    <row r="1329" s="4" customFormat="1" x14ac:dyDescent="0.55000000000000004"/>
    <row r="1330" s="4" customFormat="1" x14ac:dyDescent="0.55000000000000004"/>
    <row r="1331" s="4" customFormat="1" x14ac:dyDescent="0.55000000000000004"/>
    <row r="1332" s="4" customFormat="1" x14ac:dyDescent="0.55000000000000004"/>
    <row r="1333" s="4" customFormat="1" x14ac:dyDescent="0.55000000000000004"/>
    <row r="1334" s="4" customFormat="1" x14ac:dyDescent="0.55000000000000004"/>
    <row r="1335" s="4" customFormat="1" x14ac:dyDescent="0.55000000000000004"/>
    <row r="1336" s="4" customFormat="1" x14ac:dyDescent="0.55000000000000004"/>
    <row r="1337" s="4" customFormat="1" x14ac:dyDescent="0.55000000000000004"/>
    <row r="1338" s="4" customFormat="1" x14ac:dyDescent="0.55000000000000004"/>
    <row r="1339" s="4" customFormat="1" x14ac:dyDescent="0.55000000000000004"/>
    <row r="1340" s="4" customFormat="1" x14ac:dyDescent="0.55000000000000004"/>
    <row r="1341" s="4" customFormat="1" x14ac:dyDescent="0.55000000000000004"/>
    <row r="1342" s="4" customFormat="1" x14ac:dyDescent="0.55000000000000004"/>
    <row r="1343" s="4" customFormat="1" x14ac:dyDescent="0.55000000000000004"/>
    <row r="1344" s="4" customFormat="1" x14ac:dyDescent="0.55000000000000004"/>
    <row r="1345" s="4" customFormat="1" x14ac:dyDescent="0.55000000000000004"/>
    <row r="1346" s="4" customFormat="1" x14ac:dyDescent="0.55000000000000004"/>
    <row r="1347" s="4" customFormat="1" x14ac:dyDescent="0.55000000000000004"/>
    <row r="1348" s="4" customFormat="1" x14ac:dyDescent="0.55000000000000004"/>
    <row r="1349" s="4" customFormat="1" x14ac:dyDescent="0.55000000000000004"/>
    <row r="1350" s="4" customFormat="1" x14ac:dyDescent="0.55000000000000004"/>
    <row r="1351" s="4" customFormat="1" x14ac:dyDescent="0.55000000000000004"/>
    <row r="1352" s="4" customFormat="1" x14ac:dyDescent="0.55000000000000004"/>
    <row r="1353" s="4" customFormat="1" x14ac:dyDescent="0.55000000000000004"/>
    <row r="1354" s="4" customFormat="1" x14ac:dyDescent="0.55000000000000004"/>
    <row r="1355" s="4" customFormat="1" x14ac:dyDescent="0.55000000000000004"/>
    <row r="1356" s="4" customFormat="1" x14ac:dyDescent="0.55000000000000004"/>
    <row r="1357" s="4" customFormat="1" x14ac:dyDescent="0.55000000000000004"/>
    <row r="1358" s="4" customFormat="1" x14ac:dyDescent="0.55000000000000004"/>
    <row r="1359" s="4" customFormat="1" x14ac:dyDescent="0.55000000000000004"/>
    <row r="1360" s="4" customFormat="1" x14ac:dyDescent="0.55000000000000004"/>
    <row r="1361" s="4" customFormat="1" x14ac:dyDescent="0.55000000000000004"/>
    <row r="1362" s="4" customFormat="1" x14ac:dyDescent="0.55000000000000004"/>
    <row r="1363" s="4" customFormat="1" x14ac:dyDescent="0.55000000000000004"/>
    <row r="1364" s="4" customFormat="1" x14ac:dyDescent="0.55000000000000004"/>
    <row r="1365" s="4" customFormat="1" x14ac:dyDescent="0.55000000000000004"/>
    <row r="1366" s="4" customFormat="1" x14ac:dyDescent="0.55000000000000004"/>
    <row r="1367" s="4" customFormat="1" x14ac:dyDescent="0.55000000000000004"/>
    <row r="1368" s="4" customFormat="1" x14ac:dyDescent="0.55000000000000004"/>
    <row r="1369" s="4" customFormat="1" x14ac:dyDescent="0.55000000000000004"/>
    <row r="1370" s="4" customFormat="1" x14ac:dyDescent="0.55000000000000004"/>
    <row r="1371" s="4" customFormat="1" x14ac:dyDescent="0.55000000000000004"/>
    <row r="1372" s="4" customFormat="1" x14ac:dyDescent="0.55000000000000004"/>
    <row r="1373" s="4" customFormat="1" x14ac:dyDescent="0.55000000000000004"/>
    <row r="1374" s="4" customFormat="1" x14ac:dyDescent="0.55000000000000004"/>
    <row r="1375" s="4" customFormat="1" x14ac:dyDescent="0.55000000000000004"/>
    <row r="1376" s="4" customFormat="1" x14ac:dyDescent="0.55000000000000004"/>
    <row r="1377" s="4" customFormat="1" x14ac:dyDescent="0.55000000000000004"/>
    <row r="1378" s="4" customFormat="1" x14ac:dyDescent="0.55000000000000004"/>
    <row r="1379" s="4" customFormat="1" x14ac:dyDescent="0.55000000000000004"/>
    <row r="1380" s="4" customFormat="1" x14ac:dyDescent="0.55000000000000004"/>
    <row r="1381" s="4" customFormat="1" x14ac:dyDescent="0.55000000000000004"/>
    <row r="1382" s="4" customFormat="1" x14ac:dyDescent="0.55000000000000004"/>
    <row r="1383" s="4" customFormat="1" x14ac:dyDescent="0.55000000000000004"/>
    <row r="1384" s="4" customFormat="1" x14ac:dyDescent="0.55000000000000004"/>
    <row r="1385" s="4" customFormat="1" x14ac:dyDescent="0.55000000000000004"/>
    <row r="1386" s="4" customFormat="1" x14ac:dyDescent="0.55000000000000004"/>
    <row r="1387" s="4" customFormat="1" x14ac:dyDescent="0.55000000000000004"/>
    <row r="1388" s="4" customFormat="1" x14ac:dyDescent="0.55000000000000004"/>
    <row r="1389" s="4" customFormat="1" x14ac:dyDescent="0.55000000000000004"/>
    <row r="1390" s="4" customFormat="1" x14ac:dyDescent="0.55000000000000004"/>
    <row r="1391" s="4" customFormat="1" x14ac:dyDescent="0.55000000000000004"/>
    <row r="1392" s="4" customFormat="1" x14ac:dyDescent="0.55000000000000004"/>
    <row r="1393" s="4" customFormat="1" x14ac:dyDescent="0.55000000000000004"/>
    <row r="1394" s="4" customFormat="1" x14ac:dyDescent="0.55000000000000004"/>
    <row r="1395" s="4" customFormat="1" x14ac:dyDescent="0.55000000000000004"/>
    <row r="1396" s="4" customFormat="1" x14ac:dyDescent="0.55000000000000004"/>
    <row r="1397" s="4" customFormat="1" x14ac:dyDescent="0.55000000000000004"/>
    <row r="1398" s="4" customFormat="1" x14ac:dyDescent="0.55000000000000004"/>
    <row r="1399" s="4" customFormat="1" x14ac:dyDescent="0.55000000000000004"/>
    <row r="1400" s="4" customFormat="1" x14ac:dyDescent="0.55000000000000004"/>
    <row r="1401" s="4" customFormat="1" x14ac:dyDescent="0.55000000000000004"/>
    <row r="1402" s="4" customFormat="1" x14ac:dyDescent="0.55000000000000004"/>
    <row r="1403" s="4" customFormat="1" x14ac:dyDescent="0.55000000000000004"/>
    <row r="1404" s="4" customFormat="1" x14ac:dyDescent="0.55000000000000004"/>
    <row r="1405" s="4" customFormat="1" x14ac:dyDescent="0.55000000000000004"/>
    <row r="1406" s="4" customFormat="1" x14ac:dyDescent="0.55000000000000004"/>
    <row r="1407" s="4" customFormat="1" x14ac:dyDescent="0.55000000000000004"/>
    <row r="1408" s="4" customFormat="1" x14ac:dyDescent="0.55000000000000004"/>
    <row r="1409" s="4" customFormat="1" x14ac:dyDescent="0.55000000000000004"/>
    <row r="1410" s="4" customFormat="1" x14ac:dyDescent="0.55000000000000004"/>
    <row r="1411" s="4" customFormat="1" x14ac:dyDescent="0.55000000000000004"/>
    <row r="1412" s="4" customFormat="1" x14ac:dyDescent="0.55000000000000004"/>
    <row r="1413" s="4" customFormat="1" x14ac:dyDescent="0.55000000000000004"/>
    <row r="1414" s="4" customFormat="1" x14ac:dyDescent="0.55000000000000004"/>
    <row r="1415" s="4" customFormat="1" x14ac:dyDescent="0.55000000000000004"/>
    <row r="1416" s="4" customFormat="1" x14ac:dyDescent="0.55000000000000004"/>
    <row r="1417" s="4" customFormat="1" x14ac:dyDescent="0.55000000000000004"/>
    <row r="1418" s="4" customFormat="1" x14ac:dyDescent="0.55000000000000004"/>
    <row r="1419" s="4" customFormat="1" x14ac:dyDescent="0.55000000000000004"/>
    <row r="1420" s="4" customFormat="1" x14ac:dyDescent="0.55000000000000004"/>
    <row r="1421" s="4" customFormat="1" x14ac:dyDescent="0.55000000000000004"/>
    <row r="1422" s="4" customFormat="1" x14ac:dyDescent="0.55000000000000004"/>
    <row r="1423" s="4" customFormat="1" x14ac:dyDescent="0.55000000000000004"/>
    <row r="1424" s="4" customFormat="1" x14ac:dyDescent="0.55000000000000004"/>
    <row r="1425" s="4" customFormat="1" x14ac:dyDescent="0.55000000000000004"/>
    <row r="1426" s="4" customFormat="1" x14ac:dyDescent="0.55000000000000004"/>
    <row r="1427" s="4" customFormat="1" x14ac:dyDescent="0.55000000000000004"/>
    <row r="1428" s="4" customFormat="1" x14ac:dyDescent="0.55000000000000004"/>
    <row r="1429" s="4" customFormat="1" x14ac:dyDescent="0.55000000000000004"/>
    <row r="1430" s="4" customFormat="1" x14ac:dyDescent="0.55000000000000004"/>
    <row r="1431" s="4" customFormat="1" x14ac:dyDescent="0.55000000000000004"/>
    <row r="1432" s="4" customFormat="1" x14ac:dyDescent="0.55000000000000004"/>
    <row r="1433" s="4" customFormat="1" x14ac:dyDescent="0.55000000000000004"/>
    <row r="1434" s="4" customFormat="1" x14ac:dyDescent="0.55000000000000004"/>
    <row r="1435" s="4" customFormat="1" x14ac:dyDescent="0.55000000000000004"/>
    <row r="1436" s="4" customFormat="1" x14ac:dyDescent="0.55000000000000004"/>
    <row r="1437" s="4" customFormat="1" x14ac:dyDescent="0.55000000000000004"/>
    <row r="1438" s="4" customFormat="1" x14ac:dyDescent="0.55000000000000004"/>
    <row r="1439" s="4" customFormat="1" x14ac:dyDescent="0.55000000000000004"/>
    <row r="1440" s="4" customFormat="1" x14ac:dyDescent="0.55000000000000004"/>
    <row r="1441" s="4" customFormat="1" x14ac:dyDescent="0.55000000000000004"/>
    <row r="1442" s="4" customFormat="1" x14ac:dyDescent="0.55000000000000004"/>
    <row r="1443" s="4" customFormat="1" x14ac:dyDescent="0.55000000000000004"/>
    <row r="1444" s="4" customFormat="1" x14ac:dyDescent="0.55000000000000004"/>
    <row r="1445" s="4" customFormat="1" x14ac:dyDescent="0.55000000000000004"/>
    <row r="1446" s="4" customFormat="1" x14ac:dyDescent="0.55000000000000004"/>
    <row r="1447" s="4" customFormat="1" x14ac:dyDescent="0.55000000000000004"/>
    <row r="1448" s="4" customFormat="1" x14ac:dyDescent="0.55000000000000004"/>
    <row r="1449" s="4" customFormat="1" x14ac:dyDescent="0.55000000000000004"/>
    <row r="1450" s="4" customFormat="1" x14ac:dyDescent="0.55000000000000004"/>
    <row r="1451" s="4" customFormat="1" x14ac:dyDescent="0.55000000000000004"/>
    <row r="1452" s="4" customFormat="1" x14ac:dyDescent="0.55000000000000004"/>
    <row r="1453" s="4" customFormat="1" x14ac:dyDescent="0.55000000000000004"/>
    <row r="1454" s="4" customFormat="1" x14ac:dyDescent="0.55000000000000004"/>
    <row r="1455" s="4" customFormat="1" x14ac:dyDescent="0.55000000000000004"/>
    <row r="1456" s="4" customFormat="1" x14ac:dyDescent="0.55000000000000004"/>
    <row r="1457" s="4" customFormat="1" x14ac:dyDescent="0.55000000000000004"/>
    <row r="1458" s="4" customFormat="1" x14ac:dyDescent="0.55000000000000004"/>
    <row r="1459" s="4" customFormat="1" x14ac:dyDescent="0.55000000000000004"/>
    <row r="1460" s="4" customFormat="1" x14ac:dyDescent="0.55000000000000004"/>
    <row r="1461" s="4" customFormat="1" x14ac:dyDescent="0.55000000000000004"/>
    <row r="1462" s="4" customFormat="1" x14ac:dyDescent="0.55000000000000004"/>
    <row r="1463" s="4" customFormat="1" x14ac:dyDescent="0.55000000000000004"/>
    <row r="1464" s="4" customFormat="1" x14ac:dyDescent="0.55000000000000004"/>
    <row r="1465" s="4" customFormat="1" x14ac:dyDescent="0.55000000000000004"/>
    <row r="1466" s="4" customFormat="1" x14ac:dyDescent="0.55000000000000004"/>
    <row r="1467" s="4" customFormat="1" x14ac:dyDescent="0.55000000000000004"/>
    <row r="1468" s="4" customFormat="1" x14ac:dyDescent="0.55000000000000004"/>
    <row r="1469" s="4" customFormat="1" x14ac:dyDescent="0.55000000000000004"/>
    <row r="1470" s="4" customFormat="1" x14ac:dyDescent="0.55000000000000004"/>
    <row r="1471" s="4" customFormat="1" x14ac:dyDescent="0.55000000000000004"/>
    <row r="1472" s="4" customFormat="1" x14ac:dyDescent="0.55000000000000004"/>
    <row r="1473" s="4" customFormat="1" x14ac:dyDescent="0.55000000000000004"/>
    <row r="1474" s="4" customFormat="1" x14ac:dyDescent="0.55000000000000004"/>
    <row r="1475" s="4" customFormat="1" x14ac:dyDescent="0.55000000000000004"/>
    <row r="1476" s="4" customFormat="1" x14ac:dyDescent="0.55000000000000004"/>
    <row r="1477" s="4" customFormat="1" x14ac:dyDescent="0.55000000000000004"/>
    <row r="1478" s="4" customFormat="1" x14ac:dyDescent="0.55000000000000004"/>
    <row r="1479" s="4" customFormat="1" x14ac:dyDescent="0.55000000000000004"/>
    <row r="1480" s="4" customFormat="1" x14ac:dyDescent="0.55000000000000004"/>
    <row r="1481" s="4" customFormat="1" x14ac:dyDescent="0.55000000000000004"/>
  </sheetData>
  <mergeCells count="1615">
    <mergeCell ref="A200:D200"/>
    <mergeCell ref="E200:BL200"/>
    <mergeCell ref="BM200:BT200"/>
    <mergeCell ref="A206:D206"/>
    <mergeCell ref="A207:D207"/>
    <mergeCell ref="A214:D214"/>
    <mergeCell ref="A197:D197"/>
    <mergeCell ref="E216:BL216"/>
    <mergeCell ref="BM202:BT202"/>
    <mergeCell ref="BM203:BT203"/>
    <mergeCell ref="BM204:BT204"/>
    <mergeCell ref="BM225:BT225"/>
    <mergeCell ref="A236:D236"/>
    <mergeCell ref="A217:D217"/>
    <mergeCell ref="E236:BL236"/>
    <mergeCell ref="E237:BL237"/>
    <mergeCell ref="A205:D205"/>
    <mergeCell ref="A212:D212"/>
    <mergeCell ref="A216:D216"/>
    <mergeCell ref="A208:D208"/>
    <mergeCell ref="A209:D209"/>
    <mergeCell ref="A225:D225"/>
    <mergeCell ref="A202:D202"/>
    <mergeCell ref="A203:D203"/>
    <mergeCell ref="BM205:BT205"/>
    <mergeCell ref="BM206:BT206"/>
    <mergeCell ref="BM207:BT207"/>
    <mergeCell ref="BM208:BT208"/>
    <mergeCell ref="BM209:BT209"/>
    <mergeCell ref="BM210:BT210"/>
    <mergeCell ref="E222:BL222"/>
    <mergeCell ref="BM222:BT222"/>
    <mergeCell ref="BM237:BT237"/>
    <mergeCell ref="BM238:BT238"/>
    <mergeCell ref="BM239:BT239"/>
    <mergeCell ref="BM240:BT240"/>
    <mergeCell ref="BM241:BT241"/>
    <mergeCell ref="BM242:BT242"/>
    <mergeCell ref="J263:U263"/>
    <mergeCell ref="AT263:AZ263"/>
    <mergeCell ref="BA263:BH263"/>
    <mergeCell ref="E217:BL217"/>
    <mergeCell ref="E218:BL218"/>
    <mergeCell ref="E219:BL219"/>
    <mergeCell ref="E223:BL223"/>
    <mergeCell ref="E224:BL224"/>
    <mergeCell ref="E226:BL226"/>
    <mergeCell ref="BM243:BT243"/>
    <mergeCell ref="BM244:BT244"/>
    <mergeCell ref="BM223:BT223"/>
    <mergeCell ref="BM224:BT224"/>
    <mergeCell ref="BM226:BT226"/>
    <mergeCell ref="BM227:BT227"/>
    <mergeCell ref="E247:BL247"/>
    <mergeCell ref="E244:BL244"/>
    <mergeCell ref="E245:BL245"/>
    <mergeCell ref="E246:BL246"/>
    <mergeCell ref="E227:BL227"/>
    <mergeCell ref="BM236:BT236"/>
    <mergeCell ref="AT260:BB260"/>
    <mergeCell ref="A234:D234"/>
    <mergeCell ref="A261:AE262"/>
    <mergeCell ref="AT261:BT262"/>
    <mergeCell ref="A263:I263"/>
    <mergeCell ref="E228:BL228"/>
    <mergeCell ref="E229:BL229"/>
    <mergeCell ref="E230:BL230"/>
    <mergeCell ref="E231:BL231"/>
    <mergeCell ref="E232:BL232"/>
    <mergeCell ref="E233:BL233"/>
    <mergeCell ref="E234:BL234"/>
    <mergeCell ref="E235:BL235"/>
    <mergeCell ref="BP135:BT138"/>
    <mergeCell ref="T136:U138"/>
    <mergeCell ref="V136:W138"/>
    <mergeCell ref="X136:AE136"/>
    <mergeCell ref="AF136:AK136"/>
    <mergeCell ref="AL136:AQ136"/>
    <mergeCell ref="AR136:AW136"/>
    <mergeCell ref="AX136:BC136"/>
    <mergeCell ref="BD136:BI136"/>
    <mergeCell ref="BJ136:BO136"/>
    <mergeCell ref="X137:Y138"/>
    <mergeCell ref="Z137:AA138"/>
    <mergeCell ref="A196:D196"/>
    <mergeCell ref="A239:D239"/>
    <mergeCell ref="A210:D210"/>
    <mergeCell ref="A211:D211"/>
    <mergeCell ref="BJ137:BL137"/>
    <mergeCell ref="BM137:BO137"/>
    <mergeCell ref="BM215:BT215"/>
    <mergeCell ref="A222:D222"/>
    <mergeCell ref="A180:I180"/>
    <mergeCell ref="J180:U180"/>
    <mergeCell ref="AA166:AC166"/>
    <mergeCell ref="BM228:BT228"/>
    <mergeCell ref="BM229:BT229"/>
    <mergeCell ref="BM230:BT230"/>
    <mergeCell ref="BM231:BT231"/>
    <mergeCell ref="BM232:BT232"/>
    <mergeCell ref="BM233:BT233"/>
    <mergeCell ref="BM234:BT234"/>
    <mergeCell ref="BM211:BT211"/>
    <mergeCell ref="BM212:BT212"/>
    <mergeCell ref="BM213:BT213"/>
    <mergeCell ref="BM214:BT214"/>
    <mergeCell ref="AT93:AZ93"/>
    <mergeCell ref="A98:A101"/>
    <mergeCell ref="B98:O101"/>
    <mergeCell ref="P98:Q101"/>
    <mergeCell ref="R98:S101"/>
    <mergeCell ref="T98:AE98"/>
    <mergeCell ref="AF98:BI98"/>
    <mergeCell ref="Z108:AA108"/>
    <mergeCell ref="Z121:AA121"/>
    <mergeCell ref="T116:U116"/>
    <mergeCell ref="V116:W116"/>
    <mergeCell ref="X116:Y116"/>
    <mergeCell ref="B118:O118"/>
    <mergeCell ref="P118:Q118"/>
    <mergeCell ref="AB124:AC124"/>
    <mergeCell ref="X129:Y129"/>
    <mergeCell ref="X120:Y120"/>
    <mergeCell ref="R127:S127"/>
    <mergeCell ref="AD121:AE121"/>
    <mergeCell ref="AD120:AE120"/>
    <mergeCell ref="Z118:AA118"/>
    <mergeCell ref="AD127:AE127"/>
    <mergeCell ref="X125:Y125"/>
    <mergeCell ref="A128:A129"/>
    <mergeCell ref="R126:S126"/>
    <mergeCell ref="B112:O112"/>
    <mergeCell ref="P116:Q116"/>
    <mergeCell ref="R116:S116"/>
    <mergeCell ref="R118:S118"/>
    <mergeCell ref="T118:U118"/>
    <mergeCell ref="B117:O117"/>
    <mergeCell ref="P117:Q117"/>
    <mergeCell ref="BP98:BT101"/>
    <mergeCell ref="T99:U101"/>
    <mergeCell ref="V99:W101"/>
    <mergeCell ref="X99:AE99"/>
    <mergeCell ref="AF99:AK99"/>
    <mergeCell ref="AL99:AQ99"/>
    <mergeCell ref="AR99:AW99"/>
    <mergeCell ref="AX99:BC99"/>
    <mergeCell ref="BD99:BI99"/>
    <mergeCell ref="BJ99:BO99"/>
    <mergeCell ref="X100:Y101"/>
    <mergeCell ref="Z100:AA101"/>
    <mergeCell ref="AB100:AC101"/>
    <mergeCell ref="AD100:AE101"/>
    <mergeCell ref="AF100:AH100"/>
    <mergeCell ref="AI100:AK100"/>
    <mergeCell ref="AL100:AN100"/>
    <mergeCell ref="AO100:AQ100"/>
    <mergeCell ref="AR100:AT100"/>
    <mergeCell ref="AU100:AW100"/>
    <mergeCell ref="AX100:AZ100"/>
    <mergeCell ref="BA100:BC100"/>
    <mergeCell ref="BD100:BF100"/>
    <mergeCell ref="BG100:BI100"/>
    <mergeCell ref="BJ100:BL100"/>
    <mergeCell ref="BM100:BO100"/>
    <mergeCell ref="AT90:BT91"/>
    <mergeCell ref="A92:I92"/>
    <mergeCell ref="J92:U92"/>
    <mergeCell ref="AT92:AZ92"/>
    <mergeCell ref="BA92:BH92"/>
    <mergeCell ref="P79:Q79"/>
    <mergeCell ref="R79:S79"/>
    <mergeCell ref="T79:U79"/>
    <mergeCell ref="B81:O81"/>
    <mergeCell ref="X83:Y83"/>
    <mergeCell ref="Z83:AA83"/>
    <mergeCell ref="AB83:AC83"/>
    <mergeCell ref="T82:U82"/>
    <mergeCell ref="T83:U83"/>
    <mergeCell ref="B82:O82"/>
    <mergeCell ref="P82:Q82"/>
    <mergeCell ref="AB86:AC86"/>
    <mergeCell ref="AD86:AE86"/>
    <mergeCell ref="AB79:AC79"/>
    <mergeCell ref="V82:W82"/>
    <mergeCell ref="AT89:BB89"/>
    <mergeCell ref="R81:S81"/>
    <mergeCell ref="T81:U81"/>
    <mergeCell ref="AD85:AE85"/>
    <mergeCell ref="AD78:AE78"/>
    <mergeCell ref="X67:Y67"/>
    <mergeCell ref="Z67:AA67"/>
    <mergeCell ref="AB67:AC67"/>
    <mergeCell ref="AD67:AE67"/>
    <mergeCell ref="Z69:AA69"/>
    <mergeCell ref="AB69:AC69"/>
    <mergeCell ref="AD69:AE69"/>
    <mergeCell ref="P72:Q72"/>
    <mergeCell ref="T68:U68"/>
    <mergeCell ref="V68:W68"/>
    <mergeCell ref="B76:O76"/>
    <mergeCell ref="B78:O78"/>
    <mergeCell ref="T78:U78"/>
    <mergeCell ref="V78:W78"/>
    <mergeCell ref="X74:Y74"/>
    <mergeCell ref="A79:A80"/>
    <mergeCell ref="B79:O79"/>
    <mergeCell ref="AD79:AE79"/>
    <mergeCell ref="X80:Y80"/>
    <mergeCell ref="R74:S74"/>
    <mergeCell ref="T74:U74"/>
    <mergeCell ref="B72:O72"/>
    <mergeCell ref="R72:S72"/>
    <mergeCell ref="T72:U72"/>
    <mergeCell ref="V72:W72"/>
    <mergeCell ref="X72:Y72"/>
    <mergeCell ref="Z74:AA74"/>
    <mergeCell ref="AB74:AC74"/>
    <mergeCell ref="V74:W74"/>
    <mergeCell ref="R77:S77"/>
    <mergeCell ref="P77:Q77"/>
    <mergeCell ref="A53:A56"/>
    <mergeCell ref="B53:O56"/>
    <mergeCell ref="P53:Q56"/>
    <mergeCell ref="R53:S56"/>
    <mergeCell ref="T53:AE53"/>
    <mergeCell ref="AF53:BI53"/>
    <mergeCell ref="BP53:BT56"/>
    <mergeCell ref="T54:U56"/>
    <mergeCell ref="V54:W56"/>
    <mergeCell ref="X54:AE54"/>
    <mergeCell ref="AF54:AK54"/>
    <mergeCell ref="AL54:AQ54"/>
    <mergeCell ref="AR54:AW54"/>
    <mergeCell ref="AX54:BC54"/>
    <mergeCell ref="BD54:BI54"/>
    <mergeCell ref="BJ54:BO54"/>
    <mergeCell ref="X55:Y56"/>
    <mergeCell ref="Z55:AA56"/>
    <mergeCell ref="AB55:AC56"/>
    <mergeCell ref="AD55:AE56"/>
    <mergeCell ref="AF55:AH55"/>
    <mergeCell ref="AI55:AK55"/>
    <mergeCell ref="AL55:AN55"/>
    <mergeCell ref="AO55:AQ55"/>
    <mergeCell ref="AR55:AT55"/>
    <mergeCell ref="AU55:AW55"/>
    <mergeCell ref="AX55:AZ55"/>
    <mergeCell ref="BA55:BC55"/>
    <mergeCell ref="BD55:BF55"/>
    <mergeCell ref="BG55:BI55"/>
    <mergeCell ref="BJ55:BL55"/>
    <mergeCell ref="BM55:BO55"/>
    <mergeCell ref="T166:Z166"/>
    <mergeCell ref="E186:BL186"/>
    <mergeCell ref="V162:W162"/>
    <mergeCell ref="AG168:AK168"/>
    <mergeCell ref="Z161:AA161"/>
    <mergeCell ref="AB161:AC161"/>
    <mergeCell ref="AD161:AE161"/>
    <mergeCell ref="AF161:AH161"/>
    <mergeCell ref="B153:O153"/>
    <mergeCell ref="P153:Q153"/>
    <mergeCell ref="R153:S153"/>
    <mergeCell ref="T153:U153"/>
    <mergeCell ref="V153:W153"/>
    <mergeCell ref="X153:Y153"/>
    <mergeCell ref="Z153:AA153"/>
    <mergeCell ref="AB153:AC153"/>
    <mergeCell ref="AD153:AE153"/>
    <mergeCell ref="AT178:BT179"/>
    <mergeCell ref="J181:U181"/>
    <mergeCell ref="AT181:AZ181"/>
    <mergeCell ref="A186:D186"/>
    <mergeCell ref="B157:O157"/>
    <mergeCell ref="P157:Q157"/>
    <mergeCell ref="R157:S157"/>
    <mergeCell ref="T157:U157"/>
    <mergeCell ref="V157:W157"/>
    <mergeCell ref="X157:Y157"/>
    <mergeCell ref="AG166:AK166"/>
    <mergeCell ref="H166:J166"/>
    <mergeCell ref="K166:M166"/>
    <mergeCell ref="N166:S166"/>
    <mergeCell ref="AT177:BB177"/>
    <mergeCell ref="A187:D187"/>
    <mergeCell ref="A188:D188"/>
    <mergeCell ref="AT180:AZ180"/>
    <mergeCell ref="BA180:BH180"/>
    <mergeCell ref="R151:S151"/>
    <mergeCell ref="T151:U151"/>
    <mergeCell ref="B147:O147"/>
    <mergeCell ref="R147:S147"/>
    <mergeCell ref="B155:O155"/>
    <mergeCell ref="P155:Q155"/>
    <mergeCell ref="R155:S155"/>
    <mergeCell ref="AB152:AC152"/>
    <mergeCell ref="AD152:AE152"/>
    <mergeCell ref="B154:O154"/>
    <mergeCell ref="B156:O156"/>
    <mergeCell ref="P156:Q156"/>
    <mergeCell ref="R156:S156"/>
    <mergeCell ref="T156:U156"/>
    <mergeCell ref="V156:W156"/>
    <mergeCell ref="X156:Y156"/>
    <mergeCell ref="Z156:AA156"/>
    <mergeCell ref="AB156:AC156"/>
    <mergeCell ref="AD156:AE156"/>
    <mergeCell ref="BG160:BI160"/>
    <mergeCell ref="BG159:BI159"/>
    <mergeCell ref="BD160:BF160"/>
    <mergeCell ref="A162:S162"/>
    <mergeCell ref="AQ166:AU166"/>
    <mergeCell ref="A181:I181"/>
    <mergeCell ref="P151:Q151"/>
    <mergeCell ref="AV167:AZ168"/>
    <mergeCell ref="AD166:AF166"/>
    <mergeCell ref="A178:AE179"/>
    <mergeCell ref="BM235:BT235"/>
    <mergeCell ref="AV166:AZ166"/>
    <mergeCell ref="AQ167:AU168"/>
    <mergeCell ref="AL166:AP166"/>
    <mergeCell ref="A174:D174"/>
    <mergeCell ref="A175:D175"/>
    <mergeCell ref="A58:A59"/>
    <mergeCell ref="B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B152:O152"/>
    <mergeCell ref="P152:Q152"/>
    <mergeCell ref="R152:S152"/>
    <mergeCell ref="T152:U152"/>
    <mergeCell ref="V152:W152"/>
    <mergeCell ref="P154:Q154"/>
    <mergeCell ref="R154:S154"/>
    <mergeCell ref="T154:U154"/>
    <mergeCell ref="V154:W154"/>
    <mergeCell ref="X154:Y154"/>
    <mergeCell ref="Z154:AA154"/>
    <mergeCell ref="B150:O150"/>
    <mergeCell ref="P150:Q150"/>
    <mergeCell ref="R150:S150"/>
    <mergeCell ref="T150:U150"/>
    <mergeCell ref="A292:I292"/>
    <mergeCell ref="J292:L292"/>
    <mergeCell ref="AT292:AZ292"/>
    <mergeCell ref="BA292:BC292"/>
    <mergeCell ref="A229:D229"/>
    <mergeCell ref="A230:D230"/>
    <mergeCell ref="A294:AC295"/>
    <mergeCell ref="A297:AB297"/>
    <mergeCell ref="AT282:AZ282"/>
    <mergeCell ref="BA282:BC282"/>
    <mergeCell ref="A284:AE285"/>
    <mergeCell ref="AT284:BT285"/>
    <mergeCell ref="A286:I286"/>
    <mergeCell ref="J286:R286"/>
    <mergeCell ref="AT286:AZ286"/>
    <mergeCell ref="BA286:BF286"/>
    <mergeCell ref="A287:I287"/>
    <mergeCell ref="J287:L287"/>
    <mergeCell ref="AT287:AZ287"/>
    <mergeCell ref="BA287:BC287"/>
    <mergeCell ref="A289:AE290"/>
    <mergeCell ref="AT289:BT290"/>
    <mergeCell ref="A291:I291"/>
    <mergeCell ref="A269:D269"/>
    <mergeCell ref="E269:BL269"/>
    <mergeCell ref="BM269:BT269"/>
    <mergeCell ref="BM247:BT247"/>
    <mergeCell ref="A264:I264"/>
    <mergeCell ref="J264:U264"/>
    <mergeCell ref="AT264:AZ264"/>
    <mergeCell ref="BM246:BT246"/>
    <mergeCell ref="BM248:BT248"/>
    <mergeCell ref="J291:R291"/>
    <mergeCell ref="AT291:AZ291"/>
    <mergeCell ref="BM272:BT272"/>
    <mergeCell ref="T155:U155"/>
    <mergeCell ref="V155:W155"/>
    <mergeCell ref="A273:D273"/>
    <mergeCell ref="BM271:BT271"/>
    <mergeCell ref="BA291:BF291"/>
    <mergeCell ref="A282:I282"/>
    <mergeCell ref="J282:L282"/>
    <mergeCell ref="A275:BT275"/>
    <mergeCell ref="BA166:BT166"/>
    <mergeCell ref="BA167:BT168"/>
    <mergeCell ref="A189:D189"/>
    <mergeCell ref="A190:D190"/>
    <mergeCell ref="A191:D191"/>
    <mergeCell ref="A192:D192"/>
    <mergeCell ref="BM218:BT218"/>
    <mergeCell ref="BM219:BT219"/>
    <mergeCell ref="A277:BI277"/>
    <mergeCell ref="AT278:BB278"/>
    <mergeCell ref="A279:AE280"/>
    <mergeCell ref="AT279:BT280"/>
    <mergeCell ref="A281:I281"/>
    <mergeCell ref="J281:R281"/>
    <mergeCell ref="AT281:AZ281"/>
    <mergeCell ref="BA281:BJ281"/>
    <mergeCell ref="A167:G168"/>
    <mergeCell ref="H167:J168"/>
    <mergeCell ref="K167:M168"/>
    <mergeCell ref="N167:S168"/>
    <mergeCell ref="T167:Z167"/>
    <mergeCell ref="AA167:AC167"/>
    <mergeCell ref="AD167:AF167"/>
    <mergeCell ref="AG167:AK167"/>
    <mergeCell ref="AL167:AP168"/>
    <mergeCell ref="A274:BP274"/>
    <mergeCell ref="A195:D195"/>
    <mergeCell ref="A198:D198"/>
    <mergeCell ref="P148:Q148"/>
    <mergeCell ref="R148:S148"/>
    <mergeCell ref="P142:Q142"/>
    <mergeCell ref="B143:O143"/>
    <mergeCell ref="R142:S142"/>
    <mergeCell ref="T168:Z168"/>
    <mergeCell ref="AA168:AC168"/>
    <mergeCell ref="AD168:AF168"/>
    <mergeCell ref="AD147:AE147"/>
    <mergeCell ref="A165:S165"/>
    <mergeCell ref="T165:AK165"/>
    <mergeCell ref="AL165:AZ165"/>
    <mergeCell ref="A166:G166"/>
    <mergeCell ref="B145:O145"/>
    <mergeCell ref="B146:O146"/>
    <mergeCell ref="P146:Q146"/>
    <mergeCell ref="X152:Y152"/>
    <mergeCell ref="B144:O144"/>
    <mergeCell ref="R144:S144"/>
    <mergeCell ref="AF162:AH162"/>
    <mergeCell ref="AB159:AC159"/>
    <mergeCell ref="AD159:AE159"/>
    <mergeCell ref="AF159:AH159"/>
    <mergeCell ref="AO160:AQ160"/>
    <mergeCell ref="AU160:AW160"/>
    <mergeCell ref="B111:O111"/>
    <mergeCell ref="P111:Q111"/>
    <mergeCell ref="R111:S111"/>
    <mergeCell ref="T111:U111"/>
    <mergeCell ref="V111:W111"/>
    <mergeCell ref="A90:AE91"/>
    <mergeCell ref="B105:O105"/>
    <mergeCell ref="P105:Q105"/>
    <mergeCell ref="R105:S105"/>
    <mergeCell ref="B109:O109"/>
    <mergeCell ref="T108:U108"/>
    <mergeCell ref="P112:Q112"/>
    <mergeCell ref="R112:S112"/>
    <mergeCell ref="T112:U112"/>
    <mergeCell ref="AB103:AC103"/>
    <mergeCell ref="AD103:AE103"/>
    <mergeCell ref="Z103:AA103"/>
    <mergeCell ref="Z112:AA112"/>
    <mergeCell ref="AB112:AC112"/>
    <mergeCell ref="AB105:AC105"/>
    <mergeCell ref="AD105:AE105"/>
    <mergeCell ref="AB106:AC106"/>
    <mergeCell ref="AD106:AE106"/>
    <mergeCell ref="AD102:AE102"/>
    <mergeCell ref="AR162:AT162"/>
    <mergeCell ref="AB162:AC162"/>
    <mergeCell ref="AD162:AE162"/>
    <mergeCell ref="T146:U146"/>
    <mergeCell ref="BJ162:BL162"/>
    <mergeCell ref="BM162:BO162"/>
    <mergeCell ref="X150:Y150"/>
    <mergeCell ref="Z150:AA150"/>
    <mergeCell ref="AB150:AC150"/>
    <mergeCell ref="P144:Q144"/>
    <mergeCell ref="AB151:AC151"/>
    <mergeCell ref="AD151:AE151"/>
    <mergeCell ref="V150:W150"/>
    <mergeCell ref="T149:U149"/>
    <mergeCell ref="R149:S149"/>
    <mergeCell ref="Z151:AA151"/>
    <mergeCell ref="T148:U148"/>
    <mergeCell ref="AU162:AW162"/>
    <mergeCell ref="BD162:BF162"/>
    <mergeCell ref="BA159:BC159"/>
    <mergeCell ref="AX160:AZ160"/>
    <mergeCell ref="BA160:BC160"/>
    <mergeCell ref="BA162:BC162"/>
    <mergeCell ref="T160:U160"/>
    <mergeCell ref="V160:W160"/>
    <mergeCell ref="T162:U162"/>
    <mergeCell ref="V117:W117"/>
    <mergeCell ref="X117:Y117"/>
    <mergeCell ref="V113:W113"/>
    <mergeCell ref="X86:Y86"/>
    <mergeCell ref="Z109:AA109"/>
    <mergeCell ref="AB109:AC109"/>
    <mergeCell ref="AD109:AE109"/>
    <mergeCell ref="AD112:AE112"/>
    <mergeCell ref="P120:Q120"/>
    <mergeCell ref="AD111:AE111"/>
    <mergeCell ref="AD108:AE108"/>
    <mergeCell ref="B106:O106"/>
    <mergeCell ref="P106:Q106"/>
    <mergeCell ref="R106:S106"/>
    <mergeCell ref="T106:U106"/>
    <mergeCell ref="V106:W106"/>
    <mergeCell ref="B116:O116"/>
    <mergeCell ref="V86:W86"/>
    <mergeCell ref="R117:S117"/>
    <mergeCell ref="V120:W120"/>
    <mergeCell ref="Z110:AA110"/>
    <mergeCell ref="T120:U120"/>
    <mergeCell ref="AB119:AC119"/>
    <mergeCell ref="AD119:AE119"/>
    <mergeCell ref="T119:U119"/>
    <mergeCell ref="V119:W119"/>
    <mergeCell ref="X119:Y119"/>
    <mergeCell ref="Z106:AA106"/>
    <mergeCell ref="T105:U105"/>
    <mergeCell ref="V105:W105"/>
    <mergeCell ref="X105:Y105"/>
    <mergeCell ref="AB113:AC113"/>
    <mergeCell ref="B120:O120"/>
    <mergeCell ref="B104:O104"/>
    <mergeCell ref="AD104:AE104"/>
    <mergeCell ref="R85:S85"/>
    <mergeCell ref="R87:S87"/>
    <mergeCell ref="T114:U114"/>
    <mergeCell ref="V114:W114"/>
    <mergeCell ref="AD113:AE113"/>
    <mergeCell ref="AD115:AE115"/>
    <mergeCell ref="X111:Y111"/>
    <mergeCell ref="P110:Q110"/>
    <mergeCell ref="R110:S110"/>
    <mergeCell ref="T110:U110"/>
    <mergeCell ref="V110:W110"/>
    <mergeCell ref="P115:Q115"/>
    <mergeCell ref="R115:S115"/>
    <mergeCell ref="T115:U115"/>
    <mergeCell ref="V115:W115"/>
    <mergeCell ref="X115:Y115"/>
    <mergeCell ref="A93:I93"/>
    <mergeCell ref="J93:U93"/>
    <mergeCell ref="P108:Q108"/>
    <mergeCell ref="AB117:AC117"/>
    <mergeCell ref="Z114:AA114"/>
    <mergeCell ref="AB114:AC114"/>
    <mergeCell ref="Z113:AA113"/>
    <mergeCell ref="Z115:AA115"/>
    <mergeCell ref="V112:W112"/>
    <mergeCell ref="X112:Y112"/>
    <mergeCell ref="AB115:AC115"/>
    <mergeCell ref="AD114:AE114"/>
    <mergeCell ref="Z86:AA86"/>
    <mergeCell ref="B77:O77"/>
    <mergeCell ref="X110:Y110"/>
    <mergeCell ref="Z111:AA111"/>
    <mergeCell ref="AB111:AC111"/>
    <mergeCell ref="Z107:AA107"/>
    <mergeCell ref="AB107:AC107"/>
    <mergeCell ref="X106:Y106"/>
    <mergeCell ref="B86:O86"/>
    <mergeCell ref="P86:Q86"/>
    <mergeCell ref="R80:S80"/>
    <mergeCell ref="Z76:AA76"/>
    <mergeCell ref="AB76:AC76"/>
    <mergeCell ref="P81:Q81"/>
    <mergeCell ref="P109:Q109"/>
    <mergeCell ref="R109:S109"/>
    <mergeCell ref="T109:U109"/>
    <mergeCell ref="B103:O103"/>
    <mergeCell ref="P103:Q103"/>
    <mergeCell ref="R103:S103"/>
    <mergeCell ref="T103:U103"/>
    <mergeCell ref="AB85:AC85"/>
    <mergeCell ref="V77:W77"/>
    <mergeCell ref="R108:S108"/>
    <mergeCell ref="X78:Y78"/>
    <mergeCell ref="Z78:AA78"/>
    <mergeCell ref="V108:W108"/>
    <mergeCell ref="X108:Y108"/>
    <mergeCell ref="V109:W109"/>
    <mergeCell ref="X109:Y109"/>
    <mergeCell ref="Z85:AA85"/>
    <mergeCell ref="V79:W79"/>
    <mergeCell ref="X79:Y79"/>
    <mergeCell ref="AD74:AE74"/>
    <mergeCell ref="AB81:AC81"/>
    <mergeCell ref="AD81:AE81"/>
    <mergeCell ref="X81:Y81"/>
    <mergeCell ref="Z81:AA81"/>
    <mergeCell ref="V81:W81"/>
    <mergeCell ref="AB87:AC87"/>
    <mergeCell ref="AD87:AE87"/>
    <mergeCell ref="Z82:AA82"/>
    <mergeCell ref="Z79:AA79"/>
    <mergeCell ref="B140:O140"/>
    <mergeCell ref="P140:Q140"/>
    <mergeCell ref="R140:S140"/>
    <mergeCell ref="T140:U140"/>
    <mergeCell ref="V140:W140"/>
    <mergeCell ref="X140:Y140"/>
    <mergeCell ref="Z140:AA140"/>
    <mergeCell ref="AB140:AC140"/>
    <mergeCell ref="P130:Q130"/>
    <mergeCell ref="P121:Q121"/>
    <mergeCell ref="B108:O108"/>
    <mergeCell ref="P78:Q78"/>
    <mergeCell ref="R78:S78"/>
    <mergeCell ref="AB137:AC138"/>
    <mergeCell ref="AD137:AE138"/>
    <mergeCell ref="R120:S120"/>
    <mergeCell ref="Z120:AA120"/>
    <mergeCell ref="AB120:AC120"/>
    <mergeCell ref="R121:S121"/>
    <mergeCell ref="T121:U121"/>
    <mergeCell ref="V121:W121"/>
    <mergeCell ref="X121:Y121"/>
    <mergeCell ref="AD76:AE76"/>
    <mergeCell ref="AD83:AE83"/>
    <mergeCell ref="AD107:AE107"/>
    <mergeCell ref="AB110:AC110"/>
    <mergeCell ref="AD110:AE110"/>
    <mergeCell ref="AD117:AE117"/>
    <mergeCell ref="AB108:AC108"/>
    <mergeCell ref="AB146:AC146"/>
    <mergeCell ref="Z157:AA157"/>
    <mergeCell ref="AB157:AC157"/>
    <mergeCell ref="AD157:AE157"/>
    <mergeCell ref="AB154:AC154"/>
    <mergeCell ref="AD154:AE154"/>
    <mergeCell ref="AD124:AE124"/>
    <mergeCell ref="Z124:AA124"/>
    <mergeCell ref="AB131:AC131"/>
    <mergeCell ref="AD131:AE131"/>
    <mergeCell ref="AB141:AC141"/>
    <mergeCell ref="Z130:AA130"/>
    <mergeCell ref="AD77:AE77"/>
    <mergeCell ref="AD122:AE122"/>
    <mergeCell ref="AB121:AC121"/>
    <mergeCell ref="T135:AE135"/>
    <mergeCell ref="AD125:AE125"/>
    <mergeCell ref="AB125:AC125"/>
    <mergeCell ref="Z125:AA125"/>
    <mergeCell ref="AB129:AC129"/>
    <mergeCell ref="AD129:AE129"/>
    <mergeCell ref="Z152:AA152"/>
    <mergeCell ref="AD140:AE140"/>
    <mergeCell ref="X118:Y118"/>
    <mergeCell ref="V125:W125"/>
    <mergeCell ref="AO137:AQ137"/>
    <mergeCell ref="X155:Y155"/>
    <mergeCell ref="Z155:AA155"/>
    <mergeCell ref="AB155:AC155"/>
    <mergeCell ref="AD155:AE155"/>
    <mergeCell ref="X128:Y128"/>
    <mergeCell ref="AB128:AC128"/>
    <mergeCell ref="X127:Y127"/>
    <mergeCell ref="Z127:AA127"/>
    <mergeCell ref="AB127:AC127"/>
    <mergeCell ref="Z126:AA126"/>
    <mergeCell ref="V127:W127"/>
    <mergeCell ref="Z147:AA147"/>
    <mergeCell ref="Z129:AA129"/>
    <mergeCell ref="AB126:AC126"/>
    <mergeCell ref="Z148:AA148"/>
    <mergeCell ref="AB148:AC148"/>
    <mergeCell ref="AD126:AE126"/>
    <mergeCell ref="AD148:AE148"/>
    <mergeCell ref="AD132:AE132"/>
    <mergeCell ref="AD143:AE143"/>
    <mergeCell ref="AD142:AE142"/>
    <mergeCell ref="AD128:AE128"/>
    <mergeCell ref="V148:W148"/>
    <mergeCell ref="X148:Y148"/>
    <mergeCell ref="V146:W146"/>
    <mergeCell ref="AF135:BI135"/>
    <mergeCell ref="AD146:AE146"/>
    <mergeCell ref="V151:W151"/>
    <mergeCell ref="X151:Y151"/>
    <mergeCell ref="AR137:AT137"/>
    <mergeCell ref="AU137:AW137"/>
    <mergeCell ref="AX137:AZ137"/>
    <mergeCell ref="BA137:BC137"/>
    <mergeCell ref="BD137:BF137"/>
    <mergeCell ref="BG137:BI137"/>
    <mergeCell ref="P128:Q128"/>
    <mergeCell ref="R128:S128"/>
    <mergeCell ref="V139:W139"/>
    <mergeCell ref="X139:Y139"/>
    <mergeCell ref="AD144:AE144"/>
    <mergeCell ref="V130:W130"/>
    <mergeCell ref="V147:W147"/>
    <mergeCell ref="X147:Y147"/>
    <mergeCell ref="AD118:AE118"/>
    <mergeCell ref="AB118:AC118"/>
    <mergeCell ref="P125:Q125"/>
    <mergeCell ref="R125:S125"/>
    <mergeCell ref="T125:U125"/>
    <mergeCell ref="T145:U145"/>
    <mergeCell ref="V145:W145"/>
    <mergeCell ref="AB139:AC139"/>
    <mergeCell ref="AD139:AE139"/>
    <mergeCell ref="Z131:AA131"/>
    <mergeCell ref="X132:Y132"/>
    <mergeCell ref="X124:Y124"/>
    <mergeCell ref="R123:S123"/>
    <mergeCell ref="AB122:AC122"/>
    <mergeCell ref="V144:W144"/>
    <mergeCell ref="X144:Y144"/>
    <mergeCell ref="Z144:AA144"/>
    <mergeCell ref="AL137:AN137"/>
    <mergeCell ref="T130:U130"/>
    <mergeCell ref="B149:O149"/>
    <mergeCell ref="P149:Q149"/>
    <mergeCell ref="A159:S159"/>
    <mergeCell ref="V131:W131"/>
    <mergeCell ref="X131:Y131"/>
    <mergeCell ref="X130:Y130"/>
    <mergeCell ref="X149:Y149"/>
    <mergeCell ref="Z149:AA149"/>
    <mergeCell ref="AB149:AC149"/>
    <mergeCell ref="AD149:AE149"/>
    <mergeCell ref="V149:W149"/>
    <mergeCell ref="AB130:AC130"/>
    <mergeCell ref="AD130:AE130"/>
    <mergeCell ref="Z143:AA143"/>
    <mergeCell ref="AB147:AC147"/>
    <mergeCell ref="A135:A138"/>
    <mergeCell ref="P135:Q138"/>
    <mergeCell ref="R135:S138"/>
    <mergeCell ref="B132:O132"/>
    <mergeCell ref="P132:Q132"/>
    <mergeCell ref="R132:S132"/>
    <mergeCell ref="T132:U132"/>
    <mergeCell ref="X146:Y146"/>
    <mergeCell ref="Z146:AA146"/>
    <mergeCell ref="V159:W159"/>
    <mergeCell ref="B151:O151"/>
    <mergeCell ref="R146:S146"/>
    <mergeCell ref="P147:Q147"/>
    <mergeCell ref="B135:O138"/>
    <mergeCell ref="T147:U147"/>
    <mergeCell ref="AD123:AE123"/>
    <mergeCell ref="Z139:AA139"/>
    <mergeCell ref="BJ161:BL161"/>
    <mergeCell ref="BA161:BC161"/>
    <mergeCell ref="AX161:AZ161"/>
    <mergeCell ref="BM161:BO161"/>
    <mergeCell ref="AU161:AW161"/>
    <mergeCell ref="BD161:BF161"/>
    <mergeCell ref="Z160:AA160"/>
    <mergeCell ref="AB160:AC160"/>
    <mergeCell ref="BG161:BI161"/>
    <mergeCell ref="AL160:AN160"/>
    <mergeCell ref="T158:U158"/>
    <mergeCell ref="V158:W158"/>
    <mergeCell ref="X158:Y158"/>
    <mergeCell ref="Z158:AA158"/>
    <mergeCell ref="AB158:AC158"/>
    <mergeCell ref="BJ159:BL159"/>
    <mergeCell ref="AD150:AE150"/>
    <mergeCell ref="AD160:AE160"/>
    <mergeCell ref="AD158:AE158"/>
    <mergeCell ref="AR160:AT160"/>
    <mergeCell ref="X142:Y142"/>
    <mergeCell ref="V132:W132"/>
    <mergeCell ref="Z132:AA132"/>
    <mergeCell ref="AB132:AC132"/>
    <mergeCell ref="V128:W128"/>
    <mergeCell ref="AF160:AH160"/>
    <mergeCell ref="AI159:AK159"/>
    <mergeCell ref="AL159:AN159"/>
    <mergeCell ref="AO159:AQ159"/>
    <mergeCell ref="AR159:AT159"/>
    <mergeCell ref="AB123:AC123"/>
    <mergeCell ref="AB143:AC143"/>
    <mergeCell ref="T126:U126"/>
    <mergeCell ref="V126:W126"/>
    <mergeCell ref="T123:U123"/>
    <mergeCell ref="AB144:AC144"/>
    <mergeCell ref="Z141:AA141"/>
    <mergeCell ref="P139:Q139"/>
    <mergeCell ref="T128:U128"/>
    <mergeCell ref="B131:O131"/>
    <mergeCell ref="P131:Q131"/>
    <mergeCell ref="R131:S131"/>
    <mergeCell ref="T131:U131"/>
    <mergeCell ref="B141:O141"/>
    <mergeCell ref="P141:Q141"/>
    <mergeCell ref="R141:S141"/>
    <mergeCell ref="T141:U141"/>
    <mergeCell ref="V141:W141"/>
    <mergeCell ref="R143:S143"/>
    <mergeCell ref="T143:U143"/>
    <mergeCell ref="V143:W143"/>
    <mergeCell ref="X143:Y143"/>
    <mergeCell ref="Z142:AA142"/>
    <mergeCell ref="T124:U124"/>
    <mergeCell ref="V123:W123"/>
    <mergeCell ref="X123:Y123"/>
    <mergeCell ref="Z123:AA123"/>
    <mergeCell ref="V129:W129"/>
    <mergeCell ref="T144:U144"/>
    <mergeCell ref="Z128:AA128"/>
    <mergeCell ref="P143:Q143"/>
    <mergeCell ref="B142:O142"/>
    <mergeCell ref="T129:U129"/>
    <mergeCell ref="AB142:AC142"/>
    <mergeCell ref="AX163:AZ163"/>
    <mergeCell ref="BA163:BC163"/>
    <mergeCell ref="BG162:BI162"/>
    <mergeCell ref="X162:Y162"/>
    <mergeCell ref="Z162:AA162"/>
    <mergeCell ref="AR161:AT161"/>
    <mergeCell ref="X159:Y159"/>
    <mergeCell ref="A161:S161"/>
    <mergeCell ref="A160:S160"/>
    <mergeCell ref="AI161:AK161"/>
    <mergeCell ref="AL161:AN161"/>
    <mergeCell ref="T161:U161"/>
    <mergeCell ref="V161:W161"/>
    <mergeCell ref="X161:Y161"/>
    <mergeCell ref="AO161:AQ161"/>
    <mergeCell ref="AD141:AE141"/>
    <mergeCell ref="AU159:AW159"/>
    <mergeCell ref="BD159:BF159"/>
    <mergeCell ref="A158:S158"/>
    <mergeCell ref="AF137:AH137"/>
    <mergeCell ref="AI137:AK137"/>
    <mergeCell ref="AX159:AZ159"/>
    <mergeCell ref="Z159:AA159"/>
    <mergeCell ref="AO162:AQ162"/>
    <mergeCell ref="AO163:AQ163"/>
    <mergeCell ref="AR163:AT163"/>
    <mergeCell ref="AU163:AW163"/>
    <mergeCell ref="BD163:BF163"/>
    <mergeCell ref="AX162:AZ162"/>
    <mergeCell ref="T159:U159"/>
    <mergeCell ref="BJ163:BL163"/>
    <mergeCell ref="BM163:BO163"/>
    <mergeCell ref="A163:S163"/>
    <mergeCell ref="T163:U163"/>
    <mergeCell ref="V163:W163"/>
    <mergeCell ref="X163:Y163"/>
    <mergeCell ref="Z163:AA163"/>
    <mergeCell ref="AB163:AC163"/>
    <mergeCell ref="AD163:AE163"/>
    <mergeCell ref="AF163:AH163"/>
    <mergeCell ref="AI162:AK162"/>
    <mergeCell ref="AL162:AN162"/>
    <mergeCell ref="X160:Y160"/>
    <mergeCell ref="B148:O148"/>
    <mergeCell ref="BJ160:BL160"/>
    <mergeCell ref="AI160:AK160"/>
    <mergeCell ref="R122:S122"/>
    <mergeCell ref="T122:U122"/>
    <mergeCell ref="V122:W122"/>
    <mergeCell ref="X122:Y122"/>
    <mergeCell ref="P129:Q129"/>
    <mergeCell ref="R129:S129"/>
    <mergeCell ref="B139:O139"/>
    <mergeCell ref="T142:U142"/>
    <mergeCell ref="T139:U139"/>
    <mergeCell ref="V124:W124"/>
    <mergeCell ref="B127:O127"/>
    <mergeCell ref="P127:Q127"/>
    <mergeCell ref="B125:O125"/>
    <mergeCell ref="BG163:BI163"/>
    <mergeCell ref="AI163:AK163"/>
    <mergeCell ref="AL163:AN163"/>
    <mergeCell ref="B121:O121"/>
    <mergeCell ref="X126:Y126"/>
    <mergeCell ref="T127:U127"/>
    <mergeCell ref="B126:O126"/>
    <mergeCell ref="P126:Q126"/>
    <mergeCell ref="B128:O128"/>
    <mergeCell ref="R139:S139"/>
    <mergeCell ref="V142:W142"/>
    <mergeCell ref="R130:S130"/>
    <mergeCell ref="B124:O124"/>
    <mergeCell ref="P124:Q124"/>
    <mergeCell ref="R124:S124"/>
    <mergeCell ref="X141:Y141"/>
    <mergeCell ref="T117:U117"/>
    <mergeCell ref="T113:U113"/>
    <mergeCell ref="Z117:AA117"/>
    <mergeCell ref="B123:O123"/>
    <mergeCell ref="P123:Q123"/>
    <mergeCell ref="Z119:AA119"/>
    <mergeCell ref="B115:O115"/>
    <mergeCell ref="Z122:AA122"/>
    <mergeCell ref="B113:O113"/>
    <mergeCell ref="P113:Q113"/>
    <mergeCell ref="R113:S113"/>
    <mergeCell ref="X113:Y113"/>
    <mergeCell ref="B114:O114"/>
    <mergeCell ref="P114:Q114"/>
    <mergeCell ref="R114:S114"/>
    <mergeCell ref="B122:O122"/>
    <mergeCell ref="B129:O129"/>
    <mergeCell ref="B130:O130"/>
    <mergeCell ref="P122:Q122"/>
    <mergeCell ref="P87:Q87"/>
    <mergeCell ref="B80:O80"/>
    <mergeCell ref="T86:U86"/>
    <mergeCell ref="P102:Q102"/>
    <mergeCell ref="AB82:AC82"/>
    <mergeCell ref="AD82:AE82"/>
    <mergeCell ref="B83:O83"/>
    <mergeCell ref="P83:Q83"/>
    <mergeCell ref="R83:S83"/>
    <mergeCell ref="V83:W83"/>
    <mergeCell ref="R102:S102"/>
    <mergeCell ref="AB102:AC102"/>
    <mergeCell ref="P80:Q80"/>
    <mergeCell ref="V80:W80"/>
    <mergeCell ref="X102:Y102"/>
    <mergeCell ref="Z102:AA102"/>
    <mergeCell ref="T85:U85"/>
    <mergeCell ref="V85:W85"/>
    <mergeCell ref="X85:Y85"/>
    <mergeCell ref="B85:O85"/>
    <mergeCell ref="P85:Q85"/>
    <mergeCell ref="T87:U87"/>
    <mergeCell ref="V87:W87"/>
    <mergeCell ref="X87:Y87"/>
    <mergeCell ref="T102:U102"/>
    <mergeCell ref="B102:O102"/>
    <mergeCell ref="T80:U80"/>
    <mergeCell ref="X82:Y82"/>
    <mergeCell ref="A67:A68"/>
    <mergeCell ref="B67:O67"/>
    <mergeCell ref="P67:Q67"/>
    <mergeCell ref="R67:S67"/>
    <mergeCell ref="T67:U67"/>
    <mergeCell ref="Z73:AA73"/>
    <mergeCell ref="AB73:AC73"/>
    <mergeCell ref="AD73:AE73"/>
    <mergeCell ref="B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B66:O66"/>
    <mergeCell ref="P66:Q66"/>
    <mergeCell ref="R66:S66"/>
    <mergeCell ref="T66:U66"/>
    <mergeCell ref="AB72:AC72"/>
    <mergeCell ref="AD72:AE72"/>
    <mergeCell ref="B73:O73"/>
    <mergeCell ref="V66:W66"/>
    <mergeCell ref="X66:Y66"/>
    <mergeCell ref="V70:W70"/>
    <mergeCell ref="X70:Y70"/>
    <mergeCell ref="Z70:AA70"/>
    <mergeCell ref="AB70:AC70"/>
    <mergeCell ref="AD70:AE70"/>
    <mergeCell ref="P70:Q70"/>
    <mergeCell ref="R59:S59"/>
    <mergeCell ref="T59:U59"/>
    <mergeCell ref="R70:S70"/>
    <mergeCell ref="T70:U70"/>
    <mergeCell ref="B64:O64"/>
    <mergeCell ref="P64:Q64"/>
    <mergeCell ref="R64:S64"/>
    <mergeCell ref="T64:U64"/>
    <mergeCell ref="V64:W64"/>
    <mergeCell ref="Z68:AA68"/>
    <mergeCell ref="AB68:AC68"/>
    <mergeCell ref="AD68:AE68"/>
    <mergeCell ref="X62:Y62"/>
    <mergeCell ref="Z62:AA62"/>
    <mergeCell ref="AB62:AC62"/>
    <mergeCell ref="AD62:AE62"/>
    <mergeCell ref="B63:O63"/>
    <mergeCell ref="P63:Q63"/>
    <mergeCell ref="R63:S63"/>
    <mergeCell ref="T63:U63"/>
    <mergeCell ref="V63:W63"/>
    <mergeCell ref="B68:O68"/>
    <mergeCell ref="P68:Q68"/>
    <mergeCell ref="R68:S68"/>
    <mergeCell ref="X68:Y68"/>
    <mergeCell ref="V67:W67"/>
    <mergeCell ref="X64:Y64"/>
    <mergeCell ref="Z64:AA64"/>
    <mergeCell ref="AB64:AC64"/>
    <mergeCell ref="AD64:AE64"/>
    <mergeCell ref="AD61:AE61"/>
    <mergeCell ref="B62:O62"/>
    <mergeCell ref="X58:Y58"/>
    <mergeCell ref="Z58:AA58"/>
    <mergeCell ref="AB58:AC58"/>
    <mergeCell ref="AD58:AE58"/>
    <mergeCell ref="X57:Y57"/>
    <mergeCell ref="Z57:AA57"/>
    <mergeCell ref="AB57:AC57"/>
    <mergeCell ref="AD57:AE57"/>
    <mergeCell ref="Z50:AA50"/>
    <mergeCell ref="AB50:AC50"/>
    <mergeCell ref="AD50:AE50"/>
    <mergeCell ref="AD63:AE63"/>
    <mergeCell ref="AD66:AE66"/>
    <mergeCell ref="Z60:AA60"/>
    <mergeCell ref="AB60:AC60"/>
    <mergeCell ref="AD60:AE60"/>
    <mergeCell ref="X59:Y59"/>
    <mergeCell ref="Z59:AA59"/>
    <mergeCell ref="AB59:AC59"/>
    <mergeCell ref="AD59:AE59"/>
    <mergeCell ref="Z66:AA66"/>
    <mergeCell ref="AB66:AC66"/>
    <mergeCell ref="X61:Y61"/>
    <mergeCell ref="Z61:AA61"/>
    <mergeCell ref="AB61:AC61"/>
    <mergeCell ref="P62:Q62"/>
    <mergeCell ref="R62:S62"/>
    <mergeCell ref="T62:U62"/>
    <mergeCell ref="V62:W62"/>
    <mergeCell ref="X63:Y63"/>
    <mergeCell ref="Z63:AA63"/>
    <mergeCell ref="AB63:AC63"/>
    <mergeCell ref="R60:S60"/>
    <mergeCell ref="T60:U60"/>
    <mergeCell ref="V60:W60"/>
    <mergeCell ref="AB46:AC46"/>
    <mergeCell ref="AD46:AE46"/>
    <mergeCell ref="R46:S46"/>
    <mergeCell ref="R57:S57"/>
    <mergeCell ref="T57:U57"/>
    <mergeCell ref="B61:O61"/>
    <mergeCell ref="P61:Q61"/>
    <mergeCell ref="R61:S61"/>
    <mergeCell ref="T61:U61"/>
    <mergeCell ref="V61:W61"/>
    <mergeCell ref="B49:O49"/>
    <mergeCell ref="B50:O50"/>
    <mergeCell ref="P50:Q50"/>
    <mergeCell ref="R50:S50"/>
    <mergeCell ref="T50:U50"/>
    <mergeCell ref="V50:W50"/>
    <mergeCell ref="B58:O58"/>
    <mergeCell ref="P58:Q58"/>
    <mergeCell ref="R58:S58"/>
    <mergeCell ref="T58:U58"/>
    <mergeCell ref="B57:O57"/>
    <mergeCell ref="V58:W58"/>
    <mergeCell ref="V57:W57"/>
    <mergeCell ref="X49:Y49"/>
    <mergeCell ref="Z49:AA49"/>
    <mergeCell ref="AB49:AC49"/>
    <mergeCell ref="B60:O60"/>
    <mergeCell ref="P60:Q60"/>
    <mergeCell ref="P46:Q46"/>
    <mergeCell ref="P49:Q49"/>
    <mergeCell ref="R49:S49"/>
    <mergeCell ref="T49:U49"/>
    <mergeCell ref="V49:W49"/>
    <mergeCell ref="T44:U44"/>
    <mergeCell ref="V44:W44"/>
    <mergeCell ref="T34:U36"/>
    <mergeCell ref="V34:W36"/>
    <mergeCell ref="X47:Y47"/>
    <mergeCell ref="Z47:AA47"/>
    <mergeCell ref="AB47:AC47"/>
    <mergeCell ref="R40:S40"/>
    <mergeCell ref="T40:U40"/>
    <mergeCell ref="X40:Y40"/>
    <mergeCell ref="V37:W37"/>
    <mergeCell ref="B42:O42"/>
    <mergeCell ref="P42:Q42"/>
    <mergeCell ref="V42:W42"/>
    <mergeCell ref="X37:Y37"/>
    <mergeCell ref="Z37:AA37"/>
    <mergeCell ref="V59:W59"/>
    <mergeCell ref="P57:Q57"/>
    <mergeCell ref="B59:O59"/>
    <mergeCell ref="P59:Q59"/>
    <mergeCell ref="T48:U48"/>
    <mergeCell ref="V48:W48"/>
    <mergeCell ref="X46:Y46"/>
    <mergeCell ref="Z46:AA46"/>
    <mergeCell ref="X48:Y48"/>
    <mergeCell ref="Z48:AA48"/>
    <mergeCell ref="AB48:AC48"/>
    <mergeCell ref="AD48:AE48"/>
    <mergeCell ref="X45:Y45"/>
    <mergeCell ref="Z45:AA45"/>
    <mergeCell ref="AB45:AC45"/>
    <mergeCell ref="AD45:AE45"/>
    <mergeCell ref="R47:S47"/>
    <mergeCell ref="B44:O44"/>
    <mergeCell ref="B47:O47"/>
    <mergeCell ref="P47:Q47"/>
    <mergeCell ref="B46:O46"/>
    <mergeCell ref="B45:O45"/>
    <mergeCell ref="P45:Q45"/>
    <mergeCell ref="T46:U46"/>
    <mergeCell ref="V46:W46"/>
    <mergeCell ref="Z35:AA36"/>
    <mergeCell ref="AB35:AC36"/>
    <mergeCell ref="AD35:AE36"/>
    <mergeCell ref="AR34:AW34"/>
    <mergeCell ref="BD34:BI34"/>
    <mergeCell ref="X35:Y36"/>
    <mergeCell ref="R33:S36"/>
    <mergeCell ref="AD39:AE39"/>
    <mergeCell ref="AX34:BC34"/>
    <mergeCell ref="V45:W45"/>
    <mergeCell ref="Z40:AA40"/>
    <mergeCell ref="AB40:AC40"/>
    <mergeCell ref="AD40:AE40"/>
    <mergeCell ref="Z42:AA42"/>
    <mergeCell ref="AB42:AC42"/>
    <mergeCell ref="R45:S45"/>
    <mergeCell ref="T45:U45"/>
    <mergeCell ref="Z39:AA39"/>
    <mergeCell ref="AB39:AC39"/>
    <mergeCell ref="AD42:AE42"/>
    <mergeCell ref="Z43:AA43"/>
    <mergeCell ref="AB43:AC43"/>
    <mergeCell ref="AD43:AE43"/>
    <mergeCell ref="AF35:AH35"/>
    <mergeCell ref="AI35:AK35"/>
    <mergeCell ref="X39:Y39"/>
    <mergeCell ref="V43:W43"/>
    <mergeCell ref="AX35:AZ35"/>
    <mergeCell ref="X44:Y44"/>
    <mergeCell ref="Z44:AA44"/>
    <mergeCell ref="AB44:AC44"/>
    <mergeCell ref="AD44:AE44"/>
    <mergeCell ref="BJ34:BO34"/>
    <mergeCell ref="BJ35:BL35"/>
    <mergeCell ref="BM35:BO35"/>
    <mergeCell ref="A172:D172"/>
    <mergeCell ref="A173:D173"/>
    <mergeCell ref="B71:O71"/>
    <mergeCell ref="A33:A36"/>
    <mergeCell ref="B33:O36"/>
    <mergeCell ref="P33:Q36"/>
    <mergeCell ref="AF33:BI33"/>
    <mergeCell ref="T75:U75"/>
    <mergeCell ref="V75:W75"/>
    <mergeCell ref="X75:Y75"/>
    <mergeCell ref="Z75:AA75"/>
    <mergeCell ref="AB75:AC75"/>
    <mergeCell ref="AD75:AE75"/>
    <mergeCell ref="AR35:AT35"/>
    <mergeCell ref="Z38:AA38"/>
    <mergeCell ref="AB38:AC38"/>
    <mergeCell ref="AD38:AE38"/>
    <mergeCell ref="AU35:AW35"/>
    <mergeCell ref="BD35:BF35"/>
    <mergeCell ref="BG35:BI35"/>
    <mergeCell ref="AD41:AE41"/>
    <mergeCell ref="X38:Y38"/>
    <mergeCell ref="X34:AE34"/>
    <mergeCell ref="AF34:AK34"/>
    <mergeCell ref="AB37:AC37"/>
    <mergeCell ref="AD37:AE37"/>
    <mergeCell ref="B38:O38"/>
    <mergeCell ref="P38:Q38"/>
    <mergeCell ref="X41:Y41"/>
    <mergeCell ref="AL35:AN35"/>
    <mergeCell ref="AO35:AQ35"/>
    <mergeCell ref="T47:U47"/>
    <mergeCell ref="AB78:AC78"/>
    <mergeCell ref="T77:U77"/>
    <mergeCell ref="Z87:AA87"/>
    <mergeCell ref="T33:AE33"/>
    <mergeCell ref="R37:S37"/>
    <mergeCell ref="T37:U37"/>
    <mergeCell ref="V47:W47"/>
    <mergeCell ref="AD49:AE49"/>
    <mergeCell ref="X50:Y50"/>
    <mergeCell ref="X60:Y60"/>
    <mergeCell ref="AB80:AC80"/>
    <mergeCell ref="AD80:AE80"/>
    <mergeCell ref="X76:Y76"/>
    <mergeCell ref="Z72:AA72"/>
    <mergeCell ref="X42:Y42"/>
    <mergeCell ref="V40:W40"/>
    <mergeCell ref="R39:S39"/>
    <mergeCell ref="T39:U39"/>
    <mergeCell ref="V39:W39"/>
    <mergeCell ref="X43:Y43"/>
    <mergeCell ref="Z41:AA41"/>
    <mergeCell ref="AB41:AC41"/>
    <mergeCell ref="R38:S38"/>
    <mergeCell ref="R71:S71"/>
    <mergeCell ref="T71:U71"/>
    <mergeCell ref="V71:W71"/>
    <mergeCell ref="R42:S42"/>
    <mergeCell ref="T42:U42"/>
    <mergeCell ref="AL34:AQ34"/>
    <mergeCell ref="AB71:AC71"/>
    <mergeCell ref="AD71:AE71"/>
    <mergeCell ref="P43:Q43"/>
    <mergeCell ref="R43:S43"/>
    <mergeCell ref="T43:U43"/>
    <mergeCell ref="P44:Q44"/>
    <mergeCell ref="R44:S44"/>
    <mergeCell ref="B37:O37"/>
    <mergeCell ref="P37:Q37"/>
    <mergeCell ref="B41:O41"/>
    <mergeCell ref="P41:Q41"/>
    <mergeCell ref="B70:O70"/>
    <mergeCell ref="B39:O39"/>
    <mergeCell ref="P39:Q39"/>
    <mergeCell ref="B43:O43"/>
    <mergeCell ref="T38:U38"/>
    <mergeCell ref="V38:W38"/>
    <mergeCell ref="R41:S41"/>
    <mergeCell ref="T41:U41"/>
    <mergeCell ref="V41:W41"/>
    <mergeCell ref="B40:O40"/>
    <mergeCell ref="P40:Q40"/>
    <mergeCell ref="B69:O69"/>
    <mergeCell ref="P69:Q69"/>
    <mergeCell ref="R69:S69"/>
    <mergeCell ref="T69:U69"/>
    <mergeCell ref="V69:W69"/>
    <mergeCell ref="X69:Y69"/>
    <mergeCell ref="AD47:AE47"/>
    <mergeCell ref="B48:O48"/>
    <mergeCell ref="P48:Q48"/>
    <mergeCell ref="R48:S48"/>
    <mergeCell ref="P71:Q71"/>
    <mergeCell ref="A235:D235"/>
    <mergeCell ref="A249:D249"/>
    <mergeCell ref="A258:D258"/>
    <mergeCell ref="A233:D233"/>
    <mergeCell ref="A272:D272"/>
    <mergeCell ref="A241:D241"/>
    <mergeCell ref="A223:D223"/>
    <mergeCell ref="A243:D243"/>
    <mergeCell ref="A232:D232"/>
    <mergeCell ref="A228:D228"/>
    <mergeCell ref="A227:D227"/>
    <mergeCell ref="A246:D246"/>
    <mergeCell ref="A250:D250"/>
    <mergeCell ref="A231:D231"/>
    <mergeCell ref="A218:D218"/>
    <mergeCell ref="A248:D248"/>
    <mergeCell ref="A253:D253"/>
    <mergeCell ref="A256:D256"/>
    <mergeCell ref="A242:D242"/>
    <mergeCell ref="A245:D245"/>
    <mergeCell ref="A252:D252"/>
    <mergeCell ref="A238:D238"/>
    <mergeCell ref="A270:D270"/>
    <mergeCell ref="A224:D224"/>
    <mergeCell ref="A244:D244"/>
    <mergeCell ref="A240:D240"/>
    <mergeCell ref="A237:D237"/>
    <mergeCell ref="A247:D247"/>
    <mergeCell ref="A226:D226"/>
    <mergeCell ref="A219:D219"/>
    <mergeCell ref="B119:O119"/>
    <mergeCell ref="V73:W73"/>
    <mergeCell ref="A213:D213"/>
    <mergeCell ref="A215:D215"/>
    <mergeCell ref="A204:D204"/>
    <mergeCell ref="X73:Y73"/>
    <mergeCell ref="P74:Q74"/>
    <mergeCell ref="R119:S119"/>
    <mergeCell ref="X77:Y77"/>
    <mergeCell ref="V102:W102"/>
    <mergeCell ref="R86:S86"/>
    <mergeCell ref="E225:BL225"/>
    <mergeCell ref="E205:BL205"/>
    <mergeCell ref="E206:BL206"/>
    <mergeCell ref="E207:BL207"/>
    <mergeCell ref="E208:BL208"/>
    <mergeCell ref="E209:BL209"/>
    <mergeCell ref="E210:BL210"/>
    <mergeCell ref="E211:BL211"/>
    <mergeCell ref="E212:BL212"/>
    <mergeCell ref="E213:BL213"/>
    <mergeCell ref="E214:BL214"/>
    <mergeCell ref="E215:BL215"/>
    <mergeCell ref="T73:U73"/>
    <mergeCell ref="P119:Q119"/>
    <mergeCell ref="B107:O107"/>
    <mergeCell ref="P107:Q107"/>
    <mergeCell ref="R107:S107"/>
    <mergeCell ref="T107:U107"/>
    <mergeCell ref="V107:W107"/>
    <mergeCell ref="X107:Y107"/>
    <mergeCell ref="Z105:AA105"/>
    <mergeCell ref="AB104:AC104"/>
    <mergeCell ref="A199:D199"/>
    <mergeCell ref="A201:D201"/>
    <mergeCell ref="A74:A75"/>
    <mergeCell ref="A123:A124"/>
    <mergeCell ref="A193:D193"/>
    <mergeCell ref="A194:D194"/>
    <mergeCell ref="E172:BL172"/>
    <mergeCell ref="E173:BL173"/>
    <mergeCell ref="E174:BL174"/>
    <mergeCell ref="E175:BL175"/>
    <mergeCell ref="E187:BL187"/>
    <mergeCell ref="P104:Q104"/>
    <mergeCell ref="R104:S104"/>
    <mergeCell ref="T104:U104"/>
    <mergeCell ref="V104:W104"/>
    <mergeCell ref="V103:W103"/>
    <mergeCell ref="X103:Y103"/>
    <mergeCell ref="B87:O87"/>
    <mergeCell ref="B74:O74"/>
    <mergeCell ref="R82:S82"/>
    <mergeCell ref="P76:Q76"/>
    <mergeCell ref="R76:S76"/>
    <mergeCell ref="T76:U76"/>
    <mergeCell ref="R75:S75"/>
    <mergeCell ref="V76:W76"/>
    <mergeCell ref="X104:Y104"/>
    <mergeCell ref="V118:W118"/>
    <mergeCell ref="Z116:AA116"/>
    <mergeCell ref="AB116:AC116"/>
    <mergeCell ref="AD116:AE116"/>
    <mergeCell ref="X114:Y114"/>
    <mergeCell ref="B110:O110"/>
    <mergeCell ref="P73:Q73"/>
    <mergeCell ref="R73:S73"/>
    <mergeCell ref="B75:O75"/>
    <mergeCell ref="P75:Q75"/>
    <mergeCell ref="S2:BA2"/>
    <mergeCell ref="S4:BA4"/>
    <mergeCell ref="AD8:AS9"/>
    <mergeCell ref="A17:A18"/>
    <mergeCell ref="B17:E17"/>
    <mergeCell ref="F17:F18"/>
    <mergeCell ref="G17:I17"/>
    <mergeCell ref="J17:J18"/>
    <mergeCell ref="K17:N17"/>
    <mergeCell ref="O17:R17"/>
    <mergeCell ref="S17:S18"/>
    <mergeCell ref="T17:V17"/>
    <mergeCell ref="W17:W18"/>
    <mergeCell ref="X17:Z17"/>
    <mergeCell ref="AA17:AA18"/>
    <mergeCell ref="AB17:AE17"/>
    <mergeCell ref="AF17:AF18"/>
    <mergeCell ref="AG17:AI17"/>
    <mergeCell ref="AJ17:AJ18"/>
    <mergeCell ref="AK17:AN17"/>
    <mergeCell ref="AO17:AR17"/>
    <mergeCell ref="AS17:AS18"/>
    <mergeCell ref="AT17:AV17"/>
    <mergeCell ref="AW17:AW18"/>
    <mergeCell ref="AX17:BA17"/>
    <mergeCell ref="A70:A71"/>
    <mergeCell ref="X71:Y71"/>
    <mergeCell ref="Z71:AA71"/>
    <mergeCell ref="BB17:BC18"/>
    <mergeCell ref="BD17:BE18"/>
    <mergeCell ref="BF17:BG18"/>
    <mergeCell ref="BH17:BI18"/>
    <mergeCell ref="BJ17:BK18"/>
    <mergeCell ref="BL17:BM18"/>
    <mergeCell ref="BB19:BC19"/>
    <mergeCell ref="BD19:BE19"/>
    <mergeCell ref="BF19:BG19"/>
    <mergeCell ref="BH19:BI19"/>
    <mergeCell ref="BJ19:BK19"/>
    <mergeCell ref="BL19:BM19"/>
    <mergeCell ref="BB20:BC20"/>
    <mergeCell ref="BD20:BE20"/>
    <mergeCell ref="BF20:BG20"/>
    <mergeCell ref="BH20:BI20"/>
    <mergeCell ref="BJ20:BK20"/>
    <mergeCell ref="BL20:BM20"/>
    <mergeCell ref="BB21:BC21"/>
    <mergeCell ref="BD21:BE21"/>
    <mergeCell ref="BF21:BG21"/>
    <mergeCell ref="BH21:BI21"/>
    <mergeCell ref="BJ21:BK21"/>
    <mergeCell ref="BL21:BM21"/>
    <mergeCell ref="BB22:BC22"/>
    <mergeCell ref="BD22:BE22"/>
    <mergeCell ref="BF22:BG22"/>
    <mergeCell ref="BH22:BI22"/>
    <mergeCell ref="BJ22:BK22"/>
    <mergeCell ref="BL22:BM22"/>
    <mergeCell ref="BB23:BC23"/>
    <mergeCell ref="BD23:BE23"/>
    <mergeCell ref="BF23:BG23"/>
    <mergeCell ref="BH23:BI23"/>
    <mergeCell ref="BJ23:BK23"/>
    <mergeCell ref="BL23:BM23"/>
    <mergeCell ref="BB24:BC24"/>
    <mergeCell ref="BD24:BE24"/>
    <mergeCell ref="BF24:BG24"/>
    <mergeCell ref="BH24:BI24"/>
    <mergeCell ref="BJ24:BK24"/>
    <mergeCell ref="BL24:BM24"/>
    <mergeCell ref="BB25:BC25"/>
    <mergeCell ref="BD25:BE25"/>
    <mergeCell ref="BF25:BG25"/>
    <mergeCell ref="BH25:BI25"/>
    <mergeCell ref="BJ25:BK25"/>
    <mergeCell ref="BL25:BM25"/>
    <mergeCell ref="BA35:BC35"/>
    <mergeCell ref="Z104:AA104"/>
    <mergeCell ref="BP75:BT75"/>
    <mergeCell ref="BP76:BT76"/>
    <mergeCell ref="BP77:BT77"/>
    <mergeCell ref="BP78:BT78"/>
    <mergeCell ref="BP79:BT79"/>
    <mergeCell ref="BP80:BT80"/>
    <mergeCell ref="BP81:BT81"/>
    <mergeCell ref="BP82:BT82"/>
    <mergeCell ref="BP83:BT83"/>
    <mergeCell ref="BP84:BT84"/>
    <mergeCell ref="BP85:BT85"/>
    <mergeCell ref="BP86:BT86"/>
    <mergeCell ref="BP87:BT87"/>
    <mergeCell ref="BP102:BT102"/>
    <mergeCell ref="BP103:BT103"/>
    <mergeCell ref="AB77:AC77"/>
    <mergeCell ref="Z77:AA77"/>
    <mergeCell ref="Z80:AA80"/>
    <mergeCell ref="BQ25:BT25"/>
    <mergeCell ref="BQ24:BT24"/>
    <mergeCell ref="BQ23:BT23"/>
    <mergeCell ref="BP60:BT60"/>
    <mergeCell ref="BP61:BT61"/>
    <mergeCell ref="BP62:BT62"/>
    <mergeCell ref="BP63:BT63"/>
    <mergeCell ref="BP64:BT64"/>
    <mergeCell ref="BP65:BT65"/>
    <mergeCell ref="BP66:BT66"/>
    <mergeCell ref="BP67:BT67"/>
    <mergeCell ref="BP68:BT68"/>
    <mergeCell ref="BP69:BT69"/>
    <mergeCell ref="BP70:BT70"/>
    <mergeCell ref="BP71:BT71"/>
    <mergeCell ref="BP72:BT72"/>
    <mergeCell ref="BP73:BT73"/>
    <mergeCell ref="BP59:BT59"/>
    <mergeCell ref="BP57:BT57"/>
    <mergeCell ref="BP58:BT58"/>
    <mergeCell ref="BP74:BT74"/>
    <mergeCell ref="BP105:BT105"/>
    <mergeCell ref="BP106:BT106"/>
    <mergeCell ref="BQ19:BT19"/>
    <mergeCell ref="BQ17:BT18"/>
    <mergeCell ref="BQ20:BT20"/>
    <mergeCell ref="BQ21:BT21"/>
    <mergeCell ref="BQ22:BT22"/>
    <mergeCell ref="BA165:BT165"/>
    <mergeCell ref="BP33:BT36"/>
    <mergeCell ref="BP37:BT37"/>
    <mergeCell ref="BP38:BT38"/>
    <mergeCell ref="BP39:BT39"/>
    <mergeCell ref="BP40:BT40"/>
    <mergeCell ref="BP41:BT41"/>
    <mergeCell ref="BP42:BT42"/>
    <mergeCell ref="BP43:BT43"/>
    <mergeCell ref="BP44:BT44"/>
    <mergeCell ref="BP45:BT45"/>
    <mergeCell ref="BP46:BT46"/>
    <mergeCell ref="BP47:BT47"/>
    <mergeCell ref="BP48:BT48"/>
    <mergeCell ref="BP49:BT49"/>
    <mergeCell ref="BP50:BT50"/>
    <mergeCell ref="BN17:BP18"/>
    <mergeCell ref="BN19:BP19"/>
    <mergeCell ref="BN20:BP20"/>
    <mergeCell ref="BN21:BP21"/>
    <mergeCell ref="BN22:BP22"/>
    <mergeCell ref="BN23:BP23"/>
    <mergeCell ref="BN24:BP24"/>
    <mergeCell ref="BN25:BP25"/>
    <mergeCell ref="BP104:BT104"/>
    <mergeCell ref="BP107:BT107"/>
    <mergeCell ref="BP108:BT108"/>
    <mergeCell ref="BP109:BT109"/>
    <mergeCell ref="BP110:BT110"/>
    <mergeCell ref="BP111:BT111"/>
    <mergeCell ref="BP112:BT112"/>
    <mergeCell ref="BP113:BT113"/>
    <mergeCell ref="BP114:BT114"/>
    <mergeCell ref="BP115:BT115"/>
    <mergeCell ref="BP116:BT116"/>
    <mergeCell ref="BP117:BT117"/>
    <mergeCell ref="BP118:BT118"/>
    <mergeCell ref="BP119:BT119"/>
    <mergeCell ref="BP120:BT120"/>
    <mergeCell ref="BP121:BT121"/>
    <mergeCell ref="BP122:BT122"/>
    <mergeCell ref="BP123:BT123"/>
    <mergeCell ref="BM172:BT172"/>
    <mergeCell ref="BM173:BT173"/>
    <mergeCell ref="BM174:BT174"/>
    <mergeCell ref="BM175:BT175"/>
    <mergeCell ref="BM187:BT187"/>
    <mergeCell ref="BM188:BT188"/>
    <mergeCell ref="BM189:BT189"/>
    <mergeCell ref="BM190:BT190"/>
    <mergeCell ref="BM191:BT191"/>
    <mergeCell ref="BM192:BT192"/>
    <mergeCell ref="BM193:BT193"/>
    <mergeCell ref="BM194:BT194"/>
    <mergeCell ref="BP124:BT124"/>
    <mergeCell ref="BP125:BT125"/>
    <mergeCell ref="BP126:BT126"/>
    <mergeCell ref="BP127:BT127"/>
    <mergeCell ref="BP128:BT128"/>
    <mergeCell ref="BP129:BT129"/>
    <mergeCell ref="BP130:BT130"/>
    <mergeCell ref="BP131:BT131"/>
    <mergeCell ref="BP132:BT132"/>
    <mergeCell ref="BP139:BT139"/>
    <mergeCell ref="BP140:BT140"/>
    <mergeCell ref="BP141:BT141"/>
    <mergeCell ref="BP142:BT142"/>
    <mergeCell ref="BP143:BT143"/>
    <mergeCell ref="BP144:BT144"/>
    <mergeCell ref="BP163:BT163"/>
    <mergeCell ref="BM160:BO160"/>
    <mergeCell ref="BM159:BO159"/>
    <mergeCell ref="BM186:BT186"/>
    <mergeCell ref="BP145:BT145"/>
    <mergeCell ref="BP146:BT146"/>
    <mergeCell ref="BP147:BT147"/>
    <mergeCell ref="BP148:BT148"/>
    <mergeCell ref="BP149:BT149"/>
    <mergeCell ref="BP150:BT150"/>
    <mergeCell ref="BP151:BT151"/>
    <mergeCell ref="BP152:BT152"/>
    <mergeCell ref="BP154:BT154"/>
    <mergeCell ref="BP155:BT155"/>
    <mergeCell ref="BP156:BT156"/>
    <mergeCell ref="BP157:BT157"/>
    <mergeCell ref="BP158:BT158"/>
    <mergeCell ref="BP159:BT159"/>
    <mergeCell ref="BP160:BT160"/>
    <mergeCell ref="BP161:BT161"/>
    <mergeCell ref="BP162:BT162"/>
    <mergeCell ref="BP153:BT153"/>
    <mergeCell ref="BM195:BT195"/>
    <mergeCell ref="BM196:BT196"/>
    <mergeCell ref="BM199:BT199"/>
    <mergeCell ref="BM201:BT201"/>
    <mergeCell ref="BM198:BT198"/>
    <mergeCell ref="BM197:BT197"/>
    <mergeCell ref="BM257:BT257"/>
    <mergeCell ref="BM216:BT216"/>
    <mergeCell ref="BM217:BT217"/>
    <mergeCell ref="E188:BL188"/>
    <mergeCell ref="E189:BL189"/>
    <mergeCell ref="E190:BL190"/>
    <mergeCell ref="E191:BL191"/>
    <mergeCell ref="E192:BL192"/>
    <mergeCell ref="E193:BL193"/>
    <mergeCell ref="E194:BL194"/>
    <mergeCell ref="E195:BL195"/>
    <mergeCell ref="E196:BL196"/>
    <mergeCell ref="E197:BL197"/>
    <mergeCell ref="E198:BL198"/>
    <mergeCell ref="E199:BL199"/>
    <mergeCell ref="E201:BL201"/>
    <mergeCell ref="E202:BL202"/>
    <mergeCell ref="E203:BL203"/>
    <mergeCell ref="E204:BL204"/>
    <mergeCell ref="E242:BL242"/>
    <mergeCell ref="E243:BL243"/>
    <mergeCell ref="E240:BL240"/>
    <mergeCell ref="E241:BL241"/>
    <mergeCell ref="BM245:BT245"/>
    <mergeCell ref="E238:BL238"/>
    <mergeCell ref="E239:BL239"/>
    <mergeCell ref="A276:BT276"/>
    <mergeCell ref="BM273:BT273"/>
    <mergeCell ref="BM258:BT258"/>
    <mergeCell ref="BM270:BT270"/>
    <mergeCell ref="E248:BL248"/>
    <mergeCell ref="E249:BL249"/>
    <mergeCell ref="E250:BL250"/>
    <mergeCell ref="E251:BL251"/>
    <mergeCell ref="E252:BL252"/>
    <mergeCell ref="E253:BL253"/>
    <mergeCell ref="E254:BL254"/>
    <mergeCell ref="E255:BL255"/>
    <mergeCell ref="E256:BL256"/>
    <mergeCell ref="E257:BL257"/>
    <mergeCell ref="E258:BL258"/>
    <mergeCell ref="E270:BL270"/>
    <mergeCell ref="E271:BL271"/>
    <mergeCell ref="A255:D255"/>
    <mergeCell ref="A254:D254"/>
    <mergeCell ref="A257:D257"/>
    <mergeCell ref="A251:D251"/>
    <mergeCell ref="E273:BL273"/>
    <mergeCell ref="E272:BL272"/>
    <mergeCell ref="A271:D271"/>
    <mergeCell ref="BM249:BT249"/>
    <mergeCell ref="BM250:BT250"/>
    <mergeCell ref="BM251:BT251"/>
    <mergeCell ref="BM252:BT252"/>
    <mergeCell ref="BM253:BT253"/>
    <mergeCell ref="BM254:BT254"/>
    <mergeCell ref="BM255:BT255"/>
    <mergeCell ref="BM256:BT256"/>
  </mergeCells>
  <phoneticPr fontId="8" type="noConversion"/>
  <printOptions horizontalCentered="1"/>
  <pageMargins left="0" right="0" top="0" bottom="0" header="0" footer="0"/>
  <pageSetup paperSize="8" scale="29" fitToHeight="0" orientation="landscape" r:id="rId1"/>
  <headerFooter scaleWithDoc="0" alignWithMargins="0"/>
  <rowBreaks count="6" manualBreakCount="6">
    <brk id="52" max="71" man="1"/>
    <brk id="94" max="71" man="1"/>
    <brk id="134" max="71" man="1"/>
    <brk id="183" max="71" man="1"/>
    <brk id="221" max="71" man="1"/>
    <brk id="266" max="71" man="1"/>
  </rowBreaks>
  <ignoredErrors>
    <ignoredError sqref="A6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ПУП МиНЭ 2024 непр</vt:lpstr>
      <vt:lpstr>'ПУП МиНЭ 2024 непр'!Область_печати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2024-03-15T06:22:22Z</cp:lastPrinted>
  <dcterms:created xsi:type="dcterms:W3CDTF">1999-02-26T09:40:51Z</dcterms:created>
  <dcterms:modified xsi:type="dcterms:W3CDTF">2024-03-15T06:22:29Z</dcterms:modified>
</cp:coreProperties>
</file>