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аспечатка\"/>
    </mc:Choice>
  </mc:AlternateContent>
  <bookViews>
    <workbookView xWindow="0" yWindow="0" windowWidth="28800" windowHeight="12000" tabRatio="436"/>
  </bookViews>
  <sheets>
    <sheet name="1 стр" sheetId="35" r:id="rId1"/>
    <sheet name="Лист1" sheetId="37" r:id="rId2"/>
    <sheet name="Спецдисциплины" sheetId="36" r:id="rId3"/>
  </sheets>
  <definedNames>
    <definedName name="_xlnm._FilterDatabase" localSheetId="0" hidden="1">'1 стр'!#REF!</definedName>
    <definedName name="_xlnm.Print_Area" localSheetId="0">'1 стр'!$B$1:$CJ$278</definedName>
  </definedNames>
  <calcPr calcId="162913"/>
</workbook>
</file>

<file path=xl/calcChain.xml><?xml version="1.0" encoding="utf-8"?>
<calcChain xmlns="http://schemas.openxmlformats.org/spreadsheetml/2006/main">
  <c r="CM120" i="35" l="1"/>
  <c r="CN120" i="35"/>
  <c r="CO120" i="35"/>
  <c r="CQ120" i="35" s="1"/>
  <c r="CP120" i="35"/>
  <c r="CR120" i="35"/>
  <c r="CS120" i="35"/>
  <c r="CP148" i="35" l="1"/>
  <c r="CR148" i="35"/>
  <c r="CS148" i="35"/>
  <c r="CM148" i="35"/>
  <c r="CN148" i="35"/>
  <c r="CA138" i="35" l="1"/>
  <c r="CA83" i="35"/>
  <c r="CA41" i="35" s="1"/>
  <c r="AA44" i="35"/>
  <c r="CS44" i="35" s="1"/>
  <c r="AA45" i="35"/>
  <c r="CS45" i="35" s="1"/>
  <c r="AA46" i="35"/>
  <c r="CS46" i="35" s="1"/>
  <c r="AA47" i="35"/>
  <c r="CS47" i="35" s="1"/>
  <c r="AA48" i="35"/>
  <c r="CS48" i="35" s="1"/>
  <c r="AA49" i="35"/>
  <c r="CS49" i="35" s="1"/>
  <c r="AA50" i="35"/>
  <c r="CS50" i="35" s="1"/>
  <c r="AA51" i="35"/>
  <c r="CR51" i="35" s="1"/>
  <c r="AA52" i="35"/>
  <c r="CS52" i="35" s="1"/>
  <c r="AA53" i="35"/>
  <c r="CS53" i="35" s="1"/>
  <c r="AA54" i="35"/>
  <c r="CS54" i="35" s="1"/>
  <c r="AA55" i="35"/>
  <c r="CS55" i="35" s="1"/>
  <c r="AA56" i="35"/>
  <c r="CS56" i="35" s="1"/>
  <c r="AA57" i="35"/>
  <c r="CS57" i="35" s="1"/>
  <c r="AA58" i="35"/>
  <c r="CS58" i="35" s="1"/>
  <c r="AA59" i="35"/>
  <c r="CS59" i="35" s="1"/>
  <c r="AA60" i="35"/>
  <c r="CR60" i="35" s="1"/>
  <c r="AA61" i="35"/>
  <c r="CS61" i="35" s="1"/>
  <c r="AA62" i="35"/>
  <c r="CS62" i="35" s="1"/>
  <c r="AA63" i="35"/>
  <c r="CS63" i="35" s="1"/>
  <c r="AA64" i="35"/>
  <c r="CS64" i="35" s="1"/>
  <c r="AA65" i="35"/>
  <c r="CS65" i="35" s="1"/>
  <c r="CS66" i="35"/>
  <c r="CS67" i="35"/>
  <c r="CS68" i="35"/>
  <c r="CS69" i="35"/>
  <c r="CS70" i="35"/>
  <c r="CS71" i="35"/>
  <c r="CS72" i="35"/>
  <c r="CS73" i="35"/>
  <c r="AA74" i="35"/>
  <c r="CS74" i="35" s="1"/>
  <c r="AA75" i="35"/>
  <c r="CS75" i="35" s="1"/>
  <c r="AA76" i="35"/>
  <c r="CS76" i="35" s="1"/>
  <c r="AA77" i="35"/>
  <c r="CS77" i="35" s="1"/>
  <c r="AA78" i="35"/>
  <c r="CS78" i="35" s="1"/>
  <c r="AA79" i="35"/>
  <c r="CS79" i="35" s="1"/>
  <c r="AA80" i="35"/>
  <c r="CS80" i="35" s="1"/>
  <c r="AA81" i="35"/>
  <c r="CS81" i="35" s="1"/>
  <c r="AA82" i="35"/>
  <c r="CS82" i="35" s="1"/>
  <c r="AA84" i="35"/>
  <c r="CS84" i="35" s="1"/>
  <c r="AA85" i="35"/>
  <c r="CS85" i="35" s="1"/>
  <c r="AA86" i="35"/>
  <c r="CS86" i="35" s="1"/>
  <c r="AA87" i="35"/>
  <c r="CS87" i="35" s="1"/>
  <c r="AA89" i="35"/>
  <c r="CS89" i="35" s="1"/>
  <c r="AA90" i="35"/>
  <c r="CS90" i="35" s="1"/>
  <c r="AA91" i="35"/>
  <c r="CS91" i="35" s="1"/>
  <c r="AA92" i="35"/>
  <c r="CS92" i="35" s="1"/>
  <c r="AA93" i="35"/>
  <c r="CS93" i="35" s="1"/>
  <c r="AA94" i="35"/>
  <c r="CS94" i="35" s="1"/>
  <c r="AA95" i="35"/>
  <c r="CS95" i="35" s="1"/>
  <c r="AA96" i="35"/>
  <c r="CR96" i="35" s="1"/>
  <c r="AA97" i="35"/>
  <c r="CS97" i="35" s="1"/>
  <c r="AA98" i="35"/>
  <c r="CS98" i="35" s="1"/>
  <c r="AA99" i="35"/>
  <c r="CS99" i="35" s="1"/>
  <c r="AA100" i="35"/>
  <c r="CS100" i="35" s="1"/>
  <c r="CS101" i="35"/>
  <c r="AA102" i="35"/>
  <c r="CS102" i="35" s="1"/>
  <c r="AA103" i="35"/>
  <c r="CS103" i="35" s="1"/>
  <c r="AA104" i="35"/>
  <c r="CS104" i="35" s="1"/>
  <c r="AA105" i="35"/>
  <c r="CS105" i="35" s="1"/>
  <c r="AA106" i="35"/>
  <c r="CR106" i="35" s="1"/>
  <c r="AA107" i="35"/>
  <c r="CS107" i="35" s="1"/>
  <c r="AA108" i="35"/>
  <c r="CR108" i="35" s="1"/>
  <c r="AA109" i="35"/>
  <c r="CS109" i="35" s="1"/>
  <c r="AA110" i="35"/>
  <c r="CS110" i="35" s="1"/>
  <c r="AA130" i="35"/>
  <c r="CS111" i="35" s="1"/>
  <c r="AA131" i="35"/>
  <c r="CR112" i="35" s="1"/>
  <c r="AA132" i="35"/>
  <c r="CS113" i="35" s="1"/>
  <c r="AA133" i="35"/>
  <c r="AA134" i="35"/>
  <c r="CS114" i="35"/>
  <c r="CS115" i="35"/>
  <c r="CS116" i="35"/>
  <c r="CS117" i="35"/>
  <c r="CS118" i="35"/>
  <c r="CS119" i="35"/>
  <c r="CS121" i="35"/>
  <c r="CS122" i="35"/>
  <c r="CS123" i="35"/>
  <c r="CS124" i="35"/>
  <c r="CS125" i="35"/>
  <c r="CS126" i="35"/>
  <c r="CS127" i="35"/>
  <c r="CS128" i="35"/>
  <c r="CS129" i="35"/>
  <c r="AA135" i="35"/>
  <c r="CS135" i="35" s="1"/>
  <c r="AA136" i="35"/>
  <c r="CS136" i="35" s="1"/>
  <c r="AA137" i="35"/>
  <c r="CR137" i="35" s="1"/>
  <c r="AA139" i="35"/>
  <c r="CS139" i="35" s="1"/>
  <c r="AA140" i="35"/>
  <c r="CS140" i="35" s="1"/>
  <c r="CS141" i="35"/>
  <c r="CS142" i="35"/>
  <c r="CS143" i="35"/>
  <c r="CS144" i="35"/>
  <c r="AA149" i="35"/>
  <c r="CS149" i="35" s="1"/>
  <c r="CS146" i="35"/>
  <c r="CS147" i="35"/>
  <c r="CR66" i="35"/>
  <c r="CR67" i="35"/>
  <c r="CR68" i="35"/>
  <c r="CR69" i="35"/>
  <c r="CR70" i="35"/>
  <c r="CR71" i="35"/>
  <c r="CR72" i="35"/>
  <c r="CR73" i="35"/>
  <c r="CR101" i="35"/>
  <c r="CR114" i="35"/>
  <c r="CR115" i="35"/>
  <c r="CR116" i="35"/>
  <c r="CR117" i="35"/>
  <c r="CR118" i="35"/>
  <c r="CR119" i="35"/>
  <c r="CR121" i="35"/>
  <c r="CR122" i="35"/>
  <c r="CR123" i="35"/>
  <c r="CR124" i="35"/>
  <c r="CR125" i="35"/>
  <c r="CR126" i="35"/>
  <c r="CR127" i="35"/>
  <c r="CR128" i="35"/>
  <c r="CR129" i="35"/>
  <c r="CR141" i="35"/>
  <c r="CR142" i="35"/>
  <c r="CR143" i="35"/>
  <c r="CR144" i="35"/>
  <c r="CR146" i="35"/>
  <c r="CR147" i="35"/>
  <c r="AA43" i="35"/>
  <c r="CR43" i="35" s="1"/>
  <c r="AA42" i="35"/>
  <c r="CR42" i="35" s="1"/>
  <c r="CO94" i="35"/>
  <c r="CQ94" i="35" s="1"/>
  <c r="Y94" i="35"/>
  <c r="CN94" i="35" s="1"/>
  <c r="Y92" i="35"/>
  <c r="CM92" i="35" s="1"/>
  <c r="CO92" i="35"/>
  <c r="CQ92" i="35" s="1"/>
  <c r="CO113" i="35"/>
  <c r="CQ113" i="35" s="1"/>
  <c r="CO114" i="35"/>
  <c r="CQ114" i="35" s="1"/>
  <c r="CO115" i="35"/>
  <c r="CQ115" i="35" s="1"/>
  <c r="CO116" i="35"/>
  <c r="CQ116" i="35" s="1"/>
  <c r="CO117" i="35"/>
  <c r="CQ117" i="35" s="1"/>
  <c r="CO118" i="35"/>
  <c r="CQ118" i="35" s="1"/>
  <c r="CO119" i="35"/>
  <c r="CQ119" i="35" s="1"/>
  <c r="CO121" i="35"/>
  <c r="CQ121" i="35" s="1"/>
  <c r="CO122" i="35"/>
  <c r="CQ122" i="35" s="1"/>
  <c r="CO123" i="35"/>
  <c r="CQ123" i="35" s="1"/>
  <c r="CO124" i="35"/>
  <c r="CQ124" i="35" s="1"/>
  <c r="CO125" i="35"/>
  <c r="CQ125" i="35" s="1"/>
  <c r="CO126" i="35"/>
  <c r="CQ126" i="35" s="1"/>
  <c r="CO127" i="35"/>
  <c r="CQ127" i="35" s="1"/>
  <c r="CO128" i="35"/>
  <c r="CQ128" i="35" s="1"/>
  <c r="CO129" i="35"/>
  <c r="CQ129" i="35" s="1"/>
  <c r="CO135" i="35"/>
  <c r="CQ135" i="35" s="1"/>
  <c r="Y133" i="35"/>
  <c r="Y134" i="35"/>
  <c r="CP114" i="35"/>
  <c r="CP115" i="35"/>
  <c r="CP116" i="35"/>
  <c r="CP117" i="35"/>
  <c r="CP118" i="35"/>
  <c r="CP119" i="35"/>
  <c r="CP121" i="35"/>
  <c r="CP122" i="35"/>
  <c r="CP123" i="35"/>
  <c r="CP124" i="35"/>
  <c r="CP125" i="35"/>
  <c r="CP126" i="35"/>
  <c r="CP127" i="35"/>
  <c r="CP128" i="35"/>
  <c r="CP129" i="35"/>
  <c r="Y132" i="35"/>
  <c r="CN113" i="35" s="1"/>
  <c r="CN114" i="35"/>
  <c r="CN115" i="35"/>
  <c r="CN116" i="35"/>
  <c r="CN117" i="35"/>
  <c r="CN118" i="35"/>
  <c r="CN119" i="35"/>
  <c r="CN121" i="35"/>
  <c r="CN122" i="35"/>
  <c r="CN123" i="35"/>
  <c r="CN124" i="35"/>
  <c r="CN125" i="35"/>
  <c r="CN126" i="35"/>
  <c r="CN127" i="35"/>
  <c r="CN128" i="35"/>
  <c r="CN129" i="35"/>
  <c r="Y135" i="35"/>
  <c r="CN135" i="35" s="1"/>
  <c r="CM114" i="35"/>
  <c r="CM115" i="35"/>
  <c r="CM116" i="35"/>
  <c r="CM117" i="35"/>
  <c r="CM118" i="35"/>
  <c r="CM119" i="35"/>
  <c r="CM121" i="35"/>
  <c r="CM122" i="35"/>
  <c r="CM123" i="35"/>
  <c r="CM124" i="35"/>
  <c r="CM125" i="35"/>
  <c r="CM126" i="35"/>
  <c r="CM127" i="35"/>
  <c r="CM128" i="35"/>
  <c r="CM129" i="35"/>
  <c r="CO54" i="35"/>
  <c r="CQ54" i="35" s="1"/>
  <c r="CO55" i="35"/>
  <c r="CQ55" i="35" s="1"/>
  <c r="CO56" i="35"/>
  <c r="CQ56" i="35" s="1"/>
  <c r="Y54" i="35"/>
  <c r="Y55" i="35"/>
  <c r="Y56" i="35"/>
  <c r="CM56" i="35" s="1"/>
  <c r="CO53" i="35"/>
  <c r="Y53" i="35"/>
  <c r="CN53" i="35" s="1"/>
  <c r="Y93" i="35"/>
  <c r="AC88" i="35"/>
  <c r="AE88" i="35"/>
  <c r="AG88" i="35"/>
  <c r="AI88" i="35"/>
  <c r="AK88" i="35"/>
  <c r="AM88" i="35"/>
  <c r="AO88" i="35"/>
  <c r="AQ88" i="35"/>
  <c r="AS88" i="35"/>
  <c r="AU88" i="35"/>
  <c r="AW88" i="35"/>
  <c r="AY88" i="35"/>
  <c r="BA88" i="35"/>
  <c r="BC88" i="35"/>
  <c r="BE88" i="35"/>
  <c r="BG88" i="35"/>
  <c r="BI88" i="35"/>
  <c r="BK88" i="35"/>
  <c r="BM88" i="35"/>
  <c r="BO88" i="35"/>
  <c r="BQ88" i="35"/>
  <c r="BS88" i="35"/>
  <c r="BU88" i="35"/>
  <c r="BW88" i="35"/>
  <c r="BY88" i="35"/>
  <c r="CA88" i="35"/>
  <c r="CC88" i="35"/>
  <c r="CE88" i="35"/>
  <c r="CO139" i="35"/>
  <c r="Y139" i="35"/>
  <c r="CN139" i="35" s="1"/>
  <c r="CP141" i="35"/>
  <c r="CP142" i="35"/>
  <c r="CP143" i="35"/>
  <c r="CP144" i="35"/>
  <c r="CP146" i="35"/>
  <c r="CP147" i="35"/>
  <c r="CO42" i="35"/>
  <c r="CO43" i="35"/>
  <c r="CQ43" i="35" s="1"/>
  <c r="CO44" i="35"/>
  <c r="CQ44" i="35" s="1"/>
  <c r="CO45" i="35"/>
  <c r="CQ45" i="35" s="1"/>
  <c r="CO46" i="35"/>
  <c r="CO47" i="35"/>
  <c r="CQ47" i="35" s="1"/>
  <c r="CO48" i="35"/>
  <c r="CQ48" i="35" s="1"/>
  <c r="CO49" i="35"/>
  <c r="CO50" i="35"/>
  <c r="CQ50" i="35" s="1"/>
  <c r="CO51" i="35"/>
  <c r="CQ51" i="35" s="1"/>
  <c r="CO52" i="35"/>
  <c r="CQ52" i="35" s="1"/>
  <c r="CO57" i="35"/>
  <c r="CQ57" i="35" s="1"/>
  <c r="CO58" i="35"/>
  <c r="CQ58" i="35" s="1"/>
  <c r="CO60" i="35"/>
  <c r="CQ60" i="35" s="1"/>
  <c r="CO61" i="35"/>
  <c r="CQ61" i="35" s="1"/>
  <c r="CO62" i="35"/>
  <c r="CO63" i="35"/>
  <c r="CQ63" i="35" s="1"/>
  <c r="CO64" i="35"/>
  <c r="CQ64" i="35" s="1"/>
  <c r="CO65" i="35"/>
  <c r="CQ65" i="35" s="1"/>
  <c r="CO74" i="35"/>
  <c r="CO75" i="35"/>
  <c r="CQ75" i="35" s="1"/>
  <c r="CO76" i="35"/>
  <c r="CQ76" i="35" s="1"/>
  <c r="CO77" i="35"/>
  <c r="CQ77" i="35" s="1"/>
  <c r="CO78" i="35"/>
  <c r="CQ78" i="35" s="1"/>
  <c r="CO80" i="35"/>
  <c r="CQ80" i="35" s="1"/>
  <c r="CO81" i="35"/>
  <c r="CQ81" i="35" s="1"/>
  <c r="CO82" i="35"/>
  <c r="CQ82" i="35" s="1"/>
  <c r="CO83" i="35"/>
  <c r="CQ83" i="35" s="1"/>
  <c r="CO84" i="35"/>
  <c r="CO85" i="35"/>
  <c r="CQ85" i="35" s="1"/>
  <c r="CO86" i="35"/>
  <c r="CQ86" i="35" s="1"/>
  <c r="CO87" i="35"/>
  <c r="CQ87" i="35" s="1"/>
  <c r="CO90" i="35"/>
  <c r="CQ90" i="35" s="1"/>
  <c r="CO91" i="35"/>
  <c r="CQ91" i="35" s="1"/>
  <c r="CO95" i="35"/>
  <c r="CQ95" i="35" s="1"/>
  <c r="CO96" i="35"/>
  <c r="CQ96" i="35" s="1"/>
  <c r="CO97" i="35"/>
  <c r="CQ97" i="35" s="1"/>
  <c r="CO98" i="35"/>
  <c r="CO99" i="35"/>
  <c r="CQ99" i="35" s="1"/>
  <c r="CO100" i="35"/>
  <c r="CQ100" i="35" s="1"/>
  <c r="CO101" i="35"/>
  <c r="CQ101" i="35" s="1"/>
  <c r="CO102" i="35"/>
  <c r="CQ102" i="35" s="1"/>
  <c r="CO103" i="35"/>
  <c r="CQ103" i="35" s="1"/>
  <c r="CO104" i="35"/>
  <c r="CO105" i="35"/>
  <c r="CQ105" i="35" s="1"/>
  <c r="CO106" i="35"/>
  <c r="CQ106" i="35" s="1"/>
  <c r="CO108" i="35"/>
  <c r="CQ108" i="35" s="1"/>
  <c r="CO109" i="35"/>
  <c r="CQ109" i="35" s="1"/>
  <c r="CO110" i="35"/>
  <c r="CQ110" i="35" s="1"/>
  <c r="CO111" i="35"/>
  <c r="CQ111" i="35" s="1"/>
  <c r="CO112" i="35"/>
  <c r="CQ112" i="35" s="1"/>
  <c r="CO136" i="35"/>
  <c r="CQ136" i="35" s="1"/>
  <c r="CO137" i="35"/>
  <c r="CQ137" i="35" s="1"/>
  <c r="CO138" i="35"/>
  <c r="CQ138" i="35" s="1"/>
  <c r="CO141" i="35"/>
  <c r="CQ141" i="35" s="1"/>
  <c r="CO142" i="35"/>
  <c r="CQ142" i="35" s="1"/>
  <c r="CO143" i="35"/>
  <c r="CQ143" i="35" s="1"/>
  <c r="CO144" i="35"/>
  <c r="CQ144" i="35" s="1"/>
  <c r="CO146" i="35"/>
  <c r="CQ146" i="35" s="1"/>
  <c r="CO147" i="35"/>
  <c r="CQ147" i="35" s="1"/>
  <c r="CO149" i="35"/>
  <c r="CQ149" i="35" s="1"/>
  <c r="CN141" i="35"/>
  <c r="CN142" i="35"/>
  <c r="CN143" i="35"/>
  <c r="CN144" i="35"/>
  <c r="CN146" i="35"/>
  <c r="CN147" i="35"/>
  <c r="CM141" i="35"/>
  <c r="CM142" i="35"/>
  <c r="CM143" i="35"/>
  <c r="CM144" i="35"/>
  <c r="CM146" i="35"/>
  <c r="CM147" i="35"/>
  <c r="AK41" i="35"/>
  <c r="AK145" i="35"/>
  <c r="AI145" i="35"/>
  <c r="AM145" i="35"/>
  <c r="AO145" i="35"/>
  <c r="AQ145" i="35"/>
  <c r="AS145" i="35"/>
  <c r="AU145" i="35"/>
  <c r="AW145" i="35"/>
  <c r="AY145" i="35"/>
  <c r="BA145" i="35"/>
  <c r="BC145" i="35"/>
  <c r="BE145" i="35"/>
  <c r="BG145" i="35"/>
  <c r="BI145" i="35"/>
  <c r="BK145" i="35"/>
  <c r="BM145" i="35"/>
  <c r="BO145" i="35"/>
  <c r="BQ145" i="35"/>
  <c r="BS145" i="35"/>
  <c r="BU145" i="35"/>
  <c r="BW145" i="35"/>
  <c r="BY145" i="35"/>
  <c r="CA145" i="35"/>
  <c r="CC145" i="35"/>
  <c r="CE145" i="35"/>
  <c r="AQ140" i="35"/>
  <c r="AS140" i="35"/>
  <c r="AU140" i="35"/>
  <c r="AW140" i="35"/>
  <c r="AY140" i="35"/>
  <c r="BA140" i="35"/>
  <c r="BC140" i="35"/>
  <c r="BE140" i="35"/>
  <c r="BG140" i="35"/>
  <c r="BI140" i="35"/>
  <c r="BK140" i="35"/>
  <c r="BM140" i="35"/>
  <c r="BO140" i="35"/>
  <c r="BQ140" i="35"/>
  <c r="BS140" i="35"/>
  <c r="BU140" i="35"/>
  <c r="BW140" i="35"/>
  <c r="BY140" i="35"/>
  <c r="CA140" i="35"/>
  <c r="CC140" i="35"/>
  <c r="CE140" i="35"/>
  <c r="AI140" i="35"/>
  <c r="AK140" i="35"/>
  <c r="AM140" i="35"/>
  <c r="AO140" i="35"/>
  <c r="BM41" i="35"/>
  <c r="Y91" i="35"/>
  <c r="CM91" i="35" s="1"/>
  <c r="Y149" i="35"/>
  <c r="CM149" i="35" s="1"/>
  <c r="Y90" i="35"/>
  <c r="CN90" i="35" s="1"/>
  <c r="Y43" i="35"/>
  <c r="CM43" i="35" s="1"/>
  <c r="Y44" i="35"/>
  <c r="CM44" i="35" s="1"/>
  <c r="Y45" i="35"/>
  <c r="CN45" i="35" s="1"/>
  <c r="Y46" i="35"/>
  <c r="CN46" i="35" s="1"/>
  <c r="AW41" i="35"/>
  <c r="Y154" i="35"/>
  <c r="Y152" i="35"/>
  <c r="Y140" i="35"/>
  <c r="CM140" i="35" s="1"/>
  <c r="AC145" i="35"/>
  <c r="AE145" i="35"/>
  <c r="AG145" i="35"/>
  <c r="BE24" i="35"/>
  <c r="CG24" i="35" s="1"/>
  <c r="BI25" i="35"/>
  <c r="BM25" i="35"/>
  <c r="BQ25" i="35"/>
  <c r="BU25" i="35"/>
  <c r="BY25" i="35"/>
  <c r="CC25" i="35"/>
  <c r="BC41" i="35"/>
  <c r="BO41" i="35"/>
  <c r="BA41" i="35"/>
  <c r="BG41" i="35"/>
  <c r="Y78" i="35"/>
  <c r="CM78" i="35" s="1"/>
  <c r="Y65" i="35"/>
  <c r="CM65" i="35" s="1"/>
  <c r="Y99" i="35"/>
  <c r="CM99" i="35" s="1"/>
  <c r="Y86" i="35"/>
  <c r="CM86" i="35" s="1"/>
  <c r="Y52" i="35"/>
  <c r="CM52" i="35" s="1"/>
  <c r="AC41" i="35"/>
  <c r="AE41" i="35"/>
  <c r="AG41" i="35"/>
  <c r="AI41" i="35"/>
  <c r="AM41" i="35"/>
  <c r="AO41" i="35"/>
  <c r="AQ41" i="35"/>
  <c r="AS41" i="35"/>
  <c r="AU41" i="35"/>
  <c r="AY41" i="35"/>
  <c r="BE41" i="35"/>
  <c r="BI41" i="35"/>
  <c r="BK41" i="35"/>
  <c r="BQ41" i="35"/>
  <c r="BS41" i="35"/>
  <c r="BU41" i="35"/>
  <c r="BW41" i="35"/>
  <c r="BY41" i="35"/>
  <c r="CC41" i="35"/>
  <c r="CE41" i="35"/>
  <c r="Y106" i="35"/>
  <c r="CM106" i="35" s="1"/>
  <c r="Y105" i="35"/>
  <c r="CN105" i="35" s="1"/>
  <c r="Y104" i="35"/>
  <c r="CM104" i="35" s="1"/>
  <c r="Y87" i="35"/>
  <c r="CN87" i="35" s="1"/>
  <c r="Y85" i="35"/>
  <c r="CN85" i="35" s="1"/>
  <c r="Y84" i="35"/>
  <c r="CN84" i="35" s="1"/>
  <c r="Y108" i="35"/>
  <c r="CM108" i="35" s="1"/>
  <c r="Y102" i="35"/>
  <c r="CM102" i="35" s="1"/>
  <c r="Y96" i="35"/>
  <c r="CM96" i="35" s="1"/>
  <c r="Y97" i="35"/>
  <c r="CM97" i="35" s="1"/>
  <c r="Y95" i="35"/>
  <c r="Y103" i="35"/>
  <c r="CM103" i="35" s="1"/>
  <c r="Y101" i="35"/>
  <c r="CP101" i="35" s="1"/>
  <c r="Y100" i="35"/>
  <c r="CN100" i="35" s="1"/>
  <c r="Y98" i="35"/>
  <c r="CM98" i="35" s="1"/>
  <c r="AA83" i="35"/>
  <c r="CS83" i="35" s="1"/>
  <c r="Y83" i="35"/>
  <c r="CM83" i="35" s="1"/>
  <c r="Y48" i="35"/>
  <c r="CM48" i="35" s="1"/>
  <c r="Y49" i="35"/>
  <c r="CN49" i="35" s="1"/>
  <c r="Y82" i="35"/>
  <c r="CN82" i="35" s="1"/>
  <c r="Y81" i="35"/>
  <c r="CM81" i="35" s="1"/>
  <c r="Y80" i="35"/>
  <c r="CN80" i="35" s="1"/>
  <c r="Y79" i="35"/>
  <c r="CM79" i="35" s="1"/>
  <c r="Y77" i="35"/>
  <c r="CN77" i="35" s="1"/>
  <c r="Y76" i="35"/>
  <c r="CN76" i="35" s="1"/>
  <c r="Y75" i="35"/>
  <c r="CN75" i="35" s="1"/>
  <c r="Y74" i="35"/>
  <c r="CM74" i="35" s="1"/>
  <c r="Y64" i="35"/>
  <c r="CM64" i="35" s="1"/>
  <c r="Y63" i="35"/>
  <c r="CM63" i="35" s="1"/>
  <c r="Y62" i="35"/>
  <c r="CN62" i="35" s="1"/>
  <c r="Y61" i="35"/>
  <c r="CN61" i="35" s="1"/>
  <c r="Y60" i="35"/>
  <c r="CM60" i="35" s="1"/>
  <c r="Y59" i="35"/>
  <c r="CM59" i="35" s="1"/>
  <c r="Y42" i="35"/>
  <c r="CN42" i="35" s="1"/>
  <c r="AA138" i="35"/>
  <c r="CR138" i="35" s="1"/>
  <c r="Y89" i="35"/>
  <c r="CM89" i="35" s="1"/>
  <c r="Y138" i="35"/>
  <c r="CN138" i="35" s="1"/>
  <c r="Y137" i="35"/>
  <c r="CM137" i="35" s="1"/>
  <c r="Y136" i="35"/>
  <c r="CM136" i="35" s="1"/>
  <c r="Y131" i="35"/>
  <c r="Y130" i="35"/>
  <c r="CM111" i="35" s="1"/>
  <c r="Y110" i="35"/>
  <c r="CN110" i="35" s="1"/>
  <c r="Y109" i="35"/>
  <c r="CM109" i="35" s="1"/>
  <c r="Y107" i="35"/>
  <c r="CN107" i="35" s="1"/>
  <c r="Y58" i="35"/>
  <c r="CN58" i="35" s="1"/>
  <c r="Y57" i="35"/>
  <c r="CN57" i="35" s="1"/>
  <c r="Y51" i="35"/>
  <c r="CN51" i="35" s="1"/>
  <c r="Y50" i="35"/>
  <c r="CN50" i="35" s="1"/>
  <c r="Y47" i="35"/>
  <c r="CP47" i="35" s="1"/>
  <c r="AG140" i="35"/>
  <c r="AE140" i="35"/>
  <c r="AC140" i="35"/>
  <c r="BE23" i="35"/>
  <c r="CG23" i="35" s="1"/>
  <c r="BE22" i="35"/>
  <c r="CG22" i="35" s="1"/>
  <c r="BE21" i="35"/>
  <c r="CG21" i="35" s="1"/>
  <c r="Y155" i="35"/>
  <c r="Y153" i="35"/>
  <c r="CR82" i="35" l="1"/>
  <c r="CR58" i="35"/>
  <c r="CR46" i="35"/>
  <c r="BM150" i="35"/>
  <c r="BI159" i="35" s="1"/>
  <c r="CR94" i="35"/>
  <c r="CR48" i="35"/>
  <c r="CR55" i="35"/>
  <c r="CM82" i="35"/>
  <c r="CP55" i="35"/>
  <c r="CR95" i="35"/>
  <c r="CR110" i="35"/>
  <c r="BQ150" i="35"/>
  <c r="BO151" i="35" s="1"/>
  <c r="CN97" i="35"/>
  <c r="CM107" i="35"/>
  <c r="CR54" i="35"/>
  <c r="CN140" i="35"/>
  <c r="CN60" i="35"/>
  <c r="CN91" i="35"/>
  <c r="CR47" i="35"/>
  <c r="CR44" i="35"/>
  <c r="CP95" i="35"/>
  <c r="CR59" i="35"/>
  <c r="CR57" i="35"/>
  <c r="CR56" i="35"/>
  <c r="AY150" i="35"/>
  <c r="AW151" i="35" s="1"/>
  <c r="CR85" i="35"/>
  <c r="AK150" i="35"/>
  <c r="AK157" i="35" s="1"/>
  <c r="CR103" i="35"/>
  <c r="CN95" i="35"/>
  <c r="BU150" i="35"/>
  <c r="BU156" i="35" s="1"/>
  <c r="CM95" i="35"/>
  <c r="CR87" i="35"/>
  <c r="CR65" i="35"/>
  <c r="CR77" i="35"/>
  <c r="CN137" i="35"/>
  <c r="BK150" i="35"/>
  <c r="BI151" i="35" s="1"/>
  <c r="AC150" i="35"/>
  <c r="CR49" i="35"/>
  <c r="CP91" i="35"/>
  <c r="CR86" i="35"/>
  <c r="CM47" i="35"/>
  <c r="CR61" i="35"/>
  <c r="CR80" i="35"/>
  <c r="BA150" i="35"/>
  <c r="AW159" i="35" s="1"/>
  <c r="CM61" i="35"/>
  <c r="CP54" i="35"/>
  <c r="CR111" i="35"/>
  <c r="CR63" i="35"/>
  <c r="BI150" i="35"/>
  <c r="BI156" i="35" s="1"/>
  <c r="CA150" i="35"/>
  <c r="CA156" i="35" s="1"/>
  <c r="CR136" i="35"/>
  <c r="CR75" i="35"/>
  <c r="CR62" i="35"/>
  <c r="CM49" i="35"/>
  <c r="CR135" i="35"/>
  <c r="CR100" i="35"/>
  <c r="CR74" i="35"/>
  <c r="CR99" i="35"/>
  <c r="CR93" i="35"/>
  <c r="CN101" i="35"/>
  <c r="BE150" i="35"/>
  <c r="BC158" i="35" s="1"/>
  <c r="CR64" i="35"/>
  <c r="CN86" i="35"/>
  <c r="CP56" i="35"/>
  <c r="CP77" i="35"/>
  <c r="CM101" i="35"/>
  <c r="CR91" i="35"/>
  <c r="CN99" i="35"/>
  <c r="CN47" i="35"/>
  <c r="Y145" i="35"/>
  <c r="CM145" i="35" s="1"/>
  <c r="CN103" i="35"/>
  <c r="CM90" i="35"/>
  <c r="CN81" i="35"/>
  <c r="CR90" i="35"/>
  <c r="CR76" i="35"/>
  <c r="CP149" i="35"/>
  <c r="CP102" i="35"/>
  <c r="CN54" i="35"/>
  <c r="CP92" i="35"/>
  <c r="CR89" i="35"/>
  <c r="CN78" i="35"/>
  <c r="CP90" i="35"/>
  <c r="AG150" i="35"/>
  <c r="CN92" i="35"/>
  <c r="CP65" i="35"/>
  <c r="AQ150" i="35"/>
  <c r="AQ157" i="35" s="1"/>
  <c r="CR102" i="35"/>
  <c r="CP136" i="35"/>
  <c r="CP103" i="35"/>
  <c r="CN109" i="35"/>
  <c r="CR79" i="35"/>
  <c r="CR52" i="35"/>
  <c r="AE150" i="35"/>
  <c r="CM46" i="35"/>
  <c r="CM62" i="35"/>
  <c r="CN43" i="35"/>
  <c r="BY150" i="35"/>
  <c r="BU159" i="35" s="1"/>
  <c r="CS51" i="35"/>
  <c r="AW150" i="35"/>
  <c r="AW156" i="35" s="1"/>
  <c r="BW150" i="35"/>
  <c r="BU151" i="35" s="1"/>
  <c r="CS60" i="35"/>
  <c r="CP48" i="35"/>
  <c r="CN89" i="35"/>
  <c r="AU150" i="35"/>
  <c r="AQ159" i="35" s="1"/>
  <c r="CR92" i="35"/>
  <c r="CR50" i="35"/>
  <c r="CS106" i="35"/>
  <c r="CN63" i="35"/>
  <c r="CM58" i="35"/>
  <c r="CR107" i="35"/>
  <c r="CN83" i="35"/>
  <c r="CM94" i="35"/>
  <c r="CS112" i="35"/>
  <c r="CP43" i="35"/>
  <c r="CP51" i="35"/>
  <c r="CP87" i="35"/>
  <c r="CE150" i="35"/>
  <c r="BG150" i="35"/>
  <c r="BC159" i="35" s="1"/>
  <c r="AI150" i="35"/>
  <c r="CM87" i="35"/>
  <c r="CC150" i="35"/>
  <c r="CA151" i="35" s="1"/>
  <c r="CR84" i="35"/>
  <c r="CP109" i="35"/>
  <c r="AS150" i="35"/>
  <c r="AQ151" i="35" s="1"/>
  <c r="CM113" i="35"/>
  <c r="AM150" i="35"/>
  <c r="AK151" i="35" s="1"/>
  <c r="CP112" i="35"/>
  <c r="CR113" i="35"/>
  <c r="CO88" i="35"/>
  <c r="CQ88" i="35" s="1"/>
  <c r="BS150" i="35"/>
  <c r="BO159" i="35" s="1"/>
  <c r="CS43" i="35"/>
  <c r="CR81" i="35"/>
  <c r="CR45" i="35"/>
  <c r="CS137" i="35"/>
  <c r="CS108" i="35"/>
  <c r="CR78" i="35"/>
  <c r="CR53" i="35"/>
  <c r="AA145" i="35"/>
  <c r="CR145" i="35" s="1"/>
  <c r="CR105" i="35"/>
  <c r="CM138" i="35"/>
  <c r="AO150" i="35"/>
  <c r="CP45" i="35"/>
  <c r="Y41" i="35"/>
  <c r="CM85" i="35"/>
  <c r="CM76" i="35"/>
  <c r="CN149" i="35"/>
  <c r="CN104" i="35"/>
  <c r="CP60" i="35"/>
  <c r="CN136" i="35"/>
  <c r="AA41" i="35"/>
  <c r="CO140" i="35"/>
  <c r="CQ140" i="35" s="1"/>
  <c r="CO145" i="35"/>
  <c r="CQ145" i="35" s="1"/>
  <c r="CR104" i="35"/>
  <c r="CS96" i="35"/>
  <c r="CM75" i="35"/>
  <c r="CM57" i="35"/>
  <c r="CP83" i="35"/>
  <c r="CR83" i="35"/>
  <c r="CN65" i="35"/>
  <c r="CP85" i="35"/>
  <c r="CM45" i="35"/>
  <c r="CP86" i="35"/>
  <c r="CP50" i="35"/>
  <c r="CM51" i="35"/>
  <c r="CN48" i="35"/>
  <c r="CO41" i="35"/>
  <c r="CM55" i="35"/>
  <c r="CP94" i="35"/>
  <c r="CR140" i="35"/>
  <c r="CR139" i="35"/>
  <c r="CM77" i="35"/>
  <c r="CP57" i="35"/>
  <c r="BO150" i="35"/>
  <c r="BO156" i="35" s="1"/>
  <c r="CN56" i="35"/>
  <c r="CN64" i="35"/>
  <c r="CP105" i="35"/>
  <c r="CP97" i="35"/>
  <c r="BC150" i="35"/>
  <c r="BC156" i="35" s="1"/>
  <c r="CN55" i="35"/>
  <c r="CP100" i="35"/>
  <c r="CM135" i="35"/>
  <c r="CM110" i="35"/>
  <c r="CN98" i="35"/>
  <c r="CP138" i="35"/>
  <c r="CN112" i="35"/>
  <c r="CN52" i="35"/>
  <c r="CN106" i="35"/>
  <c r="CP63" i="35"/>
  <c r="CP96" i="35"/>
  <c r="CR149" i="35"/>
  <c r="CP110" i="35"/>
  <c r="CP81" i="35"/>
  <c r="CN111" i="35"/>
  <c r="CP44" i="35"/>
  <c r="CP75" i="35"/>
  <c r="CP140" i="35"/>
  <c r="CM84" i="35"/>
  <c r="CS138" i="35"/>
  <c r="CR98" i="35"/>
  <c r="CM139" i="35"/>
  <c r="CM50" i="35"/>
  <c r="BE25" i="35"/>
  <c r="CG25" i="35" s="1"/>
  <c r="CP52" i="35"/>
  <c r="CP108" i="35"/>
  <c r="CM80" i="35"/>
  <c r="CM54" i="35"/>
  <c r="CR109" i="35"/>
  <c r="CR97" i="35"/>
  <c r="CP80" i="35"/>
  <c r="CP106" i="35"/>
  <c r="CP139" i="35"/>
  <c r="CN96" i="35"/>
  <c r="CN79" i="35"/>
  <c r="CN44" i="35"/>
  <c r="CM53" i="35"/>
  <c r="CM100" i="35"/>
  <c r="CP111" i="35"/>
  <c r="CN74" i="35"/>
  <c r="CM42" i="35"/>
  <c r="CN102" i="35"/>
  <c r="CM105" i="35"/>
  <c r="Y88" i="35"/>
  <c r="CN108" i="35"/>
  <c r="CM112" i="35"/>
  <c r="CP99" i="35"/>
  <c r="AA88" i="35"/>
  <c r="BI160" i="35" l="1"/>
  <c r="AK156" i="35"/>
  <c r="AW157" i="35"/>
  <c r="BI158" i="35"/>
  <c r="BO158" i="35"/>
  <c r="BU157" i="35"/>
  <c r="AW160" i="35"/>
  <c r="Y150" i="35"/>
  <c r="CM150" i="35" s="1"/>
  <c r="BI157" i="35"/>
  <c r="AW158" i="35"/>
  <c r="CA157" i="35"/>
  <c r="AC151" i="35"/>
  <c r="BC151" i="35"/>
  <c r="AQ156" i="35"/>
  <c r="BA163" i="35"/>
  <c r="BY163" i="35"/>
  <c r="AA150" i="35"/>
  <c r="CN145" i="35"/>
  <c r="CA159" i="35"/>
  <c r="BU160" i="35" s="1"/>
  <c r="BU158" i="35"/>
  <c r="BM163" i="35"/>
  <c r="BC157" i="35"/>
  <c r="AQ158" i="35"/>
  <c r="CA158" i="35"/>
  <c r="CO150" i="35"/>
  <c r="CQ150" i="35" s="1"/>
  <c r="AK158" i="35"/>
  <c r="BO157" i="35"/>
  <c r="AK159" i="35"/>
  <c r="AK160" i="35" s="1"/>
  <c r="AO163" i="35"/>
  <c r="CS145" i="35"/>
  <c r="CP145" i="35"/>
  <c r="CN88" i="35"/>
  <c r="CM88" i="35"/>
  <c r="CP88" i="35"/>
  <c r="CR88" i="35"/>
  <c r="CS88" i="35"/>
  <c r="CN150" i="35" l="1"/>
  <c r="CP150" i="35"/>
  <c r="CS150" i="35"/>
  <c r="CR150" i="35"/>
</calcChain>
</file>

<file path=xl/sharedStrings.xml><?xml version="1.0" encoding="utf-8"?>
<sst xmlns="http://schemas.openxmlformats.org/spreadsheetml/2006/main" count="925" uniqueCount="502">
  <si>
    <t>=</t>
  </si>
  <si>
    <t>О</t>
  </si>
  <si>
    <t>Х</t>
  </si>
  <si>
    <t>Обозначения :</t>
  </si>
  <si>
    <t>2.</t>
  </si>
  <si>
    <t>01</t>
  </si>
  <si>
    <t>07</t>
  </si>
  <si>
    <t>08</t>
  </si>
  <si>
    <t>05</t>
  </si>
  <si>
    <t>02</t>
  </si>
  <si>
    <t>03</t>
  </si>
  <si>
    <t>09</t>
  </si>
  <si>
    <t>06</t>
  </si>
  <si>
    <t>04</t>
  </si>
  <si>
    <t>10</t>
  </si>
  <si>
    <t>11</t>
  </si>
  <si>
    <t>12</t>
  </si>
  <si>
    <t>14</t>
  </si>
  <si>
    <t>Всего</t>
  </si>
  <si>
    <t>июль</t>
  </si>
  <si>
    <t>август</t>
  </si>
  <si>
    <t>КУРСЫ</t>
  </si>
  <si>
    <t>сентябрь</t>
  </si>
  <si>
    <t>октябрь</t>
  </si>
  <si>
    <t>Каникулы</t>
  </si>
  <si>
    <t>21</t>
  </si>
  <si>
    <t>28</t>
  </si>
  <si>
    <t>15</t>
  </si>
  <si>
    <t>22</t>
  </si>
  <si>
    <t>17</t>
  </si>
  <si>
    <t>23</t>
  </si>
  <si>
    <t>24</t>
  </si>
  <si>
    <t>30</t>
  </si>
  <si>
    <t>16</t>
  </si>
  <si>
    <t>29</t>
  </si>
  <si>
    <t>25</t>
  </si>
  <si>
    <t>31</t>
  </si>
  <si>
    <t>Название практики</t>
  </si>
  <si>
    <t>1.</t>
  </si>
  <si>
    <t>1.1</t>
  </si>
  <si>
    <t>1.2</t>
  </si>
  <si>
    <t>2.1</t>
  </si>
  <si>
    <t>2.2</t>
  </si>
  <si>
    <t>I курс</t>
  </si>
  <si>
    <t>II курс</t>
  </si>
  <si>
    <t>III курс</t>
  </si>
  <si>
    <t>IV курс</t>
  </si>
  <si>
    <t>УТВЕРЖДАЮ</t>
  </si>
  <si>
    <t xml:space="preserve">Специальность </t>
  </si>
  <si>
    <t>II. Сводные данные по бюджету времени (в неделях)</t>
  </si>
  <si>
    <t>//</t>
  </si>
  <si>
    <t>январь</t>
  </si>
  <si>
    <t>ноябрь</t>
  </si>
  <si>
    <t>декабрь</t>
  </si>
  <si>
    <t>февраль</t>
  </si>
  <si>
    <t>март</t>
  </si>
  <si>
    <t>апрель</t>
  </si>
  <si>
    <t>май</t>
  </si>
  <si>
    <t>июнь</t>
  </si>
  <si>
    <t>Преддипломная</t>
  </si>
  <si>
    <t>2.3</t>
  </si>
  <si>
    <t>Иностранный язык</t>
  </si>
  <si>
    <t>1,2,3</t>
  </si>
  <si>
    <t>Математика</t>
  </si>
  <si>
    <t>Физика</t>
  </si>
  <si>
    <t>Химия</t>
  </si>
  <si>
    <t>Информатика</t>
  </si>
  <si>
    <t>Инженерная графика</t>
  </si>
  <si>
    <t>Охрана труда</t>
  </si>
  <si>
    <t>/</t>
  </si>
  <si>
    <t>Конструкторско-технологическая</t>
  </si>
  <si>
    <t>Механика материалов и конструкций</t>
  </si>
  <si>
    <t>Теоретические основы электротехники</t>
  </si>
  <si>
    <t>Электроника</t>
  </si>
  <si>
    <t xml:space="preserve">Организация производства и управление предприятием </t>
  </si>
  <si>
    <t>Экономика производства</t>
  </si>
  <si>
    <t>Введение в инженерное образование</t>
  </si>
  <si>
    <t>Детали приборов</t>
  </si>
  <si>
    <t>1.3</t>
  </si>
  <si>
    <t>2.4</t>
  </si>
  <si>
    <t>Перевод технической литературы</t>
  </si>
  <si>
    <t>Эксперт-нормоконтролер</t>
  </si>
  <si>
    <t>Теоретическое
обучение</t>
  </si>
  <si>
    <t>Дипломное проектирование</t>
  </si>
  <si>
    <t>СОГЛАСОВАНО</t>
  </si>
  <si>
    <t>Экзамены</t>
  </si>
  <si>
    <t>Зачеты</t>
  </si>
  <si>
    <t>Количество академических  часов</t>
  </si>
  <si>
    <t>Аудиторных</t>
  </si>
  <si>
    <t>Из них</t>
  </si>
  <si>
    <t>Лекции</t>
  </si>
  <si>
    <t>Всего часов</t>
  </si>
  <si>
    <t>Ауд. часов</t>
  </si>
  <si>
    <t>Зач. единиц</t>
  </si>
  <si>
    <t>Итоговая аттестация</t>
  </si>
  <si>
    <t>III. План образовательного процесса</t>
  </si>
  <si>
    <t>1 семестр</t>
  </si>
  <si>
    <t>2 семестр</t>
  </si>
  <si>
    <t>3 семестр</t>
  </si>
  <si>
    <t>4 семестр</t>
  </si>
  <si>
    <t>5 семестр</t>
  </si>
  <si>
    <t>6 семестр</t>
  </si>
  <si>
    <t>17 недель</t>
  </si>
  <si>
    <t>16 недель</t>
  </si>
  <si>
    <t>Количество часов учебных занятий</t>
  </si>
  <si>
    <t>Количество курсовых проектов</t>
  </si>
  <si>
    <t>Количество курсовых работ</t>
  </si>
  <si>
    <t>Количество экзаменов</t>
  </si>
  <si>
    <t>Количество зачетов</t>
  </si>
  <si>
    <t>Количество часов учебных занятий в неделю</t>
  </si>
  <si>
    <t>Коррупция и ее общественная опасность</t>
  </si>
  <si>
    <t>Зачетных единиц</t>
  </si>
  <si>
    <t>Экзаменационные
сессии</t>
  </si>
  <si>
    <t>Учебные практики</t>
  </si>
  <si>
    <t>Производственные практики</t>
  </si>
  <si>
    <t>Недель</t>
  </si>
  <si>
    <t>:</t>
  </si>
  <si>
    <t>2.6</t>
  </si>
  <si>
    <t>2.7</t>
  </si>
  <si>
    <t>Белорусский язык (профессиональная лексика)</t>
  </si>
  <si>
    <t>Физическая культура</t>
  </si>
  <si>
    <t xml:space="preserve">Председатель УМО по образованию </t>
  </si>
  <si>
    <t>в области приборостроения</t>
  </si>
  <si>
    <t>Защита населения и объектов от чрезвычайных ситуаций. Радиационная безопасность</t>
  </si>
  <si>
    <t>№ п/п</t>
  </si>
  <si>
    <t>I</t>
  </si>
  <si>
    <t>II</t>
  </si>
  <si>
    <t>III</t>
  </si>
  <si>
    <t>IV</t>
  </si>
  <si>
    <t>теоретическое обучение</t>
  </si>
  <si>
    <t>экзаменационная сессия</t>
  </si>
  <si>
    <t>учебная практика</t>
  </si>
  <si>
    <t>производственная практика</t>
  </si>
  <si>
    <t>дипломное проектирование</t>
  </si>
  <si>
    <t>итоговая аттестация</t>
  </si>
  <si>
    <t>каникулы</t>
  </si>
  <si>
    <t>–</t>
  </si>
  <si>
    <t>Лабораторные</t>
  </si>
  <si>
    <t>Практические</t>
  </si>
  <si>
    <t>Семинарские</t>
  </si>
  <si>
    <t>8 недель</t>
  </si>
  <si>
    <t xml:space="preserve">Основы эколого-энергетической устойчивости производства </t>
  </si>
  <si>
    <t>1.5</t>
  </si>
  <si>
    <t>1.6</t>
  </si>
  <si>
    <t>1.7</t>
  </si>
  <si>
    <t>1.8</t>
  </si>
  <si>
    <t>1.9</t>
  </si>
  <si>
    <t>1.10</t>
  </si>
  <si>
    <t>/6</t>
  </si>
  <si>
    <t>/2</t>
  </si>
  <si>
    <t>Код компетенции</t>
  </si>
  <si>
    <t>IV. Учебная  практика</t>
  </si>
  <si>
    <t>V. Производственная  практика</t>
  </si>
  <si>
    <t>VI. Дипломное проектирование</t>
  </si>
  <si>
    <t>VII. Итоговая аттестация</t>
  </si>
  <si>
    <t>VIII. Матрица компетенций</t>
  </si>
  <si>
    <t>Наименование компетенции</t>
  </si>
  <si>
    <t>I. График образовательного процесса</t>
  </si>
  <si>
    <t>А.М.Маляревич</t>
  </si>
  <si>
    <t>Регистрационный №______________</t>
  </si>
  <si>
    <t>УК-1</t>
  </si>
  <si>
    <t>УК-2</t>
  </si>
  <si>
    <t>УК-3</t>
  </si>
  <si>
    <t>УК-4</t>
  </si>
  <si>
    <t>УК-5</t>
  </si>
  <si>
    <t>УК-6</t>
  </si>
  <si>
    <t>УК-7</t>
  </si>
  <si>
    <t>УК-8</t>
  </si>
  <si>
    <t>БПК-1</t>
  </si>
  <si>
    <t>БПК-2</t>
  </si>
  <si>
    <t>БПК-3</t>
  </si>
  <si>
    <t>БПК-4</t>
  </si>
  <si>
    <t>БПК-5</t>
  </si>
  <si>
    <t>БПК-6</t>
  </si>
  <si>
    <t>БПК-7</t>
  </si>
  <si>
    <t>БПК-13</t>
  </si>
  <si>
    <t>БПК-8</t>
  </si>
  <si>
    <t>БПК-9</t>
  </si>
  <si>
    <t>БПК-11</t>
  </si>
  <si>
    <t>БПК-12</t>
  </si>
  <si>
    <t>СК-1</t>
  </si>
  <si>
    <t>СК-2</t>
  </si>
  <si>
    <t>СК-3</t>
  </si>
  <si>
    <t>СК-4</t>
  </si>
  <si>
    <t>СК-5</t>
  </si>
  <si>
    <t>СК-6</t>
  </si>
  <si>
    <t>СК-7</t>
  </si>
  <si>
    <t>СК-8</t>
  </si>
  <si>
    <t>СК-9</t>
  </si>
  <si>
    <t>СК-11</t>
  </si>
  <si>
    <t>СК-10</t>
  </si>
  <si>
    <t>СК-12</t>
  </si>
  <si>
    <t>СК-13</t>
  </si>
  <si>
    <t>СК-14</t>
  </si>
  <si>
    <t>СК-15</t>
  </si>
  <si>
    <t>СК-16</t>
  </si>
  <si>
    <t>СК-17</t>
  </si>
  <si>
    <t>СК-18</t>
  </si>
  <si>
    <t>СК-19</t>
  </si>
  <si>
    <t>1.4</t>
  </si>
  <si>
    <t>2.5</t>
  </si>
  <si>
    <t>Социально-гуманитарный модуль 1</t>
  </si>
  <si>
    <t>Философия</t>
  </si>
  <si>
    <t>Естественно-научный модуль</t>
  </si>
  <si>
    <t>Социально-гуманитарный модуль 2</t>
  </si>
  <si>
    <t>7 семестр</t>
  </si>
  <si>
    <t>8 семестр</t>
  </si>
  <si>
    <t>Семестр</t>
  </si>
  <si>
    <t>МИНИСТЕРСТВО ОБРАЗОВАНИЯ РЕСПУБЛИКИ БЕЛАРУСЬ</t>
  </si>
  <si>
    <t>Код модуля, учебной дисциплины</t>
  </si>
  <si>
    <t>ГОСУДАРСТВЕННЫЙ КОМПОНЕНТ</t>
  </si>
  <si>
    <t>/1</t>
  </si>
  <si>
    <t>/7</t>
  </si>
  <si>
    <t>/5,6</t>
  </si>
  <si>
    <t>ФАКУЛЬТАТИВНЫЕ ДИСЦИПЛИНЫ</t>
  </si>
  <si>
    <t>ДОПОЛНИТЕЛЬНЫЕ ВИДЫ ОБУЧЕНИЯ</t>
  </si>
  <si>
    <t xml:space="preserve">Министерства образования Республики Беларусь </t>
  </si>
  <si>
    <t>Рекомендован к утверждению Президиумом Совета УМО</t>
  </si>
  <si>
    <t xml:space="preserve">по образованию в области приборостроения </t>
  </si>
  <si>
    <t>БПК-10</t>
  </si>
  <si>
    <t>БПК-14</t>
  </si>
  <si>
    <t>БПК-15</t>
  </si>
  <si>
    <t>БПК-16</t>
  </si>
  <si>
    <t>Метрология</t>
  </si>
  <si>
    <t>Схемотехника аналоговых и цифровых устройств</t>
  </si>
  <si>
    <t>Материаловедение и технология материалов</t>
  </si>
  <si>
    <t>Материалы электронной техники</t>
  </si>
  <si>
    <t>Физическая химия</t>
  </si>
  <si>
    <t>Курсовая работа по учебной дисциплине "Физическая химия"</t>
  </si>
  <si>
    <t>Материалы микро- и наносистемной техники</t>
  </si>
  <si>
    <t xml:space="preserve">Технология материалов и компонентов электронной техники </t>
  </si>
  <si>
    <t>Курсовой проект по учебной дисциплине "Технология материалов и компонентов электронной техники"</t>
  </si>
  <si>
    <t>Физика поверхности</t>
  </si>
  <si>
    <t xml:space="preserve">Физика полупроводников и диэлектриков </t>
  </si>
  <si>
    <t>Курсовая работа по учебной дисциплине "Физика полупроводников и диэлектриков"</t>
  </si>
  <si>
    <t>Сенсоры и сенсорные микросистемы</t>
  </si>
  <si>
    <t>Физико-химические методы анализа</t>
  </si>
  <si>
    <t xml:space="preserve">Надежность и испытание микро- и наносистем </t>
  </si>
  <si>
    <t xml:space="preserve">Конструирование электронных приборов </t>
  </si>
  <si>
    <t>Микропроцессоры и их применение</t>
  </si>
  <si>
    <t>Ознакомительная</t>
  </si>
  <si>
    <t>Технологическая</t>
  </si>
  <si>
    <t xml:space="preserve">Председатель НМС по специальности </t>
  </si>
  <si>
    <t>1-38 01 04 Микро- и наносистемная техника</t>
  </si>
  <si>
    <t>Модуль "Математика и информатика"</t>
  </si>
  <si>
    <t>Модуль "Безопасность жизнедеятельности"</t>
  </si>
  <si>
    <t>Модуль "Механика"</t>
  </si>
  <si>
    <t>Модуль "Материаловедение"</t>
  </si>
  <si>
    <t>Модуль "Физика твердого тела"</t>
  </si>
  <si>
    <t>Модуль "Схемотехника и конструирование"</t>
  </si>
  <si>
    <t>БПК-17</t>
  </si>
  <si>
    <t>УК-9</t>
  </si>
  <si>
    <t>УК-10</t>
  </si>
  <si>
    <t>Курсовая работа по учебной дисциплине "Сенсоры и сенсорные микросистемы"</t>
  </si>
  <si>
    <t>образования Республики Беларусь</t>
  </si>
  <si>
    <t>Первый заместитель Министра</t>
  </si>
  <si>
    <t>4 года</t>
  </si>
  <si>
    <t>История белорусской государственности</t>
  </si>
  <si>
    <t>Современная политэкономия</t>
  </si>
  <si>
    <t>1.1.1</t>
  </si>
  <si>
    <t>1.1.2</t>
  </si>
  <si>
    <t>1.1.3</t>
  </si>
  <si>
    <t>1.2.1</t>
  </si>
  <si>
    <t>1.2.2</t>
  </si>
  <si>
    <t>1.3.1</t>
  </si>
  <si>
    <t>1.3.2</t>
  </si>
  <si>
    <t>1.5.1</t>
  </si>
  <si>
    <t>1.5.2</t>
  </si>
  <si>
    <t>1.5.3</t>
  </si>
  <si>
    <t>1.5.4</t>
  </si>
  <si>
    <t>1.6.1</t>
  </si>
  <si>
    <t>1.7.1</t>
  </si>
  <si>
    <t>1.7.2</t>
  </si>
  <si>
    <t>1.8.1</t>
  </si>
  <si>
    <t>1.8.2</t>
  </si>
  <si>
    <t>1.9.1</t>
  </si>
  <si>
    <t>1.9.2</t>
  </si>
  <si>
    <t>1.9.3</t>
  </si>
  <si>
    <t>1.10.1</t>
  </si>
  <si>
    <t>1.10.2</t>
  </si>
  <si>
    <t>1.10.3</t>
  </si>
  <si>
    <t>Политология</t>
  </si>
  <si>
    <t>Основы психологии и педагогики</t>
  </si>
  <si>
    <t>2.1.1</t>
  </si>
  <si>
    <t>2.1.2</t>
  </si>
  <si>
    <t>2.1.3</t>
  </si>
  <si>
    <t>2.2.1</t>
  </si>
  <si>
    <t>2.2.2</t>
  </si>
  <si>
    <t>2.2.3</t>
  </si>
  <si>
    <t>2.2.4</t>
  </si>
  <si>
    <t>2.3.1</t>
  </si>
  <si>
    <t>2.3.2</t>
  </si>
  <si>
    <t>2.3.3</t>
  </si>
  <si>
    <t>2.3.4</t>
  </si>
  <si>
    <t>2.3.5</t>
  </si>
  <si>
    <t>Модуль "Экономика"</t>
  </si>
  <si>
    <t>2.4.1</t>
  </si>
  <si>
    <t>2.5.1</t>
  </si>
  <si>
    <t>2.5.2</t>
  </si>
  <si>
    <t>2.5.3</t>
  </si>
  <si>
    <t>2.5.4</t>
  </si>
  <si>
    <t>2.5.5</t>
  </si>
  <si>
    <t>2.6.1</t>
  </si>
  <si>
    <t>2.6.2</t>
  </si>
  <si>
    <t>2.7.1</t>
  </si>
  <si>
    <t>2.7.2</t>
  </si>
  <si>
    <t>/ 1-6</t>
  </si>
  <si>
    <t xml:space="preserve"> /7</t>
  </si>
  <si>
    <t>Обладать способностью анализировать политические события, процессы, отношения, владеть культурой политического мышления и поведения, использовать основы политологических знаний для формирования культуры осознанного и рационального политического выбора, утверждения социально ориентированных ценностей</t>
  </si>
  <si>
    <t>СК-20</t>
  </si>
  <si>
    <t>2.4.2</t>
  </si>
  <si>
    <t>С.А. Чижик</t>
  </si>
  <si>
    <t>ПРИМЕРНЫЙ УЧЕБНЫЙ ПЛАН</t>
  </si>
  <si>
    <t>Инженер</t>
  </si>
  <si>
    <t>Бакалавр</t>
  </si>
  <si>
    <t xml:space="preserve">Срок обучения: </t>
  </si>
  <si>
    <t>Степень:</t>
  </si>
  <si>
    <t>Квалификация:</t>
  </si>
  <si>
    <t>КОМПОНЕНТ УЧРЕЖДЕНИЯ ОБРАЗОВАНИЯ</t>
  </si>
  <si>
    <t>Начальник Главного управления профессионального образования</t>
  </si>
  <si>
    <t xml:space="preserve">Проректор по научно-методической работе Государственного </t>
  </si>
  <si>
    <t>учреждения образования "Республиканский институт высшей школы"</t>
  </si>
  <si>
    <t>Осуществлять  коммуникации  на  иностранном  языке  для  решения  задач межличностного и межкультурного взаимодействия</t>
  </si>
  <si>
    <t>1.2.2, 2.5.4</t>
  </si>
  <si>
    <t>УК-11</t>
  </si>
  <si>
    <t>Использовать основные понятия и термины специальной лексики белорусского языка в профессиональной деятельности</t>
  </si>
  <si>
    <t>Оценивать экологическую и энергетическую устойчивость материалов, технологий и производств, применять основные методы защиты населения от негативных факторов  антропогенного, техногенного, естественного происхождения, обеспечивать здоровые и безопасные условия труда</t>
  </si>
  <si>
    <t>УК-12</t>
  </si>
  <si>
    <t>УК-13</t>
  </si>
  <si>
    <t>Применять нормы международного и национального законодательства в процессе создания и реализации объектов интеллектуальной собственности</t>
  </si>
  <si>
    <t>Распределение  по  курсам  и  семестрам</t>
  </si>
  <si>
    <t>54?</t>
  </si>
  <si>
    <t>64?</t>
  </si>
  <si>
    <t>ДСП_проверки на часы и з е (36)</t>
  </si>
  <si>
    <t>ДСП_проверки на часы и з е (40)</t>
  </si>
  <si>
    <t xml:space="preserve">ДСП_всего з е </t>
  </si>
  <si>
    <t>ДСП_макс всего часов</t>
  </si>
  <si>
    <t>Применять основные понятия и методы математики, применять полученные знания для решения задач теоретической и практической направленности</t>
  </si>
  <si>
    <t xml:space="preserve">Применять основные методы, способы и средства получения, хранения, переработки информации, навыки работы с компьютером как средством управления информацией, работать с информацией в компьютерных сетях </t>
  </si>
  <si>
    <t>Применять основные понятия и методы физики, принципы экспериментального и теоретического изучения физических явлений и процессов, применять полученные знания для решения задач теоретической и практической направленности</t>
  </si>
  <si>
    <t>Применять основные понятия и методы химии, принципы экспериментального и теоретического изучения химических явлений и процессов, применять полученные знания для решения задач теоретической и практической направленности</t>
  </si>
  <si>
    <t>Применять знания о структуре и свойствах, физико-химических основах синтеза современных технических материалов, применять прикладной аппарат для решения задач в области материаловедения</t>
  </si>
  <si>
    <t>Применять знания об основных типах материалов для производства изделий электроники, об особенностях их свойств, рационально применять эти данные при проектировании изделий электроники, оценке их свойств и организации их производства</t>
  </si>
  <si>
    <t>Использовать знания о механических, теплофизических, электрофизических, оптических и химических свойствах материалов микро- и наносистемной техники,  применять эти материалы с учетом особенностей функционирования и условий эксплуатации микро- и наносистемной техники</t>
  </si>
  <si>
    <t>Применять основные понятия и законы физической химии, навыки экспериментального изучения физико-химических явлений и процессов, использовать полученную информацию для решения производственных задач</t>
  </si>
  <si>
    <t>Применять закономерности процессов, эффектов и явлений при производстве материалов и компонентов электронной техники, использовать перспективные технологии изготовления материалов и компонентов электронной техники, применять полученную информацию для решения технологических задач</t>
  </si>
  <si>
    <t>Использовать   основы   физики   полупроводников   и   диэлектриков , применять   физические   модели   для   описания   и   анализа процессов, протекающих в твердых телах</t>
  </si>
  <si>
    <t>Применять основные понятия и законы физики поверхности и основные методы исследования поверхности, использовать эти методы для получения технологической информации</t>
  </si>
  <si>
    <t>Использовать теоретические положения механики для анализа механических систем и конструкций</t>
  </si>
  <si>
    <t>Разрабатывать механизмы, несущие конструкции, корпуса и корпусные детали приборов и устройств</t>
  </si>
  <si>
    <t xml:space="preserve">Применять основные понятия и методологические основы теоретической метрологии  для решения  производственных и технологических задач </t>
  </si>
  <si>
    <t>Решать задачи анализа и синтеза электрических цепей</t>
  </si>
  <si>
    <t>Рассчитывать типовые схемы аналоговых и цифровых устройств</t>
  </si>
  <si>
    <t>Использовать основные радиоэлектронные схемы и применять полученные знания для разработки технологий производства изделий электроники</t>
  </si>
  <si>
    <t>Использовать микроконтроллеры и микропроцессоры, основные алгоритмы их работы и программирования, применять полученные знания для решения производственных задач</t>
  </si>
  <si>
    <t>Применять основные методы определения физико-химических свойств веществ и материалов, использовать полученную информацию для решения производственных задач</t>
  </si>
  <si>
    <t>Применять основные   положения   теории   надежности   и   методы планирования и проведения испытаний</t>
  </si>
  <si>
    <t>1.5.4, 1.6.1, 1.7.1, 1.8.1, 1.8.2, 1.9.2, 2.7.1</t>
  </si>
  <si>
    <t>УК-14</t>
  </si>
  <si>
    <t>Обладать способностью анализировать развитие научного и технического прогресса на мировом уровне, применять закономерности исторического развития науки и техники для прогнозирования</t>
  </si>
  <si>
    <t>2.8</t>
  </si>
  <si>
    <t>Основы научных исследований и инновационной деятельности</t>
  </si>
  <si>
    <t>СК-21</t>
  </si>
  <si>
    <t>Осуществлять поиск, систематизацию и анализ информации по вопросам развития новых технологий микро- и наносистемной техники, соответствующих процессов и методов производства и контроля микроэлектромеханических систем и нанообъектов</t>
  </si>
  <si>
    <t>И.В. Титович</t>
  </si>
  <si>
    <t>О.А. Шимановская</t>
  </si>
  <si>
    <t>УК-2, 
БПК-2</t>
  </si>
  <si>
    <t>Основы управления интеллектуальной собственностью **</t>
  </si>
  <si>
    <t>2 *</t>
  </si>
  <si>
    <t>* Дифференцированный зачет</t>
  </si>
  <si>
    <t>** При составлении учебного плана учреждения образования по специальности учебная дисциплина "Основы управления интеллектуальной собственностью" планируется в качестве дисциплины компонента учреждения образования.</t>
  </si>
  <si>
    <t>8 *</t>
  </si>
  <si>
    <t>УК-5, 
БПК-5</t>
  </si>
  <si>
    <t>УК-6, 
БПК-6</t>
  </si>
  <si>
    <t>УК-15</t>
  </si>
  <si>
    <t xml:space="preserve">Великая Отечественная война советского народа (в контексте Второй мировой войны)/История науки и техники </t>
  </si>
  <si>
    <t>УК-14/
УК-15</t>
  </si>
  <si>
    <t>УК-2, 
СК-14</t>
  </si>
  <si>
    <t>П</t>
  </si>
  <si>
    <t>2.9</t>
  </si>
  <si>
    <t>2.9.1</t>
  </si>
  <si>
    <t>2.9.2</t>
  </si>
  <si>
    <t>2.9.3</t>
  </si>
  <si>
    <t>2.9.4</t>
  </si>
  <si>
    <t>2.10</t>
  </si>
  <si>
    <t>2.10.1</t>
  </si>
  <si>
    <t>2.10.2</t>
  </si>
  <si>
    <t xml:space="preserve">Обладать способностью анализировать экономическую систему общества в ее динамике,  законы  ее  функционирования  и  развития  для  понимания  факторов возникновения  и  направлений  развития  социально-экономических систем,  их  способности  удовлетворять  потребности  людей,  выявлять  факторы  и механизмы  политических  и  социально-экономических  процессов,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 </t>
  </si>
  <si>
    <t>_____________________ А.Г. Баханович</t>
  </si>
  <si>
    <t>УК-4, 8</t>
  </si>
  <si>
    <t>ДСП_Условные обозначения</t>
  </si>
  <si>
    <t>Неустранимая ошибка</t>
  </si>
  <si>
    <t>Ошибка/Конфликт</t>
  </si>
  <si>
    <t>Нет ошибок</t>
  </si>
  <si>
    <t>Измененные по сравнению с версией n-1 часы</t>
  </si>
  <si>
    <t>Владеть  основами  исследовательской  деятельности,  осуществлять  поиск, анализ и синтез информации</t>
  </si>
  <si>
    <t>Решать  стандартные  задачи  профессиональной  деятельности  на  основе  применения информационно-коммуникационных технологий</t>
  </si>
  <si>
    <t>Работать  в  команде,  толерантно  воспринимать  социальные,  этнические, конфессиональные, культурные и иные различия</t>
  </si>
  <si>
    <t>Быть способным к саморазвитию и совершенствованию в профессиональной деятельности</t>
  </si>
  <si>
    <t>Проявлять  инициативу  и  адаптироваться  к изменениям  в профессиональной деятельности</t>
  </si>
  <si>
    <t>Обладать  способностью  анализировать  процессы  государственного строительства  в  разные  исторические  периоды,  выявлять  факторы  и  механизмы исторических  изменений,  определять  социально-политическое  значение исторических  событий  (личностей,  артефактов  и  символов)  для  современной белорусской  государственности,  в  совершенстве  использовать  выявленные закономерности в процессе формирования гражданской идентичности</t>
  </si>
  <si>
    <t>Обладать  современной  культурой  мышления,  гуманистическим мировоззрением,  аналитическим  и  инновационно-критическим  стилем  познавательной,  социально-практической  и  коммуникативной  деятельности, использовать  основы  философских  знаний  в  профессиональной деятельности, самостоятельно усваивать философские знания и выстраивать на их основании мировоззренческую позицию</t>
  </si>
  <si>
    <t>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 сохранять и приумножать историческую память о роли Советского Союза и его народов в Победе над германским нацизмом, транслировать новым поколениям историческую правду и нормы поведения, ценности и традиции, выработанные белорусским народом в период преодоления трагических событий Великой Отечественной войны</t>
  </si>
  <si>
    <t>Использовать экономические знания для принятия рациональных решений в профессиональной деятельности, рассчитывать цены на продукцию и оценивать экономические результаты деятельности предприятия</t>
  </si>
  <si>
    <t>ДСП_Соотношение общее/аудиторка (от 1.5 до 3)</t>
  </si>
  <si>
    <t>Всего ЗЕ за сем (вкл. Практики и др хню)</t>
  </si>
  <si>
    <t>ЗЕ за курс (строго 60)</t>
  </si>
  <si>
    <t>Меньше 54?</t>
  </si>
  <si>
    <t>Меньше или равно 32?</t>
  </si>
  <si>
    <t>Меньше 64?</t>
  </si>
  <si>
    <t>Меньше 40?</t>
  </si>
  <si>
    <t>Проверено, косяков нет (для ячей ДСП)</t>
  </si>
  <si>
    <t>ДСП_мин 3Е</t>
  </si>
  <si>
    <t>ДСП_мах ЗЕ</t>
  </si>
  <si>
    <t>1,2*</t>
  </si>
  <si>
    <t>Заместитель Министра промышленности</t>
  </si>
  <si>
    <t>А.А. Козлов</t>
  </si>
  <si>
    <t>С.Н. Пищов</t>
  </si>
  <si>
    <t>Республики Беларусь</t>
  </si>
  <si>
    <t>6-05-0716-09</t>
  </si>
  <si>
    <t>Технологии микросхем, МЭМС и НЭМС</t>
  </si>
  <si>
    <t>Модуль "Технологии микросистемной техники"</t>
  </si>
  <si>
    <t>Прикладные аспекты и ресурсы ТМС</t>
  </si>
  <si>
    <t>Технологии микросенсорных систем</t>
  </si>
  <si>
    <t>Методы контроля материалов и компонентов микросхем, МЭМС и НЭМС</t>
  </si>
  <si>
    <t>Модуль "Прикладные технологии"</t>
  </si>
  <si>
    <t>Физические основы МЭМС и НЭМС</t>
  </si>
  <si>
    <t>Технологическая подготовка производства микросхем, МЭМС и НЭМС</t>
  </si>
  <si>
    <t>Технологии одно- и многокристальных МЭМС</t>
  </si>
  <si>
    <t>Модуль "Схемотехника и моделирование"</t>
  </si>
  <si>
    <t>Схемотехника и технология базовых элементов микросхем, МЭМС и сенсорных микросистем</t>
  </si>
  <si>
    <t>Моделирование технологических процессов производства микросхем и МЭМС</t>
  </si>
  <si>
    <t>Оборудование производства микросхем и микросенсорных систем</t>
  </si>
  <si>
    <t>Математическое моделирование элементов микросхем и микросенсорных систем</t>
  </si>
  <si>
    <t>Номер по плану на с 1</t>
  </si>
  <si>
    <t>Содержание по умолчанию (можно поменять)</t>
  </si>
  <si>
    <t>Примечания</t>
  </si>
  <si>
    <t>Наименование (приводятся только спецдисциплины, неодинаковые для ТМС и МНТ)</t>
  </si>
  <si>
    <t xml:space="preserve">1. Применимость ТМКЭТ для создания МЭМС/НЭМС
2. Технологии полимерных МЭМС
3. Технологии стеклянных/керамических МЭМС (например, LTCC)
4. Технологии кремниевых МЭМС
5. Лазерные технологии (резка, сканирование и т.п.)
6. Технологии микрофлюидики
7. Гибридные технологии формообразования (ЛИГА, СИГА и т.п.)
8. Технологии монтажа базовые и специальные (включая корпусирование и т.п.)
9. Нанотехнологии (получение мономолекулярных слоев и т.п.)
</t>
  </si>
  <si>
    <t xml:space="preserve">1. Необходимые и вспомогательные ресурсы ТП
2. Технологии нагрева и охлаждения (включая топлива)
3. Вакуумные технологии (включая вакуумные системы)
4. Технологические среды (газы, жидкости)
5. Технологии очистки техсред
6. Технология чистых помещений
7. Фоторезисты и расходные материалы для литографических технологий
8. Технологии сохранения заданного состояния ресурсов, безопасность использования ресурсов.
</t>
  </si>
  <si>
    <t xml:space="preserve">1. Особенности производства сенсоров (повторяемость, контролируемость х-к, аспекты стоимости/редкости материалов)
2. Типовые техпроцессы производства газовых сенсоров
3. Типовые техпроцессы производства акселерометров
4. Типовые техпроцессы производства микрофлюидных устройств.
5. Обзорно: возможности производства сенсоров на базе нанотехнологий
</t>
  </si>
  <si>
    <t xml:space="preserve">1. Основные понятия (+повторение метрологии по неопределенности и т.п.)
2. Полевые методы контроля параметров (эффект Холла, сопротивление и др.)
3. Химические методы контроля параметров (состав и т.п.)
4. Оптические и электромагнитные методы контроля параметров (спектры, рекомбинация, рентгеноструктурные и т.п.)
5. Методы контроя параметров с применением границы раздела фаз (на основе ДЭС)
6. Методы наноконтроля (форетические, АСМ, трибология)
</t>
  </si>
  <si>
    <t xml:space="preserve">1. Ключевые отличия процессов в микро- и наномасштабе.
2. Размерные эффекты
3. Эффекты поля (магнитное, электрическое, тепловое взаимодействия)
4. Колебательные процессы (общие, виброреология и т.п.)
5. Трибологические процессы (вкл. Эффект Казимира, нанотрибологию и т.п.)
6. Эффекты на границе раздела фаз (вкл. Коллоидные явления, ДЭС, поверхностные состояния и т.п.)
7. Механические эффекты
8. Эффекты, связанные с перемещением частиц (форетические)
</t>
  </si>
  <si>
    <t xml:space="preserve">1. Технологии однокристальных МЭМС (с учетом низкотемпературных видов диффузии, эпитаксии и т.п.)
2. Технологии многокристальных МЭМС (интеграция нескольких кристаллов МЭМС в одном корпусе, вопросы разводки и т.п.)
3. Применение технологии ГИС для выпуска одно- и многокристальных МЭМС
</t>
  </si>
  <si>
    <t xml:space="preserve">1. Необходимость моделирования ТП
2. Методы моделирования и оценки разных аспектов техпроцессов
3. Моделирование (оценка) ресурсов для выпуска заданной партии изделий исходя из потерь и расходов ресурсов и известного ТП.
4. Моделирование результата стадии (стадий) ТП по входным данным (на примере диффузии)
5. Моделирование протекания ТП (на примере систем контроля)
6. Моделирование отказов ТП (на примере оценки вероятности малых/средних/серьезных/катастрофических состояний системы по реализации ТП)
</t>
  </si>
  <si>
    <t xml:space="preserve">1. Базовое оборудование для получения основных материалов МЭМС/НЭМС
2. Специальное оборудование для фотолитографии (отдельно для МЭМС/НЭМС)
3. Специальное оборудование для получения слоев (эпитаксия, метод л-б и т.п.)
4. Специальное оборудование для контролируемого удаления материала (травление, плазма и т.п.)
5. Специальное оборудование для контроля качества техпроцесса (включая микроскопию, методы КПП и т.п.)
6. Специальное оборудование для монтажа/корпусирования
7. Вакуумное оборудование ТМС.
8. Экономические и надежностные аспекты применения оборудования (резервирование, простои и т.п.)
</t>
  </si>
  <si>
    <t>Технологии микросенсорных систем и интегральных схем</t>
  </si>
  <si>
    <t>Курсовой проект по учебной дисциплине "Технологии микросенсорных систем и интегральных схем"</t>
  </si>
  <si>
    <t>Оборудование производства интегральных схем и микросенсорных систем</t>
  </si>
  <si>
    <t>Курсовой проект по учебной дисциплине "Оборудование производства интегральных схем и микросенсорных систем"</t>
  </si>
  <si>
    <t>Математическое моделирование элементов интегральных схем и микросенсорных систем</t>
  </si>
  <si>
    <t>Применять информацию об устройстве, технических характеристиках, области применения оборудования производства интегральных схем и микросенсорных систем для решения производственных задач</t>
  </si>
  <si>
    <t>Название модуля, 
учебной дисциплины, 
курсового проекта (курсовой работы)</t>
  </si>
  <si>
    <t>Прикладные аспекты и ресурсы технологий микросенсорных систем</t>
  </si>
  <si>
    <t>3 *</t>
  </si>
  <si>
    <t>5 *</t>
  </si>
  <si>
    <t>Обладать способностью применять знания по психологии и педагогике в профессиональной деятельности</t>
  </si>
  <si>
    <t>Читать и выполнять машиностроительные чертежи с использованием стандартов и справочников</t>
  </si>
  <si>
    <t>Использовать основные методы конструирования электронных приборов с учетом их эксплуатационных характеристик, области применения, применять полученную информацию для решения производственных задач</t>
  </si>
  <si>
    <t>Применять основные методы математического моделирования элементов интегральных схем и микросенсорных систем, использовать полученную информацию для проектирования интегральных схем и микросенсорных систем.</t>
  </si>
  <si>
    <t>Продолжение примерного учебного плана по специальности 6-05-0716-09 "Технологии микросенсорных систем", регистрационный №_______________________________</t>
  </si>
  <si>
    <t>Разработан в качестве примера реализации образовательного стандарта по специальности  6-05-0716-09 "Технологии микросенсорных систем".</t>
  </si>
  <si>
    <t>УК-1,5,6 
БПК-8</t>
  </si>
  <si>
    <t>УК-1,5,6 
БПК-9</t>
  </si>
  <si>
    <t>УК-1,5,6
БПК-10</t>
  </si>
  <si>
    <t>УК-1,5,6 
БПК-12</t>
  </si>
  <si>
    <t>УК-1,5,6 
БПК-13</t>
  </si>
  <si>
    <t>УК-1,5,6 
БПК-15</t>
  </si>
  <si>
    <t>УК-1,5,6 
СК-18</t>
  </si>
  <si>
    <t>Технологии интегральных схем, 
микро- и наноэлектромеханических систем</t>
  </si>
  <si>
    <t>Методы контроля материалов и компонентов интегральных схем, микро- и наноэлектромеханических систем</t>
  </si>
  <si>
    <t>Физические основы микро- и наноэлектромеханических систем</t>
  </si>
  <si>
    <t>Технологическая подготовка производства интегральных схем, микро- и наноэлектромеханических систем</t>
  </si>
  <si>
    <t>Технологии одно- и многокристальных микроэлектромеханических систем</t>
  </si>
  <si>
    <t>Схемотехника и технология базовых элементов интегральных схем, микроэлектромеханических систем и сенсорных микросистем</t>
  </si>
  <si>
    <t>Моделирование технологических процессов производства интегральных схем, микро- и наноэлектромеханических систем</t>
  </si>
  <si>
    <t>Модуль "Оборудование производства микроэлектромеханических систем и интегральных схем"</t>
  </si>
  <si>
    <t>1.5.1, 1.5.4, 1.6.1, 1.7.1, 1.8.1, 1.8.2, 1.9.2, 2.7.1</t>
  </si>
  <si>
    <t>1.5.2, 1.5.4, 1.6.1, 1.7.1, 1.8.1, 1.8.2, 1.9.2, 2.7.1</t>
  </si>
  <si>
    <t xml:space="preserve">Использовать основные физико-химические процессы, происходящие в микро- и наноэлектромеханических системах, применять полученные знания при решении технологических задач </t>
  </si>
  <si>
    <t>Применять основы технологической подготовки производства интегральных схем, микро- и наноэлектромеханических систем, использовать информацию о видах и свойствах травления, литографических процессах, эпитаксии и термокомпрессионной сварке для решения производственных задач.</t>
  </si>
  <si>
    <t>Применять основные технологии производства одно- и многокристальных микроэлектромеханических систем, использовать полученную информацию при решении производственных задач</t>
  </si>
  <si>
    <t>Использовать основые элементы интегральных схем и микросенсорных систем, применять информацию об особенностях их производства и способах их использования для решения производственных задач</t>
  </si>
  <si>
    <t>Использовать основные методы моделирования технологических процессов производства интегральных схем и микроэлектромехнических систем, применять полученную информацию для разработки технологических процессов производства электронных компонентов</t>
  </si>
  <si>
    <r>
      <t>Курсовой проект по учебной дисциплине "Технологии интегральных схем, микро- и наноэлектромеханических систем</t>
    </r>
    <r>
      <rPr>
        <b/>
        <sz val="10"/>
        <rFont val="Arial Narrow"/>
        <family val="2"/>
        <charset val="204"/>
      </rPr>
      <t>"</t>
    </r>
  </si>
  <si>
    <r>
      <t>Протокол  №_</t>
    </r>
    <r>
      <rPr>
        <u/>
        <sz val="10"/>
        <rFont val="Arial Narrow"/>
        <family val="2"/>
        <charset val="204"/>
      </rPr>
      <t xml:space="preserve"> </t>
    </r>
    <r>
      <rPr>
        <sz val="10"/>
        <rFont val="Arial Narrow"/>
        <family val="2"/>
        <charset val="204"/>
      </rPr>
      <t>_от _</t>
    </r>
    <r>
      <rPr>
        <u/>
        <sz val="10"/>
        <rFont val="Arial Narrow"/>
        <family val="2"/>
        <charset val="204"/>
      </rPr>
      <t xml:space="preserve">                       </t>
    </r>
    <r>
      <rPr>
        <sz val="10"/>
        <rFont val="Arial Narrow"/>
        <family val="2"/>
        <charset val="204"/>
      </rPr>
      <t>_</t>
    </r>
  </si>
  <si>
    <t>2.10.4</t>
  </si>
  <si>
    <t>2.4.1, 2.10.4</t>
  </si>
  <si>
    <t>Начальная военная подготовка</t>
  </si>
  <si>
    <t>Разрабатывать технологические процессы производства интегральных схем, микро- и наноэлектромеханических систем, применять основные технологии производства интегральных схем, микро- и наноэлектромеханических систем для решения производственных задач</t>
  </si>
  <si>
    <t>Использовать основные принципы функционирования физических и химических сенсоров и технологии их изготовления,  разрабатывать новые и применять существующие сенсорные системы для решения производственных задач</t>
  </si>
  <si>
    <t>Использовать основные прикладные технологии и ресурсы для производства интегральных схем и микросенсорных систем, применять особенности ресурсов и технологий для разработки новых и использования существующих технологических процессов производства интегральных схем и микросенсорных систем</t>
  </si>
  <si>
    <t>Применять основные технологии интегральных схем и микросенсорных систем, разрабатывать базовые технологические процессы их производства, использовать полученную информацию при разработке новых и использовании существующих технологий изготовления интегральных схем и микросенсорных систем</t>
  </si>
  <si>
    <t>Применять основные методы контроля материалов и компонентов интегральных схем, микро- и наноэлектромеханических систем, использовать полученные знания для решения производственных задач</t>
  </si>
  <si>
    <t>2.10.3</t>
  </si>
  <si>
    <t>X</t>
  </si>
  <si>
    <r>
      <t>"_____"______________</t>
    </r>
    <r>
      <rPr>
        <u/>
        <sz val="10"/>
        <rFont val="Arial Narrow"/>
        <family val="2"/>
        <charset val="204"/>
      </rPr>
      <t>2024</t>
    </r>
    <r>
      <rPr>
        <sz val="10"/>
        <rFont val="Arial Narrow"/>
        <family val="2"/>
        <charset val="204"/>
      </rPr>
      <t>_ г.</t>
    </r>
  </si>
  <si>
    <t>Модуль "Технология материалов"</t>
  </si>
  <si>
    <t>Модуль "Интегральные схемы  и микросенсорные системы"</t>
  </si>
  <si>
    <t>1. Государственный экзамен</t>
  </si>
  <si>
    <t xml:space="preserve">2. Защита дипломного проекта </t>
  </si>
  <si>
    <t>Использовать занятия физической культурой и спортом, физкультурно-оздоровительные и спортивно-массовые мероприятия  для сохранения и укрепления здоровья, профилактики заболеваний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</si>
</sst>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quot;/&quot;General"/>
  </numFmts>
  <fonts count="16" x14ac:knownFonts="1">
    <font>
      <sz val="10"/>
      <name val="Times New Roman Cyr"/>
      <family val="1"/>
      <charset val="204"/>
    </font>
    <font>
      <sz val="11"/>
      <name val="Times New Roman"/>
      <family val="1"/>
      <charset val="204"/>
    </font>
    <font>
      <sz val="10"/>
      <name val="Arial Narrow"/>
      <family val="2"/>
      <charset val="204"/>
    </font>
    <font>
      <b/>
      <sz val="10"/>
      <name val="Arial Narrow"/>
      <family val="2"/>
      <charset val="204"/>
    </font>
    <font>
      <u/>
      <sz val="10"/>
      <name val="Arial Narrow"/>
      <family val="2"/>
      <charset val="204"/>
    </font>
    <font>
      <sz val="10"/>
      <color indexed="8"/>
      <name val="Arial Narrow"/>
      <family val="2"/>
      <charset val="204"/>
    </font>
    <font>
      <b/>
      <sz val="10"/>
      <color indexed="8"/>
      <name val="Arial Narrow"/>
      <family val="2"/>
      <charset val="204"/>
    </font>
    <font>
      <sz val="10"/>
      <color indexed="9"/>
      <name val="Arial Narrow"/>
      <family val="2"/>
      <charset val="204"/>
    </font>
    <font>
      <b/>
      <vertAlign val="superscript"/>
      <sz val="10"/>
      <name val="Arial Narrow"/>
      <family val="2"/>
      <charset val="204"/>
    </font>
    <font>
      <b/>
      <i/>
      <sz val="10"/>
      <name val="Arial Narrow"/>
      <family val="2"/>
      <charset val="204"/>
    </font>
    <font>
      <b/>
      <sz val="10"/>
      <color theme="0"/>
      <name val="Arial Narrow"/>
      <family val="2"/>
      <charset val="204"/>
    </font>
    <font>
      <b/>
      <sz val="10"/>
      <color indexed="9"/>
      <name val="Arial Narrow"/>
      <family val="2"/>
      <charset val="204"/>
    </font>
    <font>
      <b/>
      <sz val="5"/>
      <name val="Arial Narrow"/>
      <family val="2"/>
      <charset val="204"/>
    </font>
    <font>
      <b/>
      <sz val="5"/>
      <color indexed="9"/>
      <name val="Arial Narrow"/>
      <family val="2"/>
      <charset val="204"/>
    </font>
    <font>
      <b/>
      <sz val="5"/>
      <color theme="0"/>
      <name val="Arial Narrow"/>
      <family val="2"/>
      <charset val="204"/>
    </font>
    <font>
      <b/>
      <sz val="9"/>
      <name val="Arial Narrow"/>
      <family val="2"/>
      <charset val="204"/>
    </font>
  </fonts>
  <fills count="2">
    <fill>
      <patternFill patternType="none"/>
    </fill>
    <fill>
      <patternFill patternType="gray125"/>
    </fill>
  </fills>
  <borders count="72">
    <border>
      <left/>
      <right/>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 fillId="0" borderId="0" applyNumberFormat="0" applyFill="0" applyBorder="0" applyProtection="0"/>
  </cellStyleXfs>
  <cellXfs count="546">
    <xf numFmtId="0" fontId="0" fillId="0" borderId="0" xfId="0"/>
    <xf numFmtId="49" fontId="0" fillId="0" borderId="0" xfId="0" applyNumberFormat="1" applyAlignment="1">
      <alignment horizontal="left" vertical="center" wrapText="1"/>
    </xf>
    <xf numFmtId="0" fontId="0" fillId="0" borderId="0" xfId="0" applyAlignment="1">
      <alignment horizontal="left"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vertical="center"/>
      <protection hidden="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Border="1" applyAlignment="1" applyProtection="1">
      <alignment vertical="center"/>
      <protection hidden="1"/>
    </xf>
    <xf numFmtId="0" fontId="2" fillId="0" borderId="0" xfId="0" applyFont="1" applyFill="1" applyBorder="1" applyAlignment="1">
      <alignment horizontal="left" vertical="center"/>
    </xf>
    <xf numFmtId="0" fontId="2" fillId="0" borderId="0" xfId="0" applyFont="1" applyFill="1" applyBorder="1" applyAlignment="1">
      <alignment vertical="top"/>
    </xf>
    <xf numFmtId="0" fontId="3" fillId="0" borderId="0" xfId="0" applyFont="1" applyFill="1" applyAlignment="1" applyProtection="1">
      <alignment vertical="center"/>
      <protection hidden="1"/>
    </xf>
    <xf numFmtId="0" fontId="3" fillId="0" borderId="0" xfId="0" applyFont="1" applyFill="1" applyAlignment="1">
      <alignment horizontal="left" vertical="center"/>
    </xf>
    <xf numFmtId="0" fontId="3" fillId="0" borderId="0" xfId="0" applyFont="1" applyFill="1" applyBorder="1" applyAlignment="1">
      <alignment vertical="center"/>
    </xf>
    <xf numFmtId="1" fontId="3" fillId="0" borderId="0" xfId="0" applyNumberFormat="1" applyFont="1" applyFill="1" applyAlignment="1">
      <alignment vertical="center"/>
    </xf>
    <xf numFmtId="1" fontId="3" fillId="0" borderId="0" xfId="0" applyNumberFormat="1"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2" fillId="0" borderId="0" xfId="0" applyFont="1" applyFill="1" applyAlignment="1"/>
    <xf numFmtId="0" fontId="5" fillId="0" borderId="0" xfId="0" applyFont="1" applyFill="1" applyAlignment="1">
      <alignment vertical="center"/>
    </xf>
    <xf numFmtId="0" fontId="6"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1" fontId="2" fillId="0" borderId="0" xfId="0" applyNumberFormat="1" applyFont="1" applyFill="1" applyAlignment="1">
      <alignment vertical="center"/>
    </xf>
    <xf numFmtId="0" fontId="3" fillId="0" borderId="0" xfId="1" applyFont="1" applyFill="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49"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49" fontId="2" fillId="0" borderId="0" xfId="0" applyNumberFormat="1" applyFont="1" applyFill="1" applyBorder="1" applyAlignment="1">
      <alignment vertical="center" textRotation="90" wrapText="1"/>
    </xf>
    <xf numFmtId="0" fontId="2" fillId="0" borderId="4" xfId="0" applyFont="1" applyFill="1" applyBorder="1" applyAlignment="1">
      <alignment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0" fontId="2" fillId="0" borderId="0" xfId="0" applyFont="1" applyFill="1" applyBorder="1" applyAlignment="1">
      <alignment horizontal="center" vertical="center"/>
    </xf>
    <xf numFmtId="49" fontId="2" fillId="0" borderId="14"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21" xfId="0" applyFont="1" applyFill="1" applyBorder="1" applyAlignment="1">
      <alignment horizontal="center" vertical="center"/>
    </xf>
    <xf numFmtId="0" fontId="2"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5" xfId="0" applyFont="1" applyFill="1" applyBorder="1" applyAlignment="1">
      <alignment vertical="center"/>
    </xf>
    <xf numFmtId="0" fontId="2" fillId="0" borderId="24" xfId="0" applyFont="1" applyFill="1" applyBorder="1" applyAlignment="1">
      <alignment horizontal="center"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27" xfId="0" applyFont="1" applyFill="1" applyBorder="1" applyAlignment="1">
      <alignment horizontal="center" vertical="center"/>
    </xf>
    <xf numFmtId="0" fontId="2" fillId="0" borderId="30" xfId="0" applyFont="1" applyFill="1" applyBorder="1" applyAlignment="1">
      <alignment vertical="center"/>
    </xf>
    <xf numFmtId="0" fontId="3" fillId="0" borderId="3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6" xfId="0" applyFont="1" applyFill="1" applyBorder="1" applyAlignment="1">
      <alignment horizontal="center" vertical="center"/>
    </xf>
    <xf numFmtId="0" fontId="3" fillId="0" borderId="31" xfId="0" applyFont="1" applyFill="1" applyBorder="1" applyAlignment="1">
      <alignment horizontal="center" vertical="center"/>
    </xf>
    <xf numFmtId="0" fontId="2" fillId="0" borderId="4" xfId="0" applyFont="1" applyFill="1" applyBorder="1" applyAlignment="1">
      <alignment horizontal="right" vertical="center"/>
    </xf>
    <xf numFmtId="0" fontId="7" fillId="0" borderId="0" xfId="0" applyFont="1" applyFill="1" applyBorder="1" applyAlignment="1">
      <alignment vertical="center"/>
    </xf>
    <xf numFmtId="0" fontId="3" fillId="0" borderId="0" xfId="0" applyFont="1" applyFill="1" applyBorder="1" applyAlignment="1">
      <alignment horizontal="center" vertical="center"/>
    </xf>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32" xfId="0" applyFont="1" applyFill="1" applyBorder="1" applyAlignment="1">
      <alignment vertical="center"/>
    </xf>
    <xf numFmtId="0" fontId="2" fillId="0" borderId="32" xfId="1" applyFont="1" applyFill="1" applyBorder="1" applyAlignment="1">
      <alignment vertical="center"/>
    </xf>
    <xf numFmtId="1" fontId="2" fillId="0" borderId="32" xfId="0" applyNumberFormat="1" applyFont="1" applyFill="1" applyBorder="1" applyAlignment="1">
      <alignment vertical="center"/>
    </xf>
    <xf numFmtId="0" fontId="2" fillId="0" borderId="36" xfId="0" applyFont="1" applyFill="1" applyBorder="1" applyAlignment="1">
      <alignment vertical="center"/>
    </xf>
    <xf numFmtId="0" fontId="2" fillId="0" borderId="1" xfId="0" applyFont="1" applyFill="1" applyBorder="1" applyAlignment="1">
      <alignment vertical="center"/>
    </xf>
    <xf numFmtId="0" fontId="2" fillId="0" borderId="37" xfId="0" applyFont="1" applyFill="1" applyBorder="1" applyAlignment="1">
      <alignment vertical="center"/>
    </xf>
    <xf numFmtId="165" fontId="3" fillId="0" borderId="0" xfId="0" applyNumberFormat="1" applyFont="1" applyFill="1" applyBorder="1" applyAlignment="1">
      <alignment vertical="center"/>
    </xf>
    <xf numFmtId="0" fontId="2" fillId="0" borderId="34" xfId="0" applyFont="1"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2" fillId="0" borderId="40" xfId="0" applyFont="1" applyFill="1" applyBorder="1" applyAlignment="1">
      <alignment vertical="center"/>
    </xf>
    <xf numFmtId="164" fontId="8" fillId="0" borderId="0" xfId="0" applyNumberFormat="1" applyFont="1" applyFill="1" applyBorder="1" applyAlignment="1">
      <alignment vertical="center"/>
    </xf>
    <xf numFmtId="0" fontId="3" fillId="0" borderId="28" xfId="0" applyFont="1" applyFill="1" applyBorder="1" applyAlignment="1">
      <alignment vertical="center"/>
    </xf>
    <xf numFmtId="0" fontId="3" fillId="0" borderId="31" xfId="0" applyFont="1" applyFill="1" applyBorder="1" applyAlignment="1">
      <alignment vertical="center"/>
    </xf>
    <xf numFmtId="0" fontId="3" fillId="0" borderId="42" xfId="0" applyFont="1" applyFill="1" applyBorder="1" applyAlignment="1">
      <alignment vertical="center"/>
    </xf>
    <xf numFmtId="0" fontId="2" fillId="0" borderId="41" xfId="0" applyFont="1" applyFill="1" applyBorder="1" applyAlignment="1">
      <alignment vertical="center"/>
    </xf>
    <xf numFmtId="0" fontId="2" fillId="0" borderId="31" xfId="0" applyFont="1" applyFill="1" applyBorder="1" applyAlignment="1">
      <alignment vertical="center"/>
    </xf>
    <xf numFmtId="0" fontId="2" fillId="0" borderId="42" xfId="0" applyFont="1" applyFill="1" applyBorder="1" applyAlignment="1">
      <alignment vertical="center"/>
    </xf>
    <xf numFmtId="0" fontId="3" fillId="0" borderId="41" xfId="0" applyFont="1" applyFill="1" applyBorder="1" applyAlignment="1">
      <alignment vertical="center"/>
    </xf>
    <xf numFmtId="0" fontId="3" fillId="0" borderId="31" xfId="0" applyFont="1" applyFill="1" applyBorder="1" applyAlignment="1">
      <alignment vertical="center" wrapText="1"/>
    </xf>
    <xf numFmtId="0" fontId="2" fillId="0" borderId="31" xfId="0" applyFont="1" applyFill="1" applyBorder="1" applyAlignment="1">
      <alignment vertical="center" wrapText="1"/>
    </xf>
    <xf numFmtId="0" fontId="2" fillId="0" borderId="42" xfId="0" applyFont="1" applyFill="1" applyBorder="1" applyAlignment="1">
      <alignment vertical="center" wrapText="1"/>
    </xf>
    <xf numFmtId="0" fontId="2" fillId="0" borderId="43" xfId="0" applyFont="1" applyFill="1" applyBorder="1" applyAlignment="1">
      <alignment vertical="center"/>
    </xf>
    <xf numFmtId="0" fontId="2" fillId="0" borderId="44" xfId="0" applyFont="1" applyFill="1" applyBorder="1" applyAlignment="1">
      <alignment vertical="center"/>
    </xf>
    <xf numFmtId="0" fontId="3" fillId="0" borderId="34" xfId="0" applyFont="1" applyFill="1" applyBorder="1" applyAlignment="1">
      <alignment vertical="center"/>
    </xf>
    <xf numFmtId="0" fontId="2" fillId="0" borderId="33" xfId="0" applyFont="1" applyFill="1" applyBorder="1" applyAlignment="1">
      <alignment vertical="center"/>
    </xf>
    <xf numFmtId="0" fontId="2" fillId="0" borderId="45" xfId="0" applyFont="1" applyFill="1" applyBorder="1" applyAlignment="1">
      <alignment vertical="center"/>
    </xf>
    <xf numFmtId="0" fontId="2" fillId="0" borderId="41" xfId="0" applyFont="1" applyFill="1" applyBorder="1" applyAlignment="1">
      <alignment horizontal="center" vertical="center"/>
    </xf>
    <xf numFmtId="1" fontId="2" fillId="0" borderId="28" xfId="0" applyNumberFormat="1" applyFont="1" applyFill="1" applyBorder="1" applyAlignment="1">
      <alignment horizontal="center" vertical="center"/>
    </xf>
    <xf numFmtId="1" fontId="2" fillId="0" borderId="26" xfId="0" applyNumberFormat="1" applyFont="1" applyFill="1" applyBorder="1" applyAlignment="1">
      <alignment horizontal="center" vertical="center"/>
    </xf>
    <xf numFmtId="0" fontId="2" fillId="0" borderId="42" xfId="0" applyFont="1" applyFill="1" applyBorder="1" applyAlignment="1">
      <alignment horizontal="center" vertical="center"/>
    </xf>
    <xf numFmtId="0" fontId="3" fillId="0" borderId="42" xfId="0" applyFont="1" applyFill="1" applyBorder="1" applyAlignment="1">
      <alignment vertical="center" wrapText="1"/>
    </xf>
    <xf numFmtId="0" fontId="2" fillId="0" borderId="46" xfId="0" applyFont="1" applyFill="1" applyBorder="1" applyAlignment="1">
      <alignment vertical="center"/>
    </xf>
    <xf numFmtId="0" fontId="2" fillId="0" borderId="0" xfId="0" applyFont="1" applyFill="1" applyBorder="1" applyAlignment="1">
      <alignment vertical="center" wrapText="1"/>
    </xf>
    <xf numFmtId="1" fontId="2" fillId="0" borderId="0" xfId="0" applyNumberFormat="1" applyFont="1" applyFill="1" applyBorder="1" applyAlignment="1">
      <alignment vertical="center"/>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5" xfId="0" applyFont="1" applyFill="1" applyBorder="1" applyAlignment="1">
      <alignment vertical="center"/>
    </xf>
    <xf numFmtId="0" fontId="3" fillId="0" borderId="47" xfId="0" applyFont="1" applyFill="1" applyBorder="1" applyAlignment="1">
      <alignment vertical="center"/>
    </xf>
    <xf numFmtId="0" fontId="3" fillId="0" borderId="44" xfId="0" applyFont="1" applyFill="1" applyBorder="1" applyAlignment="1">
      <alignment vertical="center"/>
    </xf>
    <xf numFmtId="0" fontId="2" fillId="0" borderId="48" xfId="0" applyFont="1" applyFill="1" applyBorder="1" applyAlignment="1">
      <alignment vertical="center"/>
    </xf>
    <xf numFmtId="0" fontId="2" fillId="0" borderId="39" xfId="0" applyFont="1" applyFill="1" applyBorder="1" applyAlignment="1">
      <alignment vertical="center" wrapText="1"/>
    </xf>
    <xf numFmtId="0" fontId="2" fillId="0" borderId="40" xfId="0" applyFont="1" applyFill="1" applyBorder="1" applyAlignment="1">
      <alignment vertical="center" wrapText="1"/>
    </xf>
    <xf numFmtId="0" fontId="2" fillId="0" borderId="49" xfId="0" applyFont="1" applyFill="1" applyBorder="1" applyAlignment="1">
      <alignment vertical="center"/>
    </xf>
    <xf numFmtId="0" fontId="2" fillId="0" borderId="50" xfId="0" applyFont="1" applyFill="1" applyBorder="1" applyAlignment="1">
      <alignment vertical="center" wrapText="1"/>
    </xf>
    <xf numFmtId="0" fontId="2" fillId="0" borderId="51" xfId="0" applyFont="1" applyFill="1" applyBorder="1" applyAlignment="1">
      <alignment vertical="center" wrapText="1"/>
    </xf>
    <xf numFmtId="0" fontId="2" fillId="0" borderId="52" xfId="0" applyFont="1" applyFill="1" applyBorder="1" applyAlignment="1">
      <alignment vertical="center"/>
    </xf>
    <xf numFmtId="0" fontId="2" fillId="0" borderId="50" xfId="0" applyFont="1" applyFill="1" applyBorder="1" applyAlignment="1">
      <alignment vertical="center"/>
    </xf>
    <xf numFmtId="0" fontId="2" fillId="0" borderId="51" xfId="0" applyFont="1" applyFill="1" applyBorder="1" applyAlignment="1">
      <alignment vertical="center"/>
    </xf>
    <xf numFmtId="0" fontId="2" fillId="0" borderId="53" xfId="0" applyFont="1" applyFill="1" applyBorder="1" applyAlignment="1">
      <alignment vertical="center"/>
    </xf>
    <xf numFmtId="166" fontId="2" fillId="0" borderId="41" xfId="0" applyNumberFormat="1" applyFont="1" applyFill="1" applyBorder="1" applyAlignment="1">
      <alignment horizontal="center" vertical="center"/>
    </xf>
    <xf numFmtId="166" fontId="2" fillId="0" borderId="26" xfId="0" applyNumberFormat="1" applyFont="1" applyFill="1" applyBorder="1" applyAlignment="1">
      <alignment horizontal="center" vertical="center"/>
    </xf>
    <xf numFmtId="166" fontId="2" fillId="0" borderId="28" xfId="0" applyNumberFormat="1" applyFont="1" applyFill="1" applyBorder="1" applyAlignment="1">
      <alignment horizontal="center" vertical="center"/>
    </xf>
    <xf numFmtId="166" fontId="2" fillId="0" borderId="42" xfId="0" applyNumberFormat="1" applyFont="1" applyFill="1" applyBorder="1" applyAlignment="1">
      <alignment horizontal="center" vertical="center"/>
    </xf>
    <xf numFmtId="0" fontId="3" fillId="0" borderId="28" xfId="0" applyFont="1" applyFill="1" applyBorder="1" applyAlignment="1">
      <alignment horizontal="center" vertical="center"/>
    </xf>
    <xf numFmtId="49" fontId="3" fillId="0" borderId="43" xfId="0" applyNumberFormat="1" applyFont="1" applyFill="1" applyBorder="1" applyAlignment="1">
      <alignment horizontal="centerContinuous" vertical="center"/>
    </xf>
    <xf numFmtId="49" fontId="3" fillId="0" borderId="34" xfId="0" applyNumberFormat="1" applyFont="1" applyFill="1" applyBorder="1" applyAlignment="1">
      <alignment horizontal="centerContinuous" vertical="center"/>
    </xf>
    <xf numFmtId="0" fontId="3" fillId="0" borderId="50" xfId="0" applyFont="1" applyFill="1" applyBorder="1" applyAlignment="1">
      <alignment horizontal="center" vertical="center"/>
    </xf>
    <xf numFmtId="0" fontId="11" fillId="0" borderId="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1" fontId="3" fillId="0" borderId="1" xfId="0" applyNumberFormat="1" applyFont="1" applyFill="1" applyBorder="1" applyAlignment="1">
      <alignment vertical="center"/>
    </xf>
    <xf numFmtId="0" fontId="11" fillId="0" borderId="32" xfId="0" applyFont="1" applyFill="1" applyBorder="1" applyAlignment="1">
      <alignment vertical="center"/>
    </xf>
    <xf numFmtId="1" fontId="3" fillId="0" borderId="0" xfId="0" applyNumberFormat="1" applyFont="1" applyFill="1" applyBorder="1" applyAlignment="1">
      <alignment vertical="center"/>
    </xf>
    <xf numFmtId="1" fontId="3" fillId="0" borderId="0" xfId="0" applyNumberFormat="1" applyFont="1"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horizontal="center" vertical="center"/>
    </xf>
    <xf numFmtId="1" fontId="3" fillId="0" borderId="32" xfId="0" applyNumberFormat="1" applyFont="1" applyFill="1" applyBorder="1" applyAlignment="1">
      <alignment vertical="center"/>
    </xf>
    <xf numFmtId="1" fontId="10" fillId="0" borderId="32" xfId="0" applyNumberFormat="1" applyFont="1" applyFill="1" applyBorder="1" applyAlignment="1">
      <alignment vertical="center"/>
    </xf>
    <xf numFmtId="164" fontId="10" fillId="0" borderId="32" xfId="0" applyNumberFormat="1" applyFont="1" applyFill="1" applyBorder="1" applyAlignment="1">
      <alignment vertical="center"/>
    </xf>
    <xf numFmtId="0" fontId="10" fillId="0" borderId="32" xfId="0" applyFont="1" applyFill="1" applyBorder="1" applyAlignment="1">
      <alignment vertical="center"/>
    </xf>
    <xf numFmtId="0" fontId="2" fillId="0" borderId="35" xfId="0" applyFont="1" applyFill="1" applyBorder="1" applyAlignment="1">
      <alignment vertical="center"/>
    </xf>
    <xf numFmtId="0" fontId="3" fillId="0" borderId="54" xfId="0" applyFont="1" applyFill="1" applyBorder="1" applyAlignment="1">
      <alignment vertical="center"/>
    </xf>
    <xf numFmtId="0" fontId="3" fillId="0" borderId="55" xfId="0" applyFont="1" applyFill="1" applyBorder="1" applyAlignment="1">
      <alignment vertical="center"/>
    </xf>
    <xf numFmtId="0" fontId="2" fillId="0" borderId="32" xfId="0" applyFont="1" applyFill="1" applyBorder="1" applyAlignment="1">
      <alignment horizontal="left" vertical="center"/>
    </xf>
    <xf numFmtId="0" fontId="2" fillId="0" borderId="36" xfId="0" applyFont="1" applyFill="1" applyBorder="1" applyAlignment="1">
      <alignment horizontal="left" vertical="center"/>
    </xf>
    <xf numFmtId="0" fontId="2" fillId="0" borderId="38" xfId="0" applyFont="1" applyFill="1" applyBorder="1" applyAlignment="1">
      <alignment horizontal="left" vertical="center"/>
    </xf>
    <xf numFmtId="0" fontId="2" fillId="0" borderId="56" xfId="0" applyFont="1" applyFill="1" applyBorder="1" applyAlignment="1">
      <alignment vertical="center"/>
    </xf>
    <xf numFmtId="49" fontId="2" fillId="0" borderId="35" xfId="0" applyNumberFormat="1" applyFont="1" applyFill="1" applyBorder="1" applyAlignment="1">
      <alignment vertical="center"/>
    </xf>
    <xf numFmtId="0" fontId="2" fillId="0" borderId="7" xfId="0" applyFont="1" applyFill="1" applyBorder="1" applyAlignment="1">
      <alignment vertical="center"/>
    </xf>
    <xf numFmtId="0" fontId="2" fillId="0" borderId="5" xfId="0" applyFont="1" applyFill="1" applyBorder="1" applyAlignment="1">
      <alignment vertical="center"/>
    </xf>
    <xf numFmtId="0" fontId="2" fillId="0" borderId="57" xfId="0" applyFont="1" applyFill="1" applyBorder="1" applyAlignment="1">
      <alignment vertical="center"/>
    </xf>
    <xf numFmtId="0" fontId="2" fillId="0" borderId="41" xfId="0" applyFont="1" applyFill="1" applyBorder="1" applyAlignment="1">
      <alignment horizontal="left" vertical="center"/>
    </xf>
    <xf numFmtId="49" fontId="2" fillId="0" borderId="54" xfId="0" applyNumberFormat="1" applyFont="1" applyFill="1" applyBorder="1" applyAlignment="1">
      <alignment horizontal="center" vertical="center"/>
    </xf>
    <xf numFmtId="0" fontId="2" fillId="0" borderId="32" xfId="0" applyFont="1" applyFill="1" applyBorder="1" applyAlignment="1">
      <alignment horizontal="center" vertical="center"/>
    </xf>
    <xf numFmtId="0" fontId="2" fillId="0" borderId="17" xfId="0" applyFont="1" applyFill="1" applyBorder="1" applyAlignment="1">
      <alignment vertical="center"/>
    </xf>
    <xf numFmtId="0" fontId="2" fillId="0" borderId="15" xfId="0" applyFont="1" applyFill="1" applyBorder="1" applyAlignment="1">
      <alignment vertical="center"/>
    </xf>
    <xf numFmtId="0" fontId="2" fillId="0" borderId="55" xfId="0" applyFont="1" applyFill="1" applyBorder="1" applyAlignment="1">
      <alignment vertical="center"/>
    </xf>
    <xf numFmtId="0" fontId="2" fillId="0" borderId="52" xfId="0" applyFont="1" applyFill="1" applyBorder="1" applyAlignment="1">
      <alignment horizontal="left" vertical="center"/>
    </xf>
    <xf numFmtId="0" fontId="2" fillId="0" borderId="54" xfId="0" applyFont="1" applyFill="1" applyBorder="1" applyAlignment="1">
      <alignment vertical="center"/>
    </xf>
    <xf numFmtId="0" fontId="2" fillId="0" borderId="54" xfId="0" applyFont="1" applyFill="1" applyBorder="1" applyAlignment="1">
      <alignment vertical="center" wrapText="1"/>
    </xf>
    <xf numFmtId="0" fontId="2" fillId="0" borderId="32" xfId="0" applyFont="1" applyFill="1" applyBorder="1" applyAlignment="1">
      <alignment vertical="center" wrapText="1"/>
    </xf>
    <xf numFmtId="49" fontId="2" fillId="0" borderId="31" xfId="0" applyNumberFormat="1" applyFont="1" applyFill="1" applyBorder="1" applyAlignment="1">
      <alignment horizontal="left" vertical="center"/>
    </xf>
    <xf numFmtId="49" fontId="2" fillId="0" borderId="42" xfId="0" applyNumberFormat="1" applyFont="1" applyFill="1" applyBorder="1" applyAlignment="1">
      <alignment horizontal="left" vertical="center"/>
    </xf>
    <xf numFmtId="0" fontId="2" fillId="0" borderId="58" xfId="0" applyFont="1" applyFill="1" applyBorder="1" applyAlignment="1">
      <alignment vertical="center"/>
    </xf>
    <xf numFmtId="0" fontId="3" fillId="0" borderId="59" xfId="0" applyFont="1" applyFill="1" applyBorder="1" applyAlignment="1">
      <alignment vertical="center"/>
    </xf>
    <xf numFmtId="49" fontId="2" fillId="0" borderId="0" xfId="0" applyNumberFormat="1" applyFont="1" applyFill="1" applyBorder="1" applyAlignment="1">
      <alignment horizontal="left" vertical="center"/>
    </xf>
    <xf numFmtId="1" fontId="2" fillId="0" borderId="33" xfId="0" applyNumberFormat="1"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wrapText="1"/>
    </xf>
    <xf numFmtId="0" fontId="2" fillId="0" borderId="59" xfId="0" applyFont="1" applyFill="1" applyBorder="1" applyAlignment="1">
      <alignment horizontal="center" vertical="center"/>
    </xf>
    <xf numFmtId="0" fontId="2" fillId="0" borderId="11" xfId="0" applyFont="1" applyFill="1" applyBorder="1" applyAlignment="1">
      <alignment horizontal="center" vertical="center"/>
    </xf>
    <xf numFmtId="166" fontId="2" fillId="0" borderId="12" xfId="0" applyNumberFormat="1" applyFont="1" applyFill="1" applyBorder="1" applyAlignment="1">
      <alignment horizontal="center" vertical="center"/>
    </xf>
    <xf numFmtId="166" fontId="2" fillId="0" borderId="53" xfId="0" applyNumberFormat="1" applyFont="1" applyFill="1" applyBorder="1" applyAlignment="1">
      <alignment horizontal="center" vertical="center"/>
    </xf>
    <xf numFmtId="166" fontId="2" fillId="0" borderId="59" xfId="0" applyNumberFormat="1" applyFont="1" applyFill="1" applyBorder="1" applyAlignment="1">
      <alignment horizontal="center" vertical="center"/>
    </xf>
    <xf numFmtId="166" fontId="2" fillId="0" borderId="11"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5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59" xfId="0" applyFont="1" applyFill="1" applyBorder="1" applyAlignment="1">
      <alignment vertical="center"/>
    </xf>
    <xf numFmtId="49" fontId="2" fillId="0" borderId="59" xfId="0" applyNumberFormat="1" applyFont="1" applyFill="1" applyBorder="1" applyAlignment="1">
      <alignment vertical="center"/>
    </xf>
    <xf numFmtId="49" fontId="2" fillId="0" borderId="11" xfId="0" applyNumberFormat="1" applyFont="1" applyFill="1" applyBorder="1" applyAlignment="1">
      <alignment vertical="center"/>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3" fillId="0" borderId="26"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1" xfId="0" applyFont="1" applyFill="1" applyBorder="1" applyAlignment="1">
      <alignment vertical="center"/>
    </xf>
    <xf numFmtId="0" fontId="14" fillId="0" borderId="0"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Border="1" applyAlignment="1">
      <alignment vertical="center"/>
    </xf>
    <xf numFmtId="0" fontId="2" fillId="0" borderId="28" xfId="0" applyFont="1" applyFill="1" applyBorder="1" applyAlignment="1">
      <alignment horizontal="center" vertical="center"/>
    </xf>
    <xf numFmtId="0" fontId="2" fillId="0" borderId="41"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8" xfId="0" applyFont="1" applyFill="1" applyBorder="1" applyAlignment="1">
      <alignment horizontal="center" vertical="center"/>
    </xf>
    <xf numFmtId="1" fontId="2" fillId="0" borderId="49" xfId="0" applyNumberFormat="1" applyFont="1" applyFill="1" applyBorder="1" applyAlignment="1">
      <alignment horizontal="center" vertical="center"/>
    </xf>
    <xf numFmtId="1" fontId="2" fillId="0" borderId="50" xfId="0" applyNumberFormat="1" applyFont="1" applyFill="1" applyBorder="1" applyAlignment="1">
      <alignment horizontal="center" vertical="center"/>
    </xf>
    <xf numFmtId="166" fontId="3" fillId="0" borderId="47" xfId="0" applyNumberFormat="1" applyFont="1" applyFill="1" applyBorder="1" applyAlignment="1">
      <alignment horizontal="center" vertical="center"/>
    </xf>
    <xf numFmtId="166" fontId="3" fillId="0" borderId="62" xfId="0" applyNumberFormat="1" applyFont="1" applyFill="1" applyBorder="1" applyAlignment="1">
      <alignment horizontal="center" vertical="center"/>
    </xf>
    <xf numFmtId="166" fontId="2" fillId="0" borderId="48" xfId="0" applyNumberFormat="1" applyFont="1" applyFill="1" applyBorder="1" applyAlignment="1">
      <alignment horizontal="center" vertical="center"/>
    </xf>
    <xf numFmtId="166" fontId="2" fillId="0" borderId="56" xfId="0" applyNumberFormat="1" applyFont="1" applyFill="1" applyBorder="1" applyAlignment="1">
      <alignment horizontal="center" vertical="center"/>
    </xf>
    <xf numFmtId="0" fontId="2" fillId="0" borderId="49"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41" xfId="0" applyFont="1" applyFill="1" applyBorder="1" applyAlignment="1">
      <alignment vertical="center" wrapText="1"/>
    </xf>
    <xf numFmtId="0" fontId="2" fillId="0" borderId="31" xfId="0" applyFont="1" applyFill="1" applyBorder="1" applyAlignment="1">
      <alignment vertical="center" wrapText="1"/>
    </xf>
    <xf numFmtId="0" fontId="2" fillId="0" borderId="42" xfId="0" applyFont="1" applyFill="1" applyBorder="1" applyAlignment="1">
      <alignment vertical="center" wrapText="1"/>
    </xf>
    <xf numFmtId="0" fontId="3" fillId="0" borderId="0" xfId="0" applyFont="1" applyFill="1" applyBorder="1" applyAlignment="1">
      <alignment horizontal="center" vertical="center"/>
    </xf>
    <xf numFmtId="1"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63" xfId="0" applyFont="1" applyFill="1" applyBorder="1" applyAlignment="1">
      <alignment horizontal="center" vertical="center" wrapText="1"/>
    </xf>
    <xf numFmtId="166" fontId="2" fillId="0" borderId="38" xfId="0" applyNumberFormat="1" applyFont="1" applyFill="1" applyBorder="1" applyAlignment="1">
      <alignment horizontal="center" vertical="center"/>
    </xf>
    <xf numFmtId="166" fontId="2" fillId="0" borderId="28" xfId="0" applyNumberFormat="1" applyFont="1" applyFill="1" applyBorder="1" applyAlignment="1">
      <alignment horizontal="center" vertical="center"/>
    </xf>
    <xf numFmtId="166" fontId="2" fillId="0" borderId="26" xfId="0" applyNumberFormat="1" applyFont="1" applyFill="1" applyBorder="1" applyAlignment="1">
      <alignment horizontal="center" vertical="center"/>
    </xf>
    <xf numFmtId="0" fontId="2" fillId="0" borderId="51" xfId="0" applyFont="1" applyFill="1" applyBorder="1" applyAlignment="1">
      <alignment horizontal="center" vertical="center" wrapText="1"/>
    </xf>
    <xf numFmtId="166" fontId="2" fillId="0" borderId="49" xfId="0" applyNumberFormat="1" applyFont="1" applyFill="1" applyBorder="1" applyAlignment="1">
      <alignment horizontal="center" vertical="center"/>
    </xf>
    <xf numFmtId="166" fontId="2" fillId="0" borderId="63" xfId="0" applyNumberFormat="1" applyFont="1" applyFill="1" applyBorder="1" applyAlignment="1">
      <alignment horizontal="center" vertical="center"/>
    </xf>
    <xf numFmtId="0" fontId="2" fillId="0" borderId="2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42" xfId="0" applyFont="1" applyFill="1" applyBorder="1" applyAlignment="1">
      <alignment horizontal="center" vertical="center"/>
    </xf>
    <xf numFmtId="49" fontId="2" fillId="0" borderId="41"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49" fontId="2" fillId="0" borderId="42" xfId="0" applyNumberFormat="1" applyFont="1" applyFill="1" applyBorder="1" applyAlignment="1">
      <alignment horizontal="left" vertical="center"/>
    </xf>
    <xf numFmtId="0" fontId="3" fillId="0" borderId="28" xfId="0" applyFont="1" applyFill="1" applyBorder="1" applyAlignment="1">
      <alignment horizontal="center" vertical="center"/>
    </xf>
    <xf numFmtId="0" fontId="3" fillId="0" borderId="42"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left" vertical="center"/>
    </xf>
    <xf numFmtId="0" fontId="2" fillId="0" borderId="50" xfId="0" applyFont="1" applyFill="1" applyBorder="1" applyAlignment="1">
      <alignment horizontal="left" vertical="center"/>
    </xf>
    <xf numFmtId="0" fontId="2" fillId="0" borderId="51" xfId="0" applyFont="1" applyFill="1" applyBorder="1" applyAlignment="1">
      <alignment horizontal="left" vertical="center"/>
    </xf>
    <xf numFmtId="1" fontId="3" fillId="0" borderId="28" xfId="0" applyNumberFormat="1" applyFont="1" applyFill="1" applyBorder="1" applyAlignment="1">
      <alignment horizontal="center" vertical="center"/>
    </xf>
    <xf numFmtId="1" fontId="3" fillId="0" borderId="42" xfId="0" applyNumberFormat="1" applyFont="1" applyFill="1" applyBorder="1" applyAlignment="1">
      <alignment horizontal="center" vertical="center"/>
    </xf>
    <xf numFmtId="1" fontId="3" fillId="0" borderId="41" xfId="0" applyNumberFormat="1" applyFont="1" applyFill="1" applyBorder="1" applyAlignment="1">
      <alignment horizontal="center" vertical="center"/>
    </xf>
    <xf numFmtId="1" fontId="3" fillId="0" borderId="26" xfId="0" applyNumberFormat="1" applyFont="1" applyFill="1" applyBorder="1" applyAlignment="1">
      <alignment horizontal="center" vertical="center"/>
    </xf>
    <xf numFmtId="0" fontId="2" fillId="0" borderId="50" xfId="0" applyFont="1" applyFill="1" applyBorder="1" applyAlignment="1">
      <alignment horizontal="center" vertical="center"/>
    </xf>
    <xf numFmtId="0" fontId="2" fillId="0" borderId="52" xfId="0" applyFont="1" applyFill="1" applyBorder="1" applyAlignment="1">
      <alignment horizontal="center" vertical="center"/>
    </xf>
    <xf numFmtId="1" fontId="2" fillId="0" borderId="41" xfId="0" applyNumberFormat="1" applyFont="1" applyFill="1" applyBorder="1" applyAlignment="1">
      <alignment horizontal="center" vertical="center"/>
    </xf>
    <xf numFmtId="1" fontId="2" fillId="0" borderId="26" xfId="0" applyNumberFormat="1" applyFont="1" applyFill="1" applyBorder="1" applyAlignment="1">
      <alignment horizontal="center" vertical="center"/>
    </xf>
    <xf numFmtId="1" fontId="2" fillId="0" borderId="27" xfId="0" applyNumberFormat="1" applyFont="1" applyFill="1" applyBorder="1" applyAlignment="1">
      <alignment horizontal="center" vertical="center"/>
    </xf>
    <xf numFmtId="1" fontId="2" fillId="0" borderId="28"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45" xfId="0" applyFont="1" applyFill="1" applyBorder="1" applyAlignment="1">
      <alignment horizontal="center" vertical="center"/>
    </xf>
    <xf numFmtId="1" fontId="2" fillId="0" borderId="63" xfId="0" applyNumberFormat="1" applyFont="1" applyFill="1" applyBorder="1" applyAlignment="1">
      <alignment horizontal="center" vertical="center"/>
    </xf>
    <xf numFmtId="1" fontId="2" fillId="0" borderId="42" xfId="0" applyNumberFormat="1" applyFont="1" applyFill="1" applyBorder="1" applyAlignment="1">
      <alignment horizontal="center" vertical="center"/>
    </xf>
    <xf numFmtId="0" fontId="2" fillId="0" borderId="20"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9" xfId="0" applyFont="1" applyFill="1" applyBorder="1" applyAlignment="1">
      <alignment horizontal="center" vertical="center"/>
    </xf>
    <xf numFmtId="1" fontId="3" fillId="0" borderId="43" xfId="0" applyNumberFormat="1" applyFont="1" applyFill="1" applyBorder="1" applyAlignment="1">
      <alignment horizontal="center" vertical="center"/>
    </xf>
    <xf numFmtId="1" fontId="3" fillId="0" borderId="62" xfId="0" applyNumberFormat="1" applyFont="1" applyFill="1" applyBorder="1" applyAlignment="1">
      <alignment horizontal="center" vertical="center"/>
    </xf>
    <xf numFmtId="1" fontId="2" fillId="0" borderId="48" xfId="0" applyNumberFormat="1" applyFont="1" applyFill="1" applyBorder="1" applyAlignment="1">
      <alignment horizontal="center" vertical="center"/>
    </xf>
    <xf numFmtId="1" fontId="2" fillId="0" borderId="40" xfId="0" applyNumberFormat="1" applyFont="1" applyFill="1" applyBorder="1" applyAlignment="1">
      <alignment horizontal="center" vertical="center"/>
    </xf>
    <xf numFmtId="1" fontId="2" fillId="0" borderId="21" xfId="0" applyNumberFormat="1" applyFont="1" applyFill="1" applyBorder="1" applyAlignment="1">
      <alignment horizontal="center" vertical="center"/>
    </xf>
    <xf numFmtId="1" fontId="2" fillId="0" borderId="22" xfId="0" applyNumberFormat="1" applyFont="1" applyFill="1" applyBorder="1" applyAlignment="1">
      <alignment horizontal="center" vertical="center"/>
    </xf>
    <xf numFmtId="1" fontId="2" fillId="0" borderId="33" xfId="0" applyNumberFormat="1" applyFont="1" applyFill="1" applyBorder="1" applyAlignment="1">
      <alignment horizontal="center" vertical="center"/>
    </xf>
    <xf numFmtId="0" fontId="3" fillId="0" borderId="31" xfId="0" applyFont="1" applyFill="1" applyBorder="1" applyAlignment="1">
      <alignment horizontal="center" vertical="center"/>
    </xf>
    <xf numFmtId="166" fontId="2" fillId="0" borderId="41" xfId="0" applyNumberFormat="1" applyFont="1" applyFill="1" applyBorder="1" applyAlignment="1">
      <alignment horizontal="center" vertical="center"/>
    </xf>
    <xf numFmtId="166" fontId="2" fillId="0" borderId="27" xfId="0" applyNumberFormat="1" applyFont="1" applyFill="1" applyBorder="1" applyAlignment="1">
      <alignment horizontal="center" vertical="center"/>
    </xf>
    <xf numFmtId="166" fontId="2" fillId="0" borderId="30"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3" fillId="0" borderId="4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4" xfId="0" applyFont="1" applyFill="1" applyBorder="1" applyAlignment="1">
      <alignment horizontal="center" vertical="center" wrapText="1"/>
    </xf>
    <xf numFmtId="1" fontId="3" fillId="0" borderId="47" xfId="0" applyNumberFormat="1" applyFont="1" applyFill="1" applyBorder="1" applyAlignment="1">
      <alignment horizontal="center" vertical="center"/>
    </xf>
    <xf numFmtId="1" fontId="3" fillId="0" borderId="44"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0" fontId="2" fillId="0" borderId="38" xfId="0" applyFont="1" applyFill="1" applyBorder="1" applyAlignment="1">
      <alignment horizontal="center" vertical="center"/>
    </xf>
    <xf numFmtId="0" fontId="2" fillId="0" borderId="56" xfId="0" applyFont="1" applyFill="1" applyBorder="1" applyAlignment="1">
      <alignment horizontal="center" vertical="center"/>
    </xf>
    <xf numFmtId="166" fontId="2" fillId="0" borderId="40" xfId="0" applyNumberFormat="1" applyFont="1" applyFill="1" applyBorder="1" applyAlignment="1">
      <alignment horizontal="center" vertical="center"/>
    </xf>
    <xf numFmtId="1" fontId="2" fillId="0" borderId="31" xfId="0" applyNumberFormat="1" applyFont="1" applyFill="1" applyBorder="1" applyAlignment="1">
      <alignment horizontal="center" vertical="center"/>
    </xf>
    <xf numFmtId="0" fontId="2" fillId="0" borderId="28" xfId="0" applyFont="1" applyFill="1" applyBorder="1" applyAlignment="1">
      <alignment vertical="center" wrapText="1"/>
    </xf>
    <xf numFmtId="49" fontId="2" fillId="0" borderId="41"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5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28" xfId="0" applyFont="1" applyFill="1" applyBorder="1" applyAlignment="1">
      <alignment vertical="center"/>
    </xf>
    <xf numFmtId="0" fontId="2" fillId="0" borderId="31" xfId="0" applyFont="1" applyFill="1" applyBorder="1" applyAlignment="1">
      <alignment vertical="center"/>
    </xf>
    <xf numFmtId="0" fontId="2" fillId="0" borderId="42" xfId="0" applyFont="1" applyFill="1" applyBorder="1" applyAlignment="1">
      <alignment vertical="center"/>
    </xf>
    <xf numFmtId="49" fontId="3" fillId="0" borderId="41"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1" fontId="2" fillId="0" borderId="9"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1" fontId="2" fillId="0" borderId="45" xfId="0" applyNumberFormat="1" applyFont="1" applyFill="1" applyBorder="1" applyAlignment="1">
      <alignment horizontal="center" vertical="center"/>
    </xf>
    <xf numFmtId="1" fontId="2" fillId="0" borderId="20" xfId="0" applyNumberFormat="1" applyFont="1" applyFill="1" applyBorder="1" applyAlignment="1">
      <alignment horizontal="center" vertical="center"/>
    </xf>
    <xf numFmtId="0" fontId="3" fillId="0" borderId="46" xfId="0" applyFont="1" applyFill="1" applyBorder="1" applyAlignment="1">
      <alignment horizontal="center" vertical="center"/>
    </xf>
    <xf numFmtId="0" fontId="3" fillId="0" borderId="20" xfId="0" applyFont="1" applyFill="1" applyBorder="1" applyAlignment="1">
      <alignment horizontal="center" vertical="center"/>
    </xf>
    <xf numFmtId="166" fontId="2" fillId="0" borderId="52" xfId="0" applyNumberFormat="1" applyFont="1" applyFill="1" applyBorder="1" applyAlignment="1">
      <alignment horizontal="center" vertical="center"/>
    </xf>
    <xf numFmtId="1" fontId="2" fillId="0" borderId="52" xfId="0" applyNumberFormat="1" applyFont="1" applyFill="1" applyBorder="1" applyAlignment="1">
      <alignment horizontal="center" vertical="center"/>
    </xf>
    <xf numFmtId="0" fontId="2" fillId="0" borderId="48" xfId="0" applyFont="1" applyFill="1" applyBorder="1" applyAlignment="1">
      <alignment horizontal="center" vertical="center"/>
    </xf>
    <xf numFmtId="0" fontId="2" fillId="0" borderId="40" xfId="0" applyFont="1" applyFill="1" applyBorder="1" applyAlignment="1">
      <alignment horizontal="center" vertical="center"/>
    </xf>
    <xf numFmtId="166" fontId="3" fillId="0" borderId="48" xfId="0" applyNumberFormat="1" applyFont="1" applyFill="1" applyBorder="1" applyAlignment="1">
      <alignment horizontal="center" vertical="center"/>
    </xf>
    <xf numFmtId="166" fontId="3" fillId="0" borderId="56" xfId="0" applyNumberFormat="1" applyFont="1" applyFill="1" applyBorder="1" applyAlignment="1">
      <alignment horizontal="center" vertical="center"/>
    </xf>
    <xf numFmtId="0" fontId="2" fillId="0" borderId="59"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52" xfId="0" applyNumberFormat="1" applyFont="1" applyFill="1" applyBorder="1" applyAlignment="1">
      <alignment horizontal="center" vertical="center"/>
    </xf>
    <xf numFmtId="0" fontId="3" fillId="0" borderId="50" xfId="0" applyNumberFormat="1" applyFont="1" applyFill="1" applyBorder="1" applyAlignment="1">
      <alignment horizontal="center" vertical="center"/>
    </xf>
    <xf numFmtId="0" fontId="3" fillId="0" borderId="51"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7" xfId="0" applyFont="1" applyFill="1" applyBorder="1" applyAlignment="1">
      <alignment horizontal="center" vertical="center"/>
    </xf>
    <xf numFmtId="166" fontId="3" fillId="0" borderId="44" xfId="0" applyNumberFormat="1" applyFont="1" applyFill="1" applyBorder="1" applyAlignment="1">
      <alignment horizontal="center" vertical="center"/>
    </xf>
    <xf numFmtId="166" fontId="2" fillId="0" borderId="51" xfId="0" applyNumberFormat="1" applyFont="1" applyFill="1" applyBorder="1" applyAlignment="1">
      <alignment horizontal="center" vertical="center"/>
    </xf>
    <xf numFmtId="166" fontId="2" fillId="0" borderId="42" xfId="0" applyNumberFormat="1" applyFont="1" applyFill="1" applyBorder="1" applyAlignment="1">
      <alignment horizontal="center" vertical="center"/>
    </xf>
    <xf numFmtId="166" fontId="3" fillId="0" borderId="43"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44" xfId="0" applyFont="1" applyFill="1" applyBorder="1" applyAlignment="1">
      <alignment horizontal="center" vertical="center"/>
    </xf>
    <xf numFmtId="166" fontId="2" fillId="0" borderId="66" xfId="0" applyNumberFormat="1" applyFont="1" applyFill="1" applyBorder="1" applyAlignment="1">
      <alignment horizontal="center" vertical="center"/>
    </xf>
    <xf numFmtId="166" fontId="2" fillId="0" borderId="68" xfId="0" applyNumberFormat="1" applyFont="1" applyFill="1" applyBorder="1" applyAlignment="1">
      <alignment horizontal="center" vertical="center"/>
    </xf>
    <xf numFmtId="166" fontId="2" fillId="0" borderId="67" xfId="0" applyNumberFormat="1" applyFont="1" applyFill="1" applyBorder="1" applyAlignment="1">
      <alignment horizontal="center" vertical="center"/>
    </xf>
    <xf numFmtId="166" fontId="2" fillId="0" borderId="25" xfId="0" applyNumberFormat="1" applyFont="1" applyFill="1" applyBorder="1" applyAlignment="1">
      <alignment horizontal="center" vertical="center"/>
    </xf>
    <xf numFmtId="1" fontId="3" fillId="0" borderId="38" xfId="0" applyNumberFormat="1" applyFont="1" applyFill="1" applyBorder="1" applyAlignment="1">
      <alignment horizontal="center" vertical="center"/>
    </xf>
    <xf numFmtId="1" fontId="3" fillId="0" borderId="39" xfId="0" applyNumberFormat="1" applyFont="1" applyFill="1" applyBorder="1" applyAlignment="1">
      <alignment horizontal="center" vertical="center"/>
    </xf>
    <xf numFmtId="1" fontId="3" fillId="0" borderId="4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53"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2" xfId="0" applyFont="1" applyFill="1" applyBorder="1" applyAlignment="1">
      <alignment horizontal="center" vertical="center"/>
    </xf>
    <xf numFmtId="1" fontId="2" fillId="0" borderId="38" xfId="0" applyNumberFormat="1" applyFont="1" applyFill="1" applyBorder="1" applyAlignment="1">
      <alignment horizontal="center" vertical="center"/>
    </xf>
    <xf numFmtId="1" fontId="2" fillId="0" borderId="56" xfId="0" applyNumberFormat="1"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2" fillId="0" borderId="39" xfId="0" applyFont="1" applyFill="1" applyBorder="1" applyAlignment="1">
      <alignment horizontal="center" vertical="center"/>
    </xf>
    <xf numFmtId="1" fontId="3" fillId="0" borderId="65" xfId="0" applyNumberFormat="1" applyFont="1" applyFill="1" applyBorder="1" applyAlignment="1">
      <alignment horizontal="center" vertical="center"/>
    </xf>
    <xf numFmtId="1" fontId="3" fillId="0" borderId="66" xfId="0" applyNumberFormat="1" applyFont="1" applyFill="1" applyBorder="1" applyAlignment="1">
      <alignment horizontal="center" vertical="center"/>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1" fontId="3" fillId="0" borderId="29" xfId="0" applyNumberFormat="1" applyFont="1" applyFill="1" applyBorder="1" applyAlignment="1">
      <alignment horizontal="center" vertical="center"/>
    </xf>
    <xf numFmtId="1" fontId="3" fillId="0" borderId="27" xfId="0" applyNumberFormat="1" applyFont="1" applyFill="1" applyBorder="1" applyAlignment="1">
      <alignment horizontal="center" vertical="center"/>
    </xf>
    <xf numFmtId="1" fontId="3" fillId="0" borderId="71" xfId="0" applyNumberFormat="1" applyFont="1" applyFill="1" applyBorder="1" applyAlignment="1">
      <alignment horizontal="center" vertical="center"/>
    </xf>
    <xf numFmtId="1" fontId="3" fillId="0" borderId="67" xfId="0" applyNumberFormat="1" applyFont="1" applyFill="1" applyBorder="1" applyAlignment="1">
      <alignment horizontal="center" vertical="center"/>
    </xf>
    <xf numFmtId="0" fontId="2" fillId="0" borderId="68"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25" xfId="0" applyFont="1" applyFill="1" applyBorder="1" applyAlignment="1">
      <alignment horizontal="center" vertical="center"/>
    </xf>
    <xf numFmtId="1" fontId="14" fillId="0" borderId="0" xfId="0" applyNumberFormat="1" applyFont="1" applyFill="1" applyBorder="1" applyAlignment="1">
      <alignment horizontal="center" vertical="center"/>
    </xf>
    <xf numFmtId="0" fontId="2" fillId="0" borderId="52"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pplyProtection="1">
      <alignment horizontal="center" vertical="center"/>
      <protection hidden="1"/>
    </xf>
    <xf numFmtId="0" fontId="3" fillId="0" borderId="43" xfId="0" applyFont="1" applyFill="1" applyBorder="1" applyAlignment="1">
      <alignment horizontal="center" vertical="center"/>
    </xf>
    <xf numFmtId="0" fontId="3" fillId="0" borderId="3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4" xfId="0" applyFont="1" applyFill="1" applyBorder="1" applyAlignment="1">
      <alignment horizontal="center" vertical="center"/>
    </xf>
    <xf numFmtId="49" fontId="2" fillId="0" borderId="36" xfId="0" applyNumberFormat="1" applyFont="1" applyFill="1" applyBorder="1" applyAlignment="1">
      <alignment horizontal="center" vertical="center" textRotation="90" wrapText="1"/>
    </xf>
    <xf numFmtId="49" fontId="2" fillId="0" borderId="1" xfId="0" applyNumberFormat="1" applyFont="1" applyFill="1" applyBorder="1" applyAlignment="1">
      <alignment horizontal="center" vertical="center" textRotation="90" wrapText="1"/>
    </xf>
    <xf numFmtId="49" fontId="2" fillId="0" borderId="37" xfId="0" applyNumberFormat="1" applyFont="1" applyFill="1" applyBorder="1" applyAlignment="1">
      <alignment horizontal="center" vertical="center" textRotation="90" wrapText="1"/>
    </xf>
    <xf numFmtId="49" fontId="2" fillId="0" borderId="35" xfId="0" applyNumberFormat="1" applyFont="1" applyFill="1" applyBorder="1" applyAlignment="1">
      <alignment horizontal="center" vertical="center" textRotation="90" wrapText="1"/>
    </xf>
    <xf numFmtId="49" fontId="2" fillId="0" borderId="0" xfId="0" applyNumberFormat="1" applyFont="1" applyFill="1" applyBorder="1" applyAlignment="1">
      <alignment horizontal="center" vertical="center" textRotation="90" wrapText="1"/>
    </xf>
    <xf numFmtId="49" fontId="2" fillId="0" borderId="57" xfId="0" applyNumberFormat="1" applyFont="1" applyFill="1" applyBorder="1" applyAlignment="1">
      <alignment horizontal="center" vertical="center" textRotation="90" wrapText="1"/>
    </xf>
    <xf numFmtId="49" fontId="2" fillId="0" borderId="54" xfId="0" applyNumberFormat="1" applyFont="1" applyFill="1" applyBorder="1" applyAlignment="1">
      <alignment horizontal="center" vertical="center" textRotation="90" wrapText="1"/>
    </xf>
    <xf numFmtId="49" fontId="2" fillId="0" borderId="32" xfId="0" applyNumberFormat="1" applyFont="1" applyFill="1" applyBorder="1" applyAlignment="1">
      <alignment horizontal="center" vertical="center" textRotation="90" wrapText="1"/>
    </xf>
    <xf numFmtId="49" fontId="2" fillId="0" borderId="55" xfId="0" applyNumberFormat="1"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16" xfId="0" applyFont="1" applyFill="1" applyBorder="1" applyAlignment="1">
      <alignment horizontal="center" vertical="center" textRotation="90" wrapText="1"/>
    </xf>
    <xf numFmtId="0" fontId="3" fillId="0" borderId="45" xfId="0"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47" xfId="0" applyFont="1" applyFill="1" applyBorder="1" applyAlignment="1">
      <alignment vertical="center" wrapText="1"/>
    </xf>
    <xf numFmtId="0" fontId="3" fillId="0" borderId="34" xfId="0" applyFont="1" applyFill="1" applyBorder="1" applyAlignment="1">
      <alignment vertical="center" wrapText="1"/>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3" fillId="0" borderId="61" xfId="0" applyFont="1" applyFill="1" applyBorder="1" applyAlignment="1">
      <alignment horizontal="center" vertical="center" textRotation="90" wrapText="1"/>
    </xf>
    <xf numFmtId="0" fontId="3" fillId="0" borderId="2"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0" fontId="3" fillId="0" borderId="16" xfId="0" applyFont="1" applyFill="1" applyBorder="1" applyAlignment="1">
      <alignment horizontal="center" vertical="center" textRotation="90" wrapText="1"/>
    </xf>
    <xf numFmtId="0" fontId="3" fillId="0" borderId="19" xfId="0" applyFont="1" applyFill="1" applyBorder="1" applyAlignment="1">
      <alignment horizontal="center" vertical="center" textRotation="90"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0" borderId="39" xfId="0" applyFont="1" applyFill="1" applyBorder="1" applyAlignment="1">
      <alignment vertical="center"/>
    </xf>
    <xf numFmtId="0" fontId="2" fillId="0" borderId="56" xfId="0" applyFont="1" applyFill="1" applyBorder="1" applyAlignment="1">
      <alignment vertical="center"/>
    </xf>
    <xf numFmtId="0" fontId="3" fillId="0" borderId="60" xfId="0" applyFont="1" applyFill="1" applyBorder="1" applyAlignment="1">
      <alignment horizontal="center" vertical="center" textRotation="90" wrapText="1"/>
    </xf>
    <xf numFmtId="0" fontId="3" fillId="0" borderId="14" xfId="0" applyFont="1" applyFill="1" applyBorder="1" applyAlignment="1">
      <alignment horizontal="center" vertical="center" textRotation="90" wrapText="1"/>
    </xf>
    <xf numFmtId="0" fontId="3" fillId="0" borderId="18" xfId="0" applyFont="1" applyFill="1" applyBorder="1" applyAlignment="1">
      <alignment horizontal="center" vertical="center" textRotation="90" wrapText="1"/>
    </xf>
    <xf numFmtId="0" fontId="2" fillId="0" borderId="60" xfId="0" applyFont="1" applyFill="1" applyBorder="1" applyAlignment="1">
      <alignment horizontal="center" vertical="center" textRotation="90"/>
    </xf>
    <xf numFmtId="0" fontId="2" fillId="0" borderId="61" xfId="0" applyFont="1" applyFill="1" applyBorder="1" applyAlignment="1">
      <alignment horizontal="center" vertical="center" textRotation="90"/>
    </xf>
    <xf numFmtId="0" fontId="2" fillId="0" borderId="14" xfId="0" applyFont="1" applyFill="1" applyBorder="1" applyAlignment="1">
      <alignment horizontal="center" vertical="center" textRotation="90"/>
    </xf>
    <xf numFmtId="0" fontId="2" fillId="0" borderId="6" xfId="0" applyFont="1" applyFill="1" applyBorder="1" applyAlignment="1">
      <alignment horizontal="center" vertical="center" textRotation="90"/>
    </xf>
    <xf numFmtId="0" fontId="2" fillId="0" borderId="18" xfId="0" applyFont="1" applyFill="1" applyBorder="1" applyAlignment="1">
      <alignment horizontal="center" vertical="center" textRotation="90"/>
    </xf>
    <xf numFmtId="0" fontId="2" fillId="0" borderId="16" xfId="0" applyFont="1" applyFill="1" applyBorder="1" applyAlignment="1">
      <alignment horizontal="center" vertical="center" textRotation="90"/>
    </xf>
    <xf numFmtId="0" fontId="2" fillId="0" borderId="36" xfId="0" applyFont="1" applyFill="1" applyBorder="1" applyAlignment="1">
      <alignment horizontal="center" vertical="center" textRotation="90" wrapText="1"/>
    </xf>
    <xf numFmtId="0" fontId="2" fillId="0" borderId="37" xfId="0" applyFont="1" applyFill="1" applyBorder="1" applyAlignment="1">
      <alignment horizontal="center" vertical="center" textRotation="90" wrapText="1"/>
    </xf>
    <xf numFmtId="0" fontId="2" fillId="0" borderId="35"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54" xfId="0" applyFont="1" applyFill="1" applyBorder="1" applyAlignment="1">
      <alignment horizontal="center" vertical="center" textRotation="90" wrapText="1"/>
    </xf>
    <xf numFmtId="0" fontId="2" fillId="0" borderId="55" xfId="0" applyFont="1" applyFill="1" applyBorder="1" applyAlignment="1">
      <alignment horizontal="center" vertical="center" textRotation="90" wrapText="1"/>
    </xf>
    <xf numFmtId="0" fontId="3" fillId="0" borderId="48" xfId="0"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0" borderId="22" xfId="0" applyFont="1" applyFill="1" applyBorder="1" applyAlignment="1">
      <alignment vertical="center"/>
    </xf>
    <xf numFmtId="0" fontId="3" fillId="0" borderId="33" xfId="0" applyFont="1" applyFill="1" applyBorder="1" applyAlignment="1">
      <alignment vertical="center"/>
    </xf>
    <xf numFmtId="0" fontId="3" fillId="0" borderId="45" xfId="0" applyFont="1" applyFill="1" applyBorder="1" applyAlignment="1">
      <alignment vertical="center"/>
    </xf>
    <xf numFmtId="49" fontId="3" fillId="0" borderId="43" xfId="0" applyNumberFormat="1" applyFont="1" applyFill="1" applyBorder="1" applyAlignment="1">
      <alignment horizontal="center" vertical="center"/>
    </xf>
    <xf numFmtId="49" fontId="3" fillId="0" borderId="62" xfId="0" applyNumberFormat="1" applyFont="1" applyFill="1" applyBorder="1" applyAlignment="1">
      <alignment horizontal="center" vertical="center"/>
    </xf>
    <xf numFmtId="0" fontId="3" fillId="0" borderId="48" xfId="0" applyFont="1" applyFill="1" applyBorder="1" applyAlignment="1">
      <alignment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1" fontId="2" fillId="0" borderId="46" xfId="0" applyNumberFormat="1" applyFont="1" applyFill="1" applyBorder="1" applyAlignment="1">
      <alignment horizontal="center" vertical="center"/>
    </xf>
    <xf numFmtId="0" fontId="3" fillId="0" borderId="47" xfId="0" applyNumberFormat="1" applyFont="1" applyFill="1" applyBorder="1" applyAlignment="1">
      <alignment horizontal="center" vertical="center"/>
    </xf>
    <xf numFmtId="0" fontId="3" fillId="0" borderId="43"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2" fillId="0" borderId="60"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3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7" xfId="0"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0" fontId="2" fillId="0" borderId="2"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3" fillId="0" borderId="56" xfId="0" applyFont="1" applyFill="1" applyBorder="1" applyAlignment="1">
      <alignment horizontal="center" vertical="center"/>
    </xf>
    <xf numFmtId="0" fontId="3" fillId="0" borderId="0" xfId="0" applyFont="1" applyFill="1" applyAlignment="1">
      <alignment horizontal="center" vertical="center"/>
    </xf>
    <xf numFmtId="49" fontId="2" fillId="0" borderId="52" xfId="0" applyNumberFormat="1" applyFont="1" applyFill="1" applyBorder="1" applyAlignment="1">
      <alignment horizontal="center" vertical="center"/>
    </xf>
    <xf numFmtId="49" fontId="2" fillId="0" borderId="63" xfId="0" applyNumberFormat="1" applyFont="1" applyFill="1" applyBorder="1" applyAlignment="1">
      <alignment horizontal="center" vertical="center"/>
    </xf>
    <xf numFmtId="166" fontId="2" fillId="0" borderId="47" xfId="0" applyNumberFormat="1" applyFont="1" applyFill="1" applyBorder="1" applyAlignment="1">
      <alignment horizontal="center" vertical="center"/>
    </xf>
    <xf numFmtId="166" fontId="2" fillId="0" borderId="62" xfId="0" applyNumberFormat="1" applyFont="1" applyFill="1" applyBorder="1" applyAlignment="1">
      <alignment horizontal="center" vertical="center"/>
    </xf>
    <xf numFmtId="0" fontId="2" fillId="0" borderId="62" xfId="0" applyFont="1" applyFill="1" applyBorder="1" applyAlignment="1">
      <alignment horizontal="center" vertical="center"/>
    </xf>
    <xf numFmtId="1" fontId="3" fillId="0" borderId="22" xfId="0" applyNumberFormat="1" applyFont="1" applyFill="1" applyBorder="1" applyAlignment="1">
      <alignment horizontal="center" vertical="center"/>
    </xf>
    <xf numFmtId="1" fontId="3" fillId="0" borderId="20" xfId="0" applyNumberFormat="1" applyFont="1" applyFill="1" applyBorder="1" applyAlignment="1">
      <alignment horizontal="center" vertical="center"/>
    </xf>
    <xf numFmtId="1" fontId="3" fillId="0" borderId="46" xfId="0" applyNumberFormat="1" applyFont="1" applyFill="1" applyBorder="1" applyAlignment="1">
      <alignment horizontal="center" vertical="center"/>
    </xf>
    <xf numFmtId="1" fontId="3" fillId="0" borderId="45"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3" fillId="0" borderId="52"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31" xfId="0" applyFont="1" applyFill="1" applyBorder="1" applyAlignment="1">
      <alignment vertical="center" wrapText="1"/>
    </xf>
    <xf numFmtId="0" fontId="3" fillId="0" borderId="42" xfId="0" applyFont="1" applyFill="1" applyBorder="1" applyAlignment="1">
      <alignment vertical="center" wrapText="1"/>
    </xf>
    <xf numFmtId="0" fontId="2" fillId="0" borderId="28" xfId="0" applyFont="1" applyFill="1" applyBorder="1" applyAlignment="1">
      <alignment horizontal="left" vertical="center" wrapText="1"/>
    </xf>
    <xf numFmtId="1" fontId="2" fillId="0" borderId="59" xfId="0" applyNumberFormat="1" applyFont="1" applyFill="1" applyBorder="1" applyAlignment="1">
      <alignment horizontal="center" vertical="center"/>
    </xf>
    <xf numFmtId="0" fontId="9" fillId="0" borderId="41"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2" xfId="0" applyFont="1" applyFill="1" applyBorder="1" applyAlignment="1">
      <alignment horizontal="center" vertical="center" textRotation="90"/>
    </xf>
    <xf numFmtId="0" fontId="2" fillId="0" borderId="10" xfId="0" applyFont="1" applyFill="1" applyBorder="1" applyAlignment="1">
      <alignment horizontal="center" vertical="center" textRotation="90"/>
    </xf>
    <xf numFmtId="0" fontId="2" fillId="0" borderId="19" xfId="0" applyFont="1" applyFill="1" applyBorder="1" applyAlignment="1">
      <alignment horizontal="center" vertical="center" textRotation="90"/>
    </xf>
    <xf numFmtId="1" fontId="3" fillId="0" borderId="36" xfId="0" applyNumberFormat="1" applyFont="1" applyFill="1" applyBorder="1" applyAlignment="1">
      <alignment horizontal="center" vertical="center"/>
    </xf>
    <xf numFmtId="1" fontId="3" fillId="0" borderId="64" xfId="0" applyNumberFormat="1" applyFont="1" applyFill="1" applyBorder="1" applyAlignment="1">
      <alignment horizontal="center" vertical="center"/>
    </xf>
    <xf numFmtId="0" fontId="9" fillId="0" borderId="28" xfId="0" applyFont="1" applyFill="1" applyBorder="1" applyAlignment="1">
      <alignment horizontal="center" vertical="center"/>
    </xf>
    <xf numFmtId="0" fontId="9" fillId="0" borderId="42" xfId="0" applyFont="1" applyFill="1" applyBorder="1" applyAlignment="1">
      <alignment horizontal="center" vertical="center"/>
    </xf>
    <xf numFmtId="49" fontId="3" fillId="0" borderId="38" xfId="0" applyNumberFormat="1" applyFont="1" applyFill="1" applyBorder="1" applyAlignment="1">
      <alignment horizontal="center" vertical="center"/>
    </xf>
    <xf numFmtId="49" fontId="3" fillId="0" borderId="56"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0" fontId="3" fillId="0" borderId="64" xfId="0" applyFont="1" applyFill="1" applyBorder="1" applyAlignment="1">
      <alignment horizontal="center" vertical="center"/>
    </xf>
    <xf numFmtId="1" fontId="9" fillId="0" borderId="28" xfId="0" applyNumberFormat="1" applyFont="1" applyFill="1" applyBorder="1" applyAlignment="1">
      <alignment horizontal="center" vertical="center"/>
    </xf>
    <xf numFmtId="1" fontId="9" fillId="0" borderId="42" xfId="0" applyNumberFormat="1" applyFont="1" applyFill="1" applyBorder="1" applyAlignment="1">
      <alignment horizontal="center" vertical="center"/>
    </xf>
    <xf numFmtId="1" fontId="9" fillId="0" borderId="26" xfId="0" applyNumberFormat="1" applyFont="1" applyFill="1" applyBorder="1" applyAlignment="1">
      <alignment horizontal="center" vertical="center"/>
    </xf>
    <xf numFmtId="1" fontId="9" fillId="0" borderId="41"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37" xfId="0" applyNumberFormat="1" applyFont="1" applyFill="1" applyBorder="1" applyAlignment="1">
      <alignment horizontal="center" vertical="center"/>
    </xf>
    <xf numFmtId="0" fontId="3" fillId="0" borderId="28" xfId="0" applyFont="1" applyFill="1" applyBorder="1" applyAlignment="1">
      <alignment vertical="center"/>
    </xf>
    <xf numFmtId="0" fontId="3" fillId="0" borderId="31" xfId="0" applyFont="1" applyFill="1" applyBorder="1" applyAlignment="1">
      <alignment vertical="center"/>
    </xf>
    <xf numFmtId="0" fontId="3" fillId="0" borderId="42" xfId="0" applyFont="1" applyFill="1" applyBorder="1" applyAlignment="1">
      <alignment vertical="center"/>
    </xf>
    <xf numFmtId="1" fontId="2" fillId="0" borderId="4"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1" xfId="0" applyFont="1" applyFill="1" applyBorder="1" applyAlignment="1">
      <alignment horizontal="left" vertical="center" wrapText="1"/>
    </xf>
    <xf numFmtId="1" fontId="2" fillId="0" borderId="53" xfId="0" applyNumberFormat="1" applyFont="1" applyFill="1" applyBorder="1" applyAlignment="1">
      <alignment horizontal="center" vertical="center"/>
    </xf>
    <xf numFmtId="1" fontId="10" fillId="0" borderId="31"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xf>
    <xf numFmtId="0" fontId="3" fillId="0" borderId="36"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3" fillId="0" borderId="37" xfId="0" applyFont="1" applyFill="1" applyBorder="1" applyAlignment="1">
      <alignment horizontal="center" vertical="center" textRotation="90" wrapText="1"/>
    </xf>
    <xf numFmtId="0" fontId="3" fillId="0" borderId="35" xfId="0" applyFont="1" applyFill="1" applyBorder="1" applyAlignment="1">
      <alignment horizontal="center" vertical="center" textRotation="90" wrapText="1"/>
    </xf>
    <xf numFmtId="0" fontId="3" fillId="0" borderId="0" xfId="0" applyFont="1" applyFill="1" applyBorder="1" applyAlignment="1">
      <alignment horizontal="center" vertical="center" textRotation="90" wrapText="1"/>
    </xf>
    <xf numFmtId="0" fontId="3" fillId="0" borderId="57" xfId="0" applyFont="1" applyFill="1" applyBorder="1" applyAlignment="1">
      <alignment horizontal="center" vertical="center" textRotation="90" wrapText="1"/>
    </xf>
    <xf numFmtId="0" fontId="3" fillId="0" borderId="54" xfId="0" applyFont="1" applyFill="1" applyBorder="1" applyAlignment="1">
      <alignment horizontal="center" vertical="center" textRotation="90" wrapText="1"/>
    </xf>
    <xf numFmtId="0" fontId="3" fillId="0" borderId="32" xfId="0" applyFont="1" applyFill="1" applyBorder="1" applyAlignment="1">
      <alignment horizontal="center" vertical="center" textRotation="90" wrapText="1"/>
    </xf>
    <xf numFmtId="0" fontId="3" fillId="0" borderId="55" xfId="0" applyFont="1" applyFill="1" applyBorder="1" applyAlignment="1">
      <alignment horizontal="center" vertical="center" textRotation="90" wrapText="1"/>
    </xf>
    <xf numFmtId="1" fontId="10" fillId="0" borderId="32" xfId="0" applyNumberFormat="1" applyFont="1" applyFill="1" applyBorder="1" applyAlignment="1">
      <alignment horizontal="center" vertical="center"/>
    </xf>
    <xf numFmtId="0" fontId="2" fillId="0" borderId="3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1" xfId="0" applyFont="1" applyFill="1" applyBorder="1" applyAlignment="1">
      <alignment horizontal="left" vertical="center"/>
    </xf>
    <xf numFmtId="0" fontId="2" fillId="0" borderId="33" xfId="0" applyFont="1" applyFill="1" applyBorder="1" applyAlignment="1">
      <alignment vertical="center" wrapText="1"/>
    </xf>
    <xf numFmtId="0" fontId="2" fillId="0" borderId="45" xfId="0" applyFont="1" applyFill="1" applyBorder="1" applyAlignment="1">
      <alignment vertical="center" wrapText="1"/>
    </xf>
    <xf numFmtId="1" fontId="3" fillId="0" borderId="69" xfId="0" applyNumberFormat="1" applyFont="1" applyFill="1" applyBorder="1" applyAlignment="1">
      <alignment horizontal="center" vertical="center"/>
    </xf>
    <xf numFmtId="1" fontId="3" fillId="0" borderId="70" xfId="0" applyNumberFormat="1" applyFont="1" applyFill="1" applyBorder="1" applyAlignment="1">
      <alignment horizontal="center" vertical="center"/>
    </xf>
    <xf numFmtId="49" fontId="2" fillId="0" borderId="41" xfId="0" applyNumberFormat="1" applyFont="1" applyFill="1" applyBorder="1" applyAlignment="1">
      <alignment horizontal="left" vertical="center" wrapText="1"/>
    </xf>
    <xf numFmtId="49" fontId="2" fillId="0" borderId="31" xfId="0" applyNumberFormat="1" applyFont="1" applyFill="1" applyBorder="1" applyAlignment="1">
      <alignment horizontal="left" vertical="center" wrapText="1"/>
    </xf>
    <xf numFmtId="49" fontId="2" fillId="0" borderId="42"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49" fontId="2" fillId="0" borderId="39" xfId="0" applyNumberFormat="1" applyFont="1" applyFill="1" applyBorder="1" applyAlignment="1">
      <alignment horizontal="left" vertical="center" wrapText="1"/>
    </xf>
    <xf numFmtId="49" fontId="2" fillId="0" borderId="40" xfId="0" applyNumberFormat="1" applyFont="1" applyFill="1" applyBorder="1" applyAlignment="1">
      <alignment horizontal="left" vertical="center" wrapText="1"/>
    </xf>
    <xf numFmtId="49" fontId="2" fillId="0" borderId="46" xfId="0" applyNumberFormat="1" applyFont="1" applyFill="1" applyBorder="1" applyAlignment="1">
      <alignment horizontal="left" vertical="center"/>
    </xf>
    <xf numFmtId="49" fontId="2" fillId="0" borderId="33" xfId="0" applyNumberFormat="1" applyFont="1" applyFill="1" applyBorder="1" applyAlignment="1">
      <alignment horizontal="left" vertical="center"/>
    </xf>
    <xf numFmtId="49" fontId="2" fillId="0" borderId="45" xfId="0" applyNumberFormat="1" applyFont="1" applyFill="1" applyBorder="1" applyAlignment="1">
      <alignment horizontal="left" vertical="center"/>
    </xf>
    <xf numFmtId="49" fontId="2" fillId="0" borderId="28" xfId="0" applyNumberFormat="1" applyFont="1" applyFill="1" applyBorder="1" applyAlignment="1">
      <alignment horizontal="left" vertical="center" wrapText="1"/>
    </xf>
    <xf numFmtId="0" fontId="2" fillId="0" borderId="0" xfId="0" applyFont="1" applyFill="1" applyBorder="1" applyAlignment="1">
      <alignment horizontal="center" vertical="center" textRotation="90" wrapText="1"/>
    </xf>
    <xf numFmtId="0" fontId="2" fillId="0" borderId="3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28" xfId="0" applyFont="1" applyFill="1" applyBorder="1" applyAlignment="1">
      <alignment horizontal="left" vertical="center"/>
    </xf>
    <xf numFmtId="0" fontId="2" fillId="0" borderId="0" xfId="0" applyFont="1" applyFill="1" applyBorder="1" applyAlignment="1">
      <alignment horizontal="center" vertical="center" textRotation="90"/>
    </xf>
    <xf numFmtId="49" fontId="15" fillId="0" borderId="34" xfId="0" applyNumberFormat="1" applyFont="1" applyFill="1" applyBorder="1" applyAlignment="1">
      <alignment horizontal="center" vertical="center" wrapText="1"/>
    </xf>
    <xf numFmtId="49" fontId="15" fillId="0" borderId="44" xfId="0" applyNumberFormat="1" applyFont="1" applyFill="1" applyBorder="1" applyAlignment="1">
      <alignment horizontal="center" vertical="center" wrapText="1"/>
    </xf>
  </cellXfs>
  <cellStyles count="2">
    <cellStyle name="мой стиль" xfId="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N312"/>
  <sheetViews>
    <sheetView showZeros="0" tabSelected="1" view="pageBreakPreview" topLeftCell="A249" zoomScale="115" zoomScaleNormal="55" zoomScaleSheetLayoutView="115" workbookViewId="0">
      <selection activeCell="H235" sqref="H235:CF235"/>
    </sheetView>
  </sheetViews>
  <sheetFormatPr defaultColWidth="2.83203125" defaultRowHeight="12" customHeight="1" x14ac:dyDescent="0.2"/>
  <cols>
    <col min="1" max="1" width="2.83203125" style="4"/>
    <col min="2" max="30" width="2.83203125" style="3"/>
    <col min="31" max="32" width="2.83203125" style="25"/>
    <col min="33" max="93" width="2.83203125" style="3"/>
    <col min="94" max="222" width="2.83203125" style="4"/>
    <col min="223" max="16384" width="2.83203125" style="3"/>
  </cols>
  <sheetData>
    <row r="1" spans="1:222" ht="12" customHeight="1" x14ac:dyDescent="0.2">
      <c r="A1" s="3" t="s">
        <v>378</v>
      </c>
      <c r="AB1" s="362" t="s">
        <v>208</v>
      </c>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CK1" s="4"/>
      <c r="CL1" s="4"/>
      <c r="CM1" s="4"/>
      <c r="CN1" s="4"/>
      <c r="CO1" s="4"/>
      <c r="HJ1" s="3"/>
      <c r="HK1" s="3"/>
      <c r="HL1" s="3"/>
      <c r="HM1" s="3"/>
      <c r="HN1" s="3"/>
    </row>
    <row r="2" spans="1:222" ht="12" customHeight="1" x14ac:dyDescent="0.2">
      <c r="A2" s="3"/>
      <c r="C2" s="5" t="s">
        <v>47</v>
      </c>
      <c r="P2" s="6"/>
      <c r="Q2" s="5"/>
      <c r="W2" s="5"/>
      <c r="X2" s="5"/>
      <c r="Y2" s="5"/>
      <c r="Z2" s="5"/>
      <c r="AA2" s="5"/>
      <c r="AE2" s="3"/>
      <c r="AF2" s="3"/>
      <c r="BL2" s="5"/>
      <c r="BM2" s="5"/>
      <c r="CK2" s="4"/>
      <c r="CL2" s="4"/>
      <c r="CM2" s="4"/>
      <c r="CN2" s="4"/>
      <c r="CO2" s="4"/>
      <c r="HJ2" s="3"/>
      <c r="HK2" s="3"/>
      <c r="HL2" s="3"/>
      <c r="HM2" s="3"/>
      <c r="HN2" s="3"/>
    </row>
    <row r="3" spans="1:222" ht="12" customHeight="1" x14ac:dyDescent="0.2">
      <c r="A3" s="3"/>
      <c r="C3" s="7" t="s">
        <v>255</v>
      </c>
      <c r="D3" s="8"/>
      <c r="E3" s="8"/>
      <c r="F3" s="8"/>
      <c r="G3" s="8"/>
      <c r="H3" s="8"/>
      <c r="I3" s="8"/>
      <c r="J3" s="8"/>
      <c r="K3" s="8"/>
      <c r="L3" s="8"/>
      <c r="M3" s="8"/>
      <c r="N3" s="8"/>
      <c r="O3" s="8"/>
      <c r="P3" s="8"/>
      <c r="Q3" s="8"/>
      <c r="W3" s="8"/>
      <c r="X3" s="8"/>
      <c r="Y3" s="8"/>
      <c r="AA3" s="8"/>
      <c r="AB3" s="457" t="s">
        <v>312</v>
      </c>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O3" s="9"/>
      <c r="BP3" s="9"/>
      <c r="BU3" s="9"/>
      <c r="BV3" s="9"/>
      <c r="BW3" s="9"/>
      <c r="BX3" s="9"/>
      <c r="BY3" s="9"/>
      <c r="BZ3" s="9"/>
      <c r="CA3" s="9"/>
      <c r="CB3" s="9"/>
      <c r="CC3" s="9"/>
      <c r="CD3" s="9"/>
      <c r="CE3" s="9"/>
      <c r="CK3" s="4"/>
      <c r="CL3" s="4"/>
      <c r="CM3" s="4"/>
      <c r="CN3" s="4"/>
      <c r="CO3" s="4"/>
      <c r="HJ3" s="3"/>
      <c r="HK3" s="3"/>
      <c r="HL3" s="3"/>
      <c r="HM3" s="3"/>
      <c r="HN3" s="3"/>
    </row>
    <row r="4" spans="1:222" ht="12" customHeight="1" x14ac:dyDescent="0.2">
      <c r="A4" s="3"/>
      <c r="C4" s="3" t="s">
        <v>254</v>
      </c>
      <c r="D4" s="4"/>
      <c r="E4" s="4"/>
      <c r="F4" s="4"/>
      <c r="G4" s="4"/>
      <c r="H4" s="4"/>
      <c r="Q4" s="5"/>
      <c r="W4" s="5"/>
      <c r="X4" s="5"/>
      <c r="Y4" s="5"/>
      <c r="Z4" s="5"/>
      <c r="AA4" s="5"/>
      <c r="AE4" s="3"/>
      <c r="AF4" s="3"/>
      <c r="BK4" s="5"/>
      <c r="BL4" s="5"/>
      <c r="BM4" s="5"/>
      <c r="CG4" s="9"/>
      <c r="CK4" s="4"/>
      <c r="CL4" s="4"/>
      <c r="CM4" s="4"/>
      <c r="CN4" s="4"/>
      <c r="CO4" s="4"/>
      <c r="HJ4" s="3"/>
      <c r="HK4" s="3"/>
      <c r="HL4" s="3"/>
      <c r="HM4" s="3"/>
      <c r="HN4" s="3"/>
    </row>
    <row r="5" spans="1:222" ht="12" customHeight="1" x14ac:dyDescent="0.2">
      <c r="A5" s="3"/>
      <c r="AE5" s="3"/>
      <c r="AF5" s="3"/>
      <c r="AT5" s="10"/>
      <c r="AU5" s="10"/>
      <c r="AV5" s="10"/>
      <c r="AW5" s="10"/>
      <c r="AX5" s="10"/>
      <c r="AY5" s="10"/>
      <c r="AZ5" s="11"/>
      <c r="BA5" s="11"/>
      <c r="BB5" s="8"/>
      <c r="BC5" s="8"/>
      <c r="BD5" s="8"/>
      <c r="BE5" s="8"/>
      <c r="BF5" s="8"/>
      <c r="BG5" s="8"/>
      <c r="BI5" s="8"/>
      <c r="BJ5" s="8"/>
      <c r="BL5" s="8"/>
      <c r="BM5" s="8"/>
      <c r="BW5" s="5"/>
      <c r="BX5" s="5"/>
      <c r="BY5" s="5"/>
      <c r="BZ5" s="5"/>
      <c r="CA5" s="5"/>
      <c r="CB5" s="5"/>
      <c r="CC5" s="5"/>
      <c r="CD5" s="5"/>
      <c r="CE5" s="5"/>
      <c r="CG5" s="5"/>
      <c r="CK5" s="4"/>
      <c r="CL5" s="4"/>
      <c r="CM5" s="4"/>
      <c r="CN5" s="4"/>
      <c r="CO5" s="4"/>
      <c r="HJ5" s="3"/>
      <c r="HK5" s="3"/>
      <c r="HL5" s="3"/>
      <c r="HM5" s="3"/>
      <c r="HN5" s="3"/>
    </row>
    <row r="6" spans="1:222" ht="12" customHeight="1" x14ac:dyDescent="0.2">
      <c r="A6" s="3"/>
      <c r="C6" s="12" t="s">
        <v>388</v>
      </c>
      <c r="AC6" s="13" t="s">
        <v>48</v>
      </c>
      <c r="AD6" s="14"/>
      <c r="AE6" s="5"/>
      <c r="AF6" s="13"/>
      <c r="AG6" s="13"/>
      <c r="AH6" s="13"/>
      <c r="AI6" s="5"/>
      <c r="AJ6" s="5"/>
      <c r="AK6" s="15" t="s">
        <v>419</v>
      </c>
      <c r="AL6" s="16"/>
      <c r="AM6" s="17"/>
      <c r="AN6" s="5"/>
      <c r="AO6" s="5"/>
      <c r="AP6" s="5"/>
      <c r="AQ6" s="5"/>
      <c r="AR6" s="15" t="s">
        <v>423</v>
      </c>
      <c r="AS6" s="18"/>
      <c r="AT6" s="18"/>
      <c r="AU6" s="18"/>
      <c r="AV6" s="18"/>
      <c r="AW6" s="18"/>
      <c r="AX6" s="18"/>
      <c r="AY6" s="18"/>
      <c r="AZ6" s="19"/>
      <c r="BA6" s="19"/>
      <c r="BB6" s="14"/>
      <c r="BC6" s="14"/>
      <c r="BD6" s="14"/>
      <c r="BE6" s="14"/>
      <c r="BF6" s="8"/>
      <c r="BG6" s="8"/>
      <c r="BI6" s="8"/>
      <c r="BJ6" s="8"/>
      <c r="BK6" s="8"/>
      <c r="BL6" s="8"/>
      <c r="BM6" s="8"/>
      <c r="BT6" s="3" t="s">
        <v>317</v>
      </c>
      <c r="BW6" s="18"/>
      <c r="BX6" s="18"/>
      <c r="BY6" s="18"/>
      <c r="BZ6" s="18"/>
      <c r="CA6" s="18"/>
      <c r="CB6" s="10" t="s">
        <v>313</v>
      </c>
      <c r="CC6" s="18"/>
      <c r="CD6" s="18"/>
      <c r="CE6" s="18"/>
      <c r="CG6" s="18"/>
      <c r="CK6" s="4"/>
      <c r="CL6" s="4"/>
      <c r="CM6" s="4"/>
      <c r="CN6" s="4"/>
      <c r="CO6" s="4"/>
      <c r="HJ6" s="3"/>
      <c r="HK6" s="3"/>
      <c r="HL6" s="3"/>
      <c r="HM6" s="3"/>
      <c r="HN6" s="3"/>
    </row>
    <row r="7" spans="1:222" ht="12" customHeight="1" x14ac:dyDescent="0.2">
      <c r="A7" s="3"/>
      <c r="C7" s="362"/>
      <c r="D7" s="362"/>
      <c r="E7" s="362"/>
      <c r="F7" s="362"/>
      <c r="G7" s="362"/>
      <c r="H7" s="362"/>
      <c r="I7" s="362"/>
      <c r="J7" s="362"/>
      <c r="K7" s="362"/>
      <c r="L7" s="362"/>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20"/>
      <c r="BT7" s="18"/>
      <c r="CK7" s="4"/>
      <c r="CL7" s="4"/>
      <c r="CM7" s="4"/>
      <c r="CN7" s="4"/>
      <c r="CO7" s="4"/>
      <c r="HJ7" s="3"/>
      <c r="HK7" s="3"/>
      <c r="HL7" s="3"/>
      <c r="HM7" s="3"/>
      <c r="HN7" s="3"/>
    </row>
    <row r="8" spans="1:222" ht="12" customHeight="1" x14ac:dyDescent="0.2">
      <c r="A8" s="3"/>
      <c r="C8" s="21" t="s">
        <v>496</v>
      </c>
      <c r="D8" s="21"/>
      <c r="E8" s="21"/>
      <c r="F8" s="21"/>
      <c r="G8" s="21"/>
      <c r="H8" s="21"/>
      <c r="I8" s="21"/>
      <c r="J8" s="21"/>
      <c r="K8" s="21"/>
      <c r="L8" s="21"/>
      <c r="M8" s="21"/>
      <c r="N8" s="21"/>
      <c r="O8" s="21"/>
      <c r="Y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20"/>
      <c r="BT8" s="22" t="s">
        <v>316</v>
      </c>
      <c r="BU8" s="22"/>
      <c r="BV8" s="22"/>
      <c r="BW8" s="23"/>
      <c r="BX8" s="23"/>
      <c r="BY8" s="23"/>
      <c r="BZ8" s="23"/>
      <c r="CA8" s="23"/>
      <c r="CB8" s="24" t="s">
        <v>314</v>
      </c>
      <c r="CC8" s="23"/>
      <c r="CD8" s="23"/>
      <c r="CE8" s="23"/>
      <c r="CF8" s="22"/>
      <c r="CK8" s="4"/>
      <c r="CL8" s="4"/>
      <c r="CM8" s="4"/>
      <c r="CN8" s="4"/>
      <c r="CO8" s="4"/>
      <c r="HJ8" s="3"/>
      <c r="HK8" s="3"/>
      <c r="HL8" s="3"/>
      <c r="HM8" s="3"/>
      <c r="HN8" s="3"/>
    </row>
    <row r="9" spans="1:222" ht="12" customHeight="1" x14ac:dyDescent="0.2">
      <c r="A9" s="3"/>
      <c r="C9" s="362"/>
      <c r="D9" s="362"/>
      <c r="E9" s="362"/>
      <c r="F9" s="362"/>
      <c r="G9" s="362"/>
      <c r="H9" s="362"/>
      <c r="I9" s="362"/>
      <c r="J9" s="362"/>
      <c r="K9" s="362"/>
      <c r="L9" s="362"/>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5"/>
      <c r="BL9" s="5"/>
      <c r="BM9" s="8"/>
      <c r="CG9" s="8"/>
      <c r="CK9" s="4"/>
      <c r="CL9" s="4"/>
      <c r="CM9" s="4"/>
      <c r="CN9" s="4"/>
      <c r="CO9" s="4"/>
      <c r="HJ9" s="3"/>
      <c r="HK9" s="3"/>
      <c r="HL9" s="3"/>
      <c r="HM9" s="3"/>
      <c r="HN9" s="3"/>
    </row>
    <row r="10" spans="1:222" ht="12" customHeight="1" x14ac:dyDescent="0.2">
      <c r="A10" s="3"/>
      <c r="Z10" s="13"/>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20"/>
      <c r="BP10" s="5"/>
      <c r="BT10" s="3" t="s">
        <v>315</v>
      </c>
      <c r="CB10" s="3" t="s">
        <v>256</v>
      </c>
      <c r="CE10" s="8"/>
      <c r="CK10" s="4"/>
      <c r="CL10" s="4"/>
      <c r="CM10" s="4"/>
      <c r="CN10" s="4"/>
      <c r="CO10" s="4"/>
      <c r="HJ10" s="3"/>
      <c r="HK10" s="3"/>
      <c r="HL10" s="3"/>
      <c r="HM10" s="3"/>
      <c r="HN10" s="3"/>
    </row>
    <row r="11" spans="1:222" ht="12" customHeight="1" x14ac:dyDescent="0.2">
      <c r="A11" s="3"/>
      <c r="C11" s="8" t="s">
        <v>159</v>
      </c>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20"/>
      <c r="BN11" s="20"/>
      <c r="BO11" s="5"/>
      <c r="CA11" s="8"/>
      <c r="CB11" s="8"/>
      <c r="CC11" s="8"/>
      <c r="CD11" s="8"/>
      <c r="CE11" s="8"/>
      <c r="CJ11" s="4"/>
      <c r="CK11" s="4"/>
      <c r="CL11" s="4"/>
      <c r="CM11" s="4"/>
      <c r="CN11" s="4"/>
      <c r="CO11" s="4"/>
      <c r="HI11" s="3"/>
      <c r="HJ11" s="3"/>
      <c r="HK11" s="3"/>
      <c r="HL11" s="3"/>
      <c r="HM11" s="3"/>
      <c r="HN11" s="3"/>
    </row>
    <row r="12" spans="1:222" ht="12" customHeight="1" x14ac:dyDescent="0.2">
      <c r="A12" s="3"/>
      <c r="C12" s="8"/>
      <c r="AE12" s="3"/>
      <c r="AF12" s="3"/>
      <c r="AJ12" s="25"/>
      <c r="AK12" s="25"/>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5"/>
      <c r="CA12" s="8"/>
      <c r="CB12" s="8"/>
      <c r="CC12" s="8"/>
      <c r="CD12" s="8"/>
      <c r="CE12" s="8"/>
      <c r="CJ12" s="4"/>
      <c r="CK12" s="4"/>
      <c r="CL12" s="4"/>
      <c r="CM12" s="4"/>
      <c r="CN12" s="4"/>
      <c r="CO12" s="4"/>
      <c r="HI12" s="3"/>
      <c r="HJ12" s="3"/>
      <c r="HK12" s="3"/>
      <c r="HL12" s="3"/>
      <c r="HM12" s="3"/>
      <c r="HN12" s="3"/>
    </row>
    <row r="13" spans="1:222" ht="12" customHeight="1" x14ac:dyDescent="0.2">
      <c r="A13" s="3"/>
      <c r="P13" s="26" t="s">
        <v>157</v>
      </c>
      <c r="R13" s="26"/>
      <c r="S13" s="26"/>
      <c r="T13" s="26"/>
      <c r="U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G13" s="26"/>
      <c r="BH13" s="26"/>
      <c r="BI13" s="26" t="s">
        <v>49</v>
      </c>
      <c r="BL13" s="26"/>
      <c r="BN13" s="26"/>
      <c r="BO13" s="26"/>
      <c r="BP13" s="26"/>
      <c r="BQ13" s="26"/>
      <c r="BR13" s="26"/>
      <c r="BS13" s="26"/>
      <c r="BT13" s="26"/>
      <c r="BU13" s="26"/>
      <c r="CG13" s="4"/>
      <c r="CH13" s="4"/>
      <c r="CI13" s="4"/>
      <c r="CJ13" s="4"/>
      <c r="CK13" s="4"/>
      <c r="CL13" s="4"/>
      <c r="CM13" s="4"/>
      <c r="CN13" s="4"/>
      <c r="CO13" s="4"/>
      <c r="HE13" s="3"/>
      <c r="HF13" s="3"/>
      <c r="HG13" s="3"/>
      <c r="HH13" s="3"/>
      <c r="HI13" s="3"/>
      <c r="HJ13" s="3"/>
      <c r="HK13" s="3"/>
      <c r="HL13" s="3"/>
      <c r="HM13" s="3"/>
      <c r="HN13" s="3"/>
    </row>
    <row r="14" spans="1:222" ht="12" customHeight="1" thickBot="1" x14ac:dyDescent="0.25">
      <c r="A14" s="3"/>
      <c r="AE14" s="3"/>
      <c r="AF14" s="3"/>
      <c r="AK14" s="4"/>
      <c r="AL14" s="4"/>
      <c r="AM14" s="4"/>
      <c r="AN14" s="4"/>
      <c r="AO14" s="4"/>
      <c r="AP14" s="4"/>
      <c r="AQ14" s="4"/>
      <c r="AR14" s="4"/>
      <c r="AS14" s="4"/>
      <c r="AT14" s="4"/>
      <c r="AU14" s="4"/>
      <c r="AV14" s="4"/>
      <c r="AW14" s="4"/>
      <c r="AX14" s="4"/>
      <c r="AY14" s="4"/>
      <c r="AZ14" s="4"/>
      <c r="BA14" s="4"/>
      <c r="BB14" s="4"/>
      <c r="BF14" s="4"/>
      <c r="BG14" s="4"/>
      <c r="BH14" s="4"/>
      <c r="BI14" s="4"/>
      <c r="BW14" s="4"/>
      <c r="BX14" s="4"/>
      <c r="BY14" s="4"/>
      <c r="BZ14" s="4"/>
      <c r="CA14" s="4"/>
      <c r="CB14" s="4"/>
      <c r="CC14" s="4"/>
      <c r="CD14" s="4"/>
      <c r="CE14" s="4"/>
      <c r="CG14" s="4"/>
      <c r="CH14" s="4"/>
      <c r="CI14" s="4"/>
      <c r="CJ14" s="4"/>
      <c r="CK14" s="4"/>
      <c r="CL14" s="4"/>
      <c r="CM14" s="4"/>
      <c r="CN14" s="4"/>
      <c r="CO14" s="4"/>
      <c r="HE14" s="3"/>
      <c r="HF14" s="3"/>
      <c r="HG14" s="3"/>
      <c r="HH14" s="3"/>
      <c r="HI14" s="3"/>
      <c r="HJ14" s="3"/>
      <c r="HK14" s="3"/>
      <c r="HL14" s="3"/>
      <c r="HM14" s="3"/>
      <c r="HN14" s="3"/>
    </row>
    <row r="15" spans="1:222" s="33" customFormat="1" ht="12" customHeight="1" x14ac:dyDescent="0.2">
      <c r="A15" s="4"/>
      <c r="B15" s="4"/>
      <c r="C15" s="421" t="s">
        <v>21</v>
      </c>
      <c r="D15" s="422"/>
      <c r="E15" s="348" t="s">
        <v>22</v>
      </c>
      <c r="F15" s="348"/>
      <c r="G15" s="348"/>
      <c r="H15" s="293"/>
      <c r="I15" s="27">
        <v>29</v>
      </c>
      <c r="J15" s="292" t="s">
        <v>23</v>
      </c>
      <c r="K15" s="348"/>
      <c r="L15" s="293"/>
      <c r="M15" s="28">
        <v>27</v>
      </c>
      <c r="N15" s="292" t="s">
        <v>52</v>
      </c>
      <c r="O15" s="348"/>
      <c r="P15" s="348"/>
      <c r="Q15" s="315"/>
      <c r="R15" s="292" t="s">
        <v>53</v>
      </c>
      <c r="S15" s="348"/>
      <c r="T15" s="348"/>
      <c r="U15" s="293"/>
      <c r="V15" s="29" t="s">
        <v>34</v>
      </c>
      <c r="W15" s="348" t="s">
        <v>51</v>
      </c>
      <c r="X15" s="410"/>
      <c r="Y15" s="411"/>
      <c r="Z15" s="30">
        <v>26</v>
      </c>
      <c r="AA15" s="292" t="s">
        <v>54</v>
      </c>
      <c r="AB15" s="348"/>
      <c r="AC15" s="293"/>
      <c r="AD15" s="28">
        <v>23</v>
      </c>
      <c r="AE15" s="292" t="s">
        <v>55</v>
      </c>
      <c r="AF15" s="348"/>
      <c r="AG15" s="348"/>
      <c r="AH15" s="293"/>
      <c r="AI15" s="31">
        <v>30</v>
      </c>
      <c r="AJ15" s="292" t="s">
        <v>56</v>
      </c>
      <c r="AK15" s="410"/>
      <c r="AL15" s="411"/>
      <c r="AM15" s="28">
        <v>27</v>
      </c>
      <c r="AN15" s="292" t="s">
        <v>57</v>
      </c>
      <c r="AO15" s="348"/>
      <c r="AP15" s="348"/>
      <c r="AQ15" s="315"/>
      <c r="AR15" s="292" t="s">
        <v>58</v>
      </c>
      <c r="AS15" s="348"/>
      <c r="AT15" s="348"/>
      <c r="AU15" s="293"/>
      <c r="AV15" s="28">
        <v>29</v>
      </c>
      <c r="AW15" s="292" t="s">
        <v>19</v>
      </c>
      <c r="AX15" s="348"/>
      <c r="AY15" s="293"/>
      <c r="AZ15" s="31">
        <v>27</v>
      </c>
      <c r="BA15" s="292" t="s">
        <v>20</v>
      </c>
      <c r="BB15" s="348"/>
      <c r="BC15" s="348"/>
      <c r="BD15" s="315"/>
      <c r="BE15" s="369" t="s">
        <v>82</v>
      </c>
      <c r="BF15" s="370"/>
      <c r="BG15" s="370"/>
      <c r="BH15" s="371"/>
      <c r="BI15" s="369" t="s">
        <v>112</v>
      </c>
      <c r="BJ15" s="370"/>
      <c r="BK15" s="370"/>
      <c r="BL15" s="371"/>
      <c r="BM15" s="369" t="s">
        <v>113</v>
      </c>
      <c r="BN15" s="370"/>
      <c r="BO15" s="370"/>
      <c r="BP15" s="371"/>
      <c r="BQ15" s="369" t="s">
        <v>114</v>
      </c>
      <c r="BR15" s="370"/>
      <c r="BS15" s="370"/>
      <c r="BT15" s="371"/>
      <c r="BU15" s="369" t="s">
        <v>83</v>
      </c>
      <c r="BV15" s="370"/>
      <c r="BW15" s="370"/>
      <c r="BX15" s="371"/>
      <c r="BY15" s="369" t="s">
        <v>94</v>
      </c>
      <c r="BZ15" s="370"/>
      <c r="CA15" s="370"/>
      <c r="CB15" s="371"/>
      <c r="CC15" s="369" t="s">
        <v>24</v>
      </c>
      <c r="CD15" s="370"/>
      <c r="CE15" s="370"/>
      <c r="CF15" s="371"/>
      <c r="CG15" s="369" t="s">
        <v>18</v>
      </c>
      <c r="CH15" s="370"/>
      <c r="CI15" s="371"/>
      <c r="CJ15" s="32"/>
      <c r="CK15" s="32"/>
      <c r="CL15" s="32"/>
      <c r="CM15" s="32"/>
      <c r="CN15" s="32"/>
      <c r="CO15" s="32"/>
      <c r="CP15" s="32"/>
      <c r="CQ15" s="4"/>
      <c r="CR15" s="32"/>
      <c r="CS15" s="32"/>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row>
    <row r="16" spans="1:222" s="6" customFormat="1" ht="12" customHeight="1" x14ac:dyDescent="0.2">
      <c r="C16" s="423"/>
      <c r="D16" s="424"/>
      <c r="E16" s="34" t="s">
        <v>5</v>
      </c>
      <c r="F16" s="35" t="s">
        <v>7</v>
      </c>
      <c r="G16" s="35" t="s">
        <v>27</v>
      </c>
      <c r="H16" s="35" t="s">
        <v>28</v>
      </c>
      <c r="I16" s="36" t="s">
        <v>11</v>
      </c>
      <c r="J16" s="37" t="s">
        <v>12</v>
      </c>
      <c r="K16" s="38">
        <v>13</v>
      </c>
      <c r="L16" s="38">
        <v>20</v>
      </c>
      <c r="M16" s="39" t="s">
        <v>14</v>
      </c>
      <c r="N16" s="40" t="s">
        <v>10</v>
      </c>
      <c r="O16" s="38">
        <v>10</v>
      </c>
      <c r="P16" s="38" t="s">
        <v>29</v>
      </c>
      <c r="Q16" s="41" t="s">
        <v>31</v>
      </c>
      <c r="R16" s="37" t="s">
        <v>5</v>
      </c>
      <c r="S16" s="38" t="s">
        <v>7</v>
      </c>
      <c r="T16" s="38" t="s">
        <v>27</v>
      </c>
      <c r="U16" s="38" t="s">
        <v>28</v>
      </c>
      <c r="V16" s="39" t="s">
        <v>16</v>
      </c>
      <c r="W16" s="40" t="s">
        <v>8</v>
      </c>
      <c r="X16" s="38">
        <v>12</v>
      </c>
      <c r="Y16" s="38">
        <v>19</v>
      </c>
      <c r="Z16" s="36" t="s">
        <v>5</v>
      </c>
      <c r="AA16" s="37" t="s">
        <v>9</v>
      </c>
      <c r="AB16" s="38" t="s">
        <v>11</v>
      </c>
      <c r="AC16" s="38" t="s">
        <v>33</v>
      </c>
      <c r="AD16" s="39" t="s">
        <v>9</v>
      </c>
      <c r="AE16" s="40" t="s">
        <v>9</v>
      </c>
      <c r="AF16" s="38" t="s">
        <v>11</v>
      </c>
      <c r="AG16" s="38">
        <v>16</v>
      </c>
      <c r="AH16" s="38" t="s">
        <v>30</v>
      </c>
      <c r="AI16" s="36" t="s">
        <v>10</v>
      </c>
      <c r="AJ16" s="37" t="s">
        <v>12</v>
      </c>
      <c r="AK16" s="38">
        <v>13</v>
      </c>
      <c r="AL16" s="38">
        <v>20</v>
      </c>
      <c r="AM16" s="39" t="s">
        <v>13</v>
      </c>
      <c r="AN16" s="34" t="s">
        <v>13</v>
      </c>
      <c r="AO16" s="38" t="s">
        <v>15</v>
      </c>
      <c r="AP16" s="38">
        <v>18</v>
      </c>
      <c r="AQ16" s="41" t="s">
        <v>35</v>
      </c>
      <c r="AR16" s="37" t="s">
        <v>5</v>
      </c>
      <c r="AS16" s="38" t="s">
        <v>7</v>
      </c>
      <c r="AT16" s="38">
        <v>15</v>
      </c>
      <c r="AU16" s="38">
        <v>22</v>
      </c>
      <c r="AV16" s="39" t="s">
        <v>12</v>
      </c>
      <c r="AW16" s="40" t="s">
        <v>12</v>
      </c>
      <c r="AX16" s="38">
        <v>13</v>
      </c>
      <c r="AY16" s="38">
        <v>20</v>
      </c>
      <c r="AZ16" s="36" t="s">
        <v>6</v>
      </c>
      <c r="BA16" s="37" t="s">
        <v>10</v>
      </c>
      <c r="BB16" s="38" t="s">
        <v>14</v>
      </c>
      <c r="BC16" s="38" t="s">
        <v>29</v>
      </c>
      <c r="BD16" s="42" t="s">
        <v>31</v>
      </c>
      <c r="BE16" s="372"/>
      <c r="BF16" s="373"/>
      <c r="BG16" s="373"/>
      <c r="BH16" s="374"/>
      <c r="BI16" s="372"/>
      <c r="BJ16" s="373"/>
      <c r="BK16" s="373"/>
      <c r="BL16" s="374"/>
      <c r="BM16" s="372"/>
      <c r="BN16" s="373"/>
      <c r="BO16" s="373"/>
      <c r="BP16" s="374"/>
      <c r="BQ16" s="372"/>
      <c r="BR16" s="373"/>
      <c r="BS16" s="373"/>
      <c r="BT16" s="374"/>
      <c r="BU16" s="372"/>
      <c r="BV16" s="373"/>
      <c r="BW16" s="373"/>
      <c r="BX16" s="374"/>
      <c r="BY16" s="372"/>
      <c r="BZ16" s="373"/>
      <c r="CA16" s="373"/>
      <c r="CB16" s="374"/>
      <c r="CC16" s="372"/>
      <c r="CD16" s="373"/>
      <c r="CE16" s="373"/>
      <c r="CF16" s="374"/>
      <c r="CG16" s="372"/>
      <c r="CH16" s="373"/>
      <c r="CI16" s="374"/>
      <c r="CJ16" s="32"/>
      <c r="CK16" s="32"/>
      <c r="CL16" s="32"/>
      <c r="CM16" s="32"/>
      <c r="CN16" s="32"/>
      <c r="CO16" s="32"/>
      <c r="CP16" s="32"/>
      <c r="CQ16" s="43"/>
      <c r="CR16" s="32"/>
      <c r="CS16" s="32"/>
      <c r="CT16" s="4"/>
      <c r="CU16" s="4"/>
      <c r="CV16" s="4"/>
      <c r="CW16" s="4"/>
      <c r="CX16" s="4"/>
      <c r="CY16" s="4"/>
      <c r="CZ16" s="4"/>
      <c r="DA16" s="4"/>
      <c r="DB16" s="4"/>
      <c r="DC16" s="4"/>
      <c r="DD16" s="4"/>
      <c r="DE16" s="4"/>
      <c r="DF16" s="4"/>
      <c r="DG16" s="4"/>
      <c r="DH16" s="4"/>
      <c r="DI16" s="4"/>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row>
    <row r="17" spans="1:222" s="6" customFormat="1" ht="12" customHeight="1" x14ac:dyDescent="0.2">
      <c r="C17" s="423"/>
      <c r="D17" s="424"/>
      <c r="E17" s="34"/>
      <c r="F17" s="35"/>
      <c r="G17" s="35"/>
      <c r="H17" s="35"/>
      <c r="I17" s="36"/>
      <c r="J17" s="44"/>
      <c r="K17" s="35"/>
      <c r="L17" s="35"/>
      <c r="M17" s="39"/>
      <c r="N17" s="34"/>
      <c r="O17" s="35"/>
      <c r="P17" s="35"/>
      <c r="Q17" s="36"/>
      <c r="R17" s="44"/>
      <c r="S17" s="35"/>
      <c r="T17" s="35"/>
      <c r="U17" s="35"/>
      <c r="V17" s="39"/>
      <c r="W17" s="34"/>
      <c r="X17" s="35"/>
      <c r="Y17" s="35"/>
      <c r="Z17" s="36"/>
      <c r="AA17" s="44"/>
      <c r="AB17" s="35"/>
      <c r="AC17" s="35"/>
      <c r="AD17" s="39"/>
      <c r="AE17" s="34"/>
      <c r="AF17" s="35"/>
      <c r="AG17" s="35"/>
      <c r="AH17" s="35"/>
      <c r="AI17" s="36"/>
      <c r="AJ17" s="44"/>
      <c r="AK17" s="35"/>
      <c r="AL17" s="35"/>
      <c r="AM17" s="39"/>
      <c r="AN17" s="34"/>
      <c r="AO17" s="35"/>
      <c r="AP17" s="35"/>
      <c r="AQ17" s="36"/>
      <c r="AR17" s="44"/>
      <c r="AS17" s="35"/>
      <c r="AT17" s="35"/>
      <c r="AU17" s="35"/>
      <c r="AV17" s="39"/>
      <c r="AW17" s="34"/>
      <c r="AX17" s="35"/>
      <c r="AY17" s="35"/>
      <c r="AZ17" s="36"/>
      <c r="BA17" s="44"/>
      <c r="BB17" s="35"/>
      <c r="BC17" s="35"/>
      <c r="BD17" s="39"/>
      <c r="BE17" s="372"/>
      <c r="BF17" s="373"/>
      <c r="BG17" s="373"/>
      <c r="BH17" s="374"/>
      <c r="BI17" s="372"/>
      <c r="BJ17" s="373"/>
      <c r="BK17" s="373"/>
      <c r="BL17" s="374"/>
      <c r="BM17" s="372"/>
      <c r="BN17" s="373"/>
      <c r="BO17" s="373"/>
      <c r="BP17" s="374"/>
      <c r="BQ17" s="372"/>
      <c r="BR17" s="373"/>
      <c r="BS17" s="373"/>
      <c r="BT17" s="374"/>
      <c r="BU17" s="372"/>
      <c r="BV17" s="373"/>
      <c r="BW17" s="373"/>
      <c r="BX17" s="374"/>
      <c r="BY17" s="372"/>
      <c r="BZ17" s="373"/>
      <c r="CA17" s="373"/>
      <c r="CB17" s="374"/>
      <c r="CC17" s="372"/>
      <c r="CD17" s="373"/>
      <c r="CE17" s="373"/>
      <c r="CF17" s="374"/>
      <c r="CG17" s="372"/>
      <c r="CH17" s="373"/>
      <c r="CI17" s="374"/>
      <c r="CJ17" s="32"/>
      <c r="CK17" s="32"/>
      <c r="CL17" s="32"/>
      <c r="CM17" s="32"/>
      <c r="CN17" s="32"/>
      <c r="CO17" s="32"/>
      <c r="CP17" s="32"/>
      <c r="CQ17" s="43"/>
      <c r="CR17" s="32"/>
      <c r="CS17" s="32"/>
      <c r="CT17" s="4"/>
      <c r="CU17" s="4"/>
      <c r="CV17" s="4"/>
      <c r="CW17" s="4"/>
      <c r="CX17" s="4"/>
      <c r="CY17" s="4"/>
      <c r="CZ17" s="4"/>
      <c r="DA17" s="4"/>
      <c r="DB17" s="4"/>
      <c r="DC17" s="4"/>
      <c r="DD17" s="4"/>
      <c r="DE17" s="4"/>
      <c r="DF17" s="4"/>
      <c r="DG17" s="4"/>
      <c r="DH17" s="4"/>
      <c r="DI17" s="4"/>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row>
    <row r="18" spans="1:222" s="6" customFormat="1" ht="39.75" customHeight="1" x14ac:dyDescent="0.2">
      <c r="C18" s="423"/>
      <c r="D18" s="424"/>
      <c r="E18" s="34"/>
      <c r="F18" s="35"/>
      <c r="G18" s="35"/>
      <c r="H18" s="35"/>
      <c r="I18" s="36"/>
      <c r="J18" s="44"/>
      <c r="K18" s="35"/>
      <c r="L18" s="35"/>
      <c r="M18" s="39"/>
      <c r="N18" s="34"/>
      <c r="O18" s="35"/>
      <c r="P18" s="35"/>
      <c r="Q18" s="36"/>
      <c r="R18" s="44"/>
      <c r="S18" s="35"/>
      <c r="T18" s="35"/>
      <c r="U18" s="35"/>
      <c r="V18" s="39"/>
      <c r="W18" s="34"/>
      <c r="X18" s="35"/>
      <c r="Y18" s="35"/>
      <c r="Z18" s="36"/>
      <c r="AA18" s="44"/>
      <c r="AB18" s="35"/>
      <c r="AC18" s="35"/>
      <c r="AD18" s="39"/>
      <c r="AE18" s="34"/>
      <c r="AF18" s="35"/>
      <c r="AG18" s="35"/>
      <c r="AH18" s="35"/>
      <c r="AI18" s="36"/>
      <c r="AJ18" s="44"/>
      <c r="AK18" s="35"/>
      <c r="AL18" s="35"/>
      <c r="AM18" s="39"/>
      <c r="AN18" s="34"/>
      <c r="AO18" s="35"/>
      <c r="AP18" s="35"/>
      <c r="AQ18" s="36"/>
      <c r="AR18" s="44"/>
      <c r="AS18" s="35"/>
      <c r="AT18" s="35"/>
      <c r="AU18" s="35"/>
      <c r="AV18" s="39"/>
      <c r="AW18" s="34"/>
      <c r="AX18" s="35"/>
      <c r="AY18" s="35"/>
      <c r="AZ18" s="36"/>
      <c r="BA18" s="44"/>
      <c r="BB18" s="35"/>
      <c r="BC18" s="35"/>
      <c r="BD18" s="39"/>
      <c r="BE18" s="372"/>
      <c r="BF18" s="373"/>
      <c r="BG18" s="373"/>
      <c r="BH18" s="374"/>
      <c r="BI18" s="372"/>
      <c r="BJ18" s="373"/>
      <c r="BK18" s="373"/>
      <c r="BL18" s="374"/>
      <c r="BM18" s="372"/>
      <c r="BN18" s="373"/>
      <c r="BO18" s="373"/>
      <c r="BP18" s="374"/>
      <c r="BQ18" s="372"/>
      <c r="BR18" s="373"/>
      <c r="BS18" s="373"/>
      <c r="BT18" s="374"/>
      <c r="BU18" s="372"/>
      <c r="BV18" s="373"/>
      <c r="BW18" s="373"/>
      <c r="BX18" s="374"/>
      <c r="BY18" s="372"/>
      <c r="BZ18" s="373"/>
      <c r="CA18" s="373"/>
      <c r="CB18" s="374"/>
      <c r="CC18" s="372"/>
      <c r="CD18" s="373"/>
      <c r="CE18" s="373"/>
      <c r="CF18" s="374"/>
      <c r="CG18" s="372"/>
      <c r="CH18" s="373"/>
      <c r="CI18" s="374"/>
      <c r="CJ18" s="32"/>
      <c r="CK18" s="32"/>
      <c r="CL18" s="32"/>
      <c r="CM18" s="32"/>
      <c r="CN18" s="32"/>
      <c r="CO18" s="32"/>
      <c r="CP18" s="32"/>
      <c r="CQ18" s="43"/>
      <c r="CR18" s="32"/>
      <c r="CS18" s="32"/>
      <c r="CT18" s="4"/>
      <c r="CU18" s="4"/>
      <c r="CV18" s="4"/>
      <c r="CW18" s="4"/>
      <c r="CX18" s="4"/>
      <c r="CY18" s="4"/>
      <c r="CZ18" s="4"/>
      <c r="DA18" s="4"/>
      <c r="DB18" s="4"/>
      <c r="DC18" s="4"/>
      <c r="DD18" s="4"/>
      <c r="DE18" s="4"/>
      <c r="DF18" s="4"/>
      <c r="DG18" s="4"/>
      <c r="DH18" s="4"/>
      <c r="DI18" s="4"/>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row>
    <row r="19" spans="1:222" s="6" customFormat="1" ht="12" customHeight="1" x14ac:dyDescent="0.2">
      <c r="C19" s="423"/>
      <c r="D19" s="424"/>
      <c r="E19" s="34"/>
      <c r="F19" s="35"/>
      <c r="G19" s="35"/>
      <c r="H19" s="35"/>
      <c r="I19" s="45" t="s">
        <v>8</v>
      </c>
      <c r="J19" s="44"/>
      <c r="K19" s="35"/>
      <c r="L19" s="35"/>
      <c r="M19" s="46" t="s">
        <v>9</v>
      </c>
      <c r="N19" s="34"/>
      <c r="O19" s="35"/>
      <c r="P19" s="35"/>
      <c r="Q19" s="36"/>
      <c r="R19" s="44"/>
      <c r="S19" s="35"/>
      <c r="T19" s="35"/>
      <c r="U19" s="35"/>
      <c r="V19" s="46" t="s">
        <v>13</v>
      </c>
      <c r="W19" s="34"/>
      <c r="X19" s="35"/>
      <c r="Y19" s="35"/>
      <c r="Z19" s="45" t="s">
        <v>5</v>
      </c>
      <c r="AA19" s="44"/>
      <c r="AB19" s="35"/>
      <c r="AC19" s="35"/>
      <c r="AD19" s="46" t="s">
        <v>5</v>
      </c>
      <c r="AE19" s="34"/>
      <c r="AF19" s="35"/>
      <c r="AG19" s="35"/>
      <c r="AH19" s="35"/>
      <c r="AI19" s="45" t="s">
        <v>8</v>
      </c>
      <c r="AJ19" s="44"/>
      <c r="AK19" s="35"/>
      <c r="AL19" s="35"/>
      <c r="AM19" s="46" t="s">
        <v>10</v>
      </c>
      <c r="AN19" s="34"/>
      <c r="AO19" s="35"/>
      <c r="AP19" s="35"/>
      <c r="AQ19" s="36"/>
      <c r="AR19" s="44"/>
      <c r="AS19" s="35"/>
      <c r="AT19" s="35"/>
      <c r="AU19" s="35"/>
      <c r="AV19" s="46" t="s">
        <v>8</v>
      </c>
      <c r="AW19" s="34"/>
      <c r="AX19" s="35"/>
      <c r="AY19" s="35"/>
      <c r="AZ19" s="45" t="s">
        <v>9</v>
      </c>
      <c r="BA19" s="44"/>
      <c r="BB19" s="35"/>
      <c r="BC19" s="35"/>
      <c r="BD19" s="39"/>
      <c r="BE19" s="372"/>
      <c r="BF19" s="373"/>
      <c r="BG19" s="373"/>
      <c r="BH19" s="374"/>
      <c r="BI19" s="372"/>
      <c r="BJ19" s="373"/>
      <c r="BK19" s="373"/>
      <c r="BL19" s="374"/>
      <c r="BM19" s="372"/>
      <c r="BN19" s="373"/>
      <c r="BO19" s="373"/>
      <c r="BP19" s="374"/>
      <c r="BQ19" s="372"/>
      <c r="BR19" s="373"/>
      <c r="BS19" s="373"/>
      <c r="BT19" s="374"/>
      <c r="BU19" s="372"/>
      <c r="BV19" s="373"/>
      <c r="BW19" s="373"/>
      <c r="BX19" s="374"/>
      <c r="BY19" s="372"/>
      <c r="BZ19" s="373"/>
      <c r="CA19" s="373"/>
      <c r="CB19" s="374"/>
      <c r="CC19" s="372"/>
      <c r="CD19" s="373"/>
      <c r="CE19" s="373"/>
      <c r="CF19" s="374"/>
      <c r="CG19" s="372"/>
      <c r="CH19" s="373"/>
      <c r="CI19" s="374"/>
      <c r="CJ19" s="32"/>
      <c r="CK19" s="32"/>
      <c r="CL19" s="32"/>
      <c r="CM19" s="32"/>
      <c r="CN19" s="32"/>
      <c r="CO19" s="32"/>
      <c r="CP19" s="32"/>
      <c r="CQ19" s="43"/>
      <c r="CR19" s="32"/>
      <c r="CS19" s="32"/>
      <c r="CT19" s="4"/>
      <c r="CU19" s="4"/>
      <c r="CV19" s="4"/>
      <c r="CW19" s="4"/>
      <c r="CX19" s="4"/>
      <c r="CY19" s="4"/>
      <c r="CZ19" s="4"/>
      <c r="DA19" s="4"/>
      <c r="DB19" s="4"/>
      <c r="DC19" s="4"/>
      <c r="DD19" s="4"/>
      <c r="DE19" s="4"/>
      <c r="DF19" s="4"/>
      <c r="DG19" s="4"/>
      <c r="DH19" s="4"/>
      <c r="DI19" s="4"/>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row>
    <row r="20" spans="1:222" s="6" customFormat="1" ht="12" customHeight="1" thickBot="1" x14ac:dyDescent="0.25">
      <c r="C20" s="425"/>
      <c r="D20" s="426"/>
      <c r="E20" s="47" t="s">
        <v>6</v>
      </c>
      <c r="F20" s="48" t="s">
        <v>17</v>
      </c>
      <c r="G20" s="48" t="s">
        <v>25</v>
      </c>
      <c r="H20" s="48" t="s">
        <v>26</v>
      </c>
      <c r="I20" s="49" t="s">
        <v>14</v>
      </c>
      <c r="J20" s="50">
        <v>12</v>
      </c>
      <c r="K20" s="48">
        <v>19</v>
      </c>
      <c r="L20" s="48">
        <v>26</v>
      </c>
      <c r="M20" s="51" t="s">
        <v>15</v>
      </c>
      <c r="N20" s="47" t="s">
        <v>11</v>
      </c>
      <c r="O20" s="48" t="s">
        <v>33</v>
      </c>
      <c r="P20" s="48" t="s">
        <v>30</v>
      </c>
      <c r="Q20" s="49" t="s">
        <v>32</v>
      </c>
      <c r="R20" s="50" t="s">
        <v>6</v>
      </c>
      <c r="S20" s="48" t="s">
        <v>17</v>
      </c>
      <c r="T20" s="48" t="s">
        <v>25</v>
      </c>
      <c r="U20" s="48" t="s">
        <v>26</v>
      </c>
      <c r="V20" s="51" t="s">
        <v>5</v>
      </c>
      <c r="W20" s="47" t="s">
        <v>15</v>
      </c>
      <c r="X20" s="48">
        <v>18</v>
      </c>
      <c r="Y20" s="48">
        <v>25</v>
      </c>
      <c r="Z20" s="49" t="s">
        <v>9</v>
      </c>
      <c r="AA20" s="50" t="s">
        <v>7</v>
      </c>
      <c r="AB20" s="48">
        <v>15</v>
      </c>
      <c r="AC20" s="48" t="s">
        <v>28</v>
      </c>
      <c r="AD20" s="51" t="s">
        <v>10</v>
      </c>
      <c r="AE20" s="47" t="s">
        <v>7</v>
      </c>
      <c r="AF20" s="48" t="s">
        <v>27</v>
      </c>
      <c r="AG20" s="48">
        <v>22</v>
      </c>
      <c r="AH20" s="48" t="s">
        <v>34</v>
      </c>
      <c r="AI20" s="49" t="s">
        <v>13</v>
      </c>
      <c r="AJ20" s="50">
        <v>12</v>
      </c>
      <c r="AK20" s="48">
        <v>19</v>
      </c>
      <c r="AL20" s="48">
        <v>26</v>
      </c>
      <c r="AM20" s="51" t="s">
        <v>8</v>
      </c>
      <c r="AN20" s="47">
        <v>10</v>
      </c>
      <c r="AO20" s="48" t="s">
        <v>29</v>
      </c>
      <c r="AP20" s="48">
        <v>24</v>
      </c>
      <c r="AQ20" s="49" t="s">
        <v>36</v>
      </c>
      <c r="AR20" s="50" t="s">
        <v>6</v>
      </c>
      <c r="AS20" s="48" t="s">
        <v>17</v>
      </c>
      <c r="AT20" s="48">
        <v>21</v>
      </c>
      <c r="AU20" s="48">
        <v>28</v>
      </c>
      <c r="AV20" s="51" t="s">
        <v>6</v>
      </c>
      <c r="AW20" s="47">
        <v>12</v>
      </c>
      <c r="AX20" s="48">
        <v>19</v>
      </c>
      <c r="AY20" s="48">
        <v>26</v>
      </c>
      <c r="AZ20" s="49" t="s">
        <v>7</v>
      </c>
      <c r="BA20" s="50" t="s">
        <v>11</v>
      </c>
      <c r="BB20" s="48" t="s">
        <v>33</v>
      </c>
      <c r="BC20" s="48" t="s">
        <v>30</v>
      </c>
      <c r="BD20" s="51">
        <v>31</v>
      </c>
      <c r="BE20" s="375"/>
      <c r="BF20" s="376"/>
      <c r="BG20" s="376"/>
      <c r="BH20" s="377"/>
      <c r="BI20" s="375"/>
      <c r="BJ20" s="376"/>
      <c r="BK20" s="376"/>
      <c r="BL20" s="377"/>
      <c r="BM20" s="375"/>
      <c r="BN20" s="376"/>
      <c r="BO20" s="376"/>
      <c r="BP20" s="377"/>
      <c r="BQ20" s="375"/>
      <c r="BR20" s="376"/>
      <c r="BS20" s="376"/>
      <c r="BT20" s="377"/>
      <c r="BU20" s="375"/>
      <c r="BV20" s="376"/>
      <c r="BW20" s="376"/>
      <c r="BX20" s="377"/>
      <c r="BY20" s="375"/>
      <c r="BZ20" s="376"/>
      <c r="CA20" s="376"/>
      <c r="CB20" s="377"/>
      <c r="CC20" s="375"/>
      <c r="CD20" s="376"/>
      <c r="CE20" s="376"/>
      <c r="CF20" s="377"/>
      <c r="CG20" s="375"/>
      <c r="CH20" s="376"/>
      <c r="CI20" s="377"/>
      <c r="CJ20" s="32"/>
      <c r="CK20" s="32"/>
      <c r="CL20" s="32"/>
      <c r="CM20" s="32"/>
      <c r="CN20" s="32"/>
      <c r="CO20" s="32"/>
      <c r="CP20" s="32"/>
      <c r="CQ20" s="43"/>
      <c r="CR20" s="32"/>
      <c r="CS20" s="32"/>
      <c r="CT20" s="4"/>
      <c r="CU20" s="4"/>
      <c r="CV20" s="4"/>
      <c r="CW20" s="4"/>
      <c r="CX20" s="4"/>
      <c r="CY20" s="4"/>
      <c r="CZ20" s="4"/>
      <c r="DA20" s="4"/>
      <c r="DB20" s="4"/>
      <c r="DC20" s="4"/>
      <c r="DD20" s="4"/>
      <c r="DE20" s="4"/>
      <c r="DF20" s="4"/>
      <c r="DG20" s="4"/>
      <c r="DH20" s="4"/>
      <c r="DI20" s="4"/>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row>
    <row r="21" spans="1:222" ht="12" customHeight="1" x14ac:dyDescent="0.2">
      <c r="A21" s="3"/>
      <c r="C21" s="427" t="s">
        <v>125</v>
      </c>
      <c r="D21" s="347"/>
      <c r="E21" s="52"/>
      <c r="F21" s="53"/>
      <c r="G21" s="53"/>
      <c r="H21" s="53"/>
      <c r="I21" s="54"/>
      <c r="J21" s="55"/>
      <c r="K21" s="56">
        <v>17</v>
      </c>
      <c r="L21" s="53"/>
      <c r="M21" s="57"/>
      <c r="N21" s="52"/>
      <c r="O21" s="53"/>
      <c r="P21" s="53"/>
      <c r="Q21" s="54"/>
      <c r="R21" s="55"/>
      <c r="S21" s="53"/>
      <c r="T21" s="53"/>
      <c r="U21" s="53"/>
      <c r="V21" s="58" t="s">
        <v>116</v>
      </c>
      <c r="W21" s="201" t="s">
        <v>116</v>
      </c>
      <c r="X21" s="59" t="s">
        <v>116</v>
      </c>
      <c r="Y21" s="59" t="s">
        <v>116</v>
      </c>
      <c r="Z21" s="202" t="s">
        <v>0</v>
      </c>
      <c r="AA21" s="61" t="s">
        <v>0</v>
      </c>
      <c r="AB21" s="56"/>
      <c r="AC21" s="56"/>
      <c r="AD21" s="57"/>
      <c r="AE21" s="52"/>
      <c r="AF21" s="56">
        <v>16</v>
      </c>
      <c r="AG21" s="53"/>
      <c r="AH21" s="53"/>
      <c r="AI21" s="54"/>
      <c r="AJ21" s="55"/>
      <c r="AK21" s="53"/>
      <c r="AL21" s="53"/>
      <c r="AM21" s="57"/>
      <c r="AN21" s="52"/>
      <c r="AO21" s="53"/>
      <c r="AP21" s="53"/>
      <c r="AQ21" s="62"/>
      <c r="AR21" s="201" t="s">
        <v>116</v>
      </c>
      <c r="AS21" s="59" t="s">
        <v>116</v>
      </c>
      <c r="AT21" s="59" t="s">
        <v>116</v>
      </c>
      <c r="AU21" s="59" t="s">
        <v>116</v>
      </c>
      <c r="AV21" s="60" t="s">
        <v>1</v>
      </c>
      <c r="AW21" s="61" t="s">
        <v>1</v>
      </c>
      <c r="AX21" s="56" t="s">
        <v>0</v>
      </c>
      <c r="AY21" s="56" t="s">
        <v>0</v>
      </c>
      <c r="AZ21" s="60" t="s">
        <v>0</v>
      </c>
      <c r="BA21" s="61" t="s">
        <v>0</v>
      </c>
      <c r="BB21" s="56" t="s">
        <v>0</v>
      </c>
      <c r="BC21" s="56" t="s">
        <v>0</v>
      </c>
      <c r="BD21" s="63" t="s">
        <v>0</v>
      </c>
      <c r="BE21" s="292">
        <f>K21+AF21</f>
        <v>33</v>
      </c>
      <c r="BF21" s="348"/>
      <c r="BG21" s="348"/>
      <c r="BH21" s="293"/>
      <c r="BI21" s="314">
        <v>8</v>
      </c>
      <c r="BJ21" s="348"/>
      <c r="BK21" s="348"/>
      <c r="BL21" s="293"/>
      <c r="BM21" s="314">
        <v>2</v>
      </c>
      <c r="BN21" s="348"/>
      <c r="BO21" s="348"/>
      <c r="BP21" s="293"/>
      <c r="BQ21" s="314"/>
      <c r="BR21" s="348"/>
      <c r="BS21" s="348"/>
      <c r="BT21" s="293"/>
      <c r="BU21" s="314"/>
      <c r="BV21" s="348"/>
      <c r="BW21" s="348"/>
      <c r="BX21" s="293"/>
      <c r="BY21" s="314"/>
      <c r="BZ21" s="348"/>
      <c r="CA21" s="348"/>
      <c r="CB21" s="293"/>
      <c r="CC21" s="314">
        <v>9</v>
      </c>
      <c r="CD21" s="348"/>
      <c r="CE21" s="348"/>
      <c r="CF21" s="293"/>
      <c r="CG21" s="314">
        <f>SUM(BE21:CF21)</f>
        <v>52</v>
      </c>
      <c r="CH21" s="348"/>
      <c r="CI21" s="293"/>
      <c r="CJ21" s="4"/>
      <c r="CK21" s="4"/>
      <c r="CL21" s="4"/>
      <c r="CM21" s="4"/>
      <c r="CN21" s="4"/>
      <c r="CO21" s="4"/>
      <c r="HN21" s="3"/>
    </row>
    <row r="22" spans="1:222" ht="12" customHeight="1" x14ac:dyDescent="0.2">
      <c r="A22" s="3"/>
      <c r="C22" s="250" t="s">
        <v>126</v>
      </c>
      <c r="D22" s="251"/>
      <c r="E22" s="64"/>
      <c r="F22" s="65"/>
      <c r="G22" s="65"/>
      <c r="H22" s="65"/>
      <c r="I22" s="66"/>
      <c r="J22" s="67"/>
      <c r="K22" s="68">
        <v>17</v>
      </c>
      <c r="L22" s="65"/>
      <c r="M22" s="69"/>
      <c r="N22" s="64"/>
      <c r="O22" s="65"/>
      <c r="P22" s="65"/>
      <c r="Q22" s="66"/>
      <c r="R22" s="67"/>
      <c r="S22" s="65"/>
      <c r="T22" s="65"/>
      <c r="U22" s="65"/>
      <c r="V22" s="70" t="s">
        <v>116</v>
      </c>
      <c r="W22" s="198" t="s">
        <v>116</v>
      </c>
      <c r="X22" s="200" t="s">
        <v>116</v>
      </c>
      <c r="Y22" s="210" t="s">
        <v>0</v>
      </c>
      <c r="Z22" s="196" t="s">
        <v>0</v>
      </c>
      <c r="AA22" s="199" t="s">
        <v>0</v>
      </c>
      <c r="AB22" s="65"/>
      <c r="AC22" s="65"/>
      <c r="AD22" s="69"/>
      <c r="AE22" s="64"/>
      <c r="AF22" s="68">
        <v>16</v>
      </c>
      <c r="AG22" s="65"/>
      <c r="AH22" s="65"/>
      <c r="AI22" s="66"/>
      <c r="AJ22" s="67"/>
      <c r="AK22" s="65"/>
      <c r="AL22" s="65"/>
      <c r="AM22" s="69"/>
      <c r="AN22" s="64"/>
      <c r="AO22" s="65"/>
      <c r="AP22" s="65"/>
      <c r="AQ22" s="69"/>
      <c r="AR22" s="198" t="s">
        <v>116</v>
      </c>
      <c r="AS22" s="200" t="s">
        <v>116</v>
      </c>
      <c r="AT22" s="200" t="s">
        <v>116</v>
      </c>
      <c r="AU22" s="200" t="s">
        <v>116</v>
      </c>
      <c r="AV22" s="75" t="s">
        <v>2</v>
      </c>
      <c r="AW22" s="74" t="s">
        <v>2</v>
      </c>
      <c r="AX22" s="68" t="s">
        <v>2</v>
      </c>
      <c r="AY22" s="68" t="s">
        <v>0</v>
      </c>
      <c r="AZ22" s="73" t="s">
        <v>0</v>
      </c>
      <c r="BA22" s="74" t="s">
        <v>0</v>
      </c>
      <c r="BB22" s="68" t="s">
        <v>0</v>
      </c>
      <c r="BC22" s="68" t="s">
        <v>0</v>
      </c>
      <c r="BD22" s="75" t="s">
        <v>0</v>
      </c>
      <c r="BE22" s="214">
        <f>K22+AF22</f>
        <v>33</v>
      </c>
      <c r="BF22" s="284"/>
      <c r="BG22" s="284"/>
      <c r="BH22" s="215"/>
      <c r="BI22" s="216">
        <v>7</v>
      </c>
      <c r="BJ22" s="284"/>
      <c r="BK22" s="284"/>
      <c r="BL22" s="215"/>
      <c r="BM22" s="216"/>
      <c r="BN22" s="284"/>
      <c r="BO22" s="284"/>
      <c r="BP22" s="215"/>
      <c r="BQ22" s="216">
        <v>3</v>
      </c>
      <c r="BR22" s="284"/>
      <c r="BS22" s="284"/>
      <c r="BT22" s="215"/>
      <c r="BU22" s="216"/>
      <c r="BV22" s="284"/>
      <c r="BW22" s="284"/>
      <c r="BX22" s="215"/>
      <c r="BY22" s="216"/>
      <c r="BZ22" s="284"/>
      <c r="CA22" s="284"/>
      <c r="CB22" s="215"/>
      <c r="CC22" s="216">
        <v>9</v>
      </c>
      <c r="CD22" s="284"/>
      <c r="CE22" s="284"/>
      <c r="CF22" s="215"/>
      <c r="CG22" s="216">
        <f>SUM(BE22:CF22)</f>
        <v>52</v>
      </c>
      <c r="CH22" s="284"/>
      <c r="CI22" s="215"/>
      <c r="CJ22" s="4"/>
      <c r="CK22" s="4"/>
      <c r="CL22" s="4"/>
      <c r="CM22" s="4"/>
      <c r="CN22" s="4"/>
      <c r="CO22" s="4"/>
      <c r="CR22" s="43"/>
      <c r="HN22" s="3"/>
    </row>
    <row r="23" spans="1:222" ht="12" customHeight="1" x14ac:dyDescent="0.2">
      <c r="A23" s="3"/>
      <c r="C23" s="250" t="s">
        <v>127</v>
      </c>
      <c r="D23" s="251"/>
      <c r="E23" s="76"/>
      <c r="F23" s="68"/>
      <c r="G23" s="68"/>
      <c r="H23" s="65"/>
      <c r="I23" s="66"/>
      <c r="J23" s="67"/>
      <c r="K23" s="68">
        <v>17</v>
      </c>
      <c r="L23" s="65"/>
      <c r="M23" s="69"/>
      <c r="N23" s="64"/>
      <c r="O23" s="65"/>
      <c r="P23" s="65"/>
      <c r="Q23" s="66"/>
      <c r="R23" s="67"/>
      <c r="S23" s="65"/>
      <c r="T23" s="65"/>
      <c r="U23" s="65"/>
      <c r="V23" s="70" t="s">
        <v>116</v>
      </c>
      <c r="W23" s="198" t="s">
        <v>116</v>
      </c>
      <c r="X23" s="200" t="s">
        <v>116</v>
      </c>
      <c r="Y23" s="200" t="s">
        <v>116</v>
      </c>
      <c r="Z23" s="196" t="s">
        <v>0</v>
      </c>
      <c r="AA23" s="199" t="s">
        <v>0</v>
      </c>
      <c r="AB23" s="65"/>
      <c r="AC23" s="65"/>
      <c r="AD23" s="69"/>
      <c r="AE23" s="64"/>
      <c r="AF23" s="68">
        <v>16</v>
      </c>
      <c r="AG23" s="65"/>
      <c r="AH23" s="65"/>
      <c r="AI23" s="66"/>
      <c r="AJ23" s="67"/>
      <c r="AK23" s="65"/>
      <c r="AL23" s="65"/>
      <c r="AM23" s="69"/>
      <c r="AN23" s="64"/>
      <c r="AO23" s="65"/>
      <c r="AP23" s="68"/>
      <c r="AQ23" s="75"/>
      <c r="AR23" s="198" t="s">
        <v>116</v>
      </c>
      <c r="AS23" s="200" t="s">
        <v>116</v>
      </c>
      <c r="AT23" s="200" t="s">
        <v>116</v>
      </c>
      <c r="AU23" s="200" t="s">
        <v>116</v>
      </c>
      <c r="AV23" s="75" t="s">
        <v>2</v>
      </c>
      <c r="AW23" s="76" t="s">
        <v>2</v>
      </c>
      <c r="AX23" s="68" t="s">
        <v>2</v>
      </c>
      <c r="AY23" s="68" t="s">
        <v>0</v>
      </c>
      <c r="AZ23" s="75" t="s">
        <v>0</v>
      </c>
      <c r="BA23" s="74" t="s">
        <v>0</v>
      </c>
      <c r="BB23" s="68" t="s">
        <v>0</v>
      </c>
      <c r="BC23" s="68" t="s">
        <v>0</v>
      </c>
      <c r="BD23" s="75" t="s">
        <v>0</v>
      </c>
      <c r="BE23" s="214">
        <f>K23+AF23</f>
        <v>33</v>
      </c>
      <c r="BF23" s="284"/>
      <c r="BG23" s="284"/>
      <c r="BH23" s="215"/>
      <c r="BI23" s="216">
        <v>8</v>
      </c>
      <c r="BJ23" s="284"/>
      <c r="BK23" s="284"/>
      <c r="BL23" s="215"/>
      <c r="BM23" s="216"/>
      <c r="BN23" s="284"/>
      <c r="BO23" s="284"/>
      <c r="BP23" s="215"/>
      <c r="BQ23" s="216">
        <v>3</v>
      </c>
      <c r="BR23" s="284"/>
      <c r="BS23" s="284"/>
      <c r="BT23" s="215"/>
      <c r="BU23" s="216"/>
      <c r="BV23" s="284"/>
      <c r="BW23" s="284"/>
      <c r="BX23" s="215"/>
      <c r="BY23" s="216"/>
      <c r="BZ23" s="284"/>
      <c r="CA23" s="284"/>
      <c r="CB23" s="215"/>
      <c r="CC23" s="216">
        <v>8</v>
      </c>
      <c r="CD23" s="284"/>
      <c r="CE23" s="284"/>
      <c r="CF23" s="215"/>
      <c r="CG23" s="216">
        <f>SUM(BE23:CF23)</f>
        <v>52</v>
      </c>
      <c r="CH23" s="284"/>
      <c r="CI23" s="215"/>
      <c r="CJ23" s="4"/>
      <c r="CK23" s="4"/>
      <c r="CL23" s="4"/>
      <c r="CM23" s="4"/>
      <c r="CN23" s="4"/>
      <c r="CO23" s="4"/>
      <c r="CR23" s="43"/>
      <c r="HN23" s="3"/>
    </row>
    <row r="24" spans="1:222" ht="12" customHeight="1" x14ac:dyDescent="0.2">
      <c r="A24" s="3"/>
      <c r="C24" s="250" t="s">
        <v>128</v>
      </c>
      <c r="D24" s="251"/>
      <c r="E24" s="76"/>
      <c r="F24" s="68"/>
      <c r="G24" s="68"/>
      <c r="H24" s="68"/>
      <c r="I24" s="66"/>
      <c r="J24" s="67"/>
      <c r="K24" s="68">
        <v>16</v>
      </c>
      <c r="L24" s="65"/>
      <c r="M24" s="69"/>
      <c r="N24" s="64"/>
      <c r="O24" s="65"/>
      <c r="P24" s="65"/>
      <c r="Q24" s="66"/>
      <c r="R24" s="67"/>
      <c r="S24" s="65"/>
      <c r="T24" s="65"/>
      <c r="U24" s="200" t="s">
        <v>116</v>
      </c>
      <c r="V24" s="70" t="s">
        <v>116</v>
      </c>
      <c r="W24" s="198" t="s">
        <v>116</v>
      </c>
      <c r="X24" s="197" t="s">
        <v>0</v>
      </c>
      <c r="Y24" s="197" t="s">
        <v>0</v>
      </c>
      <c r="Z24" s="196"/>
      <c r="AA24" s="199"/>
      <c r="AB24" s="68"/>
      <c r="AC24" s="68"/>
      <c r="AD24" s="75"/>
      <c r="AE24" s="76"/>
      <c r="AF24" s="68">
        <v>8</v>
      </c>
      <c r="AG24" s="68"/>
      <c r="AH24" s="200" t="s">
        <v>116</v>
      </c>
      <c r="AI24" s="75" t="s">
        <v>2</v>
      </c>
      <c r="AJ24" s="68" t="s">
        <v>2</v>
      </c>
      <c r="AK24" s="68" t="s">
        <v>495</v>
      </c>
      <c r="AL24" s="68" t="s">
        <v>495</v>
      </c>
      <c r="AM24" s="75" t="s">
        <v>50</v>
      </c>
      <c r="AN24" s="68" t="s">
        <v>69</v>
      </c>
      <c r="AO24" s="68" t="s">
        <v>69</v>
      </c>
      <c r="AP24" s="68" t="s">
        <v>69</v>
      </c>
      <c r="AQ24" s="75" t="s">
        <v>69</v>
      </c>
      <c r="AR24" s="74" t="s">
        <v>69</v>
      </c>
      <c r="AS24" s="68" t="s">
        <v>69</v>
      </c>
      <c r="AT24" s="68" t="s">
        <v>50</v>
      </c>
      <c r="AU24" s="68" t="s">
        <v>50</v>
      </c>
      <c r="AV24" s="75"/>
      <c r="AW24" s="74"/>
      <c r="AX24" s="68"/>
      <c r="AY24" s="68"/>
      <c r="AZ24" s="73"/>
      <c r="BA24" s="67"/>
      <c r="BB24" s="65"/>
      <c r="BC24" s="65"/>
      <c r="BD24" s="69"/>
      <c r="BE24" s="214">
        <f>K24+AF24</f>
        <v>24</v>
      </c>
      <c r="BF24" s="284"/>
      <c r="BG24" s="284"/>
      <c r="BH24" s="215"/>
      <c r="BI24" s="216">
        <v>4</v>
      </c>
      <c r="BJ24" s="284"/>
      <c r="BK24" s="284"/>
      <c r="BL24" s="215"/>
      <c r="BM24" s="216"/>
      <c r="BN24" s="284"/>
      <c r="BO24" s="284"/>
      <c r="BP24" s="215"/>
      <c r="BQ24" s="216">
        <v>4</v>
      </c>
      <c r="BR24" s="284"/>
      <c r="BS24" s="284"/>
      <c r="BT24" s="215"/>
      <c r="BU24" s="216">
        <v>6</v>
      </c>
      <c r="BV24" s="284"/>
      <c r="BW24" s="284"/>
      <c r="BX24" s="215"/>
      <c r="BY24" s="216">
        <v>3</v>
      </c>
      <c r="BZ24" s="284"/>
      <c r="CA24" s="284"/>
      <c r="CB24" s="215"/>
      <c r="CC24" s="216">
        <v>2</v>
      </c>
      <c r="CD24" s="284"/>
      <c r="CE24" s="284"/>
      <c r="CF24" s="215"/>
      <c r="CG24" s="216">
        <f>SUM(BE24:CF24)</f>
        <v>43</v>
      </c>
      <c r="CH24" s="284"/>
      <c r="CI24" s="215"/>
      <c r="CJ24" s="4"/>
      <c r="CK24" s="4"/>
      <c r="CL24" s="43"/>
      <c r="CM24" s="4"/>
      <c r="CN24" s="4"/>
      <c r="CO24" s="4"/>
      <c r="CR24" s="43"/>
      <c r="HN24" s="3"/>
    </row>
    <row r="25" spans="1:222" ht="12" customHeight="1" x14ac:dyDescent="0.2">
      <c r="A25" s="3"/>
      <c r="AE25" s="3"/>
      <c r="AF25" s="3"/>
      <c r="AS25" s="77"/>
      <c r="BB25" s="33"/>
      <c r="BC25" s="33"/>
      <c r="BD25" s="78"/>
      <c r="BE25" s="214">
        <f>SUM(BE21:BH24)</f>
        <v>123</v>
      </c>
      <c r="BF25" s="284"/>
      <c r="BG25" s="284"/>
      <c r="BH25" s="215"/>
      <c r="BI25" s="216">
        <f>SUM(BI21:BL24)</f>
        <v>27</v>
      </c>
      <c r="BJ25" s="284"/>
      <c r="BK25" s="284"/>
      <c r="BL25" s="215"/>
      <c r="BM25" s="216">
        <f>SUM(BM21:BP24)</f>
        <v>2</v>
      </c>
      <c r="BN25" s="284"/>
      <c r="BO25" s="284"/>
      <c r="BP25" s="215"/>
      <c r="BQ25" s="216">
        <f>SUM(BQ21:BT24)</f>
        <v>10</v>
      </c>
      <c r="BR25" s="284"/>
      <c r="BS25" s="284"/>
      <c r="BT25" s="215"/>
      <c r="BU25" s="216">
        <f>SUM(BU21:BX24)</f>
        <v>6</v>
      </c>
      <c r="BV25" s="284"/>
      <c r="BW25" s="284"/>
      <c r="BX25" s="215"/>
      <c r="BY25" s="216">
        <f>SUM(BY21:CB24)</f>
        <v>3</v>
      </c>
      <c r="BZ25" s="284"/>
      <c r="CA25" s="284"/>
      <c r="CB25" s="215"/>
      <c r="CC25" s="216">
        <f>SUM(CC21:CF24)</f>
        <v>28</v>
      </c>
      <c r="CD25" s="284"/>
      <c r="CE25" s="284"/>
      <c r="CF25" s="215"/>
      <c r="CG25" s="216">
        <f>SUM(BE25:CF25)</f>
        <v>199</v>
      </c>
      <c r="CH25" s="284"/>
      <c r="CI25" s="215"/>
      <c r="CJ25" s="4"/>
      <c r="CK25" s="4"/>
      <c r="CL25" s="4"/>
      <c r="CM25" s="4"/>
      <c r="CN25" s="4"/>
      <c r="CO25" s="4"/>
      <c r="CS25" s="15"/>
      <c r="HN25" s="3"/>
    </row>
    <row r="26" spans="1:222" ht="12" customHeight="1" x14ac:dyDescent="0.2">
      <c r="A26" s="3"/>
      <c r="C26" s="3" t="s">
        <v>3</v>
      </c>
      <c r="I26" s="65"/>
      <c r="J26" s="6" t="s">
        <v>136</v>
      </c>
      <c r="K26" s="8" t="s">
        <v>129</v>
      </c>
      <c r="U26" s="68" t="s">
        <v>1</v>
      </c>
      <c r="V26" s="6" t="s">
        <v>136</v>
      </c>
      <c r="W26" s="3" t="s">
        <v>131</v>
      </c>
      <c r="AE26" s="3"/>
      <c r="AF26" s="3"/>
      <c r="AG26" s="68" t="s">
        <v>69</v>
      </c>
      <c r="AH26" s="6" t="s">
        <v>136</v>
      </c>
      <c r="AI26" s="3" t="s">
        <v>133</v>
      </c>
      <c r="AS26" s="68" t="s">
        <v>0</v>
      </c>
      <c r="AT26" s="6" t="s">
        <v>136</v>
      </c>
      <c r="AU26" s="3" t="s">
        <v>135</v>
      </c>
      <c r="BX26" s="4"/>
      <c r="BY26" s="4"/>
      <c r="BZ26" s="4"/>
      <c r="CA26" s="4"/>
      <c r="CB26" s="4"/>
      <c r="CC26" s="4"/>
      <c r="CD26" s="4"/>
      <c r="CE26" s="4"/>
      <c r="CF26" s="4"/>
      <c r="CG26" s="4"/>
      <c r="CH26" s="4"/>
      <c r="CI26" s="4"/>
      <c r="CJ26" s="4"/>
      <c r="CK26" s="4"/>
      <c r="CL26" s="4"/>
      <c r="CM26" s="4"/>
      <c r="CN26" s="4"/>
      <c r="CO26" s="4"/>
      <c r="CS26" s="4" t="s">
        <v>411</v>
      </c>
      <c r="HE26" s="3"/>
      <c r="HF26" s="3"/>
      <c r="HG26" s="3"/>
      <c r="HH26" s="3"/>
      <c r="HI26" s="3"/>
      <c r="HJ26" s="3"/>
      <c r="HK26" s="3"/>
      <c r="HL26" s="3"/>
      <c r="HM26" s="3"/>
      <c r="HN26" s="3"/>
    </row>
    <row r="27" spans="1:222" ht="12" customHeight="1" x14ac:dyDescent="0.2">
      <c r="A27" s="3"/>
      <c r="AE27" s="3"/>
      <c r="AF27" s="3"/>
      <c r="CG27" s="4"/>
      <c r="CH27" s="4"/>
      <c r="CI27" s="4"/>
      <c r="CJ27" s="4"/>
      <c r="CK27" s="4"/>
      <c r="CL27" s="4"/>
      <c r="CM27" s="4"/>
      <c r="CN27" s="4"/>
      <c r="CO27" s="4"/>
      <c r="CS27" s="79" t="s">
        <v>394</v>
      </c>
      <c r="HE27" s="3"/>
      <c r="HF27" s="3"/>
      <c r="HG27" s="3"/>
      <c r="HH27" s="3"/>
      <c r="HI27" s="3"/>
      <c r="HJ27" s="3"/>
      <c r="HK27" s="3"/>
      <c r="HL27" s="3"/>
      <c r="HM27" s="3"/>
      <c r="HN27" s="3"/>
    </row>
    <row r="28" spans="1:222" ht="12" customHeight="1" x14ac:dyDescent="0.2">
      <c r="A28" s="3"/>
      <c r="I28" s="72" t="s">
        <v>116</v>
      </c>
      <c r="J28" s="6" t="s">
        <v>136</v>
      </c>
      <c r="K28" s="11" t="s">
        <v>130</v>
      </c>
      <c r="L28" s="4"/>
      <c r="P28" s="4"/>
      <c r="Q28" s="4"/>
      <c r="U28" s="68" t="s">
        <v>2</v>
      </c>
      <c r="V28" s="6" t="s">
        <v>136</v>
      </c>
      <c r="W28" s="3" t="s">
        <v>132</v>
      </c>
      <c r="X28" s="4"/>
      <c r="Y28" s="4"/>
      <c r="AE28" s="3"/>
      <c r="AF28" s="3"/>
      <c r="AG28" s="68" t="s">
        <v>50</v>
      </c>
      <c r="AH28" s="6" t="s">
        <v>136</v>
      </c>
      <c r="AI28" s="25" t="s">
        <v>134</v>
      </c>
      <c r="AV28" s="4"/>
      <c r="CG28" s="4"/>
      <c r="CH28" s="4"/>
      <c r="CI28" s="4"/>
      <c r="CJ28" s="4"/>
      <c r="CK28" s="4"/>
      <c r="CL28" s="4"/>
      <c r="CM28" s="4"/>
      <c r="CN28" s="4"/>
      <c r="CO28" s="4"/>
      <c r="CS28" s="4" t="s">
        <v>393</v>
      </c>
      <c r="HE28" s="3"/>
      <c r="HF28" s="3"/>
      <c r="HG28" s="3"/>
      <c r="HH28" s="3"/>
      <c r="HI28" s="3"/>
      <c r="HJ28" s="3"/>
      <c r="HK28" s="3"/>
      <c r="HL28" s="3"/>
      <c r="HM28" s="3"/>
      <c r="HN28" s="3"/>
    </row>
    <row r="29" spans="1:222" ht="12" customHeight="1" x14ac:dyDescent="0.2">
      <c r="A29" s="3"/>
      <c r="K29" s="80"/>
      <c r="L29" s="81"/>
      <c r="M29" s="82"/>
      <c r="N29" s="82"/>
      <c r="O29" s="82"/>
      <c r="P29" s="82"/>
      <c r="Q29" s="82"/>
      <c r="R29" s="82"/>
      <c r="W29" s="43"/>
      <c r="X29" s="4"/>
      <c r="AE29" s="3"/>
      <c r="AF29" s="3"/>
      <c r="AJ29" s="43"/>
      <c r="AK29" s="4"/>
      <c r="AR29" s="43"/>
      <c r="AV29" s="4"/>
      <c r="CG29" s="4"/>
      <c r="CH29" s="4"/>
      <c r="CI29" s="4"/>
      <c r="CJ29" s="4"/>
      <c r="CK29" s="4"/>
      <c r="CL29" s="4"/>
      <c r="CM29" s="4"/>
      <c r="CN29" s="4"/>
      <c r="CO29" s="4"/>
      <c r="CS29" s="4" t="s">
        <v>392</v>
      </c>
      <c r="HE29" s="3"/>
      <c r="HF29" s="3"/>
      <c r="HG29" s="3"/>
      <c r="HH29" s="3"/>
      <c r="HI29" s="3"/>
      <c r="HJ29" s="3"/>
      <c r="HK29" s="3"/>
      <c r="HL29" s="3"/>
      <c r="HM29" s="3"/>
      <c r="HN29" s="3"/>
    </row>
    <row r="30" spans="1:222" ht="12" customHeight="1" x14ac:dyDescent="0.2">
      <c r="A30" s="3"/>
      <c r="P30" s="80"/>
      <c r="Q30" s="81"/>
      <c r="R30" s="82"/>
      <c r="S30" s="82"/>
      <c r="T30" s="82"/>
      <c r="U30" s="82"/>
      <c r="V30" s="82"/>
      <c r="W30" s="82"/>
      <c r="AB30" s="43"/>
      <c r="AC30" s="4"/>
      <c r="AE30" s="3"/>
      <c r="AF30" s="3"/>
      <c r="AO30" s="43"/>
      <c r="AP30" s="4"/>
      <c r="AW30" s="43"/>
      <c r="BA30" s="4"/>
      <c r="CK30" s="4"/>
      <c r="CL30" s="4"/>
      <c r="CM30" s="4" t="s">
        <v>390</v>
      </c>
      <c r="CN30" s="4"/>
      <c r="CO30" s="4"/>
      <c r="CS30" s="4" t="s">
        <v>391</v>
      </c>
      <c r="HJ30" s="3"/>
      <c r="HK30" s="3"/>
      <c r="HL30" s="3"/>
      <c r="HM30" s="3"/>
      <c r="HN30" s="3"/>
    </row>
    <row r="31" spans="1:222" ht="12" customHeight="1" x14ac:dyDescent="0.2">
      <c r="A31" s="3"/>
      <c r="I31" s="80"/>
      <c r="J31" s="81"/>
      <c r="K31" s="82"/>
      <c r="L31" s="82"/>
      <c r="M31" s="82"/>
      <c r="N31" s="82"/>
      <c r="O31" s="82"/>
      <c r="R31" s="15"/>
      <c r="S31" s="15"/>
      <c r="T31" s="15"/>
      <c r="U31" s="15"/>
      <c r="W31" s="15"/>
      <c r="X31" s="15"/>
      <c r="Y31" s="15"/>
      <c r="Z31" s="15"/>
      <c r="AA31" s="15"/>
      <c r="AB31" s="230" t="s">
        <v>95</v>
      </c>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CO31" s="4"/>
      <c r="HN31" s="3"/>
    </row>
    <row r="32" spans="1:222" ht="12" customHeight="1" thickBot="1" x14ac:dyDescent="0.25">
      <c r="B32" s="83"/>
      <c r="C32" s="83"/>
      <c r="D32" s="83"/>
      <c r="E32" s="83"/>
      <c r="F32" s="84"/>
      <c r="G32" s="83"/>
      <c r="H32" s="83"/>
      <c r="I32" s="83"/>
      <c r="J32" s="83"/>
      <c r="K32" s="83"/>
      <c r="L32" s="83"/>
      <c r="M32" s="83"/>
      <c r="N32" s="83"/>
      <c r="O32" s="83"/>
      <c r="P32" s="83"/>
      <c r="Q32" s="83"/>
      <c r="R32" s="83"/>
      <c r="S32" s="83"/>
      <c r="T32" s="83"/>
      <c r="U32" s="83"/>
      <c r="V32" s="83"/>
      <c r="W32" s="83"/>
      <c r="X32" s="83"/>
      <c r="Y32" s="83"/>
      <c r="Z32" s="83"/>
      <c r="AA32" s="83"/>
      <c r="AB32" s="83"/>
      <c r="AC32" s="83"/>
      <c r="AD32" s="83"/>
      <c r="AE32" s="85"/>
      <c r="AF32" s="85"/>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4"/>
      <c r="BR32" s="4"/>
      <c r="BS32" s="4"/>
      <c r="BT32" s="4"/>
      <c r="BU32" s="4"/>
      <c r="BV32" s="4"/>
    </row>
    <row r="33" spans="1:213" s="3" customFormat="1" ht="12" customHeight="1" thickBot="1" x14ac:dyDescent="0.25">
      <c r="B33" s="404" t="s">
        <v>124</v>
      </c>
      <c r="C33" s="405"/>
      <c r="D33" s="385" t="s">
        <v>452</v>
      </c>
      <c r="E33" s="386"/>
      <c r="F33" s="386"/>
      <c r="G33" s="386"/>
      <c r="H33" s="386"/>
      <c r="I33" s="386"/>
      <c r="J33" s="386"/>
      <c r="K33" s="386"/>
      <c r="L33" s="386"/>
      <c r="M33" s="386"/>
      <c r="N33" s="386"/>
      <c r="O33" s="386"/>
      <c r="P33" s="386"/>
      <c r="Q33" s="386"/>
      <c r="R33" s="386"/>
      <c r="S33" s="386"/>
      <c r="T33" s="387"/>
      <c r="U33" s="412" t="s">
        <v>85</v>
      </c>
      <c r="V33" s="398"/>
      <c r="W33" s="398" t="s">
        <v>86</v>
      </c>
      <c r="X33" s="399"/>
      <c r="Y33" s="364" t="s">
        <v>87</v>
      </c>
      <c r="Z33" s="365"/>
      <c r="AA33" s="365"/>
      <c r="AB33" s="365"/>
      <c r="AC33" s="365"/>
      <c r="AD33" s="365"/>
      <c r="AE33" s="365"/>
      <c r="AF33" s="365"/>
      <c r="AG33" s="365"/>
      <c r="AH33" s="365"/>
      <c r="AI33" s="365"/>
      <c r="AJ33" s="331"/>
      <c r="AK33" s="364" t="s">
        <v>330</v>
      </c>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31"/>
      <c r="CG33" s="511" t="s">
        <v>150</v>
      </c>
      <c r="CH33" s="512"/>
      <c r="CI33" s="512"/>
      <c r="CJ33" s="513"/>
      <c r="CK33" s="4"/>
      <c r="CL33" s="4"/>
      <c r="CM33" s="538" t="s">
        <v>333</v>
      </c>
      <c r="CN33" s="538" t="s">
        <v>334</v>
      </c>
      <c r="CO33" s="538" t="s">
        <v>335</v>
      </c>
      <c r="CP33" s="538" t="s">
        <v>404</v>
      </c>
      <c r="CQ33" s="538" t="s">
        <v>336</v>
      </c>
      <c r="CR33" s="543" t="s">
        <v>412</v>
      </c>
      <c r="CS33" s="543" t="s">
        <v>413</v>
      </c>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row>
    <row r="34" spans="1:213" s="3" customFormat="1" ht="12" customHeight="1" thickBot="1" x14ac:dyDescent="0.25">
      <c r="B34" s="406"/>
      <c r="C34" s="407"/>
      <c r="D34" s="388"/>
      <c r="E34" s="389"/>
      <c r="F34" s="389"/>
      <c r="G34" s="389"/>
      <c r="H34" s="389"/>
      <c r="I34" s="389"/>
      <c r="J34" s="389"/>
      <c r="K34" s="389"/>
      <c r="L34" s="389"/>
      <c r="M34" s="389"/>
      <c r="N34" s="389"/>
      <c r="O34" s="389"/>
      <c r="P34" s="389"/>
      <c r="Q34" s="389"/>
      <c r="R34" s="389"/>
      <c r="S34" s="389"/>
      <c r="T34" s="390"/>
      <c r="U34" s="413"/>
      <c r="V34" s="400"/>
      <c r="W34" s="400"/>
      <c r="X34" s="401"/>
      <c r="Y34" s="415" t="s">
        <v>18</v>
      </c>
      <c r="Z34" s="416"/>
      <c r="AA34" s="378" t="s">
        <v>88</v>
      </c>
      <c r="AB34" s="453"/>
      <c r="AC34" s="366" t="s">
        <v>89</v>
      </c>
      <c r="AD34" s="367"/>
      <c r="AE34" s="367"/>
      <c r="AF34" s="367"/>
      <c r="AG34" s="367"/>
      <c r="AH34" s="367"/>
      <c r="AI34" s="367"/>
      <c r="AJ34" s="368"/>
      <c r="AK34" s="366" t="s">
        <v>43</v>
      </c>
      <c r="AL34" s="367"/>
      <c r="AM34" s="367"/>
      <c r="AN34" s="367"/>
      <c r="AO34" s="367"/>
      <c r="AP34" s="367"/>
      <c r="AQ34" s="367"/>
      <c r="AR34" s="367"/>
      <c r="AS34" s="367"/>
      <c r="AT34" s="367"/>
      <c r="AU34" s="367"/>
      <c r="AV34" s="368"/>
      <c r="AW34" s="366" t="s">
        <v>44</v>
      </c>
      <c r="AX34" s="367"/>
      <c r="AY34" s="367"/>
      <c r="AZ34" s="367"/>
      <c r="BA34" s="367"/>
      <c r="BB34" s="367"/>
      <c r="BC34" s="367"/>
      <c r="BD34" s="367"/>
      <c r="BE34" s="367"/>
      <c r="BF34" s="367"/>
      <c r="BG34" s="367"/>
      <c r="BH34" s="368"/>
      <c r="BI34" s="366" t="s">
        <v>45</v>
      </c>
      <c r="BJ34" s="367"/>
      <c r="BK34" s="367"/>
      <c r="BL34" s="367"/>
      <c r="BM34" s="367"/>
      <c r="BN34" s="367"/>
      <c r="BO34" s="367"/>
      <c r="BP34" s="367"/>
      <c r="BQ34" s="367"/>
      <c r="BR34" s="367"/>
      <c r="BS34" s="367"/>
      <c r="BT34" s="368"/>
      <c r="BU34" s="366" t="s">
        <v>46</v>
      </c>
      <c r="BV34" s="367"/>
      <c r="BW34" s="367"/>
      <c r="BX34" s="367"/>
      <c r="BY34" s="367"/>
      <c r="BZ34" s="367"/>
      <c r="CA34" s="367"/>
      <c r="CB34" s="367"/>
      <c r="CC34" s="367"/>
      <c r="CD34" s="367"/>
      <c r="CE34" s="367"/>
      <c r="CF34" s="368"/>
      <c r="CG34" s="514"/>
      <c r="CH34" s="515"/>
      <c r="CI34" s="515"/>
      <c r="CJ34" s="516"/>
      <c r="CK34" s="4"/>
      <c r="CL34" s="4"/>
      <c r="CM34" s="538"/>
      <c r="CN34" s="538"/>
      <c r="CO34" s="538"/>
      <c r="CP34" s="538"/>
      <c r="CQ34" s="538"/>
      <c r="CR34" s="543"/>
      <c r="CS34" s="543"/>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row>
    <row r="35" spans="1:213" s="3" customFormat="1" ht="12" customHeight="1" x14ac:dyDescent="0.2">
      <c r="B35" s="406"/>
      <c r="C35" s="407"/>
      <c r="D35" s="388"/>
      <c r="E35" s="389"/>
      <c r="F35" s="389"/>
      <c r="G35" s="389"/>
      <c r="H35" s="389"/>
      <c r="I35" s="389"/>
      <c r="J35" s="389"/>
      <c r="K35" s="389"/>
      <c r="L35" s="389"/>
      <c r="M35" s="389"/>
      <c r="N35" s="389"/>
      <c r="O35" s="389"/>
      <c r="P35" s="389"/>
      <c r="Q35" s="389"/>
      <c r="R35" s="389"/>
      <c r="S35" s="389"/>
      <c r="T35" s="390"/>
      <c r="U35" s="413"/>
      <c r="V35" s="400"/>
      <c r="W35" s="400"/>
      <c r="X35" s="401"/>
      <c r="Y35" s="417"/>
      <c r="Z35" s="418"/>
      <c r="AA35" s="379"/>
      <c r="AB35" s="454"/>
      <c r="AC35" s="415" t="s">
        <v>90</v>
      </c>
      <c r="AD35" s="416"/>
      <c r="AE35" s="378" t="s">
        <v>137</v>
      </c>
      <c r="AF35" s="378"/>
      <c r="AG35" s="378" t="s">
        <v>138</v>
      </c>
      <c r="AH35" s="378"/>
      <c r="AI35" s="416" t="s">
        <v>139</v>
      </c>
      <c r="AJ35" s="481"/>
      <c r="AK35" s="447" t="s">
        <v>96</v>
      </c>
      <c r="AL35" s="448"/>
      <c r="AM35" s="448"/>
      <c r="AN35" s="448"/>
      <c r="AO35" s="448"/>
      <c r="AP35" s="449"/>
      <c r="AQ35" s="447" t="s">
        <v>97</v>
      </c>
      <c r="AR35" s="448"/>
      <c r="AS35" s="448"/>
      <c r="AT35" s="448"/>
      <c r="AU35" s="448"/>
      <c r="AV35" s="449"/>
      <c r="AW35" s="447" t="s">
        <v>98</v>
      </c>
      <c r="AX35" s="448"/>
      <c r="AY35" s="448"/>
      <c r="AZ35" s="448"/>
      <c r="BA35" s="448"/>
      <c r="BB35" s="449"/>
      <c r="BC35" s="447" t="s">
        <v>99</v>
      </c>
      <c r="BD35" s="448"/>
      <c r="BE35" s="448"/>
      <c r="BF35" s="448"/>
      <c r="BG35" s="448"/>
      <c r="BH35" s="449"/>
      <c r="BI35" s="447" t="s">
        <v>100</v>
      </c>
      <c r="BJ35" s="448"/>
      <c r="BK35" s="448"/>
      <c r="BL35" s="448"/>
      <c r="BM35" s="448"/>
      <c r="BN35" s="449"/>
      <c r="BO35" s="447" t="s">
        <v>101</v>
      </c>
      <c r="BP35" s="448"/>
      <c r="BQ35" s="448"/>
      <c r="BR35" s="448"/>
      <c r="BS35" s="448"/>
      <c r="BT35" s="449"/>
      <c r="BU35" s="447" t="s">
        <v>205</v>
      </c>
      <c r="BV35" s="448"/>
      <c r="BW35" s="448"/>
      <c r="BX35" s="448"/>
      <c r="BY35" s="448"/>
      <c r="BZ35" s="449"/>
      <c r="CA35" s="447" t="s">
        <v>206</v>
      </c>
      <c r="CB35" s="448"/>
      <c r="CC35" s="448"/>
      <c r="CD35" s="448"/>
      <c r="CE35" s="448"/>
      <c r="CF35" s="449"/>
      <c r="CG35" s="514"/>
      <c r="CH35" s="515"/>
      <c r="CI35" s="515"/>
      <c r="CJ35" s="516"/>
      <c r="CK35" s="4"/>
      <c r="CL35" s="4"/>
      <c r="CM35" s="538"/>
      <c r="CN35" s="538"/>
      <c r="CO35" s="538"/>
      <c r="CP35" s="538"/>
      <c r="CQ35" s="538"/>
      <c r="CR35" s="543"/>
      <c r="CS35" s="543"/>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row>
    <row r="36" spans="1:213" s="3" customFormat="1" ht="12" customHeight="1" thickBot="1" x14ac:dyDescent="0.25">
      <c r="B36" s="406"/>
      <c r="C36" s="407"/>
      <c r="D36" s="388"/>
      <c r="E36" s="389"/>
      <c r="F36" s="389"/>
      <c r="G36" s="389"/>
      <c r="H36" s="389"/>
      <c r="I36" s="389"/>
      <c r="J36" s="389"/>
      <c r="K36" s="389"/>
      <c r="L36" s="389"/>
      <c r="M36" s="389"/>
      <c r="N36" s="389"/>
      <c r="O36" s="389"/>
      <c r="P36" s="389"/>
      <c r="Q36" s="389"/>
      <c r="R36" s="389"/>
      <c r="S36" s="389"/>
      <c r="T36" s="390"/>
      <c r="U36" s="413"/>
      <c r="V36" s="400"/>
      <c r="W36" s="400"/>
      <c r="X36" s="401"/>
      <c r="Y36" s="417"/>
      <c r="Z36" s="418"/>
      <c r="AA36" s="379"/>
      <c r="AB36" s="454"/>
      <c r="AC36" s="417"/>
      <c r="AD36" s="418"/>
      <c r="AE36" s="379"/>
      <c r="AF36" s="379"/>
      <c r="AG36" s="379"/>
      <c r="AH36" s="379"/>
      <c r="AI36" s="418"/>
      <c r="AJ36" s="482"/>
      <c r="AK36" s="450" t="s">
        <v>102</v>
      </c>
      <c r="AL36" s="451"/>
      <c r="AM36" s="451"/>
      <c r="AN36" s="451"/>
      <c r="AO36" s="451"/>
      <c r="AP36" s="452"/>
      <c r="AQ36" s="450" t="s">
        <v>103</v>
      </c>
      <c r="AR36" s="451"/>
      <c r="AS36" s="451"/>
      <c r="AT36" s="451"/>
      <c r="AU36" s="451"/>
      <c r="AV36" s="452"/>
      <c r="AW36" s="450" t="s">
        <v>102</v>
      </c>
      <c r="AX36" s="451"/>
      <c r="AY36" s="451"/>
      <c r="AZ36" s="451"/>
      <c r="BA36" s="451"/>
      <c r="BB36" s="452"/>
      <c r="BC36" s="450" t="s">
        <v>103</v>
      </c>
      <c r="BD36" s="451"/>
      <c r="BE36" s="451"/>
      <c r="BF36" s="451"/>
      <c r="BG36" s="451"/>
      <c r="BH36" s="452"/>
      <c r="BI36" s="450" t="s">
        <v>102</v>
      </c>
      <c r="BJ36" s="451"/>
      <c r="BK36" s="451"/>
      <c r="BL36" s="451"/>
      <c r="BM36" s="451"/>
      <c r="BN36" s="452"/>
      <c r="BO36" s="450" t="s">
        <v>103</v>
      </c>
      <c r="BP36" s="451"/>
      <c r="BQ36" s="451"/>
      <c r="BR36" s="451"/>
      <c r="BS36" s="451"/>
      <c r="BT36" s="452"/>
      <c r="BU36" s="450" t="s">
        <v>103</v>
      </c>
      <c r="BV36" s="451"/>
      <c r="BW36" s="451"/>
      <c r="BX36" s="451"/>
      <c r="BY36" s="451"/>
      <c r="BZ36" s="452"/>
      <c r="CA36" s="450" t="s">
        <v>140</v>
      </c>
      <c r="CB36" s="451"/>
      <c r="CC36" s="451"/>
      <c r="CD36" s="451"/>
      <c r="CE36" s="451"/>
      <c r="CF36" s="452"/>
      <c r="CG36" s="514"/>
      <c r="CH36" s="515"/>
      <c r="CI36" s="515"/>
      <c r="CJ36" s="516"/>
      <c r="CK36" s="4"/>
      <c r="CL36" s="4"/>
      <c r="CM36" s="538"/>
      <c r="CN36" s="538"/>
      <c r="CO36" s="538"/>
      <c r="CP36" s="538"/>
      <c r="CQ36" s="538"/>
      <c r="CR36" s="543"/>
      <c r="CS36" s="543"/>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row>
    <row r="37" spans="1:213" s="3" customFormat="1" ht="12" customHeight="1" x14ac:dyDescent="0.2">
      <c r="B37" s="406"/>
      <c r="C37" s="407"/>
      <c r="D37" s="388"/>
      <c r="E37" s="389"/>
      <c r="F37" s="389"/>
      <c r="G37" s="389"/>
      <c r="H37" s="389"/>
      <c r="I37" s="389"/>
      <c r="J37" s="389"/>
      <c r="K37" s="389"/>
      <c r="L37" s="389"/>
      <c r="M37" s="389"/>
      <c r="N37" s="389"/>
      <c r="O37" s="389"/>
      <c r="P37" s="389"/>
      <c r="Q37" s="389"/>
      <c r="R37" s="389"/>
      <c r="S37" s="389"/>
      <c r="T37" s="390"/>
      <c r="U37" s="413"/>
      <c r="V37" s="400"/>
      <c r="W37" s="400"/>
      <c r="X37" s="401"/>
      <c r="Y37" s="417"/>
      <c r="Z37" s="418"/>
      <c r="AA37" s="379"/>
      <c r="AB37" s="454"/>
      <c r="AC37" s="417"/>
      <c r="AD37" s="418"/>
      <c r="AE37" s="379"/>
      <c r="AF37" s="379"/>
      <c r="AG37" s="379"/>
      <c r="AH37" s="379"/>
      <c r="AI37" s="418"/>
      <c r="AJ37" s="482"/>
      <c r="AK37" s="444" t="s">
        <v>91</v>
      </c>
      <c r="AL37" s="378"/>
      <c r="AM37" s="378" t="s">
        <v>92</v>
      </c>
      <c r="AN37" s="378"/>
      <c r="AO37" s="378" t="s">
        <v>93</v>
      </c>
      <c r="AP37" s="453"/>
      <c r="AQ37" s="444" t="s">
        <v>91</v>
      </c>
      <c r="AR37" s="378"/>
      <c r="AS37" s="378" t="s">
        <v>92</v>
      </c>
      <c r="AT37" s="378"/>
      <c r="AU37" s="378" t="s">
        <v>93</v>
      </c>
      <c r="AV37" s="453"/>
      <c r="AW37" s="444" t="s">
        <v>91</v>
      </c>
      <c r="AX37" s="378"/>
      <c r="AY37" s="378" t="s">
        <v>92</v>
      </c>
      <c r="AZ37" s="378"/>
      <c r="BA37" s="378" t="s">
        <v>93</v>
      </c>
      <c r="BB37" s="453"/>
      <c r="BC37" s="444" t="s">
        <v>91</v>
      </c>
      <c r="BD37" s="378"/>
      <c r="BE37" s="378" t="s">
        <v>92</v>
      </c>
      <c r="BF37" s="378"/>
      <c r="BG37" s="378" t="s">
        <v>93</v>
      </c>
      <c r="BH37" s="453"/>
      <c r="BI37" s="444" t="s">
        <v>91</v>
      </c>
      <c r="BJ37" s="378"/>
      <c r="BK37" s="378" t="s">
        <v>92</v>
      </c>
      <c r="BL37" s="378"/>
      <c r="BM37" s="378" t="s">
        <v>93</v>
      </c>
      <c r="BN37" s="453"/>
      <c r="BO37" s="444" t="s">
        <v>91</v>
      </c>
      <c r="BP37" s="378"/>
      <c r="BQ37" s="378" t="s">
        <v>92</v>
      </c>
      <c r="BR37" s="378"/>
      <c r="BS37" s="378" t="s">
        <v>93</v>
      </c>
      <c r="BT37" s="453"/>
      <c r="BU37" s="444" t="s">
        <v>91</v>
      </c>
      <c r="BV37" s="378"/>
      <c r="BW37" s="378" t="s">
        <v>92</v>
      </c>
      <c r="BX37" s="378"/>
      <c r="BY37" s="378" t="s">
        <v>93</v>
      </c>
      <c r="BZ37" s="453"/>
      <c r="CA37" s="444" t="s">
        <v>91</v>
      </c>
      <c r="CB37" s="378"/>
      <c r="CC37" s="378" t="s">
        <v>92</v>
      </c>
      <c r="CD37" s="378"/>
      <c r="CE37" s="378" t="s">
        <v>93</v>
      </c>
      <c r="CF37" s="453"/>
      <c r="CG37" s="514"/>
      <c r="CH37" s="515"/>
      <c r="CI37" s="515"/>
      <c r="CJ37" s="516"/>
      <c r="CK37" s="4"/>
      <c r="CL37" s="4"/>
      <c r="CM37" s="538"/>
      <c r="CN37" s="538"/>
      <c r="CO37" s="538"/>
      <c r="CP37" s="538"/>
      <c r="CQ37" s="538"/>
      <c r="CR37" s="543"/>
      <c r="CS37" s="543"/>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row>
    <row r="38" spans="1:213" s="3" customFormat="1" ht="12" customHeight="1" x14ac:dyDescent="0.2">
      <c r="B38" s="406"/>
      <c r="C38" s="407"/>
      <c r="D38" s="388"/>
      <c r="E38" s="389"/>
      <c r="F38" s="389"/>
      <c r="G38" s="389"/>
      <c r="H38" s="389"/>
      <c r="I38" s="389"/>
      <c r="J38" s="389"/>
      <c r="K38" s="389"/>
      <c r="L38" s="389"/>
      <c r="M38" s="389"/>
      <c r="N38" s="389"/>
      <c r="O38" s="389"/>
      <c r="P38" s="389"/>
      <c r="Q38" s="389"/>
      <c r="R38" s="389"/>
      <c r="S38" s="389"/>
      <c r="T38" s="390"/>
      <c r="U38" s="413"/>
      <c r="V38" s="400"/>
      <c r="W38" s="400"/>
      <c r="X38" s="401"/>
      <c r="Y38" s="417"/>
      <c r="Z38" s="418"/>
      <c r="AA38" s="379"/>
      <c r="AB38" s="454"/>
      <c r="AC38" s="417"/>
      <c r="AD38" s="418"/>
      <c r="AE38" s="379"/>
      <c r="AF38" s="379"/>
      <c r="AG38" s="379"/>
      <c r="AH38" s="379"/>
      <c r="AI38" s="418"/>
      <c r="AJ38" s="482"/>
      <c r="AK38" s="445"/>
      <c r="AL38" s="379"/>
      <c r="AM38" s="379"/>
      <c r="AN38" s="379"/>
      <c r="AO38" s="379"/>
      <c r="AP38" s="454"/>
      <c r="AQ38" s="445"/>
      <c r="AR38" s="379"/>
      <c r="AS38" s="379"/>
      <c r="AT38" s="379"/>
      <c r="AU38" s="379"/>
      <c r="AV38" s="454"/>
      <c r="AW38" s="445"/>
      <c r="AX38" s="379"/>
      <c r="AY38" s="379"/>
      <c r="AZ38" s="379"/>
      <c r="BA38" s="379"/>
      <c r="BB38" s="454"/>
      <c r="BC38" s="445"/>
      <c r="BD38" s="379"/>
      <c r="BE38" s="379"/>
      <c r="BF38" s="379"/>
      <c r="BG38" s="379"/>
      <c r="BH38" s="454"/>
      <c r="BI38" s="445"/>
      <c r="BJ38" s="379"/>
      <c r="BK38" s="379"/>
      <c r="BL38" s="379"/>
      <c r="BM38" s="379"/>
      <c r="BN38" s="454"/>
      <c r="BO38" s="445"/>
      <c r="BP38" s="379"/>
      <c r="BQ38" s="379"/>
      <c r="BR38" s="379"/>
      <c r="BS38" s="379"/>
      <c r="BT38" s="454"/>
      <c r="BU38" s="445"/>
      <c r="BV38" s="379"/>
      <c r="BW38" s="379"/>
      <c r="BX38" s="379"/>
      <c r="BY38" s="379"/>
      <c r="BZ38" s="454"/>
      <c r="CA38" s="445"/>
      <c r="CB38" s="379"/>
      <c r="CC38" s="379"/>
      <c r="CD38" s="379"/>
      <c r="CE38" s="379"/>
      <c r="CF38" s="454"/>
      <c r="CG38" s="514"/>
      <c r="CH38" s="515"/>
      <c r="CI38" s="515"/>
      <c r="CJ38" s="516"/>
      <c r="CK38" s="4"/>
      <c r="CL38" s="4"/>
      <c r="CM38" s="538"/>
      <c r="CN38" s="538"/>
      <c r="CO38" s="538"/>
      <c r="CP38" s="538"/>
      <c r="CQ38" s="538"/>
      <c r="CR38" s="543"/>
      <c r="CS38" s="543"/>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row>
    <row r="39" spans="1:213" s="3" customFormat="1" ht="12" customHeight="1" x14ac:dyDescent="0.2">
      <c r="B39" s="406"/>
      <c r="C39" s="407"/>
      <c r="D39" s="388"/>
      <c r="E39" s="389"/>
      <c r="F39" s="389"/>
      <c r="G39" s="389"/>
      <c r="H39" s="389"/>
      <c r="I39" s="389"/>
      <c r="J39" s="389"/>
      <c r="K39" s="389"/>
      <c r="L39" s="389"/>
      <c r="M39" s="389"/>
      <c r="N39" s="389"/>
      <c r="O39" s="389"/>
      <c r="P39" s="389"/>
      <c r="Q39" s="389"/>
      <c r="R39" s="389"/>
      <c r="S39" s="389"/>
      <c r="T39" s="390"/>
      <c r="U39" s="413"/>
      <c r="V39" s="400"/>
      <c r="W39" s="400"/>
      <c r="X39" s="401"/>
      <c r="Y39" s="417"/>
      <c r="Z39" s="418"/>
      <c r="AA39" s="379"/>
      <c r="AB39" s="454"/>
      <c r="AC39" s="417"/>
      <c r="AD39" s="418"/>
      <c r="AE39" s="379"/>
      <c r="AF39" s="379"/>
      <c r="AG39" s="379"/>
      <c r="AH39" s="379"/>
      <c r="AI39" s="418"/>
      <c r="AJ39" s="482"/>
      <c r="AK39" s="445"/>
      <c r="AL39" s="379"/>
      <c r="AM39" s="379"/>
      <c r="AN39" s="379"/>
      <c r="AO39" s="379"/>
      <c r="AP39" s="454"/>
      <c r="AQ39" s="445"/>
      <c r="AR39" s="379"/>
      <c r="AS39" s="379"/>
      <c r="AT39" s="379"/>
      <c r="AU39" s="379"/>
      <c r="AV39" s="454"/>
      <c r="AW39" s="445"/>
      <c r="AX39" s="379"/>
      <c r="AY39" s="379"/>
      <c r="AZ39" s="379"/>
      <c r="BA39" s="379"/>
      <c r="BB39" s="454"/>
      <c r="BC39" s="445"/>
      <c r="BD39" s="379"/>
      <c r="BE39" s="379"/>
      <c r="BF39" s="379"/>
      <c r="BG39" s="379"/>
      <c r="BH39" s="454"/>
      <c r="BI39" s="445"/>
      <c r="BJ39" s="379"/>
      <c r="BK39" s="379"/>
      <c r="BL39" s="379"/>
      <c r="BM39" s="379"/>
      <c r="BN39" s="454"/>
      <c r="BO39" s="445"/>
      <c r="BP39" s="379"/>
      <c r="BQ39" s="379"/>
      <c r="BR39" s="379"/>
      <c r="BS39" s="379"/>
      <c r="BT39" s="454"/>
      <c r="BU39" s="445"/>
      <c r="BV39" s="379"/>
      <c r="BW39" s="379"/>
      <c r="BX39" s="379"/>
      <c r="BY39" s="379"/>
      <c r="BZ39" s="454"/>
      <c r="CA39" s="445"/>
      <c r="CB39" s="379"/>
      <c r="CC39" s="379"/>
      <c r="CD39" s="379"/>
      <c r="CE39" s="379"/>
      <c r="CF39" s="454"/>
      <c r="CG39" s="514"/>
      <c r="CH39" s="515"/>
      <c r="CI39" s="515"/>
      <c r="CJ39" s="516"/>
      <c r="CK39" s="4"/>
      <c r="CL39" s="4"/>
      <c r="CM39" s="538"/>
      <c r="CN39" s="538"/>
      <c r="CO39" s="538"/>
      <c r="CP39" s="538"/>
      <c r="CQ39" s="538"/>
      <c r="CR39" s="543"/>
      <c r="CS39" s="543"/>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row>
    <row r="40" spans="1:213" s="3" customFormat="1" ht="12" customHeight="1" thickBot="1" x14ac:dyDescent="0.25">
      <c r="B40" s="408"/>
      <c r="C40" s="409"/>
      <c r="D40" s="391"/>
      <c r="E40" s="392"/>
      <c r="F40" s="392"/>
      <c r="G40" s="392"/>
      <c r="H40" s="392"/>
      <c r="I40" s="392"/>
      <c r="J40" s="392"/>
      <c r="K40" s="392"/>
      <c r="L40" s="392"/>
      <c r="M40" s="392"/>
      <c r="N40" s="392"/>
      <c r="O40" s="392"/>
      <c r="P40" s="392"/>
      <c r="Q40" s="392"/>
      <c r="R40" s="392"/>
      <c r="S40" s="392"/>
      <c r="T40" s="393"/>
      <c r="U40" s="414"/>
      <c r="V40" s="402"/>
      <c r="W40" s="402"/>
      <c r="X40" s="403"/>
      <c r="Y40" s="419"/>
      <c r="Z40" s="420"/>
      <c r="AA40" s="380"/>
      <c r="AB40" s="455"/>
      <c r="AC40" s="419"/>
      <c r="AD40" s="420"/>
      <c r="AE40" s="380"/>
      <c r="AF40" s="380"/>
      <c r="AG40" s="380"/>
      <c r="AH40" s="380"/>
      <c r="AI40" s="420"/>
      <c r="AJ40" s="483"/>
      <c r="AK40" s="446"/>
      <c r="AL40" s="380"/>
      <c r="AM40" s="380"/>
      <c r="AN40" s="380"/>
      <c r="AO40" s="380"/>
      <c r="AP40" s="455"/>
      <c r="AQ40" s="446"/>
      <c r="AR40" s="380"/>
      <c r="AS40" s="380"/>
      <c r="AT40" s="380"/>
      <c r="AU40" s="380"/>
      <c r="AV40" s="455"/>
      <c r="AW40" s="446"/>
      <c r="AX40" s="380"/>
      <c r="AY40" s="380"/>
      <c r="AZ40" s="380"/>
      <c r="BA40" s="380"/>
      <c r="BB40" s="455"/>
      <c r="BC40" s="446"/>
      <c r="BD40" s="380"/>
      <c r="BE40" s="380"/>
      <c r="BF40" s="380"/>
      <c r="BG40" s="380"/>
      <c r="BH40" s="455"/>
      <c r="BI40" s="446"/>
      <c r="BJ40" s="380"/>
      <c r="BK40" s="380"/>
      <c r="BL40" s="380"/>
      <c r="BM40" s="380"/>
      <c r="BN40" s="455"/>
      <c r="BO40" s="446"/>
      <c r="BP40" s="380"/>
      <c r="BQ40" s="380"/>
      <c r="BR40" s="380"/>
      <c r="BS40" s="380"/>
      <c r="BT40" s="455"/>
      <c r="BU40" s="446"/>
      <c r="BV40" s="380"/>
      <c r="BW40" s="380"/>
      <c r="BX40" s="380"/>
      <c r="BY40" s="380"/>
      <c r="BZ40" s="455"/>
      <c r="CA40" s="446"/>
      <c r="CB40" s="380"/>
      <c r="CC40" s="380"/>
      <c r="CD40" s="380"/>
      <c r="CE40" s="380"/>
      <c r="CF40" s="455"/>
      <c r="CG40" s="517"/>
      <c r="CH40" s="518"/>
      <c r="CI40" s="518"/>
      <c r="CJ40" s="519"/>
      <c r="CK40" s="4"/>
      <c r="CL40" s="4"/>
      <c r="CM40" s="538"/>
      <c r="CN40" s="538"/>
      <c r="CO40" s="538"/>
      <c r="CP40" s="538"/>
      <c r="CQ40" s="538"/>
      <c r="CR40" s="543"/>
      <c r="CS40" s="543"/>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row>
    <row r="41" spans="1:213" s="90" customFormat="1" ht="12" customHeight="1" thickBot="1" x14ac:dyDescent="0.25">
      <c r="A41" s="4"/>
      <c r="B41" s="490" t="s">
        <v>38</v>
      </c>
      <c r="C41" s="491"/>
      <c r="D41" s="394" t="s">
        <v>210</v>
      </c>
      <c r="E41" s="395"/>
      <c r="F41" s="395"/>
      <c r="G41" s="395"/>
      <c r="H41" s="395"/>
      <c r="I41" s="395"/>
      <c r="J41" s="395"/>
      <c r="K41" s="395"/>
      <c r="L41" s="395"/>
      <c r="M41" s="395"/>
      <c r="N41" s="395"/>
      <c r="O41" s="395"/>
      <c r="P41" s="395"/>
      <c r="Q41" s="395"/>
      <c r="R41" s="395"/>
      <c r="S41" s="395"/>
      <c r="T41" s="396"/>
      <c r="U41" s="323"/>
      <c r="V41" s="492"/>
      <c r="W41" s="497"/>
      <c r="X41" s="498"/>
      <c r="Y41" s="484">
        <f>SUM(Y42:Z87)</f>
        <v>4827</v>
      </c>
      <c r="Z41" s="485"/>
      <c r="AA41" s="288">
        <f>SUM(AA42:AB87)</f>
        <v>2252</v>
      </c>
      <c r="AB41" s="289"/>
      <c r="AC41" s="273">
        <f>SUM(AC42:AD87)</f>
        <v>1310</v>
      </c>
      <c r="AD41" s="274"/>
      <c r="AE41" s="288">
        <f>SUM(AE42:AF87)</f>
        <v>374</v>
      </c>
      <c r="AF41" s="274"/>
      <c r="AG41" s="288">
        <f>SUM(AG42:AH87)</f>
        <v>520</v>
      </c>
      <c r="AH41" s="274"/>
      <c r="AI41" s="288">
        <f>SUM(AI42:AJ87)</f>
        <v>48</v>
      </c>
      <c r="AJ41" s="289"/>
      <c r="AK41" s="273">
        <f>SUM(AK42:AL87)</f>
        <v>936</v>
      </c>
      <c r="AL41" s="274"/>
      <c r="AM41" s="288">
        <f>SUM(AM42:AN87)</f>
        <v>454</v>
      </c>
      <c r="AN41" s="274"/>
      <c r="AO41" s="288">
        <f>SUM(AO42:AP87)</f>
        <v>24</v>
      </c>
      <c r="AP41" s="289"/>
      <c r="AQ41" s="273">
        <f>SUM(AQ42:AR87)</f>
        <v>764</v>
      </c>
      <c r="AR41" s="274"/>
      <c r="AS41" s="288">
        <f>SUM(AS42:AT87)</f>
        <v>342</v>
      </c>
      <c r="AT41" s="274"/>
      <c r="AU41" s="288">
        <f>SUM(AU42:AV87)</f>
        <v>21</v>
      </c>
      <c r="AV41" s="289"/>
      <c r="AW41" s="273">
        <f>SUM(AW42:AX87)</f>
        <v>748</v>
      </c>
      <c r="AX41" s="274"/>
      <c r="AY41" s="288">
        <f>SUM(AY42:AZ87)</f>
        <v>370</v>
      </c>
      <c r="AZ41" s="274"/>
      <c r="BA41" s="288">
        <f>SUM(BA42:BB87)</f>
        <v>19</v>
      </c>
      <c r="BB41" s="289"/>
      <c r="BC41" s="273">
        <f>SUM(BC42:BD87)</f>
        <v>808</v>
      </c>
      <c r="BD41" s="274"/>
      <c r="BE41" s="288">
        <f>SUM(BE42:BF87)</f>
        <v>358</v>
      </c>
      <c r="BF41" s="274"/>
      <c r="BG41" s="288">
        <f>SUM(BG42:BH87)</f>
        <v>22</v>
      </c>
      <c r="BH41" s="289"/>
      <c r="BI41" s="273">
        <f>SUM(BI42:BJ87)</f>
        <v>580</v>
      </c>
      <c r="BJ41" s="274"/>
      <c r="BK41" s="288">
        <f>SUM(BK42:BL87)</f>
        <v>278</v>
      </c>
      <c r="BL41" s="274"/>
      <c r="BM41" s="288">
        <f>SUM(BM42:BN87)</f>
        <v>15</v>
      </c>
      <c r="BN41" s="289"/>
      <c r="BO41" s="273">
        <f>SUM(BO42:BP87)</f>
        <v>652</v>
      </c>
      <c r="BP41" s="274"/>
      <c r="BQ41" s="288">
        <f>SUM(BQ42:BR87)</f>
        <v>288</v>
      </c>
      <c r="BR41" s="274"/>
      <c r="BS41" s="288">
        <f>SUM(BS42:BT87)</f>
        <v>18</v>
      </c>
      <c r="BT41" s="289"/>
      <c r="BU41" s="273">
        <f>SUM(BU42:BV87)</f>
        <v>180</v>
      </c>
      <c r="BV41" s="274"/>
      <c r="BW41" s="288">
        <f>SUM(BW42:BX87)</f>
        <v>80</v>
      </c>
      <c r="BX41" s="274"/>
      <c r="BY41" s="288">
        <f>SUM(BY42:BZ87)</f>
        <v>5</v>
      </c>
      <c r="BZ41" s="289"/>
      <c r="CA41" s="273">
        <f>SUM(CA42:CB87)</f>
        <v>159</v>
      </c>
      <c r="CB41" s="274"/>
      <c r="CC41" s="288">
        <f>SUM(CC42:CD87)</f>
        <v>82</v>
      </c>
      <c r="CD41" s="274"/>
      <c r="CE41" s="288">
        <f>SUM(CE42:CF87)</f>
        <v>6</v>
      </c>
      <c r="CF41" s="289"/>
      <c r="CG41" s="86"/>
      <c r="CH41" s="87"/>
      <c r="CI41" s="87"/>
      <c r="CJ41" s="88"/>
      <c r="CK41" s="4"/>
      <c r="CL41" s="4"/>
      <c r="CM41" s="89"/>
      <c r="CN41" s="4"/>
      <c r="CO41" s="4">
        <f t="shared" ref="CO41:CO56" si="0">AO41+AU41+BA41+BG41+BM41+BS41+BY41+CE41</f>
        <v>130</v>
      </c>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row>
    <row r="42" spans="1:213" s="3" customFormat="1" ht="12" customHeight="1" x14ac:dyDescent="0.2">
      <c r="A42" s="4"/>
      <c r="B42" s="488" t="s">
        <v>39</v>
      </c>
      <c r="C42" s="489"/>
      <c r="D42" s="437" t="s">
        <v>201</v>
      </c>
      <c r="E42" s="438"/>
      <c r="F42" s="438"/>
      <c r="G42" s="438"/>
      <c r="H42" s="438"/>
      <c r="I42" s="438"/>
      <c r="J42" s="438"/>
      <c r="K42" s="438"/>
      <c r="L42" s="438"/>
      <c r="M42" s="438"/>
      <c r="N42" s="438"/>
      <c r="O42" s="438"/>
      <c r="P42" s="438"/>
      <c r="Q42" s="438"/>
      <c r="R42" s="438"/>
      <c r="S42" s="438"/>
      <c r="T42" s="439"/>
      <c r="U42" s="292"/>
      <c r="V42" s="293"/>
      <c r="W42" s="314"/>
      <c r="X42" s="315"/>
      <c r="Y42" s="343">
        <f t="shared" ref="Y42:Y56" si="1">AK42+AQ42+AW42+BC42+BI42+BO42+BU42+CA42</f>
        <v>0</v>
      </c>
      <c r="Z42" s="344"/>
      <c r="AA42" s="275">
        <f t="shared" ref="AA42:AA56" si="2">AM42+AS42+AY42+BE42+BK42+BQ42+BW42+CC42</f>
        <v>0</v>
      </c>
      <c r="AB42" s="276"/>
      <c r="AC42" s="343"/>
      <c r="AD42" s="344"/>
      <c r="AE42" s="275"/>
      <c r="AF42" s="344"/>
      <c r="AG42" s="275"/>
      <c r="AH42" s="344"/>
      <c r="AI42" s="275"/>
      <c r="AJ42" s="276"/>
      <c r="AK42" s="292"/>
      <c r="AL42" s="293"/>
      <c r="AM42" s="314"/>
      <c r="AN42" s="293"/>
      <c r="AO42" s="314"/>
      <c r="AP42" s="315"/>
      <c r="AQ42" s="292"/>
      <c r="AR42" s="293"/>
      <c r="AS42" s="314"/>
      <c r="AT42" s="293"/>
      <c r="AU42" s="314"/>
      <c r="AV42" s="315"/>
      <c r="AW42" s="292"/>
      <c r="AX42" s="293"/>
      <c r="AY42" s="314"/>
      <c r="AZ42" s="293"/>
      <c r="BA42" s="314"/>
      <c r="BB42" s="315"/>
      <c r="BC42" s="292"/>
      <c r="BD42" s="293"/>
      <c r="BE42" s="314"/>
      <c r="BF42" s="293"/>
      <c r="BG42" s="314"/>
      <c r="BH42" s="315"/>
      <c r="BI42" s="292"/>
      <c r="BJ42" s="293"/>
      <c r="BK42" s="314"/>
      <c r="BL42" s="293"/>
      <c r="BM42" s="314"/>
      <c r="BN42" s="315"/>
      <c r="BO42" s="345"/>
      <c r="BP42" s="456"/>
      <c r="BQ42" s="427"/>
      <c r="BR42" s="456"/>
      <c r="BS42" s="314"/>
      <c r="BT42" s="315"/>
      <c r="BU42" s="345"/>
      <c r="BV42" s="456"/>
      <c r="BW42" s="427"/>
      <c r="BX42" s="456"/>
      <c r="BY42" s="314"/>
      <c r="BZ42" s="315"/>
      <c r="CA42" s="345"/>
      <c r="CB42" s="456"/>
      <c r="CC42" s="427"/>
      <c r="CD42" s="456"/>
      <c r="CE42" s="314"/>
      <c r="CF42" s="315"/>
      <c r="CG42" s="91"/>
      <c r="CH42" s="92"/>
      <c r="CI42" s="92"/>
      <c r="CJ42" s="93"/>
      <c r="CK42" s="15"/>
      <c r="CL42" s="15"/>
      <c r="CM42" s="4">
        <f t="shared" ref="CM42:CM56" si="3">Y42/36</f>
        <v>0</v>
      </c>
      <c r="CN42" s="4">
        <f t="shared" ref="CN42:CN92" si="4">Y42/40</f>
        <v>0</v>
      </c>
      <c r="CO42" s="4">
        <f t="shared" si="0"/>
        <v>0</v>
      </c>
      <c r="CP42" s="4"/>
      <c r="CQ42" s="15"/>
      <c r="CR42" s="15">
        <f>AA42*1.5/40</f>
        <v>0</v>
      </c>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row>
    <row r="43" spans="1:213" s="3" customFormat="1" ht="12" customHeight="1" x14ac:dyDescent="0.2">
      <c r="B43" s="382" t="s">
        <v>259</v>
      </c>
      <c r="C43" s="383"/>
      <c r="D43" s="301" t="s">
        <v>257</v>
      </c>
      <c r="E43" s="302"/>
      <c r="F43" s="302"/>
      <c r="G43" s="302"/>
      <c r="H43" s="302"/>
      <c r="I43" s="302"/>
      <c r="J43" s="302"/>
      <c r="K43" s="302"/>
      <c r="L43" s="302"/>
      <c r="M43" s="302"/>
      <c r="N43" s="302"/>
      <c r="O43" s="302"/>
      <c r="P43" s="302"/>
      <c r="Q43" s="302"/>
      <c r="R43" s="302"/>
      <c r="S43" s="302"/>
      <c r="T43" s="303"/>
      <c r="U43" s="214">
        <v>2</v>
      </c>
      <c r="V43" s="215"/>
      <c r="W43" s="216"/>
      <c r="X43" s="215"/>
      <c r="Y43" s="262">
        <f t="shared" si="1"/>
        <v>108</v>
      </c>
      <c r="Z43" s="263"/>
      <c r="AA43" s="265">
        <f t="shared" si="2"/>
        <v>54</v>
      </c>
      <c r="AB43" s="269"/>
      <c r="AC43" s="262">
        <v>38</v>
      </c>
      <c r="AD43" s="263"/>
      <c r="AE43" s="265">
        <v>0</v>
      </c>
      <c r="AF43" s="263"/>
      <c r="AG43" s="265"/>
      <c r="AH43" s="263"/>
      <c r="AI43" s="265">
        <v>16</v>
      </c>
      <c r="AJ43" s="269"/>
      <c r="AK43" s="214"/>
      <c r="AL43" s="215"/>
      <c r="AM43" s="216"/>
      <c r="AN43" s="215"/>
      <c r="AO43" s="216"/>
      <c r="AP43" s="246"/>
      <c r="AQ43" s="242">
        <v>108</v>
      </c>
      <c r="AR43" s="225"/>
      <c r="AS43" s="225">
        <v>54</v>
      </c>
      <c r="AT43" s="225"/>
      <c r="AU43" s="225">
        <v>3</v>
      </c>
      <c r="AV43" s="226"/>
      <c r="AW43" s="242"/>
      <c r="AX43" s="225"/>
      <c r="AY43" s="225"/>
      <c r="AZ43" s="225"/>
      <c r="BA43" s="225"/>
      <c r="BB43" s="226"/>
      <c r="BC43" s="262"/>
      <c r="BD43" s="263"/>
      <c r="BE43" s="265"/>
      <c r="BF43" s="263"/>
      <c r="BG43" s="225"/>
      <c r="BH43" s="226"/>
      <c r="BI43" s="242"/>
      <c r="BJ43" s="225"/>
      <c r="BK43" s="225"/>
      <c r="BL43" s="225"/>
      <c r="BM43" s="225"/>
      <c r="BN43" s="226"/>
      <c r="BO43" s="242"/>
      <c r="BP43" s="225"/>
      <c r="BQ43" s="225"/>
      <c r="BR43" s="225"/>
      <c r="BS43" s="225"/>
      <c r="BT43" s="226"/>
      <c r="BU43" s="242"/>
      <c r="BV43" s="225"/>
      <c r="BW43" s="225"/>
      <c r="BX43" s="225"/>
      <c r="BY43" s="225"/>
      <c r="BZ43" s="226"/>
      <c r="CA43" s="242"/>
      <c r="CB43" s="225"/>
      <c r="CC43" s="225"/>
      <c r="CD43" s="225"/>
      <c r="CE43" s="225"/>
      <c r="CF43" s="226"/>
      <c r="CG43" s="523" t="s">
        <v>166</v>
      </c>
      <c r="CH43" s="521"/>
      <c r="CI43" s="521"/>
      <c r="CJ43" s="522"/>
      <c r="CK43" s="4"/>
      <c r="CL43" s="4"/>
      <c r="CM43" s="4">
        <f t="shared" si="3"/>
        <v>3</v>
      </c>
      <c r="CN43" s="4">
        <f t="shared" si="4"/>
        <v>2.7</v>
      </c>
      <c r="CO43" s="4">
        <f t="shared" si="0"/>
        <v>3</v>
      </c>
      <c r="CP43" s="4">
        <f>Y43/AA43</f>
        <v>2</v>
      </c>
      <c r="CQ43" s="4">
        <f>(CO43+0.4)*40</f>
        <v>136</v>
      </c>
      <c r="CR43" s="15">
        <f>AA43*1.5/40</f>
        <v>2.0249999999999999</v>
      </c>
      <c r="CS43" s="4">
        <f>AA43*3/36</f>
        <v>4.5</v>
      </c>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row>
    <row r="44" spans="1:213" s="3" customFormat="1" ht="12" customHeight="1" x14ac:dyDescent="0.2">
      <c r="A44" s="4"/>
      <c r="B44" s="382" t="s">
        <v>260</v>
      </c>
      <c r="C44" s="383"/>
      <c r="D44" s="301" t="s">
        <v>258</v>
      </c>
      <c r="E44" s="302"/>
      <c r="F44" s="302"/>
      <c r="G44" s="302"/>
      <c r="H44" s="302"/>
      <c r="I44" s="302"/>
      <c r="J44" s="302"/>
      <c r="K44" s="302"/>
      <c r="L44" s="302"/>
      <c r="M44" s="302"/>
      <c r="N44" s="302"/>
      <c r="O44" s="302"/>
      <c r="P44" s="302"/>
      <c r="Q44" s="302"/>
      <c r="R44" s="302"/>
      <c r="S44" s="302"/>
      <c r="T44" s="303"/>
      <c r="U44" s="271">
        <v>4</v>
      </c>
      <c r="V44" s="270"/>
      <c r="W44" s="216"/>
      <c r="X44" s="246"/>
      <c r="Y44" s="262">
        <f t="shared" si="1"/>
        <v>108</v>
      </c>
      <c r="Z44" s="263"/>
      <c r="AA44" s="265">
        <f t="shared" si="2"/>
        <v>54</v>
      </c>
      <c r="AB44" s="269"/>
      <c r="AC44" s="262">
        <v>38</v>
      </c>
      <c r="AD44" s="263"/>
      <c r="AE44" s="265">
        <v>0</v>
      </c>
      <c r="AF44" s="263"/>
      <c r="AG44" s="265"/>
      <c r="AH44" s="263"/>
      <c r="AI44" s="277">
        <v>16</v>
      </c>
      <c r="AJ44" s="278"/>
      <c r="AK44" s="242"/>
      <c r="AL44" s="225"/>
      <c r="AM44" s="225"/>
      <c r="AN44" s="225"/>
      <c r="AO44" s="216"/>
      <c r="AP44" s="246"/>
      <c r="AQ44" s="242"/>
      <c r="AR44" s="225"/>
      <c r="AS44" s="225"/>
      <c r="AT44" s="225"/>
      <c r="AU44" s="216"/>
      <c r="AV44" s="246"/>
      <c r="AW44" s="242"/>
      <c r="AX44" s="225"/>
      <c r="AY44" s="225"/>
      <c r="AZ44" s="225"/>
      <c r="BA44" s="216"/>
      <c r="BB44" s="246"/>
      <c r="BC44" s="242">
        <v>108</v>
      </c>
      <c r="BD44" s="225"/>
      <c r="BE44" s="225">
        <v>54</v>
      </c>
      <c r="BF44" s="225"/>
      <c r="BG44" s="216">
        <v>3</v>
      </c>
      <c r="BH44" s="246"/>
      <c r="BI44" s="242"/>
      <c r="BJ44" s="225"/>
      <c r="BK44" s="225"/>
      <c r="BL44" s="225"/>
      <c r="BM44" s="225"/>
      <c r="BN44" s="226"/>
      <c r="BO44" s="242"/>
      <c r="BP44" s="225"/>
      <c r="BQ44" s="225"/>
      <c r="BR44" s="225"/>
      <c r="BS44" s="225"/>
      <c r="BT44" s="226"/>
      <c r="BU44" s="242"/>
      <c r="BV44" s="225"/>
      <c r="BW44" s="225"/>
      <c r="BX44" s="225"/>
      <c r="BY44" s="225"/>
      <c r="BZ44" s="226"/>
      <c r="CA44" s="242"/>
      <c r="CB44" s="225"/>
      <c r="CC44" s="225"/>
      <c r="CD44" s="225"/>
      <c r="CE44" s="225"/>
      <c r="CF44" s="226"/>
      <c r="CG44" s="523" t="s">
        <v>251</v>
      </c>
      <c r="CH44" s="521"/>
      <c r="CI44" s="521"/>
      <c r="CJ44" s="522"/>
      <c r="CK44" s="15"/>
      <c r="CL44" s="94"/>
      <c r="CM44" s="4">
        <f t="shared" si="3"/>
        <v>3</v>
      </c>
      <c r="CN44" s="4">
        <f t="shared" si="4"/>
        <v>2.7</v>
      </c>
      <c r="CO44" s="4">
        <f t="shared" si="0"/>
        <v>3</v>
      </c>
      <c r="CP44" s="4">
        <f t="shared" ref="CP44:CP92" si="5">Y44/AA44</f>
        <v>2</v>
      </c>
      <c r="CQ44" s="4">
        <f t="shared" ref="CQ44:CQ92" si="6">(CO44+0.4)*40</f>
        <v>136</v>
      </c>
      <c r="CR44" s="15">
        <f t="shared" ref="CR44:CR107" si="7">AA44*1.5/40</f>
        <v>2.0249999999999999</v>
      </c>
      <c r="CS44" s="4">
        <f t="shared" ref="CS44:CS107" si="8">AA44*3/36</f>
        <v>4.5</v>
      </c>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94"/>
      <c r="FM44" s="94"/>
      <c r="FN44" s="94"/>
      <c r="FO44" s="94"/>
      <c r="FP44" s="94"/>
      <c r="FQ44" s="94"/>
      <c r="FR44" s="94"/>
      <c r="FS44" s="94"/>
      <c r="FT44" s="94"/>
      <c r="FU44" s="94"/>
      <c r="FV44" s="94"/>
      <c r="FW44" s="94"/>
      <c r="FX44" s="94"/>
      <c r="FY44" s="94"/>
      <c r="FZ44" s="9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row>
    <row r="45" spans="1:213" s="3" customFormat="1" ht="12" customHeight="1" x14ac:dyDescent="0.2">
      <c r="B45" s="382" t="s">
        <v>261</v>
      </c>
      <c r="C45" s="383"/>
      <c r="D45" s="301" t="s">
        <v>202</v>
      </c>
      <c r="E45" s="302"/>
      <c r="F45" s="302"/>
      <c r="G45" s="302"/>
      <c r="H45" s="302"/>
      <c r="I45" s="302"/>
      <c r="J45" s="302"/>
      <c r="K45" s="302"/>
      <c r="L45" s="302"/>
      <c r="M45" s="302"/>
      <c r="N45" s="302"/>
      <c r="O45" s="302"/>
      <c r="P45" s="302"/>
      <c r="Q45" s="302"/>
      <c r="R45" s="302"/>
      <c r="S45" s="302"/>
      <c r="T45" s="303"/>
      <c r="U45" s="216">
        <v>3</v>
      </c>
      <c r="V45" s="215"/>
      <c r="W45" s="216"/>
      <c r="X45" s="215"/>
      <c r="Y45" s="262">
        <f t="shared" si="1"/>
        <v>108</v>
      </c>
      <c r="Z45" s="263"/>
      <c r="AA45" s="265">
        <f t="shared" si="2"/>
        <v>54</v>
      </c>
      <c r="AB45" s="269"/>
      <c r="AC45" s="262">
        <v>38</v>
      </c>
      <c r="AD45" s="263"/>
      <c r="AE45" s="265">
        <v>0</v>
      </c>
      <c r="AF45" s="263"/>
      <c r="AG45" s="265"/>
      <c r="AH45" s="263"/>
      <c r="AI45" s="265">
        <v>16</v>
      </c>
      <c r="AJ45" s="269"/>
      <c r="AK45" s="214"/>
      <c r="AL45" s="215"/>
      <c r="AM45" s="216"/>
      <c r="AN45" s="215"/>
      <c r="AO45" s="225"/>
      <c r="AP45" s="226"/>
      <c r="AQ45" s="214"/>
      <c r="AR45" s="215"/>
      <c r="AS45" s="216"/>
      <c r="AT45" s="215"/>
      <c r="AU45" s="225"/>
      <c r="AV45" s="226"/>
      <c r="AW45" s="214">
        <v>108</v>
      </c>
      <c r="AX45" s="215"/>
      <c r="AY45" s="216">
        <v>54</v>
      </c>
      <c r="AZ45" s="215"/>
      <c r="BA45" s="225">
        <v>3</v>
      </c>
      <c r="BB45" s="226"/>
      <c r="BC45" s="242"/>
      <c r="BD45" s="225"/>
      <c r="BE45" s="225"/>
      <c r="BF45" s="225"/>
      <c r="BG45" s="225"/>
      <c r="BH45" s="226"/>
      <c r="BI45" s="242"/>
      <c r="BJ45" s="225"/>
      <c r="BK45" s="225"/>
      <c r="BL45" s="225"/>
      <c r="BM45" s="225"/>
      <c r="BN45" s="226"/>
      <c r="BO45" s="242"/>
      <c r="BP45" s="225"/>
      <c r="BQ45" s="225"/>
      <c r="BR45" s="225"/>
      <c r="BS45" s="225"/>
      <c r="BT45" s="226"/>
      <c r="BU45" s="242"/>
      <c r="BV45" s="225"/>
      <c r="BW45" s="225"/>
      <c r="BX45" s="225"/>
      <c r="BY45" s="225"/>
      <c r="BZ45" s="226"/>
      <c r="CA45" s="242"/>
      <c r="CB45" s="225"/>
      <c r="CC45" s="225"/>
      <c r="CD45" s="225"/>
      <c r="CE45" s="225"/>
      <c r="CF45" s="226"/>
      <c r="CG45" s="211" t="s">
        <v>389</v>
      </c>
      <c r="CH45" s="212"/>
      <c r="CI45" s="212"/>
      <c r="CJ45" s="213"/>
      <c r="CK45" s="4"/>
      <c r="CL45" s="4"/>
      <c r="CM45" s="4">
        <f t="shared" si="3"/>
        <v>3</v>
      </c>
      <c r="CN45" s="4">
        <f t="shared" si="4"/>
        <v>2.7</v>
      </c>
      <c r="CO45" s="4">
        <f t="shared" si="0"/>
        <v>3</v>
      </c>
      <c r="CP45" s="4">
        <f t="shared" si="5"/>
        <v>2</v>
      </c>
      <c r="CQ45" s="4">
        <f t="shared" si="6"/>
        <v>136</v>
      </c>
      <c r="CR45" s="15">
        <f t="shared" si="7"/>
        <v>2.0249999999999999</v>
      </c>
      <c r="CS45" s="4">
        <f t="shared" si="8"/>
        <v>4.5</v>
      </c>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row>
    <row r="46" spans="1:213" s="3" customFormat="1" ht="12" customHeight="1" x14ac:dyDescent="0.2">
      <c r="A46" s="4"/>
      <c r="B46" s="304" t="s">
        <v>40</v>
      </c>
      <c r="C46" s="305"/>
      <c r="D46" s="95" t="s">
        <v>244</v>
      </c>
      <c r="E46" s="96"/>
      <c r="F46" s="96"/>
      <c r="G46" s="96"/>
      <c r="H46" s="96"/>
      <c r="I46" s="96"/>
      <c r="J46" s="96"/>
      <c r="K46" s="96"/>
      <c r="L46" s="96"/>
      <c r="M46" s="96"/>
      <c r="N46" s="96"/>
      <c r="O46" s="96"/>
      <c r="P46" s="96"/>
      <c r="Q46" s="96"/>
      <c r="R46" s="96"/>
      <c r="S46" s="96"/>
      <c r="T46" s="97"/>
      <c r="U46" s="214"/>
      <c r="V46" s="215"/>
      <c r="W46" s="216"/>
      <c r="X46" s="215"/>
      <c r="Y46" s="262">
        <f t="shared" si="1"/>
        <v>0</v>
      </c>
      <c r="Z46" s="263"/>
      <c r="AA46" s="265">
        <f t="shared" si="2"/>
        <v>0</v>
      </c>
      <c r="AB46" s="269"/>
      <c r="AC46" s="496"/>
      <c r="AD46" s="495"/>
      <c r="AE46" s="493"/>
      <c r="AF46" s="495"/>
      <c r="AG46" s="493"/>
      <c r="AH46" s="495"/>
      <c r="AI46" s="493"/>
      <c r="AJ46" s="494"/>
      <c r="AK46" s="479"/>
      <c r="AL46" s="480"/>
      <c r="AM46" s="486"/>
      <c r="AN46" s="480"/>
      <c r="AO46" s="486"/>
      <c r="AP46" s="487"/>
      <c r="AQ46" s="479"/>
      <c r="AR46" s="480"/>
      <c r="AS46" s="486"/>
      <c r="AT46" s="480"/>
      <c r="AU46" s="486"/>
      <c r="AV46" s="487"/>
      <c r="AW46" s="214"/>
      <c r="AX46" s="215"/>
      <c r="AY46" s="216"/>
      <c r="AZ46" s="215"/>
      <c r="BA46" s="225"/>
      <c r="BB46" s="226"/>
      <c r="BC46" s="242"/>
      <c r="BD46" s="225"/>
      <c r="BE46" s="225"/>
      <c r="BF46" s="225"/>
      <c r="BG46" s="225"/>
      <c r="BH46" s="226"/>
      <c r="BI46" s="242"/>
      <c r="BJ46" s="225"/>
      <c r="BK46" s="225"/>
      <c r="BL46" s="225"/>
      <c r="BM46" s="225"/>
      <c r="BN46" s="226"/>
      <c r="BO46" s="242"/>
      <c r="BP46" s="225"/>
      <c r="BQ46" s="225"/>
      <c r="BR46" s="225"/>
      <c r="BS46" s="225"/>
      <c r="BT46" s="226"/>
      <c r="BU46" s="242"/>
      <c r="BV46" s="225"/>
      <c r="BW46" s="225"/>
      <c r="BX46" s="225"/>
      <c r="BY46" s="225"/>
      <c r="BZ46" s="226"/>
      <c r="CA46" s="242"/>
      <c r="CB46" s="225"/>
      <c r="CC46" s="225"/>
      <c r="CD46" s="225"/>
      <c r="CE46" s="225"/>
      <c r="CF46" s="226"/>
      <c r="CG46" s="98"/>
      <c r="CH46" s="99"/>
      <c r="CI46" s="99"/>
      <c r="CJ46" s="100"/>
      <c r="CK46" s="4"/>
      <c r="CL46" s="4"/>
      <c r="CM46" s="4">
        <f t="shared" si="3"/>
        <v>0</v>
      </c>
      <c r="CN46" s="4">
        <f t="shared" si="4"/>
        <v>0</v>
      </c>
      <c r="CO46" s="4">
        <f t="shared" si="0"/>
        <v>0</v>
      </c>
      <c r="CP46" s="4"/>
      <c r="CQ46" s="4"/>
      <c r="CR46" s="15">
        <f t="shared" si="7"/>
        <v>0</v>
      </c>
      <c r="CS46" s="4">
        <f t="shared" si="8"/>
        <v>0</v>
      </c>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row>
    <row r="47" spans="1:213" s="3" customFormat="1" ht="12" customHeight="1" x14ac:dyDescent="0.2">
      <c r="A47" s="4"/>
      <c r="B47" s="382" t="s">
        <v>262</v>
      </c>
      <c r="C47" s="383"/>
      <c r="D47" s="301" t="s">
        <v>63</v>
      </c>
      <c r="E47" s="302"/>
      <c r="F47" s="302"/>
      <c r="G47" s="302"/>
      <c r="H47" s="302"/>
      <c r="I47" s="302"/>
      <c r="J47" s="302"/>
      <c r="K47" s="302"/>
      <c r="L47" s="302"/>
      <c r="M47" s="302"/>
      <c r="N47" s="302"/>
      <c r="O47" s="302"/>
      <c r="P47" s="302"/>
      <c r="Q47" s="302"/>
      <c r="R47" s="302"/>
      <c r="S47" s="302"/>
      <c r="T47" s="303"/>
      <c r="U47" s="214" t="s">
        <v>62</v>
      </c>
      <c r="V47" s="215"/>
      <c r="W47" s="216"/>
      <c r="X47" s="215"/>
      <c r="Y47" s="262">
        <f t="shared" si="1"/>
        <v>440</v>
      </c>
      <c r="Z47" s="263"/>
      <c r="AA47" s="265">
        <f t="shared" si="2"/>
        <v>232</v>
      </c>
      <c r="AB47" s="269"/>
      <c r="AC47" s="262">
        <v>116</v>
      </c>
      <c r="AD47" s="263"/>
      <c r="AE47" s="265">
        <v>0</v>
      </c>
      <c r="AF47" s="263"/>
      <c r="AG47" s="265">
        <v>116</v>
      </c>
      <c r="AH47" s="263"/>
      <c r="AI47" s="277"/>
      <c r="AJ47" s="278"/>
      <c r="AK47" s="214">
        <v>120</v>
      </c>
      <c r="AL47" s="215"/>
      <c r="AM47" s="216">
        <v>68</v>
      </c>
      <c r="AN47" s="215"/>
      <c r="AO47" s="216">
        <v>3</v>
      </c>
      <c r="AP47" s="246"/>
      <c r="AQ47" s="214">
        <v>200</v>
      </c>
      <c r="AR47" s="215"/>
      <c r="AS47" s="216">
        <v>96</v>
      </c>
      <c r="AT47" s="215"/>
      <c r="AU47" s="216">
        <v>6</v>
      </c>
      <c r="AV47" s="246"/>
      <c r="AW47" s="214">
        <v>120</v>
      </c>
      <c r="AX47" s="215"/>
      <c r="AY47" s="216">
        <v>68</v>
      </c>
      <c r="AZ47" s="215"/>
      <c r="BA47" s="216">
        <v>3</v>
      </c>
      <c r="BB47" s="246"/>
      <c r="BC47" s="242"/>
      <c r="BD47" s="225"/>
      <c r="BE47" s="225"/>
      <c r="BF47" s="225"/>
      <c r="BG47" s="216"/>
      <c r="BH47" s="246"/>
      <c r="BI47" s="242"/>
      <c r="BJ47" s="225"/>
      <c r="BK47" s="225"/>
      <c r="BL47" s="225"/>
      <c r="BM47" s="225"/>
      <c r="BN47" s="226"/>
      <c r="BO47" s="242"/>
      <c r="BP47" s="225"/>
      <c r="BQ47" s="225"/>
      <c r="BR47" s="225"/>
      <c r="BS47" s="225"/>
      <c r="BT47" s="226"/>
      <c r="BU47" s="242"/>
      <c r="BV47" s="225"/>
      <c r="BW47" s="225"/>
      <c r="BX47" s="225"/>
      <c r="BY47" s="225"/>
      <c r="BZ47" s="226"/>
      <c r="CA47" s="242"/>
      <c r="CB47" s="225"/>
      <c r="CC47" s="225"/>
      <c r="CD47" s="225"/>
      <c r="CE47" s="225"/>
      <c r="CF47" s="226"/>
      <c r="CG47" s="98" t="s">
        <v>168</v>
      </c>
      <c r="CH47" s="99"/>
      <c r="CI47" s="99"/>
      <c r="CJ47" s="100"/>
      <c r="CK47" s="15"/>
      <c r="CL47" s="94"/>
      <c r="CM47" s="4">
        <f t="shared" si="3"/>
        <v>12.222222222222221</v>
      </c>
      <c r="CN47" s="4">
        <f t="shared" si="4"/>
        <v>11</v>
      </c>
      <c r="CO47" s="4">
        <f t="shared" si="0"/>
        <v>12</v>
      </c>
      <c r="CP47" s="4">
        <f t="shared" si="5"/>
        <v>1.896551724137931</v>
      </c>
      <c r="CQ47" s="4">
        <f t="shared" si="6"/>
        <v>496</v>
      </c>
      <c r="CR47" s="15">
        <f t="shared" si="7"/>
        <v>8.6999999999999993</v>
      </c>
      <c r="CS47" s="4">
        <f t="shared" si="8"/>
        <v>19.333333333333332</v>
      </c>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row>
    <row r="48" spans="1:213" s="3" customFormat="1" ht="12" customHeight="1" x14ac:dyDescent="0.2">
      <c r="A48" s="4"/>
      <c r="B48" s="382" t="s">
        <v>263</v>
      </c>
      <c r="C48" s="383"/>
      <c r="D48" s="301" t="s">
        <v>66</v>
      </c>
      <c r="E48" s="302"/>
      <c r="F48" s="302"/>
      <c r="G48" s="302"/>
      <c r="H48" s="302"/>
      <c r="I48" s="302"/>
      <c r="J48" s="302"/>
      <c r="K48" s="302"/>
      <c r="L48" s="302"/>
      <c r="M48" s="302"/>
      <c r="N48" s="302"/>
      <c r="O48" s="302"/>
      <c r="P48" s="302"/>
      <c r="Q48" s="302"/>
      <c r="R48" s="302"/>
      <c r="S48" s="302"/>
      <c r="T48" s="303"/>
      <c r="U48" s="214"/>
      <c r="V48" s="215"/>
      <c r="W48" s="216">
        <v>1</v>
      </c>
      <c r="X48" s="246"/>
      <c r="Y48" s="262">
        <f t="shared" si="1"/>
        <v>120</v>
      </c>
      <c r="Z48" s="263"/>
      <c r="AA48" s="265">
        <f t="shared" si="2"/>
        <v>68</v>
      </c>
      <c r="AB48" s="269"/>
      <c r="AC48" s="262">
        <v>34</v>
      </c>
      <c r="AD48" s="263"/>
      <c r="AE48" s="265">
        <v>34</v>
      </c>
      <c r="AF48" s="263"/>
      <c r="AG48" s="265">
        <v>0</v>
      </c>
      <c r="AH48" s="263"/>
      <c r="AI48" s="265"/>
      <c r="AJ48" s="295"/>
      <c r="AK48" s="242">
        <v>120</v>
      </c>
      <c r="AL48" s="225"/>
      <c r="AM48" s="265">
        <v>68</v>
      </c>
      <c r="AN48" s="263"/>
      <c r="AO48" s="216">
        <v>3</v>
      </c>
      <c r="AP48" s="246"/>
      <c r="AQ48" s="262"/>
      <c r="AR48" s="263"/>
      <c r="AS48" s="265"/>
      <c r="AT48" s="263"/>
      <c r="AU48" s="216"/>
      <c r="AV48" s="246"/>
      <c r="AW48" s="242"/>
      <c r="AX48" s="225"/>
      <c r="AY48" s="225"/>
      <c r="AZ48" s="225"/>
      <c r="BA48" s="225"/>
      <c r="BB48" s="226"/>
      <c r="BC48" s="242"/>
      <c r="BD48" s="225"/>
      <c r="BE48" s="225"/>
      <c r="BF48" s="225"/>
      <c r="BG48" s="225"/>
      <c r="BH48" s="226"/>
      <c r="BI48" s="242"/>
      <c r="BJ48" s="225"/>
      <c r="BK48" s="225"/>
      <c r="BL48" s="225"/>
      <c r="BM48" s="225"/>
      <c r="BN48" s="226"/>
      <c r="BO48" s="242"/>
      <c r="BP48" s="225"/>
      <c r="BQ48" s="225"/>
      <c r="BR48" s="225"/>
      <c r="BS48" s="225"/>
      <c r="BT48" s="226"/>
      <c r="BU48" s="242"/>
      <c r="BV48" s="225"/>
      <c r="BW48" s="225"/>
      <c r="BX48" s="225"/>
      <c r="BY48" s="225"/>
      <c r="BZ48" s="226"/>
      <c r="CA48" s="242"/>
      <c r="CB48" s="225"/>
      <c r="CC48" s="225"/>
      <c r="CD48" s="225"/>
      <c r="CE48" s="225"/>
      <c r="CF48" s="226"/>
      <c r="CG48" s="211" t="s">
        <v>366</v>
      </c>
      <c r="CH48" s="212"/>
      <c r="CI48" s="212"/>
      <c r="CJ48" s="213"/>
      <c r="CK48" s="4"/>
      <c r="CL48" s="4"/>
      <c r="CM48" s="4">
        <f t="shared" si="3"/>
        <v>3.3333333333333335</v>
      </c>
      <c r="CN48" s="4">
        <f t="shared" si="4"/>
        <v>3</v>
      </c>
      <c r="CO48" s="4">
        <f t="shared" si="0"/>
        <v>3</v>
      </c>
      <c r="CP48" s="4">
        <f t="shared" si="5"/>
        <v>1.7647058823529411</v>
      </c>
      <c r="CQ48" s="4">
        <f t="shared" si="6"/>
        <v>136</v>
      </c>
      <c r="CR48" s="15">
        <f t="shared" si="7"/>
        <v>2.5499999999999998</v>
      </c>
      <c r="CS48" s="4">
        <f t="shared" si="8"/>
        <v>5.666666666666667</v>
      </c>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row>
    <row r="49" spans="1:222" ht="12" customHeight="1" x14ac:dyDescent="0.2">
      <c r="B49" s="304" t="s">
        <v>78</v>
      </c>
      <c r="C49" s="305"/>
      <c r="D49" s="499" t="s">
        <v>203</v>
      </c>
      <c r="E49" s="500"/>
      <c r="F49" s="500"/>
      <c r="G49" s="500"/>
      <c r="H49" s="500"/>
      <c r="I49" s="500"/>
      <c r="J49" s="500"/>
      <c r="K49" s="500"/>
      <c r="L49" s="500"/>
      <c r="M49" s="500"/>
      <c r="N49" s="500"/>
      <c r="O49" s="500"/>
      <c r="P49" s="500"/>
      <c r="Q49" s="500"/>
      <c r="R49" s="500"/>
      <c r="S49" s="500"/>
      <c r="T49" s="501"/>
      <c r="U49" s="214"/>
      <c r="V49" s="215"/>
      <c r="W49" s="216"/>
      <c r="X49" s="215"/>
      <c r="Y49" s="496">
        <f t="shared" si="1"/>
        <v>0</v>
      </c>
      <c r="Z49" s="495"/>
      <c r="AA49" s="493">
        <f t="shared" si="2"/>
        <v>0</v>
      </c>
      <c r="AB49" s="494"/>
      <c r="AC49" s="496"/>
      <c r="AD49" s="495"/>
      <c r="AE49" s="493"/>
      <c r="AF49" s="495"/>
      <c r="AG49" s="493"/>
      <c r="AH49" s="495"/>
      <c r="AI49" s="493"/>
      <c r="AJ49" s="494"/>
      <c r="AK49" s="479"/>
      <c r="AL49" s="480"/>
      <c r="AM49" s="486"/>
      <c r="AN49" s="480"/>
      <c r="AO49" s="486"/>
      <c r="AP49" s="487"/>
      <c r="AQ49" s="479"/>
      <c r="AR49" s="480"/>
      <c r="AS49" s="486"/>
      <c r="AT49" s="480"/>
      <c r="AU49" s="486"/>
      <c r="AV49" s="487"/>
      <c r="AW49" s="214"/>
      <c r="AX49" s="215"/>
      <c r="AY49" s="216"/>
      <c r="AZ49" s="215"/>
      <c r="BA49" s="225"/>
      <c r="BB49" s="226"/>
      <c r="BC49" s="242"/>
      <c r="BD49" s="225"/>
      <c r="BE49" s="225"/>
      <c r="BF49" s="225"/>
      <c r="BG49" s="225"/>
      <c r="BH49" s="226"/>
      <c r="BI49" s="242"/>
      <c r="BJ49" s="225"/>
      <c r="BK49" s="225"/>
      <c r="BL49" s="225"/>
      <c r="BM49" s="225"/>
      <c r="BN49" s="226"/>
      <c r="BO49" s="242"/>
      <c r="BP49" s="225"/>
      <c r="BQ49" s="225"/>
      <c r="BR49" s="225"/>
      <c r="BS49" s="225"/>
      <c r="BT49" s="226"/>
      <c r="BU49" s="242"/>
      <c r="BV49" s="225"/>
      <c r="BW49" s="225"/>
      <c r="BX49" s="225"/>
      <c r="BY49" s="225"/>
      <c r="BZ49" s="226"/>
      <c r="CA49" s="242"/>
      <c r="CB49" s="225"/>
      <c r="CC49" s="225"/>
      <c r="CD49" s="225"/>
      <c r="CE49" s="225"/>
      <c r="CF49" s="226"/>
      <c r="CG49" s="98"/>
      <c r="CH49" s="99"/>
      <c r="CI49" s="99"/>
      <c r="CJ49" s="100"/>
      <c r="CK49" s="4"/>
      <c r="CL49" s="4"/>
      <c r="CM49" s="4">
        <f t="shared" si="3"/>
        <v>0</v>
      </c>
      <c r="CN49" s="4">
        <f t="shared" si="4"/>
        <v>0</v>
      </c>
      <c r="CO49" s="4">
        <f t="shared" si="0"/>
        <v>0</v>
      </c>
      <c r="CR49" s="15">
        <f t="shared" si="7"/>
        <v>0</v>
      </c>
      <c r="CS49" s="4">
        <f t="shared" si="8"/>
        <v>0</v>
      </c>
      <c r="HF49" s="3"/>
      <c r="HG49" s="3"/>
      <c r="HH49" s="3"/>
      <c r="HI49" s="3"/>
      <c r="HJ49" s="3"/>
      <c r="HK49" s="3"/>
      <c r="HL49" s="3"/>
      <c r="HM49" s="3"/>
      <c r="HN49" s="3"/>
    </row>
    <row r="50" spans="1:222" ht="12" customHeight="1" x14ac:dyDescent="0.2">
      <c r="B50" s="382" t="s">
        <v>264</v>
      </c>
      <c r="C50" s="383"/>
      <c r="D50" s="301" t="s">
        <v>64</v>
      </c>
      <c r="E50" s="302"/>
      <c r="F50" s="302"/>
      <c r="G50" s="302"/>
      <c r="H50" s="302"/>
      <c r="I50" s="302"/>
      <c r="J50" s="302"/>
      <c r="K50" s="302"/>
      <c r="L50" s="302"/>
      <c r="M50" s="302"/>
      <c r="N50" s="302"/>
      <c r="O50" s="302"/>
      <c r="P50" s="302"/>
      <c r="Q50" s="302"/>
      <c r="R50" s="302"/>
      <c r="S50" s="302"/>
      <c r="T50" s="303"/>
      <c r="U50" s="214">
        <v>1.2</v>
      </c>
      <c r="V50" s="215"/>
      <c r="W50" s="216"/>
      <c r="X50" s="215"/>
      <c r="Y50" s="262">
        <f t="shared" si="1"/>
        <v>480</v>
      </c>
      <c r="Z50" s="263"/>
      <c r="AA50" s="265">
        <f t="shared" si="2"/>
        <v>196</v>
      </c>
      <c r="AB50" s="269"/>
      <c r="AC50" s="262">
        <v>98</v>
      </c>
      <c r="AD50" s="263"/>
      <c r="AE50" s="265">
        <v>66</v>
      </c>
      <c r="AF50" s="263"/>
      <c r="AG50" s="265">
        <v>32</v>
      </c>
      <c r="AH50" s="263"/>
      <c r="AI50" s="264"/>
      <c r="AJ50" s="265"/>
      <c r="AK50" s="242">
        <v>240</v>
      </c>
      <c r="AL50" s="225"/>
      <c r="AM50" s="225">
        <v>100</v>
      </c>
      <c r="AN50" s="225"/>
      <c r="AO50" s="216">
        <v>6</v>
      </c>
      <c r="AP50" s="246"/>
      <c r="AQ50" s="242">
        <v>240</v>
      </c>
      <c r="AR50" s="225"/>
      <c r="AS50" s="225">
        <v>96</v>
      </c>
      <c r="AT50" s="225"/>
      <c r="AU50" s="216">
        <v>6</v>
      </c>
      <c r="AV50" s="246"/>
      <c r="AW50" s="242"/>
      <c r="AX50" s="225"/>
      <c r="AY50" s="225"/>
      <c r="AZ50" s="225"/>
      <c r="BA50" s="216"/>
      <c r="BB50" s="246"/>
      <c r="BC50" s="242"/>
      <c r="BD50" s="225"/>
      <c r="BE50" s="225"/>
      <c r="BF50" s="225"/>
      <c r="BG50" s="225"/>
      <c r="BH50" s="226"/>
      <c r="BI50" s="242"/>
      <c r="BJ50" s="225"/>
      <c r="BK50" s="225"/>
      <c r="BL50" s="225"/>
      <c r="BM50" s="225"/>
      <c r="BN50" s="226"/>
      <c r="BO50" s="242"/>
      <c r="BP50" s="225"/>
      <c r="BQ50" s="225"/>
      <c r="BR50" s="225"/>
      <c r="BS50" s="225"/>
      <c r="BT50" s="226"/>
      <c r="BU50" s="242"/>
      <c r="BV50" s="225"/>
      <c r="BW50" s="225"/>
      <c r="BX50" s="225"/>
      <c r="BY50" s="225"/>
      <c r="BZ50" s="226"/>
      <c r="CA50" s="242"/>
      <c r="CB50" s="225"/>
      <c r="CC50" s="225"/>
      <c r="CD50" s="225"/>
      <c r="CE50" s="225"/>
      <c r="CF50" s="226"/>
      <c r="CG50" s="98" t="s">
        <v>170</v>
      </c>
      <c r="CH50" s="99"/>
      <c r="CI50" s="99"/>
      <c r="CJ50" s="100"/>
      <c r="CK50" s="15"/>
      <c r="CL50" s="94"/>
      <c r="CM50" s="4">
        <f t="shared" si="3"/>
        <v>13.333333333333334</v>
      </c>
      <c r="CN50" s="4">
        <f t="shared" si="4"/>
        <v>12</v>
      </c>
      <c r="CO50" s="4">
        <f t="shared" si="0"/>
        <v>12</v>
      </c>
      <c r="CP50" s="4">
        <f t="shared" si="5"/>
        <v>2.4489795918367347</v>
      </c>
      <c r="CQ50" s="4">
        <f t="shared" si="6"/>
        <v>496</v>
      </c>
      <c r="CR50" s="15">
        <f t="shared" si="7"/>
        <v>7.35</v>
      </c>
      <c r="CS50" s="4">
        <f t="shared" si="8"/>
        <v>16.333333333333332</v>
      </c>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HF50" s="3"/>
      <c r="HG50" s="3"/>
      <c r="HH50" s="3"/>
      <c r="HI50" s="3"/>
      <c r="HJ50" s="3"/>
      <c r="HK50" s="3"/>
      <c r="HL50" s="3"/>
      <c r="HM50" s="3"/>
      <c r="HN50" s="3"/>
    </row>
    <row r="51" spans="1:222" ht="12" customHeight="1" x14ac:dyDescent="0.2">
      <c r="B51" s="382" t="s">
        <v>265</v>
      </c>
      <c r="C51" s="383"/>
      <c r="D51" s="301" t="s">
        <v>65</v>
      </c>
      <c r="E51" s="302"/>
      <c r="F51" s="302"/>
      <c r="G51" s="302"/>
      <c r="H51" s="302"/>
      <c r="I51" s="302"/>
      <c r="J51" s="302"/>
      <c r="K51" s="302"/>
      <c r="L51" s="302"/>
      <c r="M51" s="302"/>
      <c r="N51" s="302"/>
      <c r="O51" s="302"/>
      <c r="P51" s="302"/>
      <c r="Q51" s="302"/>
      <c r="R51" s="302"/>
      <c r="S51" s="302"/>
      <c r="T51" s="303"/>
      <c r="U51" s="214">
        <v>1</v>
      </c>
      <c r="V51" s="215"/>
      <c r="W51" s="216"/>
      <c r="X51" s="215"/>
      <c r="Y51" s="262">
        <f t="shared" si="1"/>
        <v>120</v>
      </c>
      <c r="Z51" s="263"/>
      <c r="AA51" s="265">
        <f t="shared" si="2"/>
        <v>68</v>
      </c>
      <c r="AB51" s="269"/>
      <c r="AC51" s="262">
        <v>34</v>
      </c>
      <c r="AD51" s="263"/>
      <c r="AE51" s="265">
        <v>34</v>
      </c>
      <c r="AF51" s="263"/>
      <c r="AG51" s="265"/>
      <c r="AH51" s="263"/>
      <c r="AI51" s="264"/>
      <c r="AJ51" s="265"/>
      <c r="AK51" s="242">
        <v>120</v>
      </c>
      <c r="AL51" s="225"/>
      <c r="AM51" s="225">
        <v>68</v>
      </c>
      <c r="AN51" s="225"/>
      <c r="AO51" s="216">
        <v>3</v>
      </c>
      <c r="AP51" s="246"/>
      <c r="AQ51" s="242"/>
      <c r="AR51" s="225"/>
      <c r="AS51" s="225"/>
      <c r="AT51" s="225"/>
      <c r="AU51" s="225"/>
      <c r="AV51" s="226"/>
      <c r="AW51" s="242"/>
      <c r="AX51" s="225"/>
      <c r="AY51" s="225"/>
      <c r="AZ51" s="225"/>
      <c r="BA51" s="225"/>
      <c r="BB51" s="226"/>
      <c r="BC51" s="242"/>
      <c r="BD51" s="225"/>
      <c r="BE51" s="225"/>
      <c r="BF51" s="225"/>
      <c r="BG51" s="225"/>
      <c r="BH51" s="226"/>
      <c r="BI51" s="242"/>
      <c r="BJ51" s="225"/>
      <c r="BK51" s="225"/>
      <c r="BL51" s="225"/>
      <c r="BM51" s="225"/>
      <c r="BN51" s="226"/>
      <c r="BO51" s="242"/>
      <c r="BP51" s="225"/>
      <c r="BQ51" s="225"/>
      <c r="BR51" s="225"/>
      <c r="BS51" s="225"/>
      <c r="BT51" s="226"/>
      <c r="BU51" s="242"/>
      <c r="BV51" s="225"/>
      <c r="BW51" s="225"/>
      <c r="BX51" s="225"/>
      <c r="BY51" s="225"/>
      <c r="BZ51" s="226"/>
      <c r="CA51" s="242"/>
      <c r="CB51" s="225"/>
      <c r="CC51" s="225"/>
      <c r="CD51" s="225"/>
      <c r="CE51" s="225"/>
      <c r="CF51" s="226"/>
      <c r="CG51" s="98" t="s">
        <v>171</v>
      </c>
      <c r="CH51" s="99"/>
      <c r="CI51" s="99"/>
      <c r="CJ51" s="100"/>
      <c r="CK51" s="15"/>
      <c r="CL51" s="15"/>
      <c r="CM51" s="4">
        <f t="shared" si="3"/>
        <v>3.3333333333333335</v>
      </c>
      <c r="CN51" s="4">
        <f t="shared" si="4"/>
        <v>3</v>
      </c>
      <c r="CO51" s="4">
        <f t="shared" si="0"/>
        <v>3</v>
      </c>
      <c r="CP51" s="4">
        <f t="shared" si="5"/>
        <v>1.7647058823529411</v>
      </c>
      <c r="CQ51" s="4">
        <f t="shared" si="6"/>
        <v>136</v>
      </c>
      <c r="CR51" s="15">
        <f t="shared" si="7"/>
        <v>2.5499999999999998</v>
      </c>
      <c r="CS51" s="4">
        <f t="shared" si="8"/>
        <v>5.666666666666667</v>
      </c>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HF51" s="3"/>
      <c r="HG51" s="3"/>
      <c r="HH51" s="3"/>
      <c r="HI51" s="3"/>
      <c r="HJ51" s="3"/>
      <c r="HK51" s="3"/>
      <c r="HL51" s="3"/>
      <c r="HM51" s="3"/>
      <c r="HN51" s="3"/>
    </row>
    <row r="52" spans="1:222" ht="12" customHeight="1" x14ac:dyDescent="0.2">
      <c r="B52" s="304" t="s">
        <v>199</v>
      </c>
      <c r="C52" s="305"/>
      <c r="D52" s="96" t="s">
        <v>61</v>
      </c>
      <c r="E52" s="96"/>
      <c r="F52" s="96"/>
      <c r="G52" s="96"/>
      <c r="H52" s="96"/>
      <c r="I52" s="96"/>
      <c r="J52" s="96"/>
      <c r="K52" s="96"/>
      <c r="L52" s="96"/>
      <c r="M52" s="96"/>
      <c r="N52" s="96"/>
      <c r="O52" s="96"/>
      <c r="P52" s="96"/>
      <c r="Q52" s="96"/>
      <c r="R52" s="96"/>
      <c r="S52" s="96"/>
      <c r="T52" s="97"/>
      <c r="U52" s="214"/>
      <c r="V52" s="215"/>
      <c r="W52" s="216" t="s">
        <v>414</v>
      </c>
      <c r="X52" s="246"/>
      <c r="Y52" s="262">
        <f t="shared" si="1"/>
        <v>228</v>
      </c>
      <c r="Z52" s="263"/>
      <c r="AA52" s="265">
        <f t="shared" si="2"/>
        <v>98</v>
      </c>
      <c r="AB52" s="269"/>
      <c r="AC52" s="214">
        <v>0</v>
      </c>
      <c r="AD52" s="215"/>
      <c r="AE52" s="216">
        <v>0</v>
      </c>
      <c r="AF52" s="215"/>
      <c r="AG52" s="216">
        <v>98</v>
      </c>
      <c r="AH52" s="215"/>
      <c r="AI52" s="264"/>
      <c r="AJ52" s="265"/>
      <c r="AK52" s="214">
        <v>120</v>
      </c>
      <c r="AL52" s="215"/>
      <c r="AM52" s="216">
        <v>50</v>
      </c>
      <c r="AN52" s="215"/>
      <c r="AO52" s="216">
        <v>3</v>
      </c>
      <c r="AP52" s="246"/>
      <c r="AQ52" s="214">
        <v>108</v>
      </c>
      <c r="AR52" s="215"/>
      <c r="AS52" s="216">
        <v>48</v>
      </c>
      <c r="AT52" s="215"/>
      <c r="AU52" s="216">
        <v>3</v>
      </c>
      <c r="AV52" s="246"/>
      <c r="AW52" s="242"/>
      <c r="AX52" s="225"/>
      <c r="AY52" s="225"/>
      <c r="AZ52" s="225"/>
      <c r="BA52" s="216"/>
      <c r="BB52" s="246"/>
      <c r="BC52" s="242"/>
      <c r="BD52" s="225"/>
      <c r="BE52" s="225"/>
      <c r="BF52" s="225"/>
      <c r="BG52" s="216"/>
      <c r="BH52" s="246"/>
      <c r="BI52" s="242"/>
      <c r="BJ52" s="225"/>
      <c r="BK52" s="245"/>
      <c r="BL52" s="245"/>
      <c r="BM52" s="216"/>
      <c r="BN52" s="246"/>
      <c r="BO52" s="242"/>
      <c r="BP52" s="225"/>
      <c r="BQ52" s="245"/>
      <c r="BR52" s="245"/>
      <c r="BS52" s="216"/>
      <c r="BT52" s="246"/>
      <c r="BU52" s="242"/>
      <c r="BV52" s="225"/>
      <c r="BW52" s="245"/>
      <c r="BX52" s="245"/>
      <c r="BY52" s="216"/>
      <c r="BZ52" s="246"/>
      <c r="CA52" s="242"/>
      <c r="CB52" s="225"/>
      <c r="CC52" s="245"/>
      <c r="CD52" s="245"/>
      <c r="CE52" s="216"/>
      <c r="CF52" s="246"/>
      <c r="CG52" s="98" t="s">
        <v>162</v>
      </c>
      <c r="CH52" s="99"/>
      <c r="CI52" s="99"/>
      <c r="CJ52" s="100"/>
      <c r="CK52" s="15"/>
      <c r="CL52" s="15"/>
      <c r="CM52" s="4">
        <f t="shared" si="3"/>
        <v>6.333333333333333</v>
      </c>
      <c r="CN52" s="4">
        <f t="shared" si="4"/>
        <v>5.7</v>
      </c>
      <c r="CO52" s="4">
        <f t="shared" si="0"/>
        <v>6</v>
      </c>
      <c r="CP52" s="4">
        <f t="shared" si="5"/>
        <v>2.3265306122448979</v>
      </c>
      <c r="CQ52" s="4">
        <f t="shared" si="6"/>
        <v>256</v>
      </c>
      <c r="CR52" s="15">
        <f t="shared" si="7"/>
        <v>3.6749999999999998</v>
      </c>
      <c r="CS52" s="4">
        <f t="shared" si="8"/>
        <v>8.1666666666666661</v>
      </c>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HF52" s="3"/>
      <c r="HG52" s="3"/>
      <c r="HH52" s="3"/>
      <c r="HI52" s="3"/>
      <c r="HJ52" s="3"/>
      <c r="HK52" s="3"/>
      <c r="HL52" s="3"/>
      <c r="HM52" s="3"/>
      <c r="HN52" s="3"/>
    </row>
    <row r="53" spans="1:222" ht="12" customHeight="1" x14ac:dyDescent="0.2">
      <c r="B53" s="297" t="s">
        <v>142</v>
      </c>
      <c r="C53" s="298"/>
      <c r="D53" s="499" t="s">
        <v>247</v>
      </c>
      <c r="E53" s="500"/>
      <c r="F53" s="500"/>
      <c r="G53" s="500"/>
      <c r="H53" s="500"/>
      <c r="I53" s="500"/>
      <c r="J53" s="500"/>
      <c r="K53" s="500"/>
      <c r="L53" s="500"/>
      <c r="M53" s="500"/>
      <c r="N53" s="500"/>
      <c r="O53" s="500"/>
      <c r="P53" s="500"/>
      <c r="Q53" s="500"/>
      <c r="R53" s="500"/>
      <c r="S53" s="500"/>
      <c r="T53" s="501"/>
      <c r="U53" s="214"/>
      <c r="V53" s="215"/>
      <c r="W53" s="216"/>
      <c r="X53" s="246"/>
      <c r="Y53" s="262">
        <f t="shared" si="1"/>
        <v>0</v>
      </c>
      <c r="Z53" s="263"/>
      <c r="AA53" s="265">
        <f t="shared" si="2"/>
        <v>0</v>
      </c>
      <c r="AB53" s="269"/>
      <c r="AC53" s="262"/>
      <c r="AD53" s="263"/>
      <c r="AE53" s="265"/>
      <c r="AF53" s="263"/>
      <c r="AG53" s="265"/>
      <c r="AH53" s="263"/>
      <c r="AI53" s="265"/>
      <c r="AJ53" s="269"/>
      <c r="AK53" s="214"/>
      <c r="AL53" s="215"/>
      <c r="AM53" s="216"/>
      <c r="AN53" s="215"/>
      <c r="AO53" s="216"/>
      <c r="AP53" s="246"/>
      <c r="AQ53" s="214"/>
      <c r="AR53" s="215"/>
      <c r="AS53" s="216"/>
      <c r="AT53" s="215"/>
      <c r="AU53" s="216"/>
      <c r="AV53" s="246"/>
      <c r="AW53" s="214"/>
      <c r="AX53" s="215"/>
      <c r="AY53" s="216"/>
      <c r="AZ53" s="215"/>
      <c r="BA53" s="216"/>
      <c r="BB53" s="246"/>
      <c r="BC53" s="214"/>
      <c r="BD53" s="215"/>
      <c r="BE53" s="216"/>
      <c r="BF53" s="215"/>
      <c r="BG53" s="216"/>
      <c r="BH53" s="246"/>
      <c r="BI53" s="214"/>
      <c r="BJ53" s="215"/>
      <c r="BK53" s="216"/>
      <c r="BL53" s="215"/>
      <c r="BM53" s="216"/>
      <c r="BN53" s="246"/>
      <c r="BO53" s="243"/>
      <c r="BP53" s="244"/>
      <c r="BQ53" s="250"/>
      <c r="BR53" s="244"/>
      <c r="BS53" s="216"/>
      <c r="BT53" s="246"/>
      <c r="BU53" s="243"/>
      <c r="BV53" s="244"/>
      <c r="BW53" s="250"/>
      <c r="BX53" s="244"/>
      <c r="BY53" s="216"/>
      <c r="BZ53" s="246"/>
      <c r="CA53" s="243"/>
      <c r="CB53" s="244"/>
      <c r="CC53" s="250"/>
      <c r="CD53" s="244"/>
      <c r="CE53" s="216"/>
      <c r="CF53" s="246"/>
      <c r="CG53" s="98"/>
      <c r="CH53" s="99"/>
      <c r="CI53" s="99"/>
      <c r="CJ53" s="100"/>
      <c r="CL53" s="4"/>
      <c r="CM53" s="4">
        <f t="shared" si="3"/>
        <v>0</v>
      </c>
      <c r="CN53" s="4">
        <f t="shared" si="4"/>
        <v>0</v>
      </c>
      <c r="CO53" s="4">
        <f t="shared" si="0"/>
        <v>0</v>
      </c>
      <c r="CR53" s="15">
        <f t="shared" si="7"/>
        <v>0</v>
      </c>
      <c r="CS53" s="4">
        <f t="shared" si="8"/>
        <v>0</v>
      </c>
      <c r="HG53" s="3"/>
      <c r="HH53" s="3"/>
      <c r="HI53" s="3"/>
      <c r="HJ53" s="3"/>
      <c r="HK53" s="3"/>
      <c r="HL53" s="3"/>
      <c r="HM53" s="3"/>
      <c r="HN53" s="3"/>
    </row>
    <row r="54" spans="1:222" ht="12" customHeight="1" x14ac:dyDescent="0.2">
      <c r="B54" s="297" t="s">
        <v>266</v>
      </c>
      <c r="C54" s="298"/>
      <c r="D54" s="66" t="s">
        <v>225</v>
      </c>
      <c r="E54" s="99"/>
      <c r="F54" s="99"/>
      <c r="G54" s="99"/>
      <c r="H54" s="99"/>
      <c r="I54" s="99"/>
      <c r="J54" s="99"/>
      <c r="K54" s="99"/>
      <c r="L54" s="99"/>
      <c r="M54" s="99"/>
      <c r="N54" s="99"/>
      <c r="O54" s="99"/>
      <c r="P54" s="99"/>
      <c r="Q54" s="99"/>
      <c r="R54" s="99"/>
      <c r="S54" s="99"/>
      <c r="T54" s="100"/>
      <c r="U54" s="214"/>
      <c r="V54" s="215"/>
      <c r="W54" s="216">
        <v>2</v>
      </c>
      <c r="X54" s="246"/>
      <c r="Y54" s="262">
        <f t="shared" si="1"/>
        <v>108</v>
      </c>
      <c r="Z54" s="263"/>
      <c r="AA54" s="265">
        <f t="shared" si="2"/>
        <v>48</v>
      </c>
      <c r="AB54" s="269"/>
      <c r="AC54" s="262">
        <v>32</v>
      </c>
      <c r="AD54" s="263"/>
      <c r="AE54" s="265">
        <v>16</v>
      </c>
      <c r="AF54" s="263"/>
      <c r="AG54" s="265"/>
      <c r="AH54" s="263"/>
      <c r="AI54" s="264"/>
      <c r="AJ54" s="264"/>
      <c r="AK54" s="242"/>
      <c r="AL54" s="225"/>
      <c r="AM54" s="225"/>
      <c r="AN54" s="225"/>
      <c r="AO54" s="225"/>
      <c r="AP54" s="226"/>
      <c r="AQ54" s="214">
        <v>108</v>
      </c>
      <c r="AR54" s="215"/>
      <c r="AS54" s="216">
        <v>48</v>
      </c>
      <c r="AT54" s="215"/>
      <c r="AU54" s="216">
        <v>3</v>
      </c>
      <c r="AV54" s="246"/>
      <c r="AW54" s="214"/>
      <c r="AX54" s="215"/>
      <c r="AY54" s="216"/>
      <c r="AZ54" s="215"/>
      <c r="BA54" s="216"/>
      <c r="BB54" s="246"/>
      <c r="BC54" s="214"/>
      <c r="BD54" s="215"/>
      <c r="BE54" s="216"/>
      <c r="BF54" s="215"/>
      <c r="BG54" s="216"/>
      <c r="BH54" s="246"/>
      <c r="BI54" s="214"/>
      <c r="BJ54" s="215"/>
      <c r="BK54" s="216"/>
      <c r="BL54" s="215"/>
      <c r="BM54" s="216"/>
      <c r="BN54" s="246"/>
      <c r="BO54" s="214"/>
      <c r="BP54" s="215"/>
      <c r="BQ54" s="216"/>
      <c r="BR54" s="215"/>
      <c r="BS54" s="216"/>
      <c r="BT54" s="246"/>
      <c r="BU54" s="242"/>
      <c r="BV54" s="225"/>
      <c r="BW54" s="245"/>
      <c r="BX54" s="245"/>
      <c r="BY54" s="216"/>
      <c r="BZ54" s="246"/>
      <c r="CA54" s="242"/>
      <c r="CB54" s="225"/>
      <c r="CC54" s="245"/>
      <c r="CD54" s="245"/>
      <c r="CE54" s="216"/>
      <c r="CF54" s="246"/>
      <c r="CG54" s="211" t="s">
        <v>372</v>
      </c>
      <c r="CH54" s="212"/>
      <c r="CI54" s="212"/>
      <c r="CJ54" s="213"/>
      <c r="CL54" s="4"/>
      <c r="CM54" s="4">
        <f t="shared" si="3"/>
        <v>3</v>
      </c>
      <c r="CN54" s="4">
        <f t="shared" si="4"/>
        <v>2.7</v>
      </c>
      <c r="CO54" s="4">
        <f t="shared" si="0"/>
        <v>3</v>
      </c>
      <c r="CP54" s="4">
        <f t="shared" si="5"/>
        <v>2.25</v>
      </c>
      <c r="CQ54" s="4">
        <f t="shared" si="6"/>
        <v>136</v>
      </c>
      <c r="CR54" s="15">
        <f t="shared" si="7"/>
        <v>1.8</v>
      </c>
      <c r="CS54" s="4">
        <f t="shared" si="8"/>
        <v>4</v>
      </c>
      <c r="HG54" s="3"/>
      <c r="HH54" s="3"/>
      <c r="HI54" s="3"/>
      <c r="HJ54" s="3"/>
      <c r="HK54" s="3"/>
      <c r="HL54" s="3"/>
      <c r="HM54" s="3"/>
      <c r="HN54" s="3"/>
    </row>
    <row r="55" spans="1:222" ht="12" customHeight="1" x14ac:dyDescent="0.2">
      <c r="B55" s="297" t="s">
        <v>267</v>
      </c>
      <c r="C55" s="298"/>
      <c r="D55" s="66" t="s">
        <v>226</v>
      </c>
      <c r="E55" s="99"/>
      <c r="F55" s="99"/>
      <c r="G55" s="99"/>
      <c r="H55" s="99"/>
      <c r="I55" s="99"/>
      <c r="J55" s="99"/>
      <c r="K55" s="99"/>
      <c r="L55" s="99"/>
      <c r="M55" s="99"/>
      <c r="N55" s="99"/>
      <c r="O55" s="99"/>
      <c r="P55" s="99"/>
      <c r="Q55" s="99"/>
      <c r="R55" s="99"/>
      <c r="S55" s="99"/>
      <c r="T55" s="100"/>
      <c r="U55" s="214">
        <v>4</v>
      </c>
      <c r="V55" s="215"/>
      <c r="W55" s="216">
        <v>3</v>
      </c>
      <c r="X55" s="246"/>
      <c r="Y55" s="262">
        <f t="shared" si="1"/>
        <v>228</v>
      </c>
      <c r="Z55" s="263"/>
      <c r="AA55" s="265">
        <f t="shared" si="2"/>
        <v>114</v>
      </c>
      <c r="AB55" s="269"/>
      <c r="AC55" s="262">
        <v>82</v>
      </c>
      <c r="AD55" s="263"/>
      <c r="AE55" s="265">
        <v>16</v>
      </c>
      <c r="AF55" s="263"/>
      <c r="AG55" s="265">
        <v>16</v>
      </c>
      <c r="AH55" s="263"/>
      <c r="AI55" s="264"/>
      <c r="AJ55" s="264"/>
      <c r="AK55" s="242"/>
      <c r="AL55" s="225"/>
      <c r="AM55" s="225"/>
      <c r="AN55" s="225"/>
      <c r="AO55" s="225"/>
      <c r="AP55" s="226"/>
      <c r="AQ55" s="242"/>
      <c r="AR55" s="225"/>
      <c r="AS55" s="225"/>
      <c r="AT55" s="225"/>
      <c r="AU55" s="225"/>
      <c r="AV55" s="226"/>
      <c r="AW55" s="214">
        <v>120</v>
      </c>
      <c r="AX55" s="215"/>
      <c r="AY55" s="216">
        <v>66</v>
      </c>
      <c r="AZ55" s="215"/>
      <c r="BA55" s="216">
        <v>3</v>
      </c>
      <c r="BB55" s="246"/>
      <c r="BC55" s="214">
        <v>108</v>
      </c>
      <c r="BD55" s="215"/>
      <c r="BE55" s="216">
        <v>48</v>
      </c>
      <c r="BF55" s="215"/>
      <c r="BG55" s="216">
        <v>3</v>
      </c>
      <c r="BH55" s="246"/>
      <c r="BI55" s="214"/>
      <c r="BJ55" s="215"/>
      <c r="BK55" s="216"/>
      <c r="BL55" s="215"/>
      <c r="BM55" s="216"/>
      <c r="BN55" s="246"/>
      <c r="BO55" s="214"/>
      <c r="BP55" s="215"/>
      <c r="BQ55" s="216"/>
      <c r="BR55" s="215"/>
      <c r="BS55" s="216"/>
      <c r="BT55" s="246"/>
      <c r="BU55" s="242"/>
      <c r="BV55" s="225"/>
      <c r="BW55" s="245"/>
      <c r="BX55" s="245"/>
      <c r="BY55" s="216"/>
      <c r="BZ55" s="246"/>
      <c r="CA55" s="242"/>
      <c r="CB55" s="225"/>
      <c r="CC55" s="245"/>
      <c r="CD55" s="245"/>
      <c r="CE55" s="216"/>
      <c r="CF55" s="246"/>
      <c r="CG55" s="211" t="s">
        <v>373</v>
      </c>
      <c r="CH55" s="212"/>
      <c r="CI55" s="212"/>
      <c r="CJ55" s="213"/>
      <c r="CL55" s="4"/>
      <c r="CM55" s="4">
        <f t="shared" si="3"/>
        <v>6.333333333333333</v>
      </c>
      <c r="CN55" s="4">
        <f t="shared" si="4"/>
        <v>5.7</v>
      </c>
      <c r="CO55" s="4">
        <f t="shared" si="0"/>
        <v>6</v>
      </c>
      <c r="CP55" s="4">
        <f t="shared" si="5"/>
        <v>2</v>
      </c>
      <c r="CQ55" s="4">
        <f t="shared" si="6"/>
        <v>256</v>
      </c>
      <c r="CR55" s="15">
        <f t="shared" si="7"/>
        <v>4.2750000000000004</v>
      </c>
      <c r="CS55" s="4">
        <f t="shared" si="8"/>
        <v>9.5</v>
      </c>
      <c r="HG55" s="3"/>
      <c r="HH55" s="3"/>
      <c r="HI55" s="3"/>
      <c r="HJ55" s="3"/>
      <c r="HK55" s="3"/>
      <c r="HL55" s="3"/>
      <c r="HM55" s="3"/>
      <c r="HN55" s="3"/>
    </row>
    <row r="56" spans="1:222" ht="12" customHeight="1" x14ac:dyDescent="0.2">
      <c r="B56" s="297" t="s">
        <v>268</v>
      </c>
      <c r="C56" s="298"/>
      <c r="D56" s="301" t="s">
        <v>229</v>
      </c>
      <c r="E56" s="302"/>
      <c r="F56" s="302"/>
      <c r="G56" s="302"/>
      <c r="H56" s="302"/>
      <c r="I56" s="302"/>
      <c r="J56" s="302"/>
      <c r="K56" s="302"/>
      <c r="L56" s="302"/>
      <c r="M56" s="302"/>
      <c r="N56" s="302"/>
      <c r="O56" s="302"/>
      <c r="P56" s="302"/>
      <c r="Q56" s="302"/>
      <c r="R56" s="302"/>
      <c r="S56" s="302"/>
      <c r="T56" s="303"/>
      <c r="U56" s="214"/>
      <c r="V56" s="215"/>
      <c r="W56" s="216">
        <v>3</v>
      </c>
      <c r="X56" s="246"/>
      <c r="Y56" s="262">
        <f t="shared" si="1"/>
        <v>160</v>
      </c>
      <c r="Z56" s="263"/>
      <c r="AA56" s="265">
        <f t="shared" si="2"/>
        <v>82</v>
      </c>
      <c r="AB56" s="269"/>
      <c r="AC56" s="262">
        <v>50</v>
      </c>
      <c r="AD56" s="263"/>
      <c r="AE56" s="265">
        <v>16</v>
      </c>
      <c r="AF56" s="263"/>
      <c r="AG56" s="265">
        <v>16</v>
      </c>
      <c r="AH56" s="263"/>
      <c r="AI56" s="264"/>
      <c r="AJ56" s="264"/>
      <c r="AK56" s="242"/>
      <c r="AL56" s="225"/>
      <c r="AM56" s="225"/>
      <c r="AN56" s="225"/>
      <c r="AO56" s="225"/>
      <c r="AP56" s="226"/>
      <c r="AQ56" s="242"/>
      <c r="AR56" s="225"/>
      <c r="AS56" s="225"/>
      <c r="AT56" s="225"/>
      <c r="AU56" s="225"/>
      <c r="AV56" s="226"/>
      <c r="AW56" s="214">
        <v>160</v>
      </c>
      <c r="AX56" s="215"/>
      <c r="AY56" s="216">
        <v>82</v>
      </c>
      <c r="AZ56" s="215"/>
      <c r="BA56" s="216">
        <v>4</v>
      </c>
      <c r="BB56" s="246"/>
      <c r="BC56" s="214"/>
      <c r="BD56" s="215"/>
      <c r="BE56" s="216"/>
      <c r="BF56" s="215"/>
      <c r="BG56" s="216"/>
      <c r="BH56" s="246"/>
      <c r="BI56" s="214"/>
      <c r="BJ56" s="215"/>
      <c r="BK56" s="216"/>
      <c r="BL56" s="215"/>
      <c r="BM56" s="216"/>
      <c r="BN56" s="246"/>
      <c r="BO56" s="214"/>
      <c r="BP56" s="215"/>
      <c r="BQ56" s="216"/>
      <c r="BR56" s="215"/>
      <c r="BS56" s="216"/>
      <c r="BT56" s="246"/>
      <c r="BU56" s="242"/>
      <c r="BV56" s="225"/>
      <c r="BW56" s="245"/>
      <c r="BX56" s="245"/>
      <c r="BY56" s="216"/>
      <c r="BZ56" s="246"/>
      <c r="CA56" s="242"/>
      <c r="CB56" s="225"/>
      <c r="CC56" s="245"/>
      <c r="CD56" s="245"/>
      <c r="CE56" s="216"/>
      <c r="CF56" s="246"/>
      <c r="CG56" s="98" t="s">
        <v>174</v>
      </c>
      <c r="CH56" s="99"/>
      <c r="CI56" s="99"/>
      <c r="CJ56" s="100"/>
      <c r="CL56" s="4"/>
      <c r="CM56" s="4">
        <f t="shared" si="3"/>
        <v>4.4444444444444446</v>
      </c>
      <c r="CN56" s="4">
        <f t="shared" si="4"/>
        <v>4</v>
      </c>
      <c r="CO56" s="4">
        <f t="shared" si="0"/>
        <v>4</v>
      </c>
      <c r="CP56" s="4">
        <f t="shared" si="5"/>
        <v>1.9512195121951219</v>
      </c>
      <c r="CQ56" s="4">
        <f t="shared" si="6"/>
        <v>176</v>
      </c>
      <c r="CR56" s="15">
        <f t="shared" si="7"/>
        <v>3.0750000000000002</v>
      </c>
      <c r="CS56" s="4">
        <f t="shared" si="8"/>
        <v>6.833333333333333</v>
      </c>
      <c r="HG56" s="3"/>
      <c r="HH56" s="3"/>
      <c r="HI56" s="3"/>
      <c r="HJ56" s="3"/>
      <c r="HK56" s="3"/>
      <c r="HL56" s="3"/>
      <c r="HM56" s="3"/>
      <c r="HN56" s="3"/>
    </row>
    <row r="57" spans="1:222" ht="12" customHeight="1" x14ac:dyDescent="0.2">
      <c r="B57" s="299" t="s">
        <v>269</v>
      </c>
      <c r="C57" s="300"/>
      <c r="D57" s="66" t="s">
        <v>227</v>
      </c>
      <c r="E57" s="99"/>
      <c r="F57" s="99"/>
      <c r="G57" s="99"/>
      <c r="H57" s="99"/>
      <c r="I57" s="99"/>
      <c r="J57" s="99"/>
      <c r="K57" s="99"/>
      <c r="L57" s="99"/>
      <c r="M57" s="99"/>
      <c r="N57" s="99"/>
      <c r="O57" s="99"/>
      <c r="P57" s="99"/>
      <c r="Q57" s="99"/>
      <c r="R57" s="99"/>
      <c r="S57" s="99"/>
      <c r="T57" s="100"/>
      <c r="U57" s="214">
        <v>4</v>
      </c>
      <c r="V57" s="215"/>
      <c r="W57" s="216">
        <v>3</v>
      </c>
      <c r="X57" s="246"/>
      <c r="Y57" s="262">
        <f t="shared" ref="Y57:Y65" si="9">AK57+AQ57+AW57+BC57+BI57+BO57+BU57+CA57</f>
        <v>360</v>
      </c>
      <c r="Z57" s="263"/>
      <c r="AA57" s="265">
        <f t="shared" ref="AA57:AA65" si="10">AM57+AS57+AY57+BE57+BK57+BQ57+BW57+CC57</f>
        <v>164</v>
      </c>
      <c r="AB57" s="269"/>
      <c r="AC57" s="262">
        <v>82</v>
      </c>
      <c r="AD57" s="263"/>
      <c r="AE57" s="265">
        <v>32</v>
      </c>
      <c r="AF57" s="263"/>
      <c r="AG57" s="265">
        <v>50</v>
      </c>
      <c r="AH57" s="263"/>
      <c r="AI57" s="265"/>
      <c r="AJ57" s="295"/>
      <c r="AK57" s="242"/>
      <c r="AL57" s="225"/>
      <c r="AM57" s="225"/>
      <c r="AN57" s="225"/>
      <c r="AO57" s="225"/>
      <c r="AP57" s="226"/>
      <c r="AQ57" s="242"/>
      <c r="AR57" s="225"/>
      <c r="AS57" s="225"/>
      <c r="AT57" s="225"/>
      <c r="AU57" s="225"/>
      <c r="AV57" s="226"/>
      <c r="AW57" s="214">
        <v>240</v>
      </c>
      <c r="AX57" s="215"/>
      <c r="AY57" s="216">
        <v>100</v>
      </c>
      <c r="AZ57" s="215"/>
      <c r="BA57" s="216">
        <v>6</v>
      </c>
      <c r="BB57" s="246"/>
      <c r="BC57" s="214">
        <v>120</v>
      </c>
      <c r="BD57" s="215"/>
      <c r="BE57" s="216">
        <v>64</v>
      </c>
      <c r="BF57" s="215"/>
      <c r="BG57" s="216">
        <v>3</v>
      </c>
      <c r="BH57" s="246"/>
      <c r="BI57" s="242"/>
      <c r="BJ57" s="225"/>
      <c r="BK57" s="225"/>
      <c r="BL57" s="225"/>
      <c r="BM57" s="225"/>
      <c r="BN57" s="226"/>
      <c r="BO57" s="242"/>
      <c r="BP57" s="225"/>
      <c r="BQ57" s="225"/>
      <c r="BR57" s="225"/>
      <c r="BS57" s="225"/>
      <c r="BT57" s="226"/>
      <c r="BU57" s="242"/>
      <c r="BV57" s="225"/>
      <c r="BW57" s="225"/>
      <c r="BX57" s="225"/>
      <c r="BY57" s="225"/>
      <c r="BZ57" s="226"/>
      <c r="CA57" s="242"/>
      <c r="CB57" s="225"/>
      <c r="CC57" s="225"/>
      <c r="CD57" s="225"/>
      <c r="CE57" s="225"/>
      <c r="CF57" s="226"/>
      <c r="CG57" s="98" t="s">
        <v>176</v>
      </c>
      <c r="CH57" s="99"/>
      <c r="CI57" s="99"/>
      <c r="CJ57" s="100"/>
      <c r="CK57" s="4"/>
      <c r="CL57" s="4"/>
      <c r="CM57" s="4">
        <f t="shared" ref="CM57:CM110" si="11">Y57/36</f>
        <v>10</v>
      </c>
      <c r="CN57" s="4">
        <f t="shared" si="4"/>
        <v>9</v>
      </c>
      <c r="CO57" s="4">
        <f t="shared" ref="CO57:CO110" si="12">AO57+AU57+BA57+BG57+BM57+BS57+BY57+CE57</f>
        <v>9</v>
      </c>
      <c r="CP57" s="4">
        <f t="shared" si="5"/>
        <v>2.1951219512195124</v>
      </c>
      <c r="CQ57" s="4">
        <f t="shared" si="6"/>
        <v>376</v>
      </c>
      <c r="CR57" s="15">
        <f t="shared" si="7"/>
        <v>6.15</v>
      </c>
      <c r="CS57" s="4">
        <f t="shared" si="8"/>
        <v>13.666666666666666</v>
      </c>
      <c r="HF57" s="3"/>
      <c r="HG57" s="3"/>
      <c r="HH57" s="3"/>
      <c r="HI57" s="3"/>
      <c r="HJ57" s="3"/>
      <c r="HK57" s="3"/>
      <c r="HL57" s="3"/>
      <c r="HM57" s="3"/>
      <c r="HN57" s="3"/>
    </row>
    <row r="58" spans="1:222" ht="24" customHeight="1" x14ac:dyDescent="0.2">
      <c r="B58" s="382"/>
      <c r="C58" s="383"/>
      <c r="D58" s="296" t="s">
        <v>228</v>
      </c>
      <c r="E58" s="228"/>
      <c r="F58" s="228"/>
      <c r="G58" s="228"/>
      <c r="H58" s="228"/>
      <c r="I58" s="228"/>
      <c r="J58" s="228"/>
      <c r="K58" s="228"/>
      <c r="L58" s="228"/>
      <c r="M58" s="228"/>
      <c r="N58" s="228"/>
      <c r="O58" s="228"/>
      <c r="P58" s="228"/>
      <c r="Q58" s="228"/>
      <c r="R58" s="228"/>
      <c r="S58" s="228"/>
      <c r="T58" s="229"/>
      <c r="U58" s="214"/>
      <c r="V58" s="215"/>
      <c r="W58" s="216"/>
      <c r="X58" s="246"/>
      <c r="Y58" s="262">
        <f t="shared" si="9"/>
        <v>40</v>
      </c>
      <c r="Z58" s="263"/>
      <c r="AA58" s="265">
        <f t="shared" si="10"/>
        <v>0</v>
      </c>
      <c r="AB58" s="269"/>
      <c r="AC58" s="262"/>
      <c r="AD58" s="263"/>
      <c r="AE58" s="265"/>
      <c r="AF58" s="263"/>
      <c r="AG58" s="265"/>
      <c r="AH58" s="263"/>
      <c r="AI58" s="307"/>
      <c r="AJ58" s="502"/>
      <c r="AK58" s="384"/>
      <c r="AL58" s="272"/>
      <c r="AM58" s="272"/>
      <c r="AN58" s="272"/>
      <c r="AO58" s="272"/>
      <c r="AP58" s="443"/>
      <c r="AQ58" s="384"/>
      <c r="AR58" s="272"/>
      <c r="AS58" s="272"/>
      <c r="AT58" s="272"/>
      <c r="AU58" s="272"/>
      <c r="AV58" s="443"/>
      <c r="AW58" s="384"/>
      <c r="AX58" s="272"/>
      <c r="AY58" s="272"/>
      <c r="AZ58" s="272"/>
      <c r="BA58" s="339"/>
      <c r="BB58" s="340"/>
      <c r="BC58" s="384">
        <v>40</v>
      </c>
      <c r="BD58" s="272"/>
      <c r="BE58" s="272"/>
      <c r="BF58" s="272"/>
      <c r="BG58" s="339">
        <v>1</v>
      </c>
      <c r="BH58" s="340"/>
      <c r="BI58" s="384"/>
      <c r="BJ58" s="272"/>
      <c r="BK58" s="272"/>
      <c r="BL58" s="272"/>
      <c r="BM58" s="272"/>
      <c r="BN58" s="443"/>
      <c r="BO58" s="384"/>
      <c r="BP58" s="272"/>
      <c r="BQ58" s="272"/>
      <c r="BR58" s="272"/>
      <c r="BS58" s="272"/>
      <c r="BT58" s="443"/>
      <c r="BU58" s="384"/>
      <c r="BV58" s="272"/>
      <c r="BW58" s="272"/>
      <c r="BX58" s="272"/>
      <c r="BY58" s="272"/>
      <c r="BZ58" s="443"/>
      <c r="CA58" s="384"/>
      <c r="CB58" s="272"/>
      <c r="CC58" s="272"/>
      <c r="CD58" s="272"/>
      <c r="CE58" s="272"/>
      <c r="CF58" s="443"/>
      <c r="CG58" s="211" t="s">
        <v>462</v>
      </c>
      <c r="CH58" s="212"/>
      <c r="CI58" s="212"/>
      <c r="CJ58" s="213"/>
      <c r="CK58" s="4"/>
      <c r="CL58" s="4"/>
      <c r="CM58" s="4">
        <f t="shared" si="11"/>
        <v>1.1111111111111112</v>
      </c>
      <c r="CN58" s="4">
        <f t="shared" si="4"/>
        <v>1</v>
      </c>
      <c r="CO58" s="4">
        <f t="shared" si="12"/>
        <v>1</v>
      </c>
      <c r="CQ58" s="4">
        <f t="shared" si="6"/>
        <v>56</v>
      </c>
      <c r="CR58" s="15">
        <f t="shared" si="7"/>
        <v>0</v>
      </c>
      <c r="CS58" s="4">
        <f t="shared" si="8"/>
        <v>0</v>
      </c>
      <c r="HF58" s="3"/>
      <c r="HG58" s="3"/>
      <c r="HH58" s="3"/>
      <c r="HI58" s="3"/>
      <c r="HJ58" s="3"/>
      <c r="HK58" s="3"/>
      <c r="HL58" s="3"/>
      <c r="HM58" s="3"/>
      <c r="HN58" s="3"/>
    </row>
    <row r="59" spans="1:222" s="5" customFormat="1" ht="12" customHeight="1" x14ac:dyDescent="0.2">
      <c r="A59" s="15"/>
      <c r="B59" s="304" t="s">
        <v>143</v>
      </c>
      <c r="C59" s="305"/>
      <c r="D59" s="397" t="s">
        <v>497</v>
      </c>
      <c r="E59" s="228"/>
      <c r="F59" s="228"/>
      <c r="G59" s="228"/>
      <c r="H59" s="228"/>
      <c r="I59" s="228"/>
      <c r="J59" s="228"/>
      <c r="K59" s="228"/>
      <c r="L59" s="228"/>
      <c r="M59" s="228"/>
      <c r="N59" s="228"/>
      <c r="O59" s="228"/>
      <c r="P59" s="228"/>
      <c r="Q59" s="228"/>
      <c r="R59" s="228"/>
      <c r="S59" s="228"/>
      <c r="T59" s="229"/>
      <c r="U59" s="243"/>
      <c r="V59" s="244"/>
      <c r="W59" s="250"/>
      <c r="X59" s="251"/>
      <c r="Y59" s="258">
        <f t="shared" si="9"/>
        <v>0</v>
      </c>
      <c r="Z59" s="259"/>
      <c r="AA59" s="256">
        <f t="shared" si="10"/>
        <v>0</v>
      </c>
      <c r="AB59" s="257"/>
      <c r="AC59" s="258"/>
      <c r="AD59" s="259"/>
      <c r="AE59" s="256"/>
      <c r="AF59" s="259"/>
      <c r="AG59" s="256"/>
      <c r="AH59" s="259"/>
      <c r="AI59" s="256"/>
      <c r="AJ59" s="257"/>
      <c r="AK59" s="243"/>
      <c r="AL59" s="244"/>
      <c r="AM59" s="250"/>
      <c r="AN59" s="244"/>
      <c r="AO59" s="250"/>
      <c r="AP59" s="251"/>
      <c r="AQ59" s="243"/>
      <c r="AR59" s="244"/>
      <c r="AS59" s="250"/>
      <c r="AT59" s="244"/>
      <c r="AU59" s="250"/>
      <c r="AV59" s="251"/>
      <c r="AW59" s="243"/>
      <c r="AX59" s="244"/>
      <c r="AY59" s="250"/>
      <c r="AZ59" s="244"/>
      <c r="BA59" s="250"/>
      <c r="BB59" s="251"/>
      <c r="BC59" s="243"/>
      <c r="BD59" s="244"/>
      <c r="BE59" s="250"/>
      <c r="BF59" s="244"/>
      <c r="BG59" s="250"/>
      <c r="BH59" s="251"/>
      <c r="BI59" s="243"/>
      <c r="BJ59" s="244"/>
      <c r="BK59" s="250"/>
      <c r="BL59" s="244"/>
      <c r="BM59" s="250"/>
      <c r="BN59" s="251"/>
      <c r="BO59" s="243"/>
      <c r="BP59" s="244"/>
      <c r="BQ59" s="250"/>
      <c r="BR59" s="244"/>
      <c r="BS59" s="250"/>
      <c r="BT59" s="251"/>
      <c r="BU59" s="243"/>
      <c r="BV59" s="244"/>
      <c r="BW59" s="250"/>
      <c r="BX59" s="244"/>
      <c r="BY59" s="250"/>
      <c r="BZ59" s="251"/>
      <c r="CA59" s="243"/>
      <c r="CB59" s="244"/>
      <c r="CC59" s="250"/>
      <c r="CD59" s="244"/>
      <c r="CE59" s="250"/>
      <c r="CF59" s="251"/>
      <c r="CG59" s="101"/>
      <c r="CH59" s="96"/>
      <c r="CI59" s="96"/>
      <c r="CJ59" s="97"/>
      <c r="CK59" s="15"/>
      <c r="CL59" s="15"/>
      <c r="CM59" s="4">
        <f t="shared" si="11"/>
        <v>0</v>
      </c>
      <c r="CN59" s="4"/>
      <c r="CO59" s="4"/>
      <c r="CP59" s="4"/>
      <c r="CQ59" s="4"/>
      <c r="CR59" s="15">
        <f t="shared" si="7"/>
        <v>0</v>
      </c>
      <c r="CS59" s="4">
        <f t="shared" si="8"/>
        <v>0</v>
      </c>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row>
    <row r="60" spans="1:222" ht="24" customHeight="1" x14ac:dyDescent="0.2">
      <c r="B60" s="299" t="s">
        <v>270</v>
      </c>
      <c r="C60" s="300"/>
      <c r="D60" s="296" t="s">
        <v>230</v>
      </c>
      <c r="E60" s="228"/>
      <c r="F60" s="228"/>
      <c r="G60" s="228"/>
      <c r="H60" s="228"/>
      <c r="I60" s="228"/>
      <c r="J60" s="228"/>
      <c r="K60" s="228"/>
      <c r="L60" s="228"/>
      <c r="M60" s="228"/>
      <c r="N60" s="228"/>
      <c r="O60" s="228"/>
      <c r="P60" s="228"/>
      <c r="Q60" s="228"/>
      <c r="R60" s="228"/>
      <c r="S60" s="228"/>
      <c r="T60" s="229"/>
      <c r="U60" s="214">
        <v>5</v>
      </c>
      <c r="V60" s="215"/>
      <c r="W60" s="216">
        <v>4</v>
      </c>
      <c r="X60" s="246"/>
      <c r="Y60" s="262">
        <f t="shared" si="9"/>
        <v>336</v>
      </c>
      <c r="Z60" s="263"/>
      <c r="AA60" s="265">
        <f t="shared" si="10"/>
        <v>162</v>
      </c>
      <c r="AB60" s="269"/>
      <c r="AC60" s="262">
        <v>98</v>
      </c>
      <c r="AD60" s="263"/>
      <c r="AE60" s="265">
        <v>32</v>
      </c>
      <c r="AF60" s="263"/>
      <c r="AG60" s="265">
        <v>32</v>
      </c>
      <c r="AH60" s="263"/>
      <c r="AI60" s="265"/>
      <c r="AJ60" s="263"/>
      <c r="AK60" s="242"/>
      <c r="AL60" s="225"/>
      <c r="AM60" s="225"/>
      <c r="AN60" s="225"/>
      <c r="AO60" s="225"/>
      <c r="AP60" s="226"/>
      <c r="AQ60" s="242"/>
      <c r="AR60" s="225"/>
      <c r="AS60" s="225"/>
      <c r="AT60" s="225"/>
      <c r="AU60" s="225"/>
      <c r="AV60" s="226"/>
      <c r="AW60" s="242"/>
      <c r="AX60" s="225"/>
      <c r="AY60" s="225"/>
      <c r="AZ60" s="225"/>
      <c r="BA60" s="216"/>
      <c r="BB60" s="246"/>
      <c r="BC60" s="242">
        <v>216</v>
      </c>
      <c r="BD60" s="225"/>
      <c r="BE60" s="225">
        <v>96</v>
      </c>
      <c r="BF60" s="225"/>
      <c r="BG60" s="216">
        <v>6</v>
      </c>
      <c r="BH60" s="246"/>
      <c r="BI60" s="214">
        <v>120</v>
      </c>
      <c r="BJ60" s="215"/>
      <c r="BK60" s="216">
        <v>66</v>
      </c>
      <c r="BL60" s="215"/>
      <c r="BM60" s="216">
        <v>3</v>
      </c>
      <c r="BN60" s="246"/>
      <c r="BO60" s="214"/>
      <c r="BP60" s="215"/>
      <c r="BQ60" s="216"/>
      <c r="BR60" s="215"/>
      <c r="BS60" s="216"/>
      <c r="BT60" s="246"/>
      <c r="BU60" s="214"/>
      <c r="BV60" s="215"/>
      <c r="BW60" s="216"/>
      <c r="BX60" s="215"/>
      <c r="BY60" s="216"/>
      <c r="BZ60" s="246"/>
      <c r="CA60" s="242"/>
      <c r="CB60" s="225"/>
      <c r="CC60" s="245"/>
      <c r="CD60" s="245"/>
      <c r="CE60" s="216"/>
      <c r="CF60" s="246"/>
      <c r="CG60" s="523" t="s">
        <v>177</v>
      </c>
      <c r="CH60" s="521"/>
      <c r="CI60" s="521"/>
      <c r="CJ60" s="522"/>
      <c r="CK60" s="4"/>
      <c r="CL60" s="4"/>
      <c r="CM60" s="4">
        <f t="shared" si="11"/>
        <v>9.3333333333333339</v>
      </c>
      <c r="CN60" s="4">
        <f t="shared" si="4"/>
        <v>8.4</v>
      </c>
      <c r="CO60" s="4">
        <f t="shared" si="12"/>
        <v>9</v>
      </c>
      <c r="CP60" s="4">
        <f t="shared" si="5"/>
        <v>2.074074074074074</v>
      </c>
      <c r="CQ60" s="4">
        <f t="shared" si="6"/>
        <v>376</v>
      </c>
      <c r="CR60" s="15">
        <f t="shared" si="7"/>
        <v>6.0750000000000002</v>
      </c>
      <c r="CS60" s="4">
        <f t="shared" si="8"/>
        <v>13.5</v>
      </c>
      <c r="HF60" s="3"/>
      <c r="HG60" s="3"/>
      <c r="HH60" s="3"/>
      <c r="HI60" s="3"/>
      <c r="HJ60" s="3"/>
      <c r="HK60" s="3"/>
      <c r="HL60" s="3"/>
      <c r="HM60" s="3"/>
      <c r="HN60" s="3"/>
    </row>
    <row r="61" spans="1:222" ht="24" customHeight="1" x14ac:dyDescent="0.2">
      <c r="B61" s="382"/>
      <c r="C61" s="383"/>
      <c r="D61" s="296" t="s">
        <v>231</v>
      </c>
      <c r="E61" s="228"/>
      <c r="F61" s="228"/>
      <c r="G61" s="228"/>
      <c r="H61" s="228"/>
      <c r="I61" s="228"/>
      <c r="J61" s="228"/>
      <c r="K61" s="228"/>
      <c r="L61" s="228"/>
      <c r="M61" s="228"/>
      <c r="N61" s="228"/>
      <c r="O61" s="228"/>
      <c r="P61" s="228"/>
      <c r="Q61" s="228"/>
      <c r="R61" s="228"/>
      <c r="S61" s="228"/>
      <c r="T61" s="229"/>
      <c r="U61" s="214"/>
      <c r="V61" s="215"/>
      <c r="W61" s="216"/>
      <c r="X61" s="246"/>
      <c r="Y61" s="262">
        <f t="shared" si="9"/>
        <v>60</v>
      </c>
      <c r="Z61" s="263"/>
      <c r="AA61" s="265">
        <f t="shared" si="10"/>
        <v>0</v>
      </c>
      <c r="AB61" s="269"/>
      <c r="AC61" s="262"/>
      <c r="AD61" s="263"/>
      <c r="AE61" s="265"/>
      <c r="AF61" s="263"/>
      <c r="AG61" s="265"/>
      <c r="AH61" s="263"/>
      <c r="AI61" s="265"/>
      <c r="AJ61" s="263"/>
      <c r="AK61" s="242"/>
      <c r="AL61" s="225"/>
      <c r="AM61" s="225"/>
      <c r="AN61" s="225"/>
      <c r="AO61" s="225"/>
      <c r="AP61" s="226"/>
      <c r="AQ61" s="242"/>
      <c r="AR61" s="225"/>
      <c r="AS61" s="225"/>
      <c r="AT61" s="225"/>
      <c r="AU61" s="225"/>
      <c r="AV61" s="226"/>
      <c r="AW61" s="242"/>
      <c r="AX61" s="225"/>
      <c r="AY61" s="225"/>
      <c r="AZ61" s="225"/>
      <c r="BA61" s="216"/>
      <c r="BB61" s="246"/>
      <c r="BC61" s="242"/>
      <c r="BD61" s="225"/>
      <c r="BE61" s="245"/>
      <c r="BF61" s="245"/>
      <c r="BG61" s="216"/>
      <c r="BH61" s="246"/>
      <c r="BI61" s="214">
        <v>60</v>
      </c>
      <c r="BJ61" s="215"/>
      <c r="BK61" s="216">
        <v>0</v>
      </c>
      <c r="BL61" s="215"/>
      <c r="BM61" s="216">
        <v>2</v>
      </c>
      <c r="BN61" s="246"/>
      <c r="BO61" s="214"/>
      <c r="BP61" s="215"/>
      <c r="BQ61" s="216"/>
      <c r="BR61" s="215"/>
      <c r="BS61" s="216"/>
      <c r="BT61" s="246"/>
      <c r="BU61" s="214"/>
      <c r="BV61" s="215"/>
      <c r="BW61" s="216"/>
      <c r="BX61" s="215"/>
      <c r="BY61" s="216"/>
      <c r="BZ61" s="246"/>
      <c r="CA61" s="242"/>
      <c r="CB61" s="225"/>
      <c r="CC61" s="245"/>
      <c r="CD61" s="245"/>
      <c r="CE61" s="216"/>
      <c r="CF61" s="246"/>
      <c r="CG61" s="211" t="s">
        <v>463</v>
      </c>
      <c r="CH61" s="212"/>
      <c r="CI61" s="212"/>
      <c r="CJ61" s="213"/>
      <c r="CK61" s="4"/>
      <c r="CL61" s="4"/>
      <c r="CM61" s="4">
        <f t="shared" si="11"/>
        <v>1.6666666666666667</v>
      </c>
      <c r="CN61" s="4">
        <f t="shared" si="4"/>
        <v>1.5</v>
      </c>
      <c r="CO61" s="4">
        <f t="shared" si="12"/>
        <v>2</v>
      </c>
      <c r="CQ61" s="4">
        <f t="shared" si="6"/>
        <v>96</v>
      </c>
      <c r="CR61" s="15">
        <f t="shared" si="7"/>
        <v>0</v>
      </c>
      <c r="CS61" s="4">
        <f t="shared" si="8"/>
        <v>0</v>
      </c>
      <c r="HF61" s="3"/>
      <c r="HG61" s="3"/>
      <c r="HH61" s="3"/>
      <c r="HI61" s="3"/>
      <c r="HJ61" s="3"/>
      <c r="HK61" s="3"/>
      <c r="HL61" s="3"/>
      <c r="HM61" s="3"/>
      <c r="HN61" s="3"/>
    </row>
    <row r="62" spans="1:222" s="5" customFormat="1" ht="12" customHeight="1" x14ac:dyDescent="0.2">
      <c r="A62" s="15"/>
      <c r="B62" s="304" t="s">
        <v>144</v>
      </c>
      <c r="C62" s="305"/>
      <c r="D62" s="499" t="s">
        <v>248</v>
      </c>
      <c r="E62" s="500"/>
      <c r="F62" s="500"/>
      <c r="G62" s="500"/>
      <c r="H62" s="500"/>
      <c r="I62" s="500"/>
      <c r="J62" s="500"/>
      <c r="K62" s="500"/>
      <c r="L62" s="500"/>
      <c r="M62" s="500"/>
      <c r="N62" s="500"/>
      <c r="O62" s="500"/>
      <c r="P62" s="500"/>
      <c r="Q62" s="500"/>
      <c r="R62" s="500"/>
      <c r="S62" s="500"/>
      <c r="T62" s="501"/>
      <c r="U62" s="243"/>
      <c r="V62" s="244"/>
      <c r="W62" s="250"/>
      <c r="X62" s="251"/>
      <c r="Y62" s="258">
        <f t="shared" si="9"/>
        <v>0</v>
      </c>
      <c r="Z62" s="259"/>
      <c r="AA62" s="256">
        <f t="shared" si="10"/>
        <v>0</v>
      </c>
      <c r="AB62" s="257"/>
      <c r="AC62" s="258"/>
      <c r="AD62" s="259"/>
      <c r="AE62" s="256"/>
      <c r="AF62" s="259"/>
      <c r="AG62" s="256"/>
      <c r="AH62" s="259"/>
      <c r="AI62" s="256"/>
      <c r="AJ62" s="257"/>
      <c r="AK62" s="243"/>
      <c r="AL62" s="244"/>
      <c r="AM62" s="250"/>
      <c r="AN62" s="244"/>
      <c r="AO62" s="250"/>
      <c r="AP62" s="251"/>
      <c r="AQ62" s="243"/>
      <c r="AR62" s="244"/>
      <c r="AS62" s="250"/>
      <c r="AT62" s="244"/>
      <c r="AU62" s="250"/>
      <c r="AV62" s="251"/>
      <c r="AW62" s="243"/>
      <c r="AX62" s="244"/>
      <c r="AY62" s="250"/>
      <c r="AZ62" s="244"/>
      <c r="BA62" s="250"/>
      <c r="BB62" s="251"/>
      <c r="BC62" s="243"/>
      <c r="BD62" s="244"/>
      <c r="BE62" s="250"/>
      <c r="BF62" s="244"/>
      <c r="BG62" s="250"/>
      <c r="BH62" s="251"/>
      <c r="BI62" s="243"/>
      <c r="BJ62" s="244"/>
      <c r="BK62" s="250"/>
      <c r="BL62" s="244"/>
      <c r="BM62" s="250"/>
      <c r="BN62" s="251"/>
      <c r="BO62" s="243"/>
      <c r="BP62" s="244"/>
      <c r="BQ62" s="250"/>
      <c r="BR62" s="244"/>
      <c r="BS62" s="250"/>
      <c r="BT62" s="251"/>
      <c r="BU62" s="243"/>
      <c r="BV62" s="244"/>
      <c r="BW62" s="250"/>
      <c r="BX62" s="244"/>
      <c r="BY62" s="250"/>
      <c r="BZ62" s="251"/>
      <c r="CA62" s="243"/>
      <c r="CB62" s="244"/>
      <c r="CC62" s="250"/>
      <c r="CD62" s="244"/>
      <c r="CE62" s="250"/>
      <c r="CF62" s="251"/>
      <c r="CG62" s="101"/>
      <c r="CH62" s="96"/>
      <c r="CI62" s="96"/>
      <c r="CJ62" s="97"/>
      <c r="CK62" s="15"/>
      <c r="CL62" s="15"/>
      <c r="CM62" s="4">
        <f t="shared" si="11"/>
        <v>0</v>
      </c>
      <c r="CN62" s="4">
        <f t="shared" si="4"/>
        <v>0</v>
      </c>
      <c r="CO62" s="4">
        <f t="shared" si="12"/>
        <v>0</v>
      </c>
      <c r="CP62" s="4"/>
      <c r="CQ62" s="4"/>
      <c r="CR62" s="15">
        <f t="shared" si="7"/>
        <v>0</v>
      </c>
      <c r="CS62" s="4">
        <f t="shared" si="8"/>
        <v>0</v>
      </c>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row>
    <row r="63" spans="1:222" ht="12" customHeight="1" x14ac:dyDescent="0.2">
      <c r="B63" s="299" t="s">
        <v>271</v>
      </c>
      <c r="C63" s="300"/>
      <c r="D63" s="301" t="s">
        <v>233</v>
      </c>
      <c r="E63" s="302"/>
      <c r="F63" s="302"/>
      <c r="G63" s="302"/>
      <c r="H63" s="302"/>
      <c r="I63" s="302"/>
      <c r="J63" s="302"/>
      <c r="K63" s="302"/>
      <c r="L63" s="302"/>
      <c r="M63" s="302"/>
      <c r="N63" s="302"/>
      <c r="O63" s="302"/>
      <c r="P63" s="302"/>
      <c r="Q63" s="302"/>
      <c r="R63" s="302"/>
      <c r="S63" s="302"/>
      <c r="T63" s="303"/>
      <c r="U63" s="214">
        <v>5</v>
      </c>
      <c r="V63" s="215"/>
      <c r="W63" s="216">
        <v>4</v>
      </c>
      <c r="X63" s="246"/>
      <c r="Y63" s="262">
        <f t="shared" si="9"/>
        <v>336</v>
      </c>
      <c r="Z63" s="263"/>
      <c r="AA63" s="265">
        <f t="shared" si="10"/>
        <v>162</v>
      </c>
      <c r="AB63" s="269"/>
      <c r="AC63" s="262">
        <v>98</v>
      </c>
      <c r="AD63" s="263"/>
      <c r="AE63" s="265">
        <v>32</v>
      </c>
      <c r="AF63" s="263"/>
      <c r="AG63" s="265">
        <v>32</v>
      </c>
      <c r="AH63" s="263"/>
      <c r="AI63" s="265"/>
      <c r="AJ63" s="263"/>
      <c r="AK63" s="242"/>
      <c r="AL63" s="225"/>
      <c r="AM63" s="225"/>
      <c r="AN63" s="225"/>
      <c r="AO63" s="225"/>
      <c r="AP63" s="226"/>
      <c r="AQ63" s="242"/>
      <c r="AR63" s="225"/>
      <c r="AS63" s="225"/>
      <c r="AT63" s="225"/>
      <c r="AU63" s="225"/>
      <c r="AV63" s="226"/>
      <c r="AW63" s="242"/>
      <c r="AX63" s="225"/>
      <c r="AY63" s="225"/>
      <c r="AZ63" s="225"/>
      <c r="BA63" s="225"/>
      <c r="BB63" s="226"/>
      <c r="BC63" s="242">
        <v>216</v>
      </c>
      <c r="BD63" s="225"/>
      <c r="BE63" s="225">
        <v>96</v>
      </c>
      <c r="BF63" s="225"/>
      <c r="BG63" s="225">
        <v>6</v>
      </c>
      <c r="BH63" s="226"/>
      <c r="BI63" s="242">
        <v>120</v>
      </c>
      <c r="BJ63" s="225"/>
      <c r="BK63" s="225">
        <v>66</v>
      </c>
      <c r="BL63" s="225"/>
      <c r="BM63" s="225">
        <v>3</v>
      </c>
      <c r="BN63" s="226"/>
      <c r="BO63" s="214"/>
      <c r="BP63" s="215"/>
      <c r="BQ63" s="216"/>
      <c r="BR63" s="215"/>
      <c r="BS63" s="216"/>
      <c r="BT63" s="246"/>
      <c r="BU63" s="214"/>
      <c r="BV63" s="215"/>
      <c r="BW63" s="216"/>
      <c r="BX63" s="215"/>
      <c r="BY63" s="216"/>
      <c r="BZ63" s="246"/>
      <c r="CA63" s="214"/>
      <c r="CB63" s="215"/>
      <c r="CC63" s="216"/>
      <c r="CD63" s="215"/>
      <c r="CE63" s="216"/>
      <c r="CF63" s="246"/>
      <c r="CG63" s="98" t="s">
        <v>219</v>
      </c>
      <c r="CH63" s="99"/>
      <c r="CI63" s="99"/>
      <c r="CJ63" s="100"/>
      <c r="CK63" s="4"/>
      <c r="CL63" s="4"/>
      <c r="CM63" s="4">
        <f t="shared" si="11"/>
        <v>9.3333333333333339</v>
      </c>
      <c r="CN63" s="4">
        <f t="shared" si="4"/>
        <v>8.4</v>
      </c>
      <c r="CO63" s="4">
        <f t="shared" si="12"/>
        <v>9</v>
      </c>
      <c r="CP63" s="4">
        <f t="shared" si="5"/>
        <v>2.074074074074074</v>
      </c>
      <c r="CQ63" s="4">
        <f t="shared" si="6"/>
        <v>376</v>
      </c>
      <c r="CR63" s="15">
        <f t="shared" si="7"/>
        <v>6.0750000000000002</v>
      </c>
      <c r="CS63" s="4">
        <f t="shared" si="8"/>
        <v>13.5</v>
      </c>
      <c r="HF63" s="3"/>
      <c r="HG63" s="3"/>
      <c r="HH63" s="3"/>
      <c r="HI63" s="3"/>
      <c r="HJ63" s="3"/>
      <c r="HK63" s="3"/>
      <c r="HL63" s="3"/>
      <c r="HM63" s="3"/>
      <c r="HN63" s="3"/>
    </row>
    <row r="64" spans="1:222" ht="24" customHeight="1" x14ac:dyDescent="0.2">
      <c r="B64" s="382"/>
      <c r="C64" s="383"/>
      <c r="D64" s="296" t="s">
        <v>234</v>
      </c>
      <c r="E64" s="228"/>
      <c r="F64" s="228"/>
      <c r="G64" s="228"/>
      <c r="H64" s="228"/>
      <c r="I64" s="228"/>
      <c r="J64" s="228"/>
      <c r="K64" s="228"/>
      <c r="L64" s="228"/>
      <c r="M64" s="228"/>
      <c r="N64" s="228"/>
      <c r="O64" s="228"/>
      <c r="P64" s="228"/>
      <c r="Q64" s="228"/>
      <c r="R64" s="228"/>
      <c r="S64" s="228"/>
      <c r="T64" s="229"/>
      <c r="U64" s="214"/>
      <c r="V64" s="215"/>
      <c r="W64" s="216"/>
      <c r="X64" s="215"/>
      <c r="Y64" s="262">
        <f t="shared" si="9"/>
        <v>40</v>
      </c>
      <c r="Z64" s="263"/>
      <c r="AA64" s="265">
        <f t="shared" si="10"/>
        <v>0</v>
      </c>
      <c r="AB64" s="269"/>
      <c r="AC64" s="262"/>
      <c r="AD64" s="263"/>
      <c r="AE64" s="265"/>
      <c r="AF64" s="263"/>
      <c r="AG64" s="265"/>
      <c r="AH64" s="263"/>
      <c r="AI64" s="265"/>
      <c r="AJ64" s="263"/>
      <c r="AK64" s="242"/>
      <c r="AL64" s="225"/>
      <c r="AM64" s="225"/>
      <c r="AN64" s="225"/>
      <c r="AO64" s="225"/>
      <c r="AP64" s="226"/>
      <c r="AQ64" s="242"/>
      <c r="AR64" s="225"/>
      <c r="AS64" s="225"/>
      <c r="AT64" s="225"/>
      <c r="AU64" s="225"/>
      <c r="AV64" s="226"/>
      <c r="AW64" s="242"/>
      <c r="AX64" s="225"/>
      <c r="AY64" s="225"/>
      <c r="AZ64" s="225"/>
      <c r="BA64" s="225"/>
      <c r="BB64" s="226"/>
      <c r="BC64" s="214"/>
      <c r="BD64" s="215"/>
      <c r="BE64" s="225"/>
      <c r="BF64" s="225"/>
      <c r="BG64" s="225"/>
      <c r="BH64" s="226"/>
      <c r="BI64" s="214">
        <v>40</v>
      </c>
      <c r="BJ64" s="215"/>
      <c r="BK64" s="225"/>
      <c r="BL64" s="225"/>
      <c r="BM64" s="225">
        <v>1</v>
      </c>
      <c r="BN64" s="226"/>
      <c r="BO64" s="214"/>
      <c r="BP64" s="215"/>
      <c r="BQ64" s="225"/>
      <c r="BR64" s="225"/>
      <c r="BS64" s="216"/>
      <c r="BT64" s="246"/>
      <c r="BU64" s="214"/>
      <c r="BV64" s="215"/>
      <c r="BW64" s="216"/>
      <c r="BX64" s="215"/>
      <c r="BY64" s="216"/>
      <c r="BZ64" s="246"/>
      <c r="CA64" s="214"/>
      <c r="CB64" s="215"/>
      <c r="CC64" s="225"/>
      <c r="CD64" s="225"/>
      <c r="CE64" s="216"/>
      <c r="CF64" s="246"/>
      <c r="CG64" s="211" t="s">
        <v>464</v>
      </c>
      <c r="CH64" s="212"/>
      <c r="CI64" s="212"/>
      <c r="CJ64" s="213"/>
      <c r="CK64" s="4"/>
      <c r="CL64" s="4"/>
      <c r="CM64" s="4">
        <f t="shared" si="11"/>
        <v>1.1111111111111112</v>
      </c>
      <c r="CN64" s="4">
        <f t="shared" si="4"/>
        <v>1</v>
      </c>
      <c r="CO64" s="4">
        <f t="shared" si="12"/>
        <v>1</v>
      </c>
      <c r="CQ64" s="4">
        <f t="shared" si="6"/>
        <v>56</v>
      </c>
      <c r="CR64" s="15">
        <f t="shared" si="7"/>
        <v>0</v>
      </c>
      <c r="CS64" s="4">
        <f t="shared" si="8"/>
        <v>0</v>
      </c>
      <c r="HF64" s="3"/>
      <c r="HG64" s="3"/>
      <c r="HH64" s="3"/>
      <c r="HI64" s="3"/>
      <c r="HJ64" s="3"/>
      <c r="HK64" s="3"/>
      <c r="HL64" s="3"/>
      <c r="HM64" s="3"/>
      <c r="HN64" s="3"/>
    </row>
    <row r="65" spans="1:222" ht="12" customHeight="1" thickBot="1" x14ac:dyDescent="0.25">
      <c r="B65" s="297" t="s">
        <v>272</v>
      </c>
      <c r="C65" s="298"/>
      <c r="D65" s="301" t="s">
        <v>232</v>
      </c>
      <c r="E65" s="302"/>
      <c r="F65" s="302"/>
      <c r="G65" s="302"/>
      <c r="H65" s="302"/>
      <c r="I65" s="302"/>
      <c r="J65" s="302"/>
      <c r="K65" s="302"/>
      <c r="L65" s="302"/>
      <c r="M65" s="302"/>
      <c r="N65" s="302"/>
      <c r="O65" s="302"/>
      <c r="P65" s="302"/>
      <c r="Q65" s="302"/>
      <c r="R65" s="302"/>
      <c r="S65" s="302"/>
      <c r="T65" s="303"/>
      <c r="U65" s="214">
        <v>5</v>
      </c>
      <c r="V65" s="215"/>
      <c r="W65" s="216"/>
      <c r="X65" s="246"/>
      <c r="Y65" s="262">
        <f t="shared" si="9"/>
        <v>120</v>
      </c>
      <c r="Z65" s="263"/>
      <c r="AA65" s="265">
        <f t="shared" si="10"/>
        <v>82</v>
      </c>
      <c r="AB65" s="269"/>
      <c r="AC65" s="262">
        <v>66</v>
      </c>
      <c r="AD65" s="263"/>
      <c r="AE65" s="265">
        <v>0</v>
      </c>
      <c r="AF65" s="263"/>
      <c r="AG65" s="265">
        <v>16</v>
      </c>
      <c r="AH65" s="263"/>
      <c r="AI65" s="265"/>
      <c r="AJ65" s="269"/>
      <c r="AK65" s="214"/>
      <c r="AL65" s="215"/>
      <c r="AM65" s="216"/>
      <c r="AN65" s="215"/>
      <c r="AO65" s="216"/>
      <c r="AP65" s="246"/>
      <c r="AQ65" s="214"/>
      <c r="AR65" s="215"/>
      <c r="AS65" s="216"/>
      <c r="AT65" s="215"/>
      <c r="AU65" s="216"/>
      <c r="AV65" s="246"/>
      <c r="AW65" s="214"/>
      <c r="AX65" s="215"/>
      <c r="AY65" s="216"/>
      <c r="AZ65" s="215"/>
      <c r="BA65" s="216"/>
      <c r="BB65" s="246"/>
      <c r="BC65" s="214"/>
      <c r="BD65" s="215"/>
      <c r="BE65" s="216"/>
      <c r="BF65" s="215"/>
      <c r="BG65" s="216"/>
      <c r="BH65" s="246"/>
      <c r="BI65" s="214">
        <v>120</v>
      </c>
      <c r="BJ65" s="215"/>
      <c r="BK65" s="216">
        <v>82</v>
      </c>
      <c r="BL65" s="215"/>
      <c r="BM65" s="216">
        <v>3</v>
      </c>
      <c r="BN65" s="246"/>
      <c r="BO65" s="214"/>
      <c r="BP65" s="215"/>
      <c r="BQ65" s="216"/>
      <c r="BR65" s="215"/>
      <c r="BS65" s="216"/>
      <c r="BT65" s="246"/>
      <c r="BU65" s="243"/>
      <c r="BV65" s="244"/>
      <c r="BW65" s="250"/>
      <c r="BX65" s="244"/>
      <c r="BY65" s="216"/>
      <c r="BZ65" s="246"/>
      <c r="CA65" s="243"/>
      <c r="CB65" s="244"/>
      <c r="CC65" s="250"/>
      <c r="CD65" s="244"/>
      <c r="CE65" s="216"/>
      <c r="CF65" s="246"/>
      <c r="CG65" s="98" t="s">
        <v>178</v>
      </c>
      <c r="CH65" s="99"/>
      <c r="CI65" s="99"/>
      <c r="CJ65" s="100"/>
      <c r="CK65" s="15"/>
      <c r="CL65" s="94"/>
      <c r="CM65" s="4">
        <f t="shared" si="11"/>
        <v>3.3333333333333335</v>
      </c>
      <c r="CN65" s="4">
        <f t="shared" si="4"/>
        <v>3</v>
      </c>
      <c r="CO65" s="4">
        <f t="shared" si="12"/>
        <v>3</v>
      </c>
      <c r="CP65" s="4">
        <f t="shared" si="5"/>
        <v>1.4634146341463414</v>
      </c>
      <c r="CQ65" s="4">
        <f t="shared" si="6"/>
        <v>136</v>
      </c>
      <c r="CR65" s="15">
        <f t="shared" si="7"/>
        <v>3.0750000000000002</v>
      </c>
      <c r="CS65" s="4">
        <f t="shared" si="8"/>
        <v>6.833333333333333</v>
      </c>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94"/>
      <c r="FR65" s="94"/>
      <c r="FS65" s="94"/>
      <c r="FT65" s="94"/>
      <c r="FU65" s="94"/>
      <c r="FV65" s="94"/>
      <c r="FW65" s="94"/>
      <c r="FX65" s="94"/>
      <c r="FY65" s="94"/>
      <c r="FZ65" s="94"/>
      <c r="HF65" s="3"/>
      <c r="HG65" s="3"/>
      <c r="HH65" s="3"/>
      <c r="HI65" s="3"/>
      <c r="HJ65" s="3"/>
      <c r="HK65" s="3"/>
      <c r="HL65" s="3"/>
      <c r="HM65" s="3"/>
      <c r="HN65" s="3"/>
    </row>
    <row r="66" spans="1:222" ht="12" customHeight="1" thickBot="1" x14ac:dyDescent="0.25">
      <c r="A66" s="4" t="s">
        <v>378</v>
      </c>
      <c r="B66" s="404" t="s">
        <v>124</v>
      </c>
      <c r="C66" s="405"/>
      <c r="D66" s="385" t="s">
        <v>452</v>
      </c>
      <c r="E66" s="386"/>
      <c r="F66" s="386"/>
      <c r="G66" s="386"/>
      <c r="H66" s="386"/>
      <c r="I66" s="386"/>
      <c r="J66" s="386"/>
      <c r="K66" s="386"/>
      <c r="L66" s="386"/>
      <c r="M66" s="386"/>
      <c r="N66" s="386"/>
      <c r="O66" s="386"/>
      <c r="P66" s="386"/>
      <c r="Q66" s="386"/>
      <c r="R66" s="386"/>
      <c r="S66" s="386"/>
      <c r="T66" s="387"/>
      <c r="U66" s="412" t="s">
        <v>85</v>
      </c>
      <c r="V66" s="398"/>
      <c r="W66" s="398" t="s">
        <v>86</v>
      </c>
      <c r="X66" s="399"/>
      <c r="Y66" s="364" t="s">
        <v>87</v>
      </c>
      <c r="Z66" s="365"/>
      <c r="AA66" s="365"/>
      <c r="AB66" s="365"/>
      <c r="AC66" s="365"/>
      <c r="AD66" s="365"/>
      <c r="AE66" s="365"/>
      <c r="AF66" s="365"/>
      <c r="AG66" s="365"/>
      <c r="AH66" s="365"/>
      <c r="AI66" s="365"/>
      <c r="AJ66" s="331"/>
      <c r="AK66" s="364" t="s">
        <v>330</v>
      </c>
      <c r="AL66" s="365"/>
      <c r="AM66" s="365"/>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31"/>
      <c r="CG66" s="511" t="s">
        <v>150</v>
      </c>
      <c r="CH66" s="512"/>
      <c r="CI66" s="512"/>
      <c r="CJ66" s="513"/>
      <c r="CK66" s="15"/>
      <c r="CL66" s="94"/>
      <c r="CM66" s="4"/>
      <c r="CN66" s="4"/>
      <c r="CO66" s="4"/>
      <c r="CR66" s="15">
        <f t="shared" si="7"/>
        <v>0</v>
      </c>
      <c r="CS66" s="4">
        <f t="shared" si="8"/>
        <v>0</v>
      </c>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HF66" s="3"/>
      <c r="HG66" s="3"/>
      <c r="HH66" s="3"/>
      <c r="HI66" s="3"/>
      <c r="HJ66" s="3"/>
      <c r="HK66" s="3"/>
      <c r="HL66" s="3"/>
      <c r="HM66" s="3"/>
      <c r="HN66" s="3"/>
    </row>
    <row r="67" spans="1:222" ht="12" customHeight="1" thickBot="1" x14ac:dyDescent="0.25">
      <c r="B67" s="406"/>
      <c r="C67" s="407"/>
      <c r="D67" s="388"/>
      <c r="E67" s="389"/>
      <c r="F67" s="389"/>
      <c r="G67" s="389"/>
      <c r="H67" s="389"/>
      <c r="I67" s="389"/>
      <c r="J67" s="389"/>
      <c r="K67" s="389"/>
      <c r="L67" s="389"/>
      <c r="M67" s="389"/>
      <c r="N67" s="389"/>
      <c r="O67" s="389"/>
      <c r="P67" s="389"/>
      <c r="Q67" s="389"/>
      <c r="R67" s="389"/>
      <c r="S67" s="389"/>
      <c r="T67" s="390"/>
      <c r="U67" s="413"/>
      <c r="V67" s="400"/>
      <c r="W67" s="400"/>
      <c r="X67" s="401"/>
      <c r="Y67" s="415" t="s">
        <v>18</v>
      </c>
      <c r="Z67" s="416"/>
      <c r="AA67" s="378" t="s">
        <v>88</v>
      </c>
      <c r="AB67" s="453"/>
      <c r="AC67" s="366" t="s">
        <v>89</v>
      </c>
      <c r="AD67" s="367"/>
      <c r="AE67" s="367"/>
      <c r="AF67" s="367"/>
      <c r="AG67" s="367"/>
      <c r="AH67" s="367"/>
      <c r="AI67" s="367"/>
      <c r="AJ67" s="368"/>
      <c r="AK67" s="366" t="s">
        <v>43</v>
      </c>
      <c r="AL67" s="367"/>
      <c r="AM67" s="367"/>
      <c r="AN67" s="367"/>
      <c r="AO67" s="367"/>
      <c r="AP67" s="367"/>
      <c r="AQ67" s="367"/>
      <c r="AR67" s="367"/>
      <c r="AS67" s="367"/>
      <c r="AT67" s="367"/>
      <c r="AU67" s="367"/>
      <c r="AV67" s="368"/>
      <c r="AW67" s="366" t="s">
        <v>44</v>
      </c>
      <c r="AX67" s="367"/>
      <c r="AY67" s="367"/>
      <c r="AZ67" s="367"/>
      <c r="BA67" s="367"/>
      <c r="BB67" s="367"/>
      <c r="BC67" s="367"/>
      <c r="BD67" s="367"/>
      <c r="BE67" s="367"/>
      <c r="BF67" s="367"/>
      <c r="BG67" s="367"/>
      <c r="BH67" s="368"/>
      <c r="BI67" s="366" t="s">
        <v>45</v>
      </c>
      <c r="BJ67" s="367"/>
      <c r="BK67" s="367"/>
      <c r="BL67" s="367"/>
      <c r="BM67" s="367"/>
      <c r="BN67" s="367"/>
      <c r="BO67" s="367"/>
      <c r="BP67" s="367"/>
      <c r="BQ67" s="367"/>
      <c r="BR67" s="367"/>
      <c r="BS67" s="367"/>
      <c r="BT67" s="368"/>
      <c r="BU67" s="366" t="s">
        <v>46</v>
      </c>
      <c r="BV67" s="367"/>
      <c r="BW67" s="367"/>
      <c r="BX67" s="367"/>
      <c r="BY67" s="367"/>
      <c r="BZ67" s="367"/>
      <c r="CA67" s="367"/>
      <c r="CB67" s="367"/>
      <c r="CC67" s="367"/>
      <c r="CD67" s="367"/>
      <c r="CE67" s="367"/>
      <c r="CF67" s="368"/>
      <c r="CG67" s="514"/>
      <c r="CH67" s="515"/>
      <c r="CI67" s="515"/>
      <c r="CJ67" s="516"/>
      <c r="CK67" s="15"/>
      <c r="CL67" s="94"/>
      <c r="CM67" s="4"/>
      <c r="CN67" s="4"/>
      <c r="CO67" s="4"/>
      <c r="CR67" s="15" t="e">
        <f t="shared" si="7"/>
        <v>#VALUE!</v>
      </c>
      <c r="CS67" s="4" t="e">
        <f t="shared" si="8"/>
        <v>#VALUE!</v>
      </c>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HF67" s="3"/>
      <c r="HG67" s="3"/>
      <c r="HH67" s="3"/>
      <c r="HI67" s="3"/>
      <c r="HJ67" s="3"/>
      <c r="HK67" s="3"/>
      <c r="HL67" s="3"/>
      <c r="HM67" s="3"/>
      <c r="HN67" s="3"/>
    </row>
    <row r="68" spans="1:222" ht="12" customHeight="1" x14ac:dyDescent="0.2">
      <c r="B68" s="406"/>
      <c r="C68" s="407"/>
      <c r="D68" s="388"/>
      <c r="E68" s="389"/>
      <c r="F68" s="389"/>
      <c r="G68" s="389"/>
      <c r="H68" s="389"/>
      <c r="I68" s="389"/>
      <c r="J68" s="389"/>
      <c r="K68" s="389"/>
      <c r="L68" s="389"/>
      <c r="M68" s="389"/>
      <c r="N68" s="389"/>
      <c r="O68" s="389"/>
      <c r="P68" s="389"/>
      <c r="Q68" s="389"/>
      <c r="R68" s="389"/>
      <c r="S68" s="389"/>
      <c r="T68" s="390"/>
      <c r="U68" s="413"/>
      <c r="V68" s="400"/>
      <c r="W68" s="400"/>
      <c r="X68" s="401"/>
      <c r="Y68" s="417"/>
      <c r="Z68" s="418"/>
      <c r="AA68" s="379"/>
      <c r="AB68" s="454"/>
      <c r="AC68" s="415" t="s">
        <v>90</v>
      </c>
      <c r="AD68" s="416"/>
      <c r="AE68" s="378" t="s">
        <v>137</v>
      </c>
      <c r="AF68" s="378"/>
      <c r="AG68" s="378" t="s">
        <v>138</v>
      </c>
      <c r="AH68" s="378"/>
      <c r="AI68" s="416" t="s">
        <v>139</v>
      </c>
      <c r="AJ68" s="481"/>
      <c r="AK68" s="447" t="s">
        <v>96</v>
      </c>
      <c r="AL68" s="448"/>
      <c r="AM68" s="448"/>
      <c r="AN68" s="448"/>
      <c r="AO68" s="448"/>
      <c r="AP68" s="449"/>
      <c r="AQ68" s="447" t="s">
        <v>97</v>
      </c>
      <c r="AR68" s="448"/>
      <c r="AS68" s="448"/>
      <c r="AT68" s="448"/>
      <c r="AU68" s="448"/>
      <c r="AV68" s="449"/>
      <c r="AW68" s="447" t="s">
        <v>98</v>
      </c>
      <c r="AX68" s="448"/>
      <c r="AY68" s="448"/>
      <c r="AZ68" s="448"/>
      <c r="BA68" s="448"/>
      <c r="BB68" s="449"/>
      <c r="BC68" s="447" t="s">
        <v>99</v>
      </c>
      <c r="BD68" s="448"/>
      <c r="BE68" s="448"/>
      <c r="BF68" s="448"/>
      <c r="BG68" s="448"/>
      <c r="BH68" s="449"/>
      <c r="BI68" s="447" t="s">
        <v>100</v>
      </c>
      <c r="BJ68" s="448"/>
      <c r="BK68" s="448"/>
      <c r="BL68" s="448"/>
      <c r="BM68" s="448"/>
      <c r="BN68" s="449"/>
      <c r="BO68" s="447" t="s">
        <v>101</v>
      </c>
      <c r="BP68" s="448"/>
      <c r="BQ68" s="448"/>
      <c r="BR68" s="448"/>
      <c r="BS68" s="448"/>
      <c r="BT68" s="449"/>
      <c r="BU68" s="447" t="s">
        <v>205</v>
      </c>
      <c r="BV68" s="448"/>
      <c r="BW68" s="448"/>
      <c r="BX68" s="448"/>
      <c r="BY68" s="448"/>
      <c r="BZ68" s="449"/>
      <c r="CA68" s="447" t="s">
        <v>206</v>
      </c>
      <c r="CB68" s="448"/>
      <c r="CC68" s="448"/>
      <c r="CD68" s="448"/>
      <c r="CE68" s="448"/>
      <c r="CF68" s="449"/>
      <c r="CG68" s="514"/>
      <c r="CH68" s="515"/>
      <c r="CI68" s="515"/>
      <c r="CJ68" s="516"/>
      <c r="CK68" s="15"/>
      <c r="CL68" s="94"/>
      <c r="CM68" s="4"/>
      <c r="CN68" s="4"/>
      <c r="CO68" s="4"/>
      <c r="CR68" s="15">
        <f t="shared" si="7"/>
        <v>0</v>
      </c>
      <c r="CS68" s="4">
        <f t="shared" si="8"/>
        <v>0</v>
      </c>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HF68" s="3"/>
      <c r="HG68" s="3"/>
      <c r="HH68" s="3"/>
      <c r="HI68" s="3"/>
      <c r="HJ68" s="3"/>
      <c r="HK68" s="3"/>
      <c r="HL68" s="3"/>
      <c r="HM68" s="3"/>
      <c r="HN68" s="3"/>
    </row>
    <row r="69" spans="1:222" ht="12" customHeight="1" thickBot="1" x14ac:dyDescent="0.25">
      <c r="B69" s="406"/>
      <c r="C69" s="407"/>
      <c r="D69" s="388"/>
      <c r="E69" s="389"/>
      <c r="F69" s="389"/>
      <c r="G69" s="389"/>
      <c r="H69" s="389"/>
      <c r="I69" s="389"/>
      <c r="J69" s="389"/>
      <c r="K69" s="389"/>
      <c r="L69" s="389"/>
      <c r="M69" s="389"/>
      <c r="N69" s="389"/>
      <c r="O69" s="389"/>
      <c r="P69" s="389"/>
      <c r="Q69" s="389"/>
      <c r="R69" s="389"/>
      <c r="S69" s="389"/>
      <c r="T69" s="390"/>
      <c r="U69" s="413"/>
      <c r="V69" s="400"/>
      <c r="W69" s="400"/>
      <c r="X69" s="401"/>
      <c r="Y69" s="417"/>
      <c r="Z69" s="418"/>
      <c r="AA69" s="379"/>
      <c r="AB69" s="454"/>
      <c r="AC69" s="417"/>
      <c r="AD69" s="418"/>
      <c r="AE69" s="379"/>
      <c r="AF69" s="379"/>
      <c r="AG69" s="379"/>
      <c r="AH69" s="379"/>
      <c r="AI69" s="418"/>
      <c r="AJ69" s="482"/>
      <c r="AK69" s="450" t="s">
        <v>102</v>
      </c>
      <c r="AL69" s="451"/>
      <c r="AM69" s="451"/>
      <c r="AN69" s="451"/>
      <c r="AO69" s="451"/>
      <c r="AP69" s="452"/>
      <c r="AQ69" s="450" t="s">
        <v>103</v>
      </c>
      <c r="AR69" s="451"/>
      <c r="AS69" s="451"/>
      <c r="AT69" s="451"/>
      <c r="AU69" s="451"/>
      <c r="AV69" s="452"/>
      <c r="AW69" s="450" t="s">
        <v>102</v>
      </c>
      <c r="AX69" s="451"/>
      <c r="AY69" s="451"/>
      <c r="AZ69" s="451"/>
      <c r="BA69" s="451"/>
      <c r="BB69" s="452"/>
      <c r="BC69" s="450" t="s">
        <v>103</v>
      </c>
      <c r="BD69" s="451"/>
      <c r="BE69" s="451"/>
      <c r="BF69" s="451"/>
      <c r="BG69" s="451"/>
      <c r="BH69" s="452"/>
      <c r="BI69" s="450" t="s">
        <v>102</v>
      </c>
      <c r="BJ69" s="451"/>
      <c r="BK69" s="451"/>
      <c r="BL69" s="451"/>
      <c r="BM69" s="451"/>
      <c r="BN69" s="452"/>
      <c r="BO69" s="450" t="s">
        <v>103</v>
      </c>
      <c r="BP69" s="451"/>
      <c r="BQ69" s="451"/>
      <c r="BR69" s="451"/>
      <c r="BS69" s="451"/>
      <c r="BT69" s="452"/>
      <c r="BU69" s="450" t="s">
        <v>103</v>
      </c>
      <c r="BV69" s="451"/>
      <c r="BW69" s="451"/>
      <c r="BX69" s="451"/>
      <c r="BY69" s="451"/>
      <c r="BZ69" s="452"/>
      <c r="CA69" s="450" t="s">
        <v>140</v>
      </c>
      <c r="CB69" s="451"/>
      <c r="CC69" s="451"/>
      <c r="CD69" s="451"/>
      <c r="CE69" s="451"/>
      <c r="CF69" s="452"/>
      <c r="CG69" s="514"/>
      <c r="CH69" s="515"/>
      <c r="CI69" s="515"/>
      <c r="CJ69" s="516"/>
      <c r="CK69" s="15"/>
      <c r="CL69" s="94"/>
      <c r="CM69" s="4"/>
      <c r="CN69" s="4"/>
      <c r="CO69" s="4"/>
      <c r="CR69" s="15">
        <f t="shared" si="7"/>
        <v>0</v>
      </c>
      <c r="CS69" s="4">
        <f t="shared" si="8"/>
        <v>0</v>
      </c>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HF69" s="3"/>
      <c r="HG69" s="3"/>
      <c r="HH69" s="3"/>
      <c r="HI69" s="3"/>
      <c r="HJ69" s="3"/>
      <c r="HK69" s="3"/>
      <c r="HL69" s="3"/>
      <c r="HM69" s="3"/>
      <c r="HN69" s="3"/>
    </row>
    <row r="70" spans="1:222" ht="12" customHeight="1" x14ac:dyDescent="0.2">
      <c r="B70" s="406"/>
      <c r="C70" s="407"/>
      <c r="D70" s="388"/>
      <c r="E70" s="389"/>
      <c r="F70" s="389"/>
      <c r="G70" s="389"/>
      <c r="H70" s="389"/>
      <c r="I70" s="389"/>
      <c r="J70" s="389"/>
      <c r="K70" s="389"/>
      <c r="L70" s="389"/>
      <c r="M70" s="389"/>
      <c r="N70" s="389"/>
      <c r="O70" s="389"/>
      <c r="P70" s="389"/>
      <c r="Q70" s="389"/>
      <c r="R70" s="389"/>
      <c r="S70" s="389"/>
      <c r="T70" s="390"/>
      <c r="U70" s="413"/>
      <c r="V70" s="400"/>
      <c r="W70" s="400"/>
      <c r="X70" s="401"/>
      <c r="Y70" s="417"/>
      <c r="Z70" s="418"/>
      <c r="AA70" s="379"/>
      <c r="AB70" s="454"/>
      <c r="AC70" s="417"/>
      <c r="AD70" s="418"/>
      <c r="AE70" s="379"/>
      <c r="AF70" s="379"/>
      <c r="AG70" s="379"/>
      <c r="AH70" s="379"/>
      <c r="AI70" s="418"/>
      <c r="AJ70" s="482"/>
      <c r="AK70" s="444" t="s">
        <v>91</v>
      </c>
      <c r="AL70" s="378"/>
      <c r="AM70" s="378" t="s">
        <v>92</v>
      </c>
      <c r="AN70" s="378"/>
      <c r="AO70" s="378" t="s">
        <v>93</v>
      </c>
      <c r="AP70" s="453"/>
      <c r="AQ70" s="444" t="s">
        <v>91</v>
      </c>
      <c r="AR70" s="378"/>
      <c r="AS70" s="378" t="s">
        <v>92</v>
      </c>
      <c r="AT70" s="378"/>
      <c r="AU70" s="378" t="s">
        <v>93</v>
      </c>
      <c r="AV70" s="453"/>
      <c r="AW70" s="444" t="s">
        <v>91</v>
      </c>
      <c r="AX70" s="378"/>
      <c r="AY70" s="378" t="s">
        <v>92</v>
      </c>
      <c r="AZ70" s="378"/>
      <c r="BA70" s="378" t="s">
        <v>93</v>
      </c>
      <c r="BB70" s="453"/>
      <c r="BC70" s="444" t="s">
        <v>91</v>
      </c>
      <c r="BD70" s="378"/>
      <c r="BE70" s="378" t="s">
        <v>92</v>
      </c>
      <c r="BF70" s="378"/>
      <c r="BG70" s="378" t="s">
        <v>93</v>
      </c>
      <c r="BH70" s="453"/>
      <c r="BI70" s="444" t="s">
        <v>91</v>
      </c>
      <c r="BJ70" s="378"/>
      <c r="BK70" s="378" t="s">
        <v>92</v>
      </c>
      <c r="BL70" s="378"/>
      <c r="BM70" s="378" t="s">
        <v>93</v>
      </c>
      <c r="BN70" s="453"/>
      <c r="BO70" s="444" t="s">
        <v>91</v>
      </c>
      <c r="BP70" s="378"/>
      <c r="BQ70" s="378" t="s">
        <v>92</v>
      </c>
      <c r="BR70" s="378"/>
      <c r="BS70" s="378" t="s">
        <v>93</v>
      </c>
      <c r="BT70" s="453"/>
      <c r="BU70" s="444" t="s">
        <v>91</v>
      </c>
      <c r="BV70" s="378"/>
      <c r="BW70" s="378" t="s">
        <v>92</v>
      </c>
      <c r="BX70" s="378"/>
      <c r="BY70" s="378" t="s">
        <v>93</v>
      </c>
      <c r="BZ70" s="453"/>
      <c r="CA70" s="444" t="s">
        <v>91</v>
      </c>
      <c r="CB70" s="378"/>
      <c r="CC70" s="378" t="s">
        <v>92</v>
      </c>
      <c r="CD70" s="378"/>
      <c r="CE70" s="378" t="s">
        <v>93</v>
      </c>
      <c r="CF70" s="453"/>
      <c r="CG70" s="514"/>
      <c r="CH70" s="515"/>
      <c r="CI70" s="515"/>
      <c r="CJ70" s="516"/>
      <c r="CK70" s="15"/>
      <c r="CL70" s="94"/>
      <c r="CM70" s="4"/>
      <c r="CN70" s="4"/>
      <c r="CO70" s="4"/>
      <c r="CR70" s="15">
        <f t="shared" si="7"/>
        <v>0</v>
      </c>
      <c r="CS70" s="4">
        <f t="shared" si="8"/>
        <v>0</v>
      </c>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HF70" s="3"/>
      <c r="HG70" s="3"/>
      <c r="HH70" s="3"/>
      <c r="HI70" s="3"/>
      <c r="HJ70" s="3"/>
      <c r="HK70" s="3"/>
      <c r="HL70" s="3"/>
      <c r="HM70" s="3"/>
      <c r="HN70" s="3"/>
    </row>
    <row r="71" spans="1:222" ht="12" customHeight="1" x14ac:dyDescent="0.2">
      <c r="B71" s="406"/>
      <c r="C71" s="407"/>
      <c r="D71" s="388"/>
      <c r="E71" s="389"/>
      <c r="F71" s="389"/>
      <c r="G71" s="389"/>
      <c r="H71" s="389"/>
      <c r="I71" s="389"/>
      <c r="J71" s="389"/>
      <c r="K71" s="389"/>
      <c r="L71" s="389"/>
      <c r="M71" s="389"/>
      <c r="N71" s="389"/>
      <c r="O71" s="389"/>
      <c r="P71" s="389"/>
      <c r="Q71" s="389"/>
      <c r="R71" s="389"/>
      <c r="S71" s="389"/>
      <c r="T71" s="390"/>
      <c r="U71" s="413"/>
      <c r="V71" s="400"/>
      <c r="W71" s="400"/>
      <c r="X71" s="401"/>
      <c r="Y71" s="417"/>
      <c r="Z71" s="418"/>
      <c r="AA71" s="379"/>
      <c r="AB71" s="454"/>
      <c r="AC71" s="417"/>
      <c r="AD71" s="418"/>
      <c r="AE71" s="379"/>
      <c r="AF71" s="379"/>
      <c r="AG71" s="379"/>
      <c r="AH71" s="379"/>
      <c r="AI71" s="418"/>
      <c r="AJ71" s="482"/>
      <c r="AK71" s="445"/>
      <c r="AL71" s="379"/>
      <c r="AM71" s="379"/>
      <c r="AN71" s="379"/>
      <c r="AO71" s="379"/>
      <c r="AP71" s="454"/>
      <c r="AQ71" s="445"/>
      <c r="AR71" s="379"/>
      <c r="AS71" s="379"/>
      <c r="AT71" s="379"/>
      <c r="AU71" s="379"/>
      <c r="AV71" s="454"/>
      <c r="AW71" s="445"/>
      <c r="AX71" s="379"/>
      <c r="AY71" s="379"/>
      <c r="AZ71" s="379"/>
      <c r="BA71" s="379"/>
      <c r="BB71" s="454"/>
      <c r="BC71" s="445"/>
      <c r="BD71" s="379"/>
      <c r="BE71" s="379"/>
      <c r="BF71" s="379"/>
      <c r="BG71" s="379"/>
      <c r="BH71" s="454"/>
      <c r="BI71" s="445"/>
      <c r="BJ71" s="379"/>
      <c r="BK71" s="379"/>
      <c r="BL71" s="379"/>
      <c r="BM71" s="379"/>
      <c r="BN71" s="454"/>
      <c r="BO71" s="445"/>
      <c r="BP71" s="379"/>
      <c r="BQ71" s="379"/>
      <c r="BR71" s="379"/>
      <c r="BS71" s="379"/>
      <c r="BT71" s="454"/>
      <c r="BU71" s="445"/>
      <c r="BV71" s="379"/>
      <c r="BW71" s="379"/>
      <c r="BX71" s="379"/>
      <c r="BY71" s="379"/>
      <c r="BZ71" s="454"/>
      <c r="CA71" s="445"/>
      <c r="CB71" s="379"/>
      <c r="CC71" s="379"/>
      <c r="CD71" s="379"/>
      <c r="CE71" s="379"/>
      <c r="CF71" s="454"/>
      <c r="CG71" s="514"/>
      <c r="CH71" s="515"/>
      <c r="CI71" s="515"/>
      <c r="CJ71" s="516"/>
      <c r="CK71" s="15"/>
      <c r="CL71" s="94"/>
      <c r="CM71" s="4"/>
      <c r="CN71" s="4"/>
      <c r="CO71" s="4"/>
      <c r="CR71" s="15">
        <f t="shared" si="7"/>
        <v>0</v>
      </c>
      <c r="CS71" s="4">
        <f t="shared" si="8"/>
        <v>0</v>
      </c>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c r="FY71" s="94"/>
      <c r="FZ71" s="94"/>
      <c r="HF71" s="3"/>
      <c r="HG71" s="3"/>
      <c r="HH71" s="3"/>
      <c r="HI71" s="3"/>
      <c r="HJ71" s="3"/>
      <c r="HK71" s="3"/>
      <c r="HL71" s="3"/>
      <c r="HM71" s="3"/>
      <c r="HN71" s="3"/>
    </row>
    <row r="72" spans="1:222" ht="12" customHeight="1" x14ac:dyDescent="0.2">
      <c r="B72" s="406"/>
      <c r="C72" s="407"/>
      <c r="D72" s="388"/>
      <c r="E72" s="389"/>
      <c r="F72" s="389"/>
      <c r="G72" s="389"/>
      <c r="H72" s="389"/>
      <c r="I72" s="389"/>
      <c r="J72" s="389"/>
      <c r="K72" s="389"/>
      <c r="L72" s="389"/>
      <c r="M72" s="389"/>
      <c r="N72" s="389"/>
      <c r="O72" s="389"/>
      <c r="P72" s="389"/>
      <c r="Q72" s="389"/>
      <c r="R72" s="389"/>
      <c r="S72" s="389"/>
      <c r="T72" s="390"/>
      <c r="U72" s="413"/>
      <c r="V72" s="400"/>
      <c r="W72" s="400"/>
      <c r="X72" s="401"/>
      <c r="Y72" s="417"/>
      <c r="Z72" s="418"/>
      <c r="AA72" s="379"/>
      <c r="AB72" s="454"/>
      <c r="AC72" s="417"/>
      <c r="AD72" s="418"/>
      <c r="AE72" s="379"/>
      <c r="AF72" s="379"/>
      <c r="AG72" s="379"/>
      <c r="AH72" s="379"/>
      <c r="AI72" s="418"/>
      <c r="AJ72" s="482"/>
      <c r="AK72" s="445"/>
      <c r="AL72" s="379"/>
      <c r="AM72" s="379"/>
      <c r="AN72" s="379"/>
      <c r="AO72" s="379"/>
      <c r="AP72" s="454"/>
      <c r="AQ72" s="445"/>
      <c r="AR72" s="379"/>
      <c r="AS72" s="379"/>
      <c r="AT72" s="379"/>
      <c r="AU72" s="379"/>
      <c r="AV72" s="454"/>
      <c r="AW72" s="445"/>
      <c r="AX72" s="379"/>
      <c r="AY72" s="379"/>
      <c r="AZ72" s="379"/>
      <c r="BA72" s="379"/>
      <c r="BB72" s="454"/>
      <c r="BC72" s="445"/>
      <c r="BD72" s="379"/>
      <c r="BE72" s="379"/>
      <c r="BF72" s="379"/>
      <c r="BG72" s="379"/>
      <c r="BH72" s="454"/>
      <c r="BI72" s="445"/>
      <c r="BJ72" s="379"/>
      <c r="BK72" s="379"/>
      <c r="BL72" s="379"/>
      <c r="BM72" s="379"/>
      <c r="BN72" s="454"/>
      <c r="BO72" s="445"/>
      <c r="BP72" s="379"/>
      <c r="BQ72" s="379"/>
      <c r="BR72" s="379"/>
      <c r="BS72" s="379"/>
      <c r="BT72" s="454"/>
      <c r="BU72" s="445"/>
      <c r="BV72" s="379"/>
      <c r="BW72" s="379"/>
      <c r="BX72" s="379"/>
      <c r="BY72" s="379"/>
      <c r="BZ72" s="454"/>
      <c r="CA72" s="445"/>
      <c r="CB72" s="379"/>
      <c r="CC72" s="379"/>
      <c r="CD72" s="379"/>
      <c r="CE72" s="379"/>
      <c r="CF72" s="454"/>
      <c r="CG72" s="514"/>
      <c r="CH72" s="515"/>
      <c r="CI72" s="515"/>
      <c r="CJ72" s="516"/>
      <c r="CK72" s="15"/>
      <c r="CL72" s="94"/>
      <c r="CM72" s="4"/>
      <c r="CN72" s="4"/>
      <c r="CO72" s="4"/>
      <c r="CR72" s="15">
        <f t="shared" si="7"/>
        <v>0</v>
      </c>
      <c r="CS72" s="4">
        <f t="shared" si="8"/>
        <v>0</v>
      </c>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94"/>
      <c r="FR72" s="94"/>
      <c r="FS72" s="94"/>
      <c r="FT72" s="94"/>
      <c r="FU72" s="94"/>
      <c r="FV72" s="94"/>
      <c r="FW72" s="94"/>
      <c r="FX72" s="94"/>
      <c r="FY72" s="94"/>
      <c r="FZ72" s="94"/>
      <c r="HF72" s="3"/>
      <c r="HG72" s="3"/>
      <c r="HH72" s="3"/>
      <c r="HI72" s="3"/>
      <c r="HJ72" s="3"/>
      <c r="HK72" s="3"/>
      <c r="HL72" s="3"/>
      <c r="HM72" s="3"/>
      <c r="HN72" s="3"/>
    </row>
    <row r="73" spans="1:222" ht="12" customHeight="1" thickBot="1" x14ac:dyDescent="0.25">
      <c r="B73" s="408"/>
      <c r="C73" s="409"/>
      <c r="D73" s="391"/>
      <c r="E73" s="392"/>
      <c r="F73" s="392"/>
      <c r="G73" s="392"/>
      <c r="H73" s="392"/>
      <c r="I73" s="392"/>
      <c r="J73" s="392"/>
      <c r="K73" s="392"/>
      <c r="L73" s="392"/>
      <c r="M73" s="392"/>
      <c r="N73" s="392"/>
      <c r="O73" s="392"/>
      <c r="P73" s="392"/>
      <c r="Q73" s="392"/>
      <c r="R73" s="392"/>
      <c r="S73" s="392"/>
      <c r="T73" s="393"/>
      <c r="U73" s="414"/>
      <c r="V73" s="402"/>
      <c r="W73" s="402"/>
      <c r="X73" s="403"/>
      <c r="Y73" s="419"/>
      <c r="Z73" s="420"/>
      <c r="AA73" s="380"/>
      <c r="AB73" s="455"/>
      <c r="AC73" s="419"/>
      <c r="AD73" s="420"/>
      <c r="AE73" s="380"/>
      <c r="AF73" s="380"/>
      <c r="AG73" s="380"/>
      <c r="AH73" s="380"/>
      <c r="AI73" s="420"/>
      <c r="AJ73" s="483"/>
      <c r="AK73" s="446"/>
      <c r="AL73" s="380"/>
      <c r="AM73" s="380"/>
      <c r="AN73" s="380"/>
      <c r="AO73" s="380"/>
      <c r="AP73" s="455"/>
      <c r="AQ73" s="446"/>
      <c r="AR73" s="380"/>
      <c r="AS73" s="380"/>
      <c r="AT73" s="380"/>
      <c r="AU73" s="380"/>
      <c r="AV73" s="455"/>
      <c r="AW73" s="446"/>
      <c r="AX73" s="380"/>
      <c r="AY73" s="380"/>
      <c r="AZ73" s="380"/>
      <c r="BA73" s="380"/>
      <c r="BB73" s="455"/>
      <c r="BC73" s="446"/>
      <c r="BD73" s="380"/>
      <c r="BE73" s="380"/>
      <c r="BF73" s="380"/>
      <c r="BG73" s="380"/>
      <c r="BH73" s="455"/>
      <c r="BI73" s="446"/>
      <c r="BJ73" s="380"/>
      <c r="BK73" s="380"/>
      <c r="BL73" s="380"/>
      <c r="BM73" s="380"/>
      <c r="BN73" s="455"/>
      <c r="BO73" s="446"/>
      <c r="BP73" s="380"/>
      <c r="BQ73" s="380"/>
      <c r="BR73" s="380"/>
      <c r="BS73" s="380"/>
      <c r="BT73" s="455"/>
      <c r="BU73" s="446"/>
      <c r="BV73" s="380"/>
      <c r="BW73" s="380"/>
      <c r="BX73" s="380"/>
      <c r="BY73" s="380"/>
      <c r="BZ73" s="455"/>
      <c r="CA73" s="446"/>
      <c r="CB73" s="380"/>
      <c r="CC73" s="380"/>
      <c r="CD73" s="380"/>
      <c r="CE73" s="380"/>
      <c r="CF73" s="455"/>
      <c r="CG73" s="517"/>
      <c r="CH73" s="518"/>
      <c r="CI73" s="518"/>
      <c r="CJ73" s="519"/>
      <c r="CK73" s="15"/>
      <c r="CL73" s="94"/>
      <c r="CM73" s="4"/>
      <c r="CN73" s="4"/>
      <c r="CO73" s="4"/>
      <c r="CR73" s="15">
        <f t="shared" si="7"/>
        <v>0</v>
      </c>
      <c r="CS73" s="4">
        <f t="shared" si="8"/>
        <v>0</v>
      </c>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HF73" s="3"/>
      <c r="HG73" s="3"/>
      <c r="HH73" s="3"/>
      <c r="HI73" s="3"/>
      <c r="HJ73" s="3"/>
      <c r="HK73" s="3"/>
      <c r="HL73" s="3"/>
      <c r="HM73" s="3"/>
      <c r="HN73" s="3"/>
    </row>
    <row r="74" spans="1:222" s="5" customFormat="1" ht="24" customHeight="1" x14ac:dyDescent="0.2">
      <c r="A74" s="15"/>
      <c r="B74" s="304" t="s">
        <v>145</v>
      </c>
      <c r="C74" s="305"/>
      <c r="D74" s="397" t="s">
        <v>498</v>
      </c>
      <c r="E74" s="475"/>
      <c r="F74" s="475"/>
      <c r="G74" s="475"/>
      <c r="H74" s="475"/>
      <c r="I74" s="475"/>
      <c r="J74" s="475"/>
      <c r="K74" s="475"/>
      <c r="L74" s="475"/>
      <c r="M74" s="475"/>
      <c r="N74" s="475"/>
      <c r="O74" s="475"/>
      <c r="P74" s="475"/>
      <c r="Q74" s="475"/>
      <c r="R74" s="475"/>
      <c r="S74" s="475"/>
      <c r="T74" s="476"/>
      <c r="U74" s="243"/>
      <c r="V74" s="244"/>
      <c r="W74" s="250"/>
      <c r="X74" s="251"/>
      <c r="Y74" s="258">
        <f t="shared" ref="Y74:Y82" si="13">AK74+AQ74+AW74+BC74+BI74+BO74+BU74+CA74</f>
        <v>0</v>
      </c>
      <c r="Z74" s="259"/>
      <c r="AA74" s="256">
        <f t="shared" ref="AA74:AA82" si="14">AM74+AS74+AY74+BE74+BK74+BQ74+BW74+CC74</f>
        <v>0</v>
      </c>
      <c r="AB74" s="257"/>
      <c r="AC74" s="258"/>
      <c r="AD74" s="259"/>
      <c r="AE74" s="256"/>
      <c r="AF74" s="259"/>
      <c r="AG74" s="256"/>
      <c r="AH74" s="259"/>
      <c r="AI74" s="256"/>
      <c r="AJ74" s="257"/>
      <c r="AK74" s="243"/>
      <c r="AL74" s="244"/>
      <c r="AM74" s="250"/>
      <c r="AN74" s="244"/>
      <c r="AO74" s="250"/>
      <c r="AP74" s="251"/>
      <c r="AQ74" s="243"/>
      <c r="AR74" s="244"/>
      <c r="AS74" s="250"/>
      <c r="AT74" s="244"/>
      <c r="AU74" s="250"/>
      <c r="AV74" s="251"/>
      <c r="AW74" s="243"/>
      <c r="AX74" s="244"/>
      <c r="AY74" s="250"/>
      <c r="AZ74" s="244"/>
      <c r="BA74" s="250"/>
      <c r="BB74" s="251"/>
      <c r="BC74" s="243"/>
      <c r="BD74" s="244"/>
      <c r="BE74" s="250"/>
      <c r="BF74" s="244"/>
      <c r="BG74" s="250"/>
      <c r="BH74" s="251"/>
      <c r="BI74" s="243"/>
      <c r="BJ74" s="244"/>
      <c r="BK74" s="250"/>
      <c r="BL74" s="244"/>
      <c r="BM74" s="250"/>
      <c r="BN74" s="251"/>
      <c r="BO74" s="243"/>
      <c r="BP74" s="244"/>
      <c r="BQ74" s="250"/>
      <c r="BR74" s="244"/>
      <c r="BS74" s="250"/>
      <c r="BT74" s="251"/>
      <c r="BU74" s="243"/>
      <c r="BV74" s="244"/>
      <c r="BW74" s="250"/>
      <c r="BX74" s="244"/>
      <c r="BY74" s="250"/>
      <c r="BZ74" s="251"/>
      <c r="CA74" s="243"/>
      <c r="CB74" s="244"/>
      <c r="CC74" s="250"/>
      <c r="CD74" s="244"/>
      <c r="CE74" s="250"/>
      <c r="CF74" s="251"/>
      <c r="CG74" s="101"/>
      <c r="CH74" s="96"/>
      <c r="CI74" s="96"/>
      <c r="CJ74" s="97"/>
      <c r="CK74" s="15"/>
      <c r="CL74" s="15"/>
      <c r="CM74" s="4">
        <f t="shared" si="11"/>
        <v>0</v>
      </c>
      <c r="CN74" s="4">
        <f t="shared" si="4"/>
        <v>0</v>
      </c>
      <c r="CO74" s="4">
        <f t="shared" si="12"/>
        <v>0</v>
      </c>
      <c r="CP74" s="4"/>
      <c r="CQ74" s="4"/>
      <c r="CR74" s="15">
        <f t="shared" si="7"/>
        <v>0</v>
      </c>
      <c r="CS74" s="4">
        <f t="shared" si="8"/>
        <v>0</v>
      </c>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row>
    <row r="75" spans="1:222" ht="24" customHeight="1" x14ac:dyDescent="0.2">
      <c r="B75" s="299" t="s">
        <v>273</v>
      </c>
      <c r="C75" s="300"/>
      <c r="D75" s="296" t="s">
        <v>469</v>
      </c>
      <c r="E75" s="302"/>
      <c r="F75" s="302"/>
      <c r="G75" s="302"/>
      <c r="H75" s="302"/>
      <c r="I75" s="302"/>
      <c r="J75" s="302"/>
      <c r="K75" s="302"/>
      <c r="L75" s="302"/>
      <c r="M75" s="302"/>
      <c r="N75" s="302"/>
      <c r="O75" s="302"/>
      <c r="P75" s="302"/>
      <c r="Q75" s="302"/>
      <c r="R75" s="302"/>
      <c r="S75" s="302"/>
      <c r="T75" s="303"/>
      <c r="U75" s="214">
        <v>6</v>
      </c>
      <c r="V75" s="215"/>
      <c r="W75" s="216">
        <v>5</v>
      </c>
      <c r="X75" s="246"/>
      <c r="Y75" s="262">
        <f t="shared" si="13"/>
        <v>240</v>
      </c>
      <c r="Z75" s="263"/>
      <c r="AA75" s="265">
        <f t="shared" si="14"/>
        <v>144</v>
      </c>
      <c r="AB75" s="269"/>
      <c r="AC75" s="262">
        <v>96</v>
      </c>
      <c r="AD75" s="263"/>
      <c r="AE75" s="265">
        <v>16</v>
      </c>
      <c r="AF75" s="263"/>
      <c r="AG75" s="265">
        <v>32</v>
      </c>
      <c r="AH75" s="263"/>
      <c r="AI75" s="265"/>
      <c r="AJ75" s="263"/>
      <c r="AK75" s="242"/>
      <c r="AL75" s="225"/>
      <c r="AM75" s="225"/>
      <c r="AN75" s="225"/>
      <c r="AO75" s="225"/>
      <c r="AP75" s="226"/>
      <c r="AQ75" s="242"/>
      <c r="AR75" s="225"/>
      <c r="AS75" s="225"/>
      <c r="AT75" s="225"/>
      <c r="AU75" s="225"/>
      <c r="AV75" s="226"/>
      <c r="AW75" s="242"/>
      <c r="AX75" s="225"/>
      <c r="AY75" s="225"/>
      <c r="AZ75" s="225"/>
      <c r="BA75" s="225"/>
      <c r="BB75" s="226"/>
      <c r="BC75" s="242"/>
      <c r="BD75" s="225"/>
      <c r="BE75" s="225"/>
      <c r="BF75" s="225"/>
      <c r="BG75" s="225"/>
      <c r="BH75" s="226"/>
      <c r="BI75" s="242">
        <v>120</v>
      </c>
      <c r="BJ75" s="225"/>
      <c r="BK75" s="225">
        <v>64</v>
      </c>
      <c r="BL75" s="225"/>
      <c r="BM75" s="225">
        <v>3</v>
      </c>
      <c r="BN75" s="226"/>
      <c r="BO75" s="214">
        <v>120</v>
      </c>
      <c r="BP75" s="215"/>
      <c r="BQ75" s="216">
        <v>80</v>
      </c>
      <c r="BR75" s="215"/>
      <c r="BS75" s="216">
        <v>3</v>
      </c>
      <c r="BT75" s="246"/>
      <c r="BU75" s="214"/>
      <c r="BV75" s="215"/>
      <c r="BW75" s="216"/>
      <c r="BX75" s="215"/>
      <c r="BY75" s="216"/>
      <c r="BZ75" s="246"/>
      <c r="CA75" s="214"/>
      <c r="CB75" s="215"/>
      <c r="CC75" s="216"/>
      <c r="CD75" s="215"/>
      <c r="CE75" s="216"/>
      <c r="CF75" s="246"/>
      <c r="CG75" s="523" t="s">
        <v>179</v>
      </c>
      <c r="CH75" s="521"/>
      <c r="CI75" s="521"/>
      <c r="CJ75" s="522"/>
      <c r="CK75" s="4"/>
      <c r="CL75" s="4"/>
      <c r="CM75" s="4">
        <f t="shared" si="11"/>
        <v>6.666666666666667</v>
      </c>
      <c r="CN75" s="4">
        <f t="shared" si="4"/>
        <v>6</v>
      </c>
      <c r="CO75" s="4">
        <f t="shared" si="12"/>
        <v>6</v>
      </c>
      <c r="CP75" s="4">
        <f t="shared" si="5"/>
        <v>1.6666666666666667</v>
      </c>
      <c r="CQ75" s="4">
        <f t="shared" si="6"/>
        <v>256</v>
      </c>
      <c r="CR75" s="15">
        <f t="shared" si="7"/>
        <v>5.4</v>
      </c>
      <c r="CS75" s="4">
        <f t="shared" si="8"/>
        <v>12</v>
      </c>
      <c r="HF75" s="3"/>
      <c r="HG75" s="3"/>
      <c r="HH75" s="3"/>
      <c r="HI75" s="3"/>
      <c r="HJ75" s="3"/>
      <c r="HK75" s="3"/>
      <c r="HL75" s="3"/>
      <c r="HM75" s="3"/>
      <c r="HN75" s="3"/>
    </row>
    <row r="76" spans="1:222" ht="36" customHeight="1" x14ac:dyDescent="0.2">
      <c r="B76" s="382"/>
      <c r="C76" s="383"/>
      <c r="D76" s="296" t="s">
        <v>484</v>
      </c>
      <c r="E76" s="228"/>
      <c r="F76" s="228"/>
      <c r="G76" s="228"/>
      <c r="H76" s="228"/>
      <c r="I76" s="228"/>
      <c r="J76" s="228"/>
      <c r="K76" s="228"/>
      <c r="L76" s="228"/>
      <c r="M76" s="228"/>
      <c r="N76" s="228"/>
      <c r="O76" s="228"/>
      <c r="P76" s="228"/>
      <c r="Q76" s="228"/>
      <c r="R76" s="228"/>
      <c r="S76" s="228"/>
      <c r="T76" s="229"/>
      <c r="U76" s="214"/>
      <c r="V76" s="215"/>
      <c r="W76" s="216"/>
      <c r="X76" s="215"/>
      <c r="Y76" s="262">
        <f t="shared" si="13"/>
        <v>60</v>
      </c>
      <c r="Z76" s="263"/>
      <c r="AA76" s="265">
        <f t="shared" si="14"/>
        <v>0</v>
      </c>
      <c r="AB76" s="269"/>
      <c r="AC76" s="262"/>
      <c r="AD76" s="263"/>
      <c r="AE76" s="265"/>
      <c r="AF76" s="263"/>
      <c r="AG76" s="265"/>
      <c r="AH76" s="263"/>
      <c r="AI76" s="265"/>
      <c r="AJ76" s="263"/>
      <c r="AK76" s="242"/>
      <c r="AL76" s="225"/>
      <c r="AM76" s="225"/>
      <c r="AN76" s="225"/>
      <c r="AO76" s="225"/>
      <c r="AP76" s="226"/>
      <c r="AQ76" s="242"/>
      <c r="AR76" s="225"/>
      <c r="AS76" s="225"/>
      <c r="AT76" s="225"/>
      <c r="AU76" s="225"/>
      <c r="AV76" s="226"/>
      <c r="AW76" s="242"/>
      <c r="AX76" s="225"/>
      <c r="AY76" s="225"/>
      <c r="AZ76" s="225"/>
      <c r="BA76" s="225"/>
      <c r="BB76" s="226"/>
      <c r="BC76" s="214"/>
      <c r="BD76" s="215"/>
      <c r="BE76" s="225"/>
      <c r="BF76" s="225"/>
      <c r="BG76" s="225"/>
      <c r="BH76" s="226"/>
      <c r="BI76" s="214"/>
      <c r="BJ76" s="215"/>
      <c r="BK76" s="225"/>
      <c r="BL76" s="225"/>
      <c r="BM76" s="225"/>
      <c r="BN76" s="226"/>
      <c r="BO76" s="214">
        <v>60</v>
      </c>
      <c r="BP76" s="215"/>
      <c r="BQ76" s="225"/>
      <c r="BR76" s="225"/>
      <c r="BS76" s="225">
        <v>2</v>
      </c>
      <c r="BT76" s="226"/>
      <c r="BU76" s="214"/>
      <c r="BV76" s="215"/>
      <c r="BW76" s="216"/>
      <c r="BX76" s="215"/>
      <c r="BY76" s="216"/>
      <c r="BZ76" s="246"/>
      <c r="CA76" s="214"/>
      <c r="CB76" s="215"/>
      <c r="CC76" s="225"/>
      <c r="CD76" s="225"/>
      <c r="CE76" s="216"/>
      <c r="CF76" s="246"/>
      <c r="CG76" s="211" t="s">
        <v>465</v>
      </c>
      <c r="CH76" s="212"/>
      <c r="CI76" s="212"/>
      <c r="CJ76" s="213"/>
      <c r="CK76" s="4"/>
      <c r="CL76" s="4"/>
      <c r="CM76" s="4">
        <f t="shared" si="11"/>
        <v>1.6666666666666667</v>
      </c>
      <c r="CN76" s="4">
        <f t="shared" si="4"/>
        <v>1.5</v>
      </c>
      <c r="CO76" s="4">
        <f t="shared" si="12"/>
        <v>2</v>
      </c>
      <c r="CQ76" s="4">
        <f t="shared" si="6"/>
        <v>96</v>
      </c>
      <c r="CR76" s="15">
        <f t="shared" si="7"/>
        <v>0</v>
      </c>
      <c r="CS76" s="4">
        <f t="shared" si="8"/>
        <v>0</v>
      </c>
      <c r="HF76" s="3"/>
      <c r="HG76" s="3"/>
      <c r="HH76" s="3"/>
      <c r="HI76" s="3"/>
      <c r="HJ76" s="3"/>
      <c r="HK76" s="3"/>
      <c r="HL76" s="3"/>
      <c r="HM76" s="3"/>
      <c r="HN76" s="3"/>
    </row>
    <row r="77" spans="1:222" ht="12" customHeight="1" x14ac:dyDescent="0.2">
      <c r="B77" s="299" t="s">
        <v>274</v>
      </c>
      <c r="C77" s="300"/>
      <c r="D77" s="301" t="s">
        <v>235</v>
      </c>
      <c r="E77" s="302"/>
      <c r="F77" s="302"/>
      <c r="G77" s="302"/>
      <c r="H77" s="302"/>
      <c r="I77" s="302"/>
      <c r="J77" s="302"/>
      <c r="K77" s="302"/>
      <c r="L77" s="302"/>
      <c r="M77" s="302"/>
      <c r="N77" s="302"/>
      <c r="O77" s="302"/>
      <c r="P77" s="302"/>
      <c r="Q77" s="302"/>
      <c r="R77" s="302"/>
      <c r="S77" s="302"/>
      <c r="T77" s="303"/>
      <c r="U77" s="214">
        <v>6</v>
      </c>
      <c r="V77" s="215"/>
      <c r="W77" s="216"/>
      <c r="X77" s="246"/>
      <c r="Y77" s="262">
        <f t="shared" si="13"/>
        <v>216</v>
      </c>
      <c r="Z77" s="263"/>
      <c r="AA77" s="265">
        <f t="shared" si="14"/>
        <v>96</v>
      </c>
      <c r="AB77" s="269"/>
      <c r="AC77" s="262">
        <v>64</v>
      </c>
      <c r="AD77" s="263"/>
      <c r="AE77" s="265">
        <v>16</v>
      </c>
      <c r="AF77" s="263"/>
      <c r="AG77" s="265">
        <v>16</v>
      </c>
      <c r="AH77" s="263"/>
      <c r="AI77" s="265"/>
      <c r="AJ77" s="269"/>
      <c r="AK77" s="214"/>
      <c r="AL77" s="215"/>
      <c r="AM77" s="216"/>
      <c r="AN77" s="215"/>
      <c r="AO77" s="216"/>
      <c r="AP77" s="246"/>
      <c r="AQ77" s="214"/>
      <c r="AR77" s="215"/>
      <c r="AS77" s="216"/>
      <c r="AT77" s="215"/>
      <c r="AU77" s="216"/>
      <c r="AV77" s="246"/>
      <c r="AW77" s="214"/>
      <c r="AX77" s="215"/>
      <c r="AY77" s="216"/>
      <c r="AZ77" s="215"/>
      <c r="BA77" s="216"/>
      <c r="BB77" s="246"/>
      <c r="BC77" s="214"/>
      <c r="BD77" s="215"/>
      <c r="BE77" s="216"/>
      <c r="BF77" s="215"/>
      <c r="BG77" s="216"/>
      <c r="BH77" s="246"/>
      <c r="BI77" s="214"/>
      <c r="BJ77" s="215"/>
      <c r="BK77" s="216"/>
      <c r="BL77" s="215"/>
      <c r="BM77" s="216"/>
      <c r="BN77" s="246"/>
      <c r="BO77" s="214">
        <v>216</v>
      </c>
      <c r="BP77" s="215"/>
      <c r="BQ77" s="216">
        <v>96</v>
      </c>
      <c r="BR77" s="215"/>
      <c r="BS77" s="216">
        <v>6</v>
      </c>
      <c r="BT77" s="246"/>
      <c r="BU77" s="243"/>
      <c r="BV77" s="244"/>
      <c r="BW77" s="250"/>
      <c r="BX77" s="244"/>
      <c r="BY77" s="216"/>
      <c r="BZ77" s="246"/>
      <c r="CA77" s="243"/>
      <c r="CB77" s="244"/>
      <c r="CC77" s="250"/>
      <c r="CD77" s="244"/>
      <c r="CE77" s="216"/>
      <c r="CF77" s="246"/>
      <c r="CG77" s="98" t="s">
        <v>175</v>
      </c>
      <c r="CH77" s="99"/>
      <c r="CI77" s="99"/>
      <c r="CJ77" s="100"/>
      <c r="CK77" s="15"/>
      <c r="CL77" s="94"/>
      <c r="CM77" s="4">
        <f t="shared" si="11"/>
        <v>6</v>
      </c>
      <c r="CN77" s="4">
        <f t="shared" si="4"/>
        <v>5.4</v>
      </c>
      <c r="CO77" s="4">
        <f t="shared" si="12"/>
        <v>6</v>
      </c>
      <c r="CP77" s="4">
        <f t="shared" si="5"/>
        <v>2.25</v>
      </c>
      <c r="CQ77" s="4">
        <f t="shared" si="6"/>
        <v>256</v>
      </c>
      <c r="CR77" s="15">
        <f t="shared" si="7"/>
        <v>3.6</v>
      </c>
      <c r="CS77" s="4">
        <f t="shared" si="8"/>
        <v>8</v>
      </c>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HF77" s="3"/>
      <c r="HG77" s="3"/>
      <c r="HH77" s="3"/>
      <c r="HI77" s="3"/>
      <c r="HJ77" s="3"/>
      <c r="HK77" s="3"/>
      <c r="HL77" s="3"/>
      <c r="HM77" s="3"/>
      <c r="HN77" s="3"/>
    </row>
    <row r="78" spans="1:222" ht="24" customHeight="1" x14ac:dyDescent="0.2">
      <c r="B78" s="382"/>
      <c r="C78" s="383"/>
      <c r="D78" s="296" t="s">
        <v>253</v>
      </c>
      <c r="E78" s="228"/>
      <c r="F78" s="228"/>
      <c r="G78" s="228"/>
      <c r="H78" s="228"/>
      <c r="I78" s="228"/>
      <c r="J78" s="228"/>
      <c r="K78" s="228"/>
      <c r="L78" s="228"/>
      <c r="M78" s="228"/>
      <c r="N78" s="228"/>
      <c r="O78" s="228"/>
      <c r="P78" s="228"/>
      <c r="Q78" s="228"/>
      <c r="R78" s="228"/>
      <c r="S78" s="228"/>
      <c r="T78" s="229"/>
      <c r="U78" s="214"/>
      <c r="V78" s="215"/>
      <c r="W78" s="216"/>
      <c r="X78" s="246"/>
      <c r="Y78" s="262">
        <f t="shared" si="13"/>
        <v>40</v>
      </c>
      <c r="Z78" s="263"/>
      <c r="AA78" s="265">
        <f t="shared" si="14"/>
        <v>0</v>
      </c>
      <c r="AB78" s="269"/>
      <c r="AC78" s="262"/>
      <c r="AD78" s="263"/>
      <c r="AE78" s="265"/>
      <c r="AF78" s="263"/>
      <c r="AG78" s="265"/>
      <c r="AH78" s="263"/>
      <c r="AI78" s="265"/>
      <c r="AJ78" s="263"/>
      <c r="AK78" s="242"/>
      <c r="AL78" s="225"/>
      <c r="AM78" s="225"/>
      <c r="AN78" s="225"/>
      <c r="AO78" s="225"/>
      <c r="AP78" s="226"/>
      <c r="AQ78" s="242"/>
      <c r="AR78" s="225"/>
      <c r="AS78" s="225"/>
      <c r="AT78" s="225"/>
      <c r="AU78" s="225"/>
      <c r="AV78" s="226"/>
      <c r="AW78" s="242"/>
      <c r="AX78" s="225"/>
      <c r="AY78" s="225"/>
      <c r="AZ78" s="225"/>
      <c r="BA78" s="216"/>
      <c r="BB78" s="246"/>
      <c r="BC78" s="242"/>
      <c r="BD78" s="225"/>
      <c r="BE78" s="245"/>
      <c r="BF78" s="245"/>
      <c r="BG78" s="216"/>
      <c r="BH78" s="246"/>
      <c r="BI78" s="214"/>
      <c r="BJ78" s="215"/>
      <c r="BK78" s="216"/>
      <c r="BL78" s="215"/>
      <c r="BM78" s="216"/>
      <c r="BN78" s="246"/>
      <c r="BO78" s="214">
        <v>40</v>
      </c>
      <c r="BP78" s="215"/>
      <c r="BQ78" s="216">
        <v>0</v>
      </c>
      <c r="BR78" s="215"/>
      <c r="BS78" s="216">
        <v>1</v>
      </c>
      <c r="BT78" s="246"/>
      <c r="BU78" s="214"/>
      <c r="BV78" s="215"/>
      <c r="BW78" s="216"/>
      <c r="BX78" s="215"/>
      <c r="BY78" s="216"/>
      <c r="BZ78" s="246"/>
      <c r="CA78" s="242"/>
      <c r="CB78" s="225"/>
      <c r="CC78" s="245"/>
      <c r="CD78" s="245"/>
      <c r="CE78" s="216"/>
      <c r="CF78" s="246"/>
      <c r="CG78" s="211" t="s">
        <v>466</v>
      </c>
      <c r="CH78" s="212"/>
      <c r="CI78" s="212"/>
      <c r="CJ78" s="213"/>
      <c r="CK78" s="4"/>
      <c r="CL78" s="4"/>
      <c r="CM78" s="4">
        <f t="shared" si="11"/>
        <v>1.1111111111111112</v>
      </c>
      <c r="CN78" s="4">
        <f t="shared" si="4"/>
        <v>1</v>
      </c>
      <c r="CO78" s="4">
        <f t="shared" si="12"/>
        <v>1</v>
      </c>
      <c r="CQ78" s="4">
        <f t="shared" si="6"/>
        <v>56</v>
      </c>
      <c r="CR78" s="15">
        <f t="shared" si="7"/>
        <v>0</v>
      </c>
      <c r="CS78" s="4">
        <f t="shared" si="8"/>
        <v>0</v>
      </c>
      <c r="HF78" s="3"/>
      <c r="HG78" s="3"/>
      <c r="HH78" s="3"/>
      <c r="HI78" s="3"/>
      <c r="HJ78" s="3"/>
      <c r="HK78" s="3"/>
      <c r="HL78" s="3"/>
      <c r="HM78" s="3"/>
      <c r="HN78" s="3"/>
    </row>
    <row r="79" spans="1:222" s="5" customFormat="1" ht="12" customHeight="1" x14ac:dyDescent="0.2">
      <c r="A79" s="15"/>
      <c r="B79" s="304" t="s">
        <v>146</v>
      </c>
      <c r="C79" s="305"/>
      <c r="D79" s="397" t="s">
        <v>421</v>
      </c>
      <c r="E79" s="228"/>
      <c r="F79" s="228"/>
      <c r="G79" s="228"/>
      <c r="H79" s="228"/>
      <c r="I79" s="228"/>
      <c r="J79" s="228"/>
      <c r="K79" s="228"/>
      <c r="L79" s="228"/>
      <c r="M79" s="228"/>
      <c r="N79" s="228"/>
      <c r="O79" s="228"/>
      <c r="P79" s="228"/>
      <c r="Q79" s="228"/>
      <c r="R79" s="228"/>
      <c r="S79" s="228"/>
      <c r="T79" s="229"/>
      <c r="U79" s="243"/>
      <c r="V79" s="244"/>
      <c r="W79" s="250"/>
      <c r="X79" s="251"/>
      <c r="Y79" s="258">
        <f t="shared" si="13"/>
        <v>0</v>
      </c>
      <c r="Z79" s="259"/>
      <c r="AA79" s="256">
        <f t="shared" si="14"/>
        <v>0</v>
      </c>
      <c r="AB79" s="257"/>
      <c r="AC79" s="258"/>
      <c r="AD79" s="259"/>
      <c r="AE79" s="256"/>
      <c r="AF79" s="259"/>
      <c r="AG79" s="256"/>
      <c r="AH79" s="259"/>
      <c r="AI79" s="256"/>
      <c r="AJ79" s="257"/>
      <c r="AK79" s="243"/>
      <c r="AL79" s="244"/>
      <c r="AM79" s="250"/>
      <c r="AN79" s="244"/>
      <c r="AO79" s="250"/>
      <c r="AP79" s="251"/>
      <c r="AQ79" s="243"/>
      <c r="AR79" s="244"/>
      <c r="AS79" s="250"/>
      <c r="AT79" s="244"/>
      <c r="AU79" s="250"/>
      <c r="AV79" s="251"/>
      <c r="AW79" s="243"/>
      <c r="AX79" s="244"/>
      <c r="AY79" s="250"/>
      <c r="AZ79" s="244"/>
      <c r="BA79" s="250"/>
      <c r="BB79" s="251"/>
      <c r="BC79" s="243"/>
      <c r="BD79" s="244"/>
      <c r="BE79" s="250"/>
      <c r="BF79" s="244"/>
      <c r="BG79" s="250"/>
      <c r="BH79" s="251"/>
      <c r="BI79" s="243"/>
      <c r="BJ79" s="244"/>
      <c r="BK79" s="250"/>
      <c r="BL79" s="244"/>
      <c r="BM79" s="250"/>
      <c r="BN79" s="251"/>
      <c r="BO79" s="243"/>
      <c r="BP79" s="244"/>
      <c r="BQ79" s="250"/>
      <c r="BR79" s="244"/>
      <c r="BS79" s="250"/>
      <c r="BT79" s="251"/>
      <c r="BU79" s="243"/>
      <c r="BV79" s="244"/>
      <c r="BW79" s="250"/>
      <c r="BX79" s="244"/>
      <c r="BY79" s="250"/>
      <c r="BZ79" s="251"/>
      <c r="CA79" s="243"/>
      <c r="CB79" s="244"/>
      <c r="CC79" s="250"/>
      <c r="CD79" s="244"/>
      <c r="CE79" s="250"/>
      <c r="CF79" s="251"/>
      <c r="CG79" s="101"/>
      <c r="CH79" s="96"/>
      <c r="CI79" s="96"/>
      <c r="CJ79" s="97"/>
      <c r="CK79" s="15"/>
      <c r="CL79" s="15"/>
      <c r="CM79" s="4">
        <f t="shared" si="11"/>
        <v>0</v>
      </c>
      <c r="CN79" s="4">
        <f t="shared" si="4"/>
        <v>0</v>
      </c>
      <c r="CO79" s="4"/>
      <c r="CP79" s="4"/>
      <c r="CQ79" s="4"/>
      <c r="CR79" s="15">
        <f t="shared" si="7"/>
        <v>0</v>
      </c>
      <c r="CS79" s="4">
        <f t="shared" si="8"/>
        <v>0</v>
      </c>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row>
    <row r="80" spans="1:222" ht="24" customHeight="1" x14ac:dyDescent="0.2">
      <c r="B80" s="297" t="s">
        <v>275</v>
      </c>
      <c r="C80" s="298"/>
      <c r="D80" s="296" t="s">
        <v>453</v>
      </c>
      <c r="E80" s="228"/>
      <c r="F80" s="228"/>
      <c r="G80" s="228"/>
      <c r="H80" s="228"/>
      <c r="I80" s="228"/>
      <c r="J80" s="228"/>
      <c r="K80" s="228"/>
      <c r="L80" s="228"/>
      <c r="M80" s="228"/>
      <c r="N80" s="228"/>
      <c r="O80" s="228"/>
      <c r="P80" s="228"/>
      <c r="Q80" s="228"/>
      <c r="R80" s="228"/>
      <c r="S80" s="228"/>
      <c r="T80" s="229"/>
      <c r="U80" s="214"/>
      <c r="V80" s="215"/>
      <c r="W80" s="216">
        <v>6</v>
      </c>
      <c r="X80" s="246"/>
      <c r="Y80" s="262">
        <f t="shared" si="13"/>
        <v>108</v>
      </c>
      <c r="Z80" s="263"/>
      <c r="AA80" s="265">
        <f t="shared" si="14"/>
        <v>48</v>
      </c>
      <c r="AB80" s="269"/>
      <c r="AC80" s="262">
        <v>32</v>
      </c>
      <c r="AD80" s="263"/>
      <c r="AE80" s="265">
        <v>0</v>
      </c>
      <c r="AF80" s="263"/>
      <c r="AG80" s="265">
        <v>16</v>
      </c>
      <c r="AH80" s="263"/>
      <c r="AI80" s="265"/>
      <c r="AJ80" s="269"/>
      <c r="AK80" s="214"/>
      <c r="AL80" s="215"/>
      <c r="AM80" s="216"/>
      <c r="AN80" s="215"/>
      <c r="AO80" s="216"/>
      <c r="AP80" s="246"/>
      <c r="AQ80" s="214"/>
      <c r="AR80" s="215"/>
      <c r="AS80" s="216"/>
      <c r="AT80" s="215"/>
      <c r="AU80" s="216"/>
      <c r="AV80" s="246"/>
      <c r="AW80" s="214"/>
      <c r="AX80" s="215"/>
      <c r="AY80" s="216"/>
      <c r="AZ80" s="215"/>
      <c r="BA80" s="216"/>
      <c r="BB80" s="246"/>
      <c r="BC80" s="214"/>
      <c r="BD80" s="215"/>
      <c r="BE80" s="216"/>
      <c r="BF80" s="215"/>
      <c r="BG80" s="216"/>
      <c r="BH80" s="246"/>
      <c r="BI80" s="214"/>
      <c r="BJ80" s="215"/>
      <c r="BK80" s="216"/>
      <c r="BL80" s="215"/>
      <c r="BM80" s="216"/>
      <c r="BN80" s="246"/>
      <c r="BO80" s="214">
        <v>108</v>
      </c>
      <c r="BP80" s="215"/>
      <c r="BQ80" s="216">
        <v>48</v>
      </c>
      <c r="BR80" s="215"/>
      <c r="BS80" s="216">
        <v>3</v>
      </c>
      <c r="BT80" s="246"/>
      <c r="BU80" s="243"/>
      <c r="BV80" s="244"/>
      <c r="BW80" s="250"/>
      <c r="BX80" s="244"/>
      <c r="BY80" s="216"/>
      <c r="BZ80" s="246"/>
      <c r="CA80" s="243"/>
      <c r="CB80" s="244"/>
      <c r="CC80" s="250"/>
      <c r="CD80" s="244"/>
      <c r="CE80" s="216"/>
      <c r="CF80" s="246"/>
      <c r="CG80" s="98" t="s">
        <v>220</v>
      </c>
      <c r="CH80" s="99"/>
      <c r="CI80" s="99"/>
      <c r="CJ80" s="100"/>
      <c r="CK80" s="15"/>
      <c r="CL80" s="94"/>
      <c r="CM80" s="4">
        <f t="shared" si="11"/>
        <v>3</v>
      </c>
      <c r="CN80" s="4">
        <f t="shared" si="4"/>
        <v>2.7</v>
      </c>
      <c r="CO80" s="4">
        <f t="shared" si="12"/>
        <v>3</v>
      </c>
      <c r="CP80" s="4">
        <f t="shared" si="5"/>
        <v>2.25</v>
      </c>
      <c r="CQ80" s="4">
        <f t="shared" si="6"/>
        <v>136</v>
      </c>
      <c r="CR80" s="15">
        <f t="shared" si="7"/>
        <v>1.8</v>
      </c>
      <c r="CS80" s="4">
        <f t="shared" si="8"/>
        <v>4</v>
      </c>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94"/>
      <c r="FR80" s="94"/>
      <c r="FS80" s="94"/>
      <c r="FT80" s="94"/>
      <c r="FU80" s="94"/>
      <c r="FV80" s="94"/>
      <c r="FW80" s="94"/>
      <c r="FX80" s="94"/>
      <c r="FY80" s="94"/>
      <c r="FZ80" s="94"/>
      <c r="HF80" s="3"/>
      <c r="HG80" s="3"/>
      <c r="HH80" s="3"/>
      <c r="HI80" s="3"/>
      <c r="HJ80" s="3"/>
      <c r="HK80" s="3"/>
      <c r="HL80" s="3"/>
      <c r="HM80" s="3"/>
      <c r="HN80" s="3"/>
    </row>
    <row r="81" spans="1:222" ht="24" customHeight="1" x14ac:dyDescent="0.2">
      <c r="B81" s="299" t="s">
        <v>276</v>
      </c>
      <c r="C81" s="300"/>
      <c r="D81" s="296" t="s">
        <v>446</v>
      </c>
      <c r="E81" s="228"/>
      <c r="F81" s="228"/>
      <c r="G81" s="228"/>
      <c r="H81" s="228"/>
      <c r="I81" s="228"/>
      <c r="J81" s="228"/>
      <c r="K81" s="228"/>
      <c r="L81" s="228"/>
      <c r="M81" s="228"/>
      <c r="N81" s="228"/>
      <c r="O81" s="228"/>
      <c r="P81" s="228"/>
      <c r="Q81" s="228"/>
      <c r="R81" s="228"/>
      <c r="S81" s="228"/>
      <c r="T81" s="229"/>
      <c r="U81" s="214">
        <v>7</v>
      </c>
      <c r="V81" s="215"/>
      <c r="W81" s="216">
        <v>6</v>
      </c>
      <c r="X81" s="246"/>
      <c r="Y81" s="262">
        <f t="shared" si="13"/>
        <v>228</v>
      </c>
      <c r="Z81" s="263"/>
      <c r="AA81" s="265">
        <f t="shared" si="14"/>
        <v>144</v>
      </c>
      <c r="AB81" s="269"/>
      <c r="AC81" s="262">
        <v>96</v>
      </c>
      <c r="AD81" s="263"/>
      <c r="AE81" s="265">
        <v>16</v>
      </c>
      <c r="AF81" s="263"/>
      <c r="AG81" s="265">
        <v>32</v>
      </c>
      <c r="AH81" s="263"/>
      <c r="AI81" s="265"/>
      <c r="AJ81" s="263"/>
      <c r="AK81" s="242"/>
      <c r="AL81" s="225"/>
      <c r="AM81" s="225"/>
      <c r="AN81" s="225"/>
      <c r="AO81" s="225"/>
      <c r="AP81" s="226"/>
      <c r="AQ81" s="242"/>
      <c r="AR81" s="225"/>
      <c r="AS81" s="225"/>
      <c r="AT81" s="225"/>
      <c r="AU81" s="225"/>
      <c r="AV81" s="226"/>
      <c r="AW81" s="242"/>
      <c r="AX81" s="225"/>
      <c r="AY81" s="225"/>
      <c r="AZ81" s="225"/>
      <c r="BA81" s="216"/>
      <c r="BB81" s="246"/>
      <c r="BC81" s="242"/>
      <c r="BD81" s="225"/>
      <c r="BE81" s="225"/>
      <c r="BF81" s="225"/>
      <c r="BG81" s="216"/>
      <c r="BH81" s="246"/>
      <c r="BI81" s="214"/>
      <c r="BJ81" s="215"/>
      <c r="BK81" s="216"/>
      <c r="BL81" s="215"/>
      <c r="BM81" s="216"/>
      <c r="BN81" s="246"/>
      <c r="BO81" s="214">
        <v>108</v>
      </c>
      <c r="BP81" s="215"/>
      <c r="BQ81" s="216">
        <v>64</v>
      </c>
      <c r="BR81" s="215"/>
      <c r="BS81" s="216">
        <v>3</v>
      </c>
      <c r="BT81" s="246"/>
      <c r="BU81" s="214">
        <v>120</v>
      </c>
      <c r="BV81" s="215"/>
      <c r="BW81" s="216">
        <v>80</v>
      </c>
      <c r="BX81" s="215"/>
      <c r="BY81" s="216">
        <v>3</v>
      </c>
      <c r="BZ81" s="246"/>
      <c r="CA81" s="242"/>
      <c r="CB81" s="225"/>
      <c r="CC81" s="245"/>
      <c r="CD81" s="245"/>
      <c r="CE81" s="216"/>
      <c r="CF81" s="246"/>
      <c r="CG81" s="98" t="s">
        <v>221</v>
      </c>
      <c r="CH81" s="99"/>
      <c r="CI81" s="99"/>
      <c r="CJ81" s="100"/>
      <c r="CK81" s="4"/>
      <c r="CL81" s="4"/>
      <c r="CM81" s="4">
        <f t="shared" si="11"/>
        <v>6.333333333333333</v>
      </c>
      <c r="CN81" s="4">
        <f t="shared" si="4"/>
        <v>5.7</v>
      </c>
      <c r="CO81" s="4">
        <f t="shared" si="12"/>
        <v>6</v>
      </c>
      <c r="CP81" s="4">
        <f t="shared" si="5"/>
        <v>1.5833333333333333</v>
      </c>
      <c r="CQ81" s="4">
        <f t="shared" si="6"/>
        <v>256</v>
      </c>
      <c r="CR81" s="15">
        <f t="shared" si="7"/>
        <v>5.4</v>
      </c>
      <c r="CS81" s="4">
        <f t="shared" si="8"/>
        <v>12</v>
      </c>
      <c r="HF81" s="3"/>
      <c r="HG81" s="3"/>
      <c r="HH81" s="3"/>
      <c r="HI81" s="3"/>
      <c r="HJ81" s="3"/>
      <c r="HK81" s="3"/>
      <c r="HL81" s="3"/>
      <c r="HM81" s="3"/>
      <c r="HN81" s="3"/>
    </row>
    <row r="82" spans="1:222" ht="24" customHeight="1" x14ac:dyDescent="0.2">
      <c r="B82" s="382"/>
      <c r="C82" s="383"/>
      <c r="D82" s="296" t="s">
        <v>447</v>
      </c>
      <c r="E82" s="228"/>
      <c r="F82" s="228"/>
      <c r="G82" s="228"/>
      <c r="H82" s="228"/>
      <c r="I82" s="228"/>
      <c r="J82" s="228"/>
      <c r="K82" s="228"/>
      <c r="L82" s="228"/>
      <c r="M82" s="228"/>
      <c r="N82" s="228"/>
      <c r="O82" s="228"/>
      <c r="P82" s="228"/>
      <c r="Q82" s="228"/>
      <c r="R82" s="228"/>
      <c r="S82" s="228"/>
      <c r="T82" s="229"/>
      <c r="U82" s="214"/>
      <c r="V82" s="215"/>
      <c r="W82" s="216"/>
      <c r="X82" s="246"/>
      <c r="Y82" s="262">
        <f t="shared" si="13"/>
        <v>60</v>
      </c>
      <c r="Z82" s="263"/>
      <c r="AA82" s="265">
        <f t="shared" si="14"/>
        <v>0</v>
      </c>
      <c r="AB82" s="269"/>
      <c r="AC82" s="262"/>
      <c r="AD82" s="263"/>
      <c r="AE82" s="265"/>
      <c r="AF82" s="263"/>
      <c r="AG82" s="265"/>
      <c r="AH82" s="263"/>
      <c r="AI82" s="265"/>
      <c r="AJ82" s="263"/>
      <c r="AK82" s="242"/>
      <c r="AL82" s="225"/>
      <c r="AM82" s="225"/>
      <c r="AN82" s="225"/>
      <c r="AO82" s="225"/>
      <c r="AP82" s="226"/>
      <c r="AQ82" s="242"/>
      <c r="AR82" s="225"/>
      <c r="AS82" s="225"/>
      <c r="AT82" s="225"/>
      <c r="AU82" s="225"/>
      <c r="AV82" s="226"/>
      <c r="AW82" s="242"/>
      <c r="AX82" s="225"/>
      <c r="AY82" s="225"/>
      <c r="AZ82" s="225"/>
      <c r="BA82" s="216"/>
      <c r="BB82" s="246"/>
      <c r="BC82" s="242"/>
      <c r="BD82" s="225"/>
      <c r="BE82" s="245"/>
      <c r="BF82" s="245"/>
      <c r="BG82" s="216"/>
      <c r="BH82" s="246"/>
      <c r="BI82" s="214"/>
      <c r="BJ82" s="215"/>
      <c r="BK82" s="216"/>
      <c r="BL82" s="215"/>
      <c r="BM82" s="216"/>
      <c r="BN82" s="246"/>
      <c r="BO82" s="214"/>
      <c r="BP82" s="215"/>
      <c r="BQ82" s="216"/>
      <c r="BR82" s="215"/>
      <c r="BS82" s="216"/>
      <c r="BT82" s="246"/>
      <c r="BU82" s="214">
        <v>60</v>
      </c>
      <c r="BV82" s="215"/>
      <c r="BW82" s="216"/>
      <c r="BX82" s="215"/>
      <c r="BY82" s="216">
        <v>2</v>
      </c>
      <c r="BZ82" s="246"/>
      <c r="CA82" s="242"/>
      <c r="CB82" s="225"/>
      <c r="CC82" s="245"/>
      <c r="CD82" s="245"/>
      <c r="CE82" s="216"/>
      <c r="CF82" s="246"/>
      <c r="CG82" s="211" t="s">
        <v>467</v>
      </c>
      <c r="CH82" s="521"/>
      <c r="CI82" s="521"/>
      <c r="CJ82" s="522"/>
      <c r="CK82" s="4"/>
      <c r="CL82" s="4"/>
      <c r="CM82" s="4">
        <f t="shared" si="11"/>
        <v>1.6666666666666667</v>
      </c>
      <c r="CN82" s="4">
        <f t="shared" si="4"/>
        <v>1.5</v>
      </c>
      <c r="CO82" s="4">
        <f t="shared" si="12"/>
        <v>2</v>
      </c>
      <c r="CQ82" s="4">
        <f t="shared" si="6"/>
        <v>96</v>
      </c>
      <c r="CR82" s="15">
        <f t="shared" si="7"/>
        <v>0</v>
      </c>
      <c r="CS82" s="4">
        <f t="shared" si="8"/>
        <v>0</v>
      </c>
      <c r="HF82" s="3"/>
      <c r="HG82" s="3"/>
      <c r="HH82" s="3"/>
      <c r="HI82" s="3"/>
      <c r="HJ82" s="3"/>
      <c r="HK82" s="3"/>
      <c r="HL82" s="3"/>
      <c r="HM82" s="3"/>
      <c r="HN82" s="3"/>
    </row>
    <row r="83" spans="1:222" ht="36" customHeight="1" x14ac:dyDescent="0.2">
      <c r="B83" s="297" t="s">
        <v>277</v>
      </c>
      <c r="C83" s="298"/>
      <c r="D83" s="296" t="s">
        <v>470</v>
      </c>
      <c r="E83" s="228"/>
      <c r="F83" s="228"/>
      <c r="G83" s="228"/>
      <c r="H83" s="228"/>
      <c r="I83" s="228"/>
      <c r="J83" s="228"/>
      <c r="K83" s="228"/>
      <c r="L83" s="228"/>
      <c r="M83" s="228"/>
      <c r="N83" s="228"/>
      <c r="O83" s="228"/>
      <c r="P83" s="228"/>
      <c r="Q83" s="228"/>
      <c r="R83" s="228"/>
      <c r="S83" s="228"/>
      <c r="T83" s="229"/>
      <c r="U83" s="214"/>
      <c r="V83" s="215"/>
      <c r="W83" s="216" t="s">
        <v>371</v>
      </c>
      <c r="X83" s="246"/>
      <c r="Y83" s="262">
        <f>AK83+AQ83+AW83+BC83+BI83+BO83+BU83+CA83</f>
        <v>51</v>
      </c>
      <c r="Z83" s="263"/>
      <c r="AA83" s="265">
        <f>AM83+AS83+AY83+BE83+BK83+BQ83+BW83+CC83</f>
        <v>34</v>
      </c>
      <c r="AB83" s="269"/>
      <c r="AC83" s="262">
        <v>18</v>
      </c>
      <c r="AD83" s="263"/>
      <c r="AE83" s="265">
        <v>0</v>
      </c>
      <c r="AF83" s="263"/>
      <c r="AG83" s="265">
        <v>16</v>
      </c>
      <c r="AH83" s="263"/>
      <c r="AI83" s="265"/>
      <c r="AJ83" s="269"/>
      <c r="AK83" s="214"/>
      <c r="AL83" s="215"/>
      <c r="AM83" s="216"/>
      <c r="AN83" s="215"/>
      <c r="AO83" s="216"/>
      <c r="AP83" s="246"/>
      <c r="AQ83" s="214"/>
      <c r="AR83" s="215"/>
      <c r="AS83" s="216"/>
      <c r="AT83" s="215"/>
      <c r="AU83" s="216"/>
      <c r="AV83" s="246"/>
      <c r="AW83" s="214"/>
      <c r="AX83" s="215"/>
      <c r="AY83" s="216"/>
      <c r="AZ83" s="215"/>
      <c r="BA83" s="216"/>
      <c r="BB83" s="246"/>
      <c r="BC83" s="214"/>
      <c r="BD83" s="215"/>
      <c r="BE83" s="216"/>
      <c r="BF83" s="215"/>
      <c r="BG83" s="216"/>
      <c r="BH83" s="246"/>
      <c r="BI83" s="214"/>
      <c r="BJ83" s="215"/>
      <c r="BK83" s="216"/>
      <c r="BL83" s="215"/>
      <c r="BM83" s="216"/>
      <c r="BN83" s="246"/>
      <c r="BO83" s="214"/>
      <c r="BP83" s="215"/>
      <c r="BQ83" s="216"/>
      <c r="BR83" s="215"/>
      <c r="BS83" s="216"/>
      <c r="BT83" s="246"/>
      <c r="BU83" s="214"/>
      <c r="BV83" s="215"/>
      <c r="BW83" s="216"/>
      <c r="BX83" s="215"/>
      <c r="BY83" s="216"/>
      <c r="BZ83" s="246"/>
      <c r="CA83" s="214">
        <f>1.5*CC83</f>
        <v>51</v>
      </c>
      <c r="CB83" s="215"/>
      <c r="CC83" s="216">
        <v>34</v>
      </c>
      <c r="CD83" s="215"/>
      <c r="CE83" s="216">
        <v>3</v>
      </c>
      <c r="CF83" s="246"/>
      <c r="CG83" s="98" t="s">
        <v>222</v>
      </c>
      <c r="CH83" s="99"/>
      <c r="CI83" s="99"/>
      <c r="CJ83" s="100"/>
      <c r="CK83" s="15"/>
      <c r="CL83" s="94"/>
      <c r="CM83" s="4">
        <f t="shared" si="11"/>
        <v>1.4166666666666667</v>
      </c>
      <c r="CN83" s="4">
        <f t="shared" si="4"/>
        <v>1.2749999999999999</v>
      </c>
      <c r="CO83" s="4">
        <f t="shared" si="12"/>
        <v>3</v>
      </c>
      <c r="CP83" s="4">
        <f t="shared" si="5"/>
        <v>1.5</v>
      </c>
      <c r="CQ83" s="4">
        <f t="shared" si="6"/>
        <v>136</v>
      </c>
      <c r="CR83" s="15">
        <f t="shared" si="7"/>
        <v>1.2749999999999999</v>
      </c>
      <c r="CS83" s="4">
        <f t="shared" si="8"/>
        <v>2.8333333333333335</v>
      </c>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94"/>
      <c r="FR83" s="94"/>
      <c r="FS83" s="94"/>
      <c r="FT83" s="94"/>
      <c r="FU83" s="94"/>
      <c r="FV83" s="94"/>
      <c r="FW83" s="94"/>
      <c r="FX83" s="94"/>
      <c r="FY83" s="94"/>
      <c r="FZ83" s="94"/>
      <c r="HF83" s="3"/>
      <c r="HG83" s="3"/>
      <c r="HH83" s="3"/>
      <c r="HI83" s="3"/>
      <c r="HJ83" s="3"/>
      <c r="HK83" s="3"/>
      <c r="HL83" s="3"/>
      <c r="HM83" s="3"/>
      <c r="HN83" s="3"/>
    </row>
    <row r="84" spans="1:222" ht="12" customHeight="1" x14ac:dyDescent="0.2">
      <c r="B84" s="297" t="s">
        <v>147</v>
      </c>
      <c r="C84" s="298"/>
      <c r="D84" s="95" t="s">
        <v>245</v>
      </c>
      <c r="E84" s="102"/>
      <c r="F84" s="102"/>
      <c r="G84" s="102"/>
      <c r="H84" s="102"/>
      <c r="I84" s="102"/>
      <c r="J84" s="102"/>
      <c r="K84" s="102"/>
      <c r="L84" s="102"/>
      <c r="M84" s="102"/>
      <c r="N84" s="102"/>
      <c r="O84" s="102"/>
      <c r="P84" s="102"/>
      <c r="Q84" s="102"/>
      <c r="R84" s="102"/>
      <c r="S84" s="103"/>
      <c r="T84" s="104"/>
      <c r="U84" s="214"/>
      <c r="V84" s="215"/>
      <c r="W84" s="216"/>
      <c r="X84" s="246"/>
      <c r="Y84" s="262">
        <f>AK84+AQ84+AW84+BC84+BI84+BO84+BU84+CA84</f>
        <v>0</v>
      </c>
      <c r="Z84" s="263"/>
      <c r="AA84" s="265">
        <f>AM84+AS84+AY84+BE84+BK84+BQ84+BW84+CC84</f>
        <v>0</v>
      </c>
      <c r="AB84" s="269"/>
      <c r="AC84" s="262"/>
      <c r="AD84" s="263"/>
      <c r="AE84" s="265"/>
      <c r="AF84" s="263"/>
      <c r="AG84" s="265"/>
      <c r="AH84" s="263"/>
      <c r="AI84" s="265"/>
      <c r="AJ84" s="269"/>
      <c r="AK84" s="214"/>
      <c r="AL84" s="215"/>
      <c r="AM84" s="216"/>
      <c r="AN84" s="215"/>
      <c r="AO84" s="216"/>
      <c r="AP84" s="246"/>
      <c r="AQ84" s="214"/>
      <c r="AR84" s="215"/>
      <c r="AS84" s="216"/>
      <c r="AT84" s="215"/>
      <c r="AU84" s="216"/>
      <c r="AV84" s="246"/>
      <c r="AW84" s="214"/>
      <c r="AX84" s="215"/>
      <c r="AY84" s="216"/>
      <c r="AZ84" s="215"/>
      <c r="BA84" s="216"/>
      <c r="BB84" s="246"/>
      <c r="BC84" s="214"/>
      <c r="BD84" s="215"/>
      <c r="BE84" s="216"/>
      <c r="BF84" s="215"/>
      <c r="BG84" s="216"/>
      <c r="BH84" s="246"/>
      <c r="BI84" s="214"/>
      <c r="BJ84" s="215"/>
      <c r="BK84" s="216"/>
      <c r="BL84" s="215"/>
      <c r="BM84" s="216"/>
      <c r="BN84" s="246"/>
      <c r="BO84" s="243"/>
      <c r="BP84" s="244"/>
      <c r="BQ84" s="250"/>
      <c r="BR84" s="244"/>
      <c r="BS84" s="216"/>
      <c r="BT84" s="246"/>
      <c r="BU84" s="243"/>
      <c r="BV84" s="244"/>
      <c r="BW84" s="250"/>
      <c r="BX84" s="244"/>
      <c r="BY84" s="216"/>
      <c r="BZ84" s="246"/>
      <c r="CA84" s="243"/>
      <c r="CB84" s="244"/>
      <c r="CC84" s="250"/>
      <c r="CD84" s="244"/>
      <c r="CE84" s="216"/>
      <c r="CF84" s="246"/>
      <c r="CG84" s="523" t="s">
        <v>250</v>
      </c>
      <c r="CH84" s="521"/>
      <c r="CI84" s="521"/>
      <c r="CJ84" s="522"/>
      <c r="CK84" s="15"/>
      <c r="CL84" s="15"/>
      <c r="CM84" s="4">
        <f t="shared" si="11"/>
        <v>0</v>
      </c>
      <c r="CN84" s="4">
        <f t="shared" si="4"/>
        <v>0</v>
      </c>
      <c r="CO84" s="4">
        <f t="shared" si="12"/>
        <v>0</v>
      </c>
      <c r="CR84" s="15">
        <f t="shared" si="7"/>
        <v>0</v>
      </c>
      <c r="CS84" s="4">
        <f t="shared" si="8"/>
        <v>0</v>
      </c>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HF84" s="3"/>
      <c r="HG84" s="3"/>
      <c r="HH84" s="3"/>
      <c r="HI84" s="3"/>
      <c r="HJ84" s="3"/>
      <c r="HK84" s="3"/>
      <c r="HL84" s="3"/>
      <c r="HM84" s="3"/>
      <c r="HN84" s="3"/>
    </row>
    <row r="85" spans="1:222" ht="24" customHeight="1" x14ac:dyDescent="0.2">
      <c r="B85" s="297" t="s">
        <v>278</v>
      </c>
      <c r="C85" s="298"/>
      <c r="D85" s="296" t="s">
        <v>123</v>
      </c>
      <c r="E85" s="228"/>
      <c r="F85" s="228"/>
      <c r="G85" s="228"/>
      <c r="H85" s="228"/>
      <c r="I85" s="228"/>
      <c r="J85" s="228"/>
      <c r="K85" s="228"/>
      <c r="L85" s="228"/>
      <c r="M85" s="228"/>
      <c r="N85" s="228"/>
      <c r="O85" s="228"/>
      <c r="P85" s="228"/>
      <c r="Q85" s="228"/>
      <c r="R85" s="228"/>
      <c r="S85" s="228"/>
      <c r="T85" s="229"/>
      <c r="U85" s="214"/>
      <c r="V85" s="215"/>
      <c r="W85" s="216">
        <v>1</v>
      </c>
      <c r="X85" s="246"/>
      <c r="Y85" s="262">
        <f>AK85+AQ85+AW85+BC85+BI85+BO85+BU85+CA85</f>
        <v>108</v>
      </c>
      <c r="Z85" s="263"/>
      <c r="AA85" s="265">
        <f>AM85+AS85+AY85+BE85+BK85+BQ85+BW85+CC85</f>
        <v>50</v>
      </c>
      <c r="AB85" s="269"/>
      <c r="AC85" s="214">
        <v>34</v>
      </c>
      <c r="AD85" s="215"/>
      <c r="AE85" s="216">
        <v>16</v>
      </c>
      <c r="AF85" s="215"/>
      <c r="AG85" s="265">
        <v>0</v>
      </c>
      <c r="AH85" s="263"/>
      <c r="AI85" s="265"/>
      <c r="AJ85" s="269"/>
      <c r="AK85" s="262">
        <v>108</v>
      </c>
      <c r="AL85" s="263"/>
      <c r="AM85" s="265">
        <v>50</v>
      </c>
      <c r="AN85" s="263"/>
      <c r="AO85" s="216">
        <v>3</v>
      </c>
      <c r="AP85" s="246"/>
      <c r="AQ85" s="214"/>
      <c r="AR85" s="215"/>
      <c r="AS85" s="216"/>
      <c r="AT85" s="215"/>
      <c r="AU85" s="216"/>
      <c r="AV85" s="246"/>
      <c r="AW85" s="214"/>
      <c r="AX85" s="215"/>
      <c r="AY85" s="216"/>
      <c r="AZ85" s="215"/>
      <c r="BA85" s="216"/>
      <c r="BB85" s="246"/>
      <c r="BC85" s="214"/>
      <c r="BD85" s="215"/>
      <c r="BE85" s="216"/>
      <c r="BF85" s="215"/>
      <c r="BG85" s="216"/>
      <c r="BH85" s="246"/>
      <c r="BI85" s="214"/>
      <c r="BJ85" s="215"/>
      <c r="BK85" s="216"/>
      <c r="BL85" s="215"/>
      <c r="BM85" s="216"/>
      <c r="BN85" s="246"/>
      <c r="BO85" s="214"/>
      <c r="BP85" s="215"/>
      <c r="BQ85" s="250"/>
      <c r="BR85" s="244"/>
      <c r="BS85" s="216"/>
      <c r="BT85" s="246"/>
      <c r="BU85" s="214"/>
      <c r="BV85" s="215"/>
      <c r="BW85" s="250"/>
      <c r="BX85" s="244"/>
      <c r="BY85" s="216"/>
      <c r="BZ85" s="246"/>
      <c r="CA85" s="214"/>
      <c r="CB85" s="215"/>
      <c r="CC85" s="250"/>
      <c r="CD85" s="244"/>
      <c r="CE85" s="216"/>
      <c r="CF85" s="246"/>
      <c r="CG85" s="98"/>
      <c r="CH85" s="99"/>
      <c r="CI85" s="99"/>
      <c r="CJ85" s="100"/>
      <c r="CK85" s="15"/>
      <c r="CL85" s="15"/>
      <c r="CM85" s="4">
        <f t="shared" si="11"/>
        <v>3</v>
      </c>
      <c r="CN85" s="4">
        <f t="shared" si="4"/>
        <v>2.7</v>
      </c>
      <c r="CO85" s="4">
        <f t="shared" si="12"/>
        <v>3</v>
      </c>
      <c r="CP85" s="4">
        <f t="shared" si="5"/>
        <v>2.16</v>
      </c>
      <c r="CQ85" s="4">
        <f t="shared" si="6"/>
        <v>136</v>
      </c>
      <c r="CR85" s="15">
        <f t="shared" si="7"/>
        <v>1.875</v>
      </c>
      <c r="CS85" s="4">
        <f t="shared" si="8"/>
        <v>4.166666666666667</v>
      </c>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HF85" s="3"/>
      <c r="HG85" s="3"/>
      <c r="HH85" s="3"/>
      <c r="HI85" s="3"/>
      <c r="HJ85" s="3"/>
      <c r="HK85" s="3"/>
      <c r="HL85" s="3"/>
      <c r="HM85" s="3"/>
      <c r="HN85" s="3"/>
    </row>
    <row r="86" spans="1:222" ht="24" customHeight="1" x14ac:dyDescent="0.2">
      <c r="B86" s="297" t="s">
        <v>279</v>
      </c>
      <c r="C86" s="298"/>
      <c r="D86" s="296" t="s">
        <v>141</v>
      </c>
      <c r="E86" s="228"/>
      <c r="F86" s="228"/>
      <c r="G86" s="228"/>
      <c r="H86" s="228"/>
      <c r="I86" s="228"/>
      <c r="J86" s="228"/>
      <c r="K86" s="228"/>
      <c r="L86" s="228"/>
      <c r="M86" s="228"/>
      <c r="N86" s="228"/>
      <c r="O86" s="228"/>
      <c r="P86" s="228"/>
      <c r="Q86" s="228"/>
      <c r="R86" s="228"/>
      <c r="S86" s="228"/>
      <c r="T86" s="229"/>
      <c r="U86" s="214"/>
      <c r="V86" s="215"/>
      <c r="W86" s="216">
        <v>1</v>
      </c>
      <c r="X86" s="246"/>
      <c r="Y86" s="262">
        <f>AK86+AQ86+AW86+BC86+BI86+BO86+BU86+CA86</f>
        <v>108</v>
      </c>
      <c r="Z86" s="263"/>
      <c r="AA86" s="265">
        <f>AM86+AS86+AY86+BE86+BK86+BQ86+BW86+CC86</f>
        <v>50</v>
      </c>
      <c r="AB86" s="269"/>
      <c r="AC86" s="262">
        <v>34</v>
      </c>
      <c r="AD86" s="263"/>
      <c r="AE86" s="265">
        <v>16</v>
      </c>
      <c r="AF86" s="263"/>
      <c r="AG86" s="265"/>
      <c r="AH86" s="263"/>
      <c r="AI86" s="306"/>
      <c r="AJ86" s="307"/>
      <c r="AK86" s="242">
        <v>108</v>
      </c>
      <c r="AL86" s="225"/>
      <c r="AM86" s="225">
        <v>50</v>
      </c>
      <c r="AN86" s="225"/>
      <c r="AO86" s="225">
        <v>3</v>
      </c>
      <c r="AP86" s="226"/>
      <c r="AQ86" s="242"/>
      <c r="AR86" s="225"/>
      <c r="AS86" s="225"/>
      <c r="AT86" s="225"/>
      <c r="AU86" s="225"/>
      <c r="AV86" s="226"/>
      <c r="AW86" s="214"/>
      <c r="AX86" s="215"/>
      <c r="AY86" s="216"/>
      <c r="AZ86" s="215"/>
      <c r="BA86" s="216"/>
      <c r="BB86" s="246"/>
      <c r="BC86" s="214"/>
      <c r="BD86" s="215"/>
      <c r="BE86" s="216"/>
      <c r="BF86" s="215"/>
      <c r="BG86" s="216"/>
      <c r="BH86" s="246"/>
      <c r="BI86" s="214"/>
      <c r="BJ86" s="215"/>
      <c r="BK86" s="216"/>
      <c r="BL86" s="215"/>
      <c r="BM86" s="216"/>
      <c r="BN86" s="246"/>
      <c r="BO86" s="214"/>
      <c r="BP86" s="215"/>
      <c r="BQ86" s="216"/>
      <c r="BR86" s="215"/>
      <c r="BS86" s="216"/>
      <c r="BT86" s="246"/>
      <c r="BU86" s="214"/>
      <c r="BV86" s="215"/>
      <c r="BW86" s="216"/>
      <c r="BX86" s="215"/>
      <c r="BY86" s="216"/>
      <c r="BZ86" s="246"/>
      <c r="CA86" s="214"/>
      <c r="CB86" s="215"/>
      <c r="CC86" s="216"/>
      <c r="CD86" s="215"/>
      <c r="CE86" s="216"/>
      <c r="CF86" s="246"/>
      <c r="CG86" s="98"/>
      <c r="CH86" s="99"/>
      <c r="CI86" s="99"/>
      <c r="CJ86" s="100"/>
      <c r="CK86" s="15"/>
      <c r="CL86" s="15"/>
      <c r="CM86" s="4">
        <f t="shared" si="11"/>
        <v>3</v>
      </c>
      <c r="CN86" s="4">
        <f t="shared" si="4"/>
        <v>2.7</v>
      </c>
      <c r="CO86" s="4">
        <f t="shared" si="12"/>
        <v>3</v>
      </c>
      <c r="CP86" s="4">
        <f t="shared" si="5"/>
        <v>2.16</v>
      </c>
      <c r="CQ86" s="4">
        <f t="shared" si="6"/>
        <v>136</v>
      </c>
      <c r="CR86" s="15">
        <f t="shared" si="7"/>
        <v>1.875</v>
      </c>
      <c r="CS86" s="4">
        <f t="shared" si="8"/>
        <v>4.166666666666667</v>
      </c>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HF86" s="3"/>
      <c r="HG86" s="3"/>
      <c r="HH86" s="3"/>
      <c r="HI86" s="3"/>
      <c r="HJ86" s="3"/>
      <c r="HK86" s="3"/>
      <c r="HL86" s="3"/>
      <c r="HM86" s="3"/>
      <c r="HN86" s="3"/>
    </row>
    <row r="87" spans="1:222" ht="12" customHeight="1" thickBot="1" x14ac:dyDescent="0.25">
      <c r="B87" s="297" t="s">
        <v>280</v>
      </c>
      <c r="C87" s="298"/>
      <c r="D87" s="99" t="s">
        <v>68</v>
      </c>
      <c r="E87" s="99"/>
      <c r="F87" s="99"/>
      <c r="G87" s="99"/>
      <c r="H87" s="99"/>
      <c r="I87" s="99"/>
      <c r="J87" s="99"/>
      <c r="K87" s="99"/>
      <c r="L87" s="99"/>
      <c r="M87" s="99"/>
      <c r="N87" s="99"/>
      <c r="O87" s="99"/>
      <c r="P87" s="99"/>
      <c r="Q87" s="99"/>
      <c r="R87" s="99"/>
      <c r="S87" s="99"/>
      <c r="T87" s="100"/>
      <c r="U87" s="214">
        <v>8</v>
      </c>
      <c r="V87" s="215"/>
      <c r="W87" s="216"/>
      <c r="X87" s="246"/>
      <c r="Y87" s="262">
        <f>AK87+AQ87+AW87+BC87+BI87+BO87+BU87+CA87</f>
        <v>108</v>
      </c>
      <c r="Z87" s="263"/>
      <c r="AA87" s="216">
        <f>AM87+AS87+AY87+BE87+BK87+BQ87+BW87+CC87</f>
        <v>48</v>
      </c>
      <c r="AB87" s="246"/>
      <c r="AC87" s="214">
        <v>32</v>
      </c>
      <c r="AD87" s="215"/>
      <c r="AE87" s="216">
        <v>16</v>
      </c>
      <c r="AF87" s="215"/>
      <c r="AG87" s="216">
        <v>0</v>
      </c>
      <c r="AH87" s="215"/>
      <c r="AI87" s="264"/>
      <c r="AJ87" s="265"/>
      <c r="AK87" s="242"/>
      <c r="AL87" s="225"/>
      <c r="AM87" s="245"/>
      <c r="AN87" s="245"/>
      <c r="AO87" s="216"/>
      <c r="AP87" s="246"/>
      <c r="AQ87" s="242"/>
      <c r="AR87" s="225"/>
      <c r="AS87" s="245"/>
      <c r="AT87" s="245"/>
      <c r="AU87" s="216"/>
      <c r="AV87" s="246"/>
      <c r="AW87" s="242"/>
      <c r="AX87" s="225"/>
      <c r="AY87" s="225"/>
      <c r="AZ87" s="225"/>
      <c r="BA87" s="216"/>
      <c r="BB87" s="246"/>
      <c r="BC87" s="242"/>
      <c r="BD87" s="225"/>
      <c r="BE87" s="225"/>
      <c r="BF87" s="225"/>
      <c r="BG87" s="216"/>
      <c r="BH87" s="246"/>
      <c r="BI87" s="242"/>
      <c r="BJ87" s="225"/>
      <c r="BK87" s="245"/>
      <c r="BL87" s="245"/>
      <c r="BM87" s="216"/>
      <c r="BN87" s="246"/>
      <c r="BO87" s="242"/>
      <c r="BP87" s="225"/>
      <c r="BQ87" s="245"/>
      <c r="BR87" s="245"/>
      <c r="BS87" s="216"/>
      <c r="BT87" s="246"/>
      <c r="BU87" s="242"/>
      <c r="BV87" s="225"/>
      <c r="BW87" s="245"/>
      <c r="BX87" s="245"/>
      <c r="BY87" s="216"/>
      <c r="BZ87" s="246"/>
      <c r="CA87" s="214">
        <v>108</v>
      </c>
      <c r="CB87" s="215"/>
      <c r="CC87" s="216">
        <v>48</v>
      </c>
      <c r="CD87" s="215"/>
      <c r="CE87" s="216">
        <v>3</v>
      </c>
      <c r="CF87" s="246"/>
      <c r="CG87" s="98"/>
      <c r="CH87" s="99"/>
      <c r="CI87" s="99"/>
      <c r="CJ87" s="100"/>
      <c r="CK87" s="15"/>
      <c r="CL87" s="15"/>
      <c r="CM87" s="4">
        <f t="shared" si="11"/>
        <v>3</v>
      </c>
      <c r="CN87" s="4">
        <f t="shared" si="4"/>
        <v>2.7</v>
      </c>
      <c r="CO87" s="4">
        <f t="shared" si="12"/>
        <v>3</v>
      </c>
      <c r="CP87" s="4">
        <f t="shared" si="5"/>
        <v>2.25</v>
      </c>
      <c r="CQ87" s="4">
        <f t="shared" si="6"/>
        <v>136</v>
      </c>
      <c r="CR87" s="15">
        <f t="shared" si="7"/>
        <v>1.8</v>
      </c>
      <c r="CS87" s="4">
        <f t="shared" si="8"/>
        <v>4</v>
      </c>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HF87" s="3"/>
      <c r="HG87" s="3"/>
      <c r="HH87" s="3"/>
      <c r="HI87" s="3"/>
      <c r="HJ87" s="3"/>
      <c r="HK87" s="3"/>
      <c r="HL87" s="3"/>
      <c r="HM87" s="3"/>
      <c r="HN87" s="3"/>
    </row>
    <row r="88" spans="1:222" s="107" customFormat="1" ht="12" customHeight="1" thickBot="1" x14ac:dyDescent="0.25">
      <c r="A88" s="15"/>
      <c r="B88" s="435" t="s">
        <v>4</v>
      </c>
      <c r="C88" s="436"/>
      <c r="D88" s="394" t="s">
        <v>318</v>
      </c>
      <c r="E88" s="395"/>
      <c r="F88" s="395"/>
      <c r="G88" s="395"/>
      <c r="H88" s="395"/>
      <c r="I88" s="395"/>
      <c r="J88" s="395"/>
      <c r="K88" s="395"/>
      <c r="L88" s="395"/>
      <c r="M88" s="395"/>
      <c r="N88" s="395"/>
      <c r="O88" s="395"/>
      <c r="P88" s="395"/>
      <c r="Q88" s="395"/>
      <c r="R88" s="395"/>
      <c r="S88" s="395"/>
      <c r="T88" s="396"/>
      <c r="U88" s="442"/>
      <c r="V88" s="436"/>
      <c r="W88" s="441"/>
      <c r="X88" s="436"/>
      <c r="Y88" s="273">
        <f>SUM(Y89:Z139)</f>
        <v>3010</v>
      </c>
      <c r="Z88" s="274"/>
      <c r="AA88" s="273">
        <f>SUM(AA89:AB139)</f>
        <v>1466</v>
      </c>
      <c r="AB88" s="274"/>
      <c r="AC88" s="273">
        <f>SUM(AC89:AD139)</f>
        <v>911</v>
      </c>
      <c r="AD88" s="274"/>
      <c r="AE88" s="273">
        <f>SUM(AE89:AF139)</f>
        <v>128</v>
      </c>
      <c r="AF88" s="274"/>
      <c r="AG88" s="273">
        <f>SUM(AG89:AH139)</f>
        <v>376</v>
      </c>
      <c r="AH88" s="274"/>
      <c r="AI88" s="273">
        <f>SUM(AI89:AJ139)</f>
        <v>51</v>
      </c>
      <c r="AJ88" s="274"/>
      <c r="AK88" s="273">
        <f>SUM(AK89:AL139)</f>
        <v>120</v>
      </c>
      <c r="AL88" s="274"/>
      <c r="AM88" s="273">
        <f>SUM(AM89:AN139)</f>
        <v>50</v>
      </c>
      <c r="AN88" s="274"/>
      <c r="AO88" s="273">
        <f>SUM(AO89:AP139)</f>
        <v>3</v>
      </c>
      <c r="AP88" s="274"/>
      <c r="AQ88" s="273">
        <f>SUM(AQ89:AR139)</f>
        <v>348</v>
      </c>
      <c r="AR88" s="274"/>
      <c r="AS88" s="273">
        <f>SUM(AS89:AT139)</f>
        <v>176</v>
      </c>
      <c r="AT88" s="274"/>
      <c r="AU88" s="273">
        <f>SUM(AU89:AV139)</f>
        <v>9</v>
      </c>
      <c r="AV88" s="274"/>
      <c r="AW88" s="273">
        <f>SUM(AW89:AX139)</f>
        <v>300</v>
      </c>
      <c r="AX88" s="274"/>
      <c r="AY88" s="273">
        <f>SUM(AY89:AZ139)</f>
        <v>134</v>
      </c>
      <c r="AZ88" s="274"/>
      <c r="BA88" s="273">
        <f>SUM(BA89:BB139)</f>
        <v>8</v>
      </c>
      <c r="BB88" s="274"/>
      <c r="BC88" s="273">
        <f>SUM(BC89:BD139)</f>
        <v>228</v>
      </c>
      <c r="BD88" s="274"/>
      <c r="BE88" s="273">
        <f>SUM(BE89:BF139)</f>
        <v>128</v>
      </c>
      <c r="BF88" s="274"/>
      <c r="BG88" s="273">
        <f>SUM(BG89:BH139)</f>
        <v>6</v>
      </c>
      <c r="BH88" s="274"/>
      <c r="BI88" s="273">
        <f>SUM(BI89:BJ139)</f>
        <v>432</v>
      </c>
      <c r="BJ88" s="274"/>
      <c r="BK88" s="273">
        <f>SUM(BK89:BL139)</f>
        <v>214</v>
      </c>
      <c r="BL88" s="274"/>
      <c r="BM88" s="273">
        <f>SUM(BM89:BN139)</f>
        <v>11</v>
      </c>
      <c r="BN88" s="274"/>
      <c r="BO88" s="273">
        <f>SUM(BO89:BP139)</f>
        <v>432</v>
      </c>
      <c r="BP88" s="274"/>
      <c r="BQ88" s="273">
        <f>SUM(BQ89:BR139)</f>
        <v>208</v>
      </c>
      <c r="BR88" s="274"/>
      <c r="BS88" s="273">
        <f>SUM(BS89:BT139)</f>
        <v>12</v>
      </c>
      <c r="BT88" s="274"/>
      <c r="BU88" s="273">
        <f>SUM(BU89:BV139)</f>
        <v>828</v>
      </c>
      <c r="BV88" s="274"/>
      <c r="BW88" s="273">
        <f>SUM(BW89:BX139)</f>
        <v>384</v>
      </c>
      <c r="BX88" s="274"/>
      <c r="BY88" s="273">
        <f>SUM(BY89:BZ139)</f>
        <v>22</v>
      </c>
      <c r="BZ88" s="274"/>
      <c r="CA88" s="273">
        <f>SUM(CA89:CB139)</f>
        <v>322</v>
      </c>
      <c r="CB88" s="274"/>
      <c r="CC88" s="273">
        <f>SUM(CC89:CD139)</f>
        <v>172</v>
      </c>
      <c r="CD88" s="274"/>
      <c r="CE88" s="273">
        <f>SUM(CE89:CF139)</f>
        <v>12</v>
      </c>
      <c r="CF88" s="274"/>
      <c r="CG88" s="105"/>
      <c r="CH88" s="90"/>
      <c r="CI88" s="90"/>
      <c r="CJ88" s="106"/>
      <c r="CK88" s="15"/>
      <c r="CL88" s="15"/>
      <c r="CM88" s="4">
        <f t="shared" si="11"/>
        <v>83.611111111111114</v>
      </c>
      <c r="CN88" s="4">
        <f t="shared" si="4"/>
        <v>75.25</v>
      </c>
      <c r="CO88" s="4">
        <f t="shared" si="12"/>
        <v>83</v>
      </c>
      <c r="CP88" s="4">
        <f t="shared" si="5"/>
        <v>2.0532060027285128</v>
      </c>
      <c r="CQ88" s="4">
        <f t="shared" si="6"/>
        <v>3336</v>
      </c>
      <c r="CR88" s="15">
        <f t="shared" si="7"/>
        <v>54.975000000000001</v>
      </c>
      <c r="CS88" s="4">
        <f t="shared" si="8"/>
        <v>122.16666666666667</v>
      </c>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row>
    <row r="89" spans="1:222" ht="12" customHeight="1" x14ac:dyDescent="0.2">
      <c r="B89" s="297" t="s">
        <v>41</v>
      </c>
      <c r="C89" s="298"/>
      <c r="D89" s="437" t="s">
        <v>204</v>
      </c>
      <c r="E89" s="438"/>
      <c r="F89" s="438"/>
      <c r="G89" s="438"/>
      <c r="H89" s="438"/>
      <c r="I89" s="438"/>
      <c r="J89" s="438"/>
      <c r="K89" s="438"/>
      <c r="L89" s="438"/>
      <c r="M89" s="438"/>
      <c r="N89" s="438"/>
      <c r="O89" s="438"/>
      <c r="P89" s="438"/>
      <c r="Q89" s="438"/>
      <c r="R89" s="438"/>
      <c r="S89" s="438"/>
      <c r="T89" s="439"/>
      <c r="U89" s="214"/>
      <c r="V89" s="215"/>
      <c r="W89" s="216"/>
      <c r="X89" s="246"/>
      <c r="Y89" s="343">
        <f>AK89+AQ89+AW89+BC89+BI89+BO89+BU89+CA89</f>
        <v>0</v>
      </c>
      <c r="Z89" s="344"/>
      <c r="AA89" s="275">
        <f>AM89+AS89+AY89+BE89+BK89+BQ89+BW89+CC89</f>
        <v>0</v>
      </c>
      <c r="AB89" s="276"/>
      <c r="AC89" s="262"/>
      <c r="AD89" s="263"/>
      <c r="AE89" s="265"/>
      <c r="AF89" s="263"/>
      <c r="AG89" s="265"/>
      <c r="AH89" s="263"/>
      <c r="AI89" s="265"/>
      <c r="AJ89" s="269"/>
      <c r="AK89" s="214"/>
      <c r="AL89" s="215"/>
      <c r="AM89" s="216"/>
      <c r="AN89" s="215"/>
      <c r="AO89" s="216"/>
      <c r="AP89" s="246"/>
      <c r="AQ89" s="214"/>
      <c r="AR89" s="215"/>
      <c r="AS89" s="216"/>
      <c r="AT89" s="215"/>
      <c r="AU89" s="216"/>
      <c r="AV89" s="246"/>
      <c r="AW89" s="214"/>
      <c r="AX89" s="215"/>
      <c r="AY89" s="216"/>
      <c r="AZ89" s="215"/>
      <c r="BA89" s="216"/>
      <c r="BB89" s="246"/>
      <c r="BC89" s="214"/>
      <c r="BD89" s="215"/>
      <c r="BE89" s="216"/>
      <c r="BF89" s="215"/>
      <c r="BG89" s="216"/>
      <c r="BH89" s="246"/>
      <c r="BI89" s="214"/>
      <c r="BJ89" s="215"/>
      <c r="BK89" s="216"/>
      <c r="BL89" s="215"/>
      <c r="BM89" s="216"/>
      <c r="BN89" s="246"/>
      <c r="BO89" s="243"/>
      <c r="BP89" s="244"/>
      <c r="BQ89" s="250"/>
      <c r="BR89" s="244"/>
      <c r="BS89" s="216"/>
      <c r="BT89" s="246"/>
      <c r="BU89" s="243"/>
      <c r="BV89" s="244"/>
      <c r="BW89" s="250"/>
      <c r="BX89" s="244"/>
      <c r="BY89" s="216"/>
      <c r="BZ89" s="246"/>
      <c r="CA89" s="243"/>
      <c r="CB89" s="244"/>
      <c r="CC89" s="250"/>
      <c r="CD89" s="244"/>
      <c r="CE89" s="216"/>
      <c r="CF89" s="246"/>
      <c r="CG89" s="98"/>
      <c r="CH89" s="99"/>
      <c r="CI89" s="99"/>
      <c r="CJ89" s="100"/>
      <c r="CK89" s="15"/>
      <c r="CL89" s="15"/>
      <c r="CM89" s="4">
        <f t="shared" si="11"/>
        <v>0</v>
      </c>
      <c r="CN89" s="4">
        <f t="shared" si="4"/>
        <v>0</v>
      </c>
      <c r="CO89" s="4"/>
      <c r="CR89" s="15">
        <f t="shared" si="7"/>
        <v>0</v>
      </c>
      <c r="CS89" s="4">
        <f t="shared" si="8"/>
        <v>0</v>
      </c>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HF89" s="3"/>
      <c r="HG89" s="3"/>
      <c r="HH89" s="3"/>
      <c r="HI89" s="3"/>
      <c r="HJ89" s="3"/>
      <c r="HK89" s="3"/>
      <c r="HL89" s="3"/>
      <c r="HM89" s="3"/>
      <c r="HN89" s="3"/>
    </row>
    <row r="90" spans="1:222" ht="12" customHeight="1" x14ac:dyDescent="0.2">
      <c r="B90" s="297" t="s">
        <v>283</v>
      </c>
      <c r="C90" s="298"/>
      <c r="D90" s="54" t="s">
        <v>281</v>
      </c>
      <c r="E90" s="108"/>
      <c r="F90" s="108"/>
      <c r="G90" s="108"/>
      <c r="H90" s="108"/>
      <c r="I90" s="108"/>
      <c r="J90" s="108"/>
      <c r="K90" s="108"/>
      <c r="L90" s="108"/>
      <c r="M90" s="108"/>
      <c r="N90" s="108"/>
      <c r="O90" s="108"/>
      <c r="P90" s="108"/>
      <c r="Q90" s="108"/>
      <c r="R90" s="108"/>
      <c r="S90" s="108"/>
      <c r="T90" s="109"/>
      <c r="U90" s="110"/>
      <c r="V90" s="76"/>
      <c r="W90" s="216" t="s">
        <v>371</v>
      </c>
      <c r="X90" s="246"/>
      <c r="Y90" s="262">
        <f>SUM(AK90+AQ90+AW90+BC90+BI90+BO90+BU90+CA90)</f>
        <v>72</v>
      </c>
      <c r="Z90" s="263"/>
      <c r="AA90" s="262">
        <f>SUM(AM90+AS90+AY90+BE90+BK90+BQ90+BW90+CC90)</f>
        <v>34</v>
      </c>
      <c r="AB90" s="263"/>
      <c r="AC90" s="262">
        <v>17</v>
      </c>
      <c r="AD90" s="263"/>
      <c r="AE90" s="111"/>
      <c r="AF90" s="112"/>
      <c r="AG90" s="111"/>
      <c r="AH90" s="112"/>
      <c r="AI90" s="265">
        <v>17</v>
      </c>
      <c r="AJ90" s="269"/>
      <c r="AK90" s="110"/>
      <c r="AL90" s="76"/>
      <c r="AM90" s="73"/>
      <c r="AN90" s="76"/>
      <c r="AO90" s="73"/>
      <c r="AP90" s="113"/>
      <c r="AQ90" s="110"/>
      <c r="AR90" s="76"/>
      <c r="AS90" s="73"/>
      <c r="AT90" s="76"/>
      <c r="AU90" s="73"/>
      <c r="AV90" s="113"/>
      <c r="AW90" s="110"/>
      <c r="AX90" s="76"/>
      <c r="AY90" s="73"/>
      <c r="AZ90" s="76"/>
      <c r="BA90" s="73"/>
      <c r="BB90" s="113"/>
      <c r="BC90" s="110"/>
      <c r="BD90" s="76"/>
      <c r="BE90" s="73"/>
      <c r="BF90" s="76"/>
      <c r="BG90" s="73"/>
      <c r="BH90" s="113"/>
      <c r="BI90" s="110"/>
      <c r="BJ90" s="76"/>
      <c r="BK90" s="73"/>
      <c r="BL90" s="76"/>
      <c r="BM90" s="73"/>
      <c r="BN90" s="113"/>
      <c r="BO90" s="110"/>
      <c r="BP90" s="76"/>
      <c r="BQ90" s="73"/>
      <c r="BR90" s="76"/>
      <c r="BS90" s="73"/>
      <c r="BT90" s="113"/>
      <c r="BU90" s="110"/>
      <c r="BV90" s="76"/>
      <c r="BW90" s="73"/>
      <c r="BX90" s="76"/>
      <c r="BY90" s="73"/>
      <c r="BZ90" s="113"/>
      <c r="CA90" s="242">
        <v>72</v>
      </c>
      <c r="CB90" s="225"/>
      <c r="CC90" s="225">
        <v>34</v>
      </c>
      <c r="CD90" s="225"/>
      <c r="CE90" s="216">
        <v>2</v>
      </c>
      <c r="CF90" s="246"/>
      <c r="CG90" s="523" t="s">
        <v>327</v>
      </c>
      <c r="CH90" s="521"/>
      <c r="CI90" s="521"/>
      <c r="CJ90" s="522"/>
      <c r="CK90" s="4"/>
      <c r="CL90" s="4"/>
      <c r="CM90" s="4">
        <f t="shared" si="11"/>
        <v>2</v>
      </c>
      <c r="CN90" s="4">
        <f t="shared" si="4"/>
        <v>1.8</v>
      </c>
      <c r="CO90" s="4">
        <f t="shared" si="12"/>
        <v>2</v>
      </c>
      <c r="CP90" s="4">
        <f t="shared" si="5"/>
        <v>2.1176470588235294</v>
      </c>
      <c r="CQ90" s="4">
        <f t="shared" si="6"/>
        <v>96</v>
      </c>
      <c r="CR90" s="15">
        <f t="shared" si="7"/>
        <v>1.2749999999999999</v>
      </c>
      <c r="CS90" s="4">
        <f t="shared" si="8"/>
        <v>2.8333333333333335</v>
      </c>
      <c r="HF90" s="3"/>
      <c r="HG90" s="3"/>
      <c r="HH90" s="3"/>
      <c r="HI90" s="3"/>
      <c r="HJ90" s="3"/>
      <c r="HK90" s="3"/>
      <c r="HL90" s="3"/>
      <c r="HM90" s="3"/>
      <c r="HN90" s="3"/>
    </row>
    <row r="91" spans="1:222" ht="12" customHeight="1" x14ac:dyDescent="0.2">
      <c r="B91" s="382" t="s">
        <v>284</v>
      </c>
      <c r="C91" s="383"/>
      <c r="D91" s="296" t="s">
        <v>282</v>
      </c>
      <c r="E91" s="228"/>
      <c r="F91" s="228"/>
      <c r="G91" s="228"/>
      <c r="H91" s="228"/>
      <c r="I91" s="228"/>
      <c r="J91" s="228"/>
      <c r="K91" s="228"/>
      <c r="L91" s="228"/>
      <c r="M91" s="228"/>
      <c r="N91" s="228"/>
      <c r="O91" s="228"/>
      <c r="P91" s="228"/>
      <c r="Q91" s="228"/>
      <c r="R91" s="228"/>
      <c r="S91" s="228"/>
      <c r="T91" s="229"/>
      <c r="U91" s="430"/>
      <c r="V91" s="431"/>
      <c r="W91" s="216" t="s">
        <v>454</v>
      </c>
      <c r="X91" s="246"/>
      <c r="Y91" s="262">
        <f>SUM(AK91+AQ91+AW91+BC91+BI91+BO91+BU91+CA91)</f>
        <v>72</v>
      </c>
      <c r="Z91" s="263"/>
      <c r="AA91" s="262">
        <f>SUM(AM91+AS91+AY91+BE91+BK91+BQ91+BW91+CC91)</f>
        <v>34</v>
      </c>
      <c r="AB91" s="263"/>
      <c r="AC91" s="262">
        <v>17</v>
      </c>
      <c r="AD91" s="263"/>
      <c r="AE91" s="265"/>
      <c r="AF91" s="263"/>
      <c r="AG91" s="265"/>
      <c r="AH91" s="263"/>
      <c r="AI91" s="277">
        <v>17</v>
      </c>
      <c r="AJ91" s="278"/>
      <c r="AK91" s="242"/>
      <c r="AL91" s="225"/>
      <c r="AM91" s="225"/>
      <c r="AN91" s="225"/>
      <c r="AO91" s="216"/>
      <c r="AP91" s="246"/>
      <c r="AQ91" s="242"/>
      <c r="AR91" s="225"/>
      <c r="AS91" s="225"/>
      <c r="AT91" s="225"/>
      <c r="AU91" s="216"/>
      <c r="AV91" s="246"/>
      <c r="AW91" s="242">
        <v>72</v>
      </c>
      <c r="AX91" s="225"/>
      <c r="AY91" s="225">
        <v>34</v>
      </c>
      <c r="AZ91" s="225"/>
      <c r="BA91" s="216">
        <v>2</v>
      </c>
      <c r="BB91" s="246"/>
      <c r="BC91" s="242"/>
      <c r="BD91" s="225"/>
      <c r="BE91" s="225"/>
      <c r="BF91" s="225"/>
      <c r="BG91" s="216"/>
      <c r="BH91" s="246"/>
      <c r="BI91" s="214"/>
      <c r="BJ91" s="215"/>
      <c r="BK91" s="216"/>
      <c r="BL91" s="215"/>
      <c r="BM91" s="216"/>
      <c r="BN91" s="246"/>
      <c r="BO91" s="242"/>
      <c r="BP91" s="225"/>
      <c r="BQ91" s="225"/>
      <c r="BR91" s="225"/>
      <c r="BS91" s="225"/>
      <c r="BT91" s="226"/>
      <c r="BU91" s="242"/>
      <c r="BV91" s="225"/>
      <c r="BW91" s="225"/>
      <c r="BX91" s="225"/>
      <c r="BY91" s="225"/>
      <c r="BZ91" s="226"/>
      <c r="CA91" s="242"/>
      <c r="CB91" s="225"/>
      <c r="CC91" s="225"/>
      <c r="CD91" s="225"/>
      <c r="CE91" s="216"/>
      <c r="CF91" s="246"/>
      <c r="CG91" s="211" t="s">
        <v>328</v>
      </c>
      <c r="CH91" s="212"/>
      <c r="CI91" s="212"/>
      <c r="CJ91" s="213"/>
      <c r="CK91" s="4"/>
      <c r="CL91" s="4"/>
      <c r="CM91" s="4">
        <f t="shared" si="11"/>
        <v>2</v>
      </c>
      <c r="CN91" s="4">
        <f t="shared" si="4"/>
        <v>1.8</v>
      </c>
      <c r="CO91" s="4">
        <f t="shared" si="12"/>
        <v>2</v>
      </c>
      <c r="CP91" s="4">
        <f t="shared" si="5"/>
        <v>2.1176470588235294</v>
      </c>
      <c r="CQ91" s="4">
        <f t="shared" si="6"/>
        <v>96</v>
      </c>
      <c r="CR91" s="15">
        <f t="shared" si="7"/>
        <v>1.2749999999999999</v>
      </c>
      <c r="CS91" s="4">
        <f t="shared" si="8"/>
        <v>2.8333333333333335</v>
      </c>
      <c r="HF91" s="3"/>
      <c r="HG91" s="3"/>
      <c r="HH91" s="3"/>
      <c r="HI91" s="3"/>
      <c r="HJ91" s="3"/>
      <c r="HK91" s="3"/>
      <c r="HL91" s="3"/>
      <c r="HM91" s="3"/>
      <c r="HN91" s="3"/>
    </row>
    <row r="92" spans="1:222" ht="36" customHeight="1" x14ac:dyDescent="0.2">
      <c r="B92" s="382" t="s">
        <v>285</v>
      </c>
      <c r="C92" s="383"/>
      <c r="D92" s="296" t="s">
        <v>375</v>
      </c>
      <c r="E92" s="228"/>
      <c r="F92" s="228"/>
      <c r="G92" s="228"/>
      <c r="H92" s="228"/>
      <c r="I92" s="228"/>
      <c r="J92" s="228"/>
      <c r="K92" s="228"/>
      <c r="L92" s="228"/>
      <c r="M92" s="228"/>
      <c r="N92" s="228"/>
      <c r="O92" s="228"/>
      <c r="P92" s="228"/>
      <c r="Q92" s="228"/>
      <c r="R92" s="228"/>
      <c r="S92" s="228"/>
      <c r="T92" s="229"/>
      <c r="U92" s="214"/>
      <c r="V92" s="215"/>
      <c r="W92" s="216" t="s">
        <v>455</v>
      </c>
      <c r="X92" s="246"/>
      <c r="Y92" s="262">
        <f>SUM(AK92+AQ92+AW92+BC92+BI92+BO92+BU92+CA92)</f>
        <v>72</v>
      </c>
      <c r="Z92" s="263"/>
      <c r="AA92" s="262">
        <f>SUM(AM92+AS92+AY92+BE92+BK92+BQ92+BW92+CC92)</f>
        <v>34</v>
      </c>
      <c r="AB92" s="263"/>
      <c r="AC92" s="262">
        <v>17</v>
      </c>
      <c r="AD92" s="263"/>
      <c r="AE92" s="265"/>
      <c r="AF92" s="263"/>
      <c r="AG92" s="265"/>
      <c r="AH92" s="263"/>
      <c r="AI92" s="264">
        <v>17</v>
      </c>
      <c r="AJ92" s="265"/>
      <c r="AK92" s="242"/>
      <c r="AL92" s="225"/>
      <c r="AM92" s="225"/>
      <c r="AN92" s="225"/>
      <c r="AO92" s="216"/>
      <c r="AP92" s="246"/>
      <c r="AQ92" s="242"/>
      <c r="AR92" s="225"/>
      <c r="AS92" s="225"/>
      <c r="AT92" s="225"/>
      <c r="AU92" s="216"/>
      <c r="AV92" s="246"/>
      <c r="AW92" s="214"/>
      <c r="AX92" s="215"/>
      <c r="AY92" s="216"/>
      <c r="AZ92" s="215"/>
      <c r="BA92" s="216"/>
      <c r="BB92" s="246"/>
      <c r="BC92" s="214"/>
      <c r="BD92" s="215"/>
      <c r="BE92" s="216"/>
      <c r="BF92" s="215"/>
      <c r="BG92" s="216"/>
      <c r="BH92" s="246"/>
      <c r="BI92" s="242">
        <v>72</v>
      </c>
      <c r="BJ92" s="225"/>
      <c r="BK92" s="225">
        <v>34</v>
      </c>
      <c r="BL92" s="225"/>
      <c r="BM92" s="216">
        <v>2</v>
      </c>
      <c r="BN92" s="246"/>
      <c r="BO92" s="242"/>
      <c r="BP92" s="225"/>
      <c r="BQ92" s="225"/>
      <c r="BR92" s="225"/>
      <c r="BS92" s="225"/>
      <c r="BT92" s="226"/>
      <c r="BU92" s="242"/>
      <c r="BV92" s="225"/>
      <c r="BW92" s="225"/>
      <c r="BX92" s="225"/>
      <c r="BY92" s="225"/>
      <c r="BZ92" s="226"/>
      <c r="CA92" s="243"/>
      <c r="CB92" s="244"/>
      <c r="CC92" s="250"/>
      <c r="CD92" s="244"/>
      <c r="CE92" s="216"/>
      <c r="CF92" s="246"/>
      <c r="CG92" s="211" t="s">
        <v>376</v>
      </c>
      <c r="CH92" s="212"/>
      <c r="CI92" s="212"/>
      <c r="CJ92" s="213"/>
      <c r="CK92" s="15"/>
      <c r="CL92" s="94"/>
      <c r="CM92" s="4">
        <f t="shared" si="11"/>
        <v>2</v>
      </c>
      <c r="CN92" s="4">
        <f t="shared" si="4"/>
        <v>1.8</v>
      </c>
      <c r="CO92" s="4">
        <f t="shared" si="12"/>
        <v>2</v>
      </c>
      <c r="CP92" s="4">
        <f t="shared" si="5"/>
        <v>2.1176470588235294</v>
      </c>
      <c r="CQ92" s="4">
        <f t="shared" si="6"/>
        <v>96</v>
      </c>
      <c r="CR92" s="15">
        <f t="shared" si="7"/>
        <v>1.2749999999999999</v>
      </c>
      <c r="CS92" s="4">
        <f t="shared" si="8"/>
        <v>2.8333333333333335</v>
      </c>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94"/>
      <c r="FR92" s="94"/>
      <c r="FS92" s="94"/>
      <c r="FT92" s="94"/>
      <c r="FU92" s="94"/>
      <c r="FV92" s="94"/>
      <c r="FW92" s="94"/>
      <c r="FX92" s="94"/>
      <c r="FY92" s="94"/>
      <c r="FZ92" s="94"/>
      <c r="HF92" s="3"/>
      <c r="HG92" s="3"/>
      <c r="HH92" s="3"/>
      <c r="HI92" s="3"/>
      <c r="HJ92" s="3"/>
      <c r="HK92" s="3"/>
      <c r="HL92" s="3"/>
      <c r="HM92" s="3"/>
      <c r="HN92" s="3"/>
    </row>
    <row r="93" spans="1:222" ht="12" customHeight="1" x14ac:dyDescent="0.2">
      <c r="B93" s="304" t="s">
        <v>42</v>
      </c>
      <c r="C93" s="305"/>
      <c r="D93" s="95" t="s">
        <v>246</v>
      </c>
      <c r="E93" s="102"/>
      <c r="F93" s="102"/>
      <c r="G93" s="102"/>
      <c r="H93" s="102"/>
      <c r="I93" s="102"/>
      <c r="J93" s="102"/>
      <c r="K93" s="102"/>
      <c r="L93" s="102"/>
      <c r="M93" s="102"/>
      <c r="N93" s="102"/>
      <c r="O93" s="102"/>
      <c r="P93" s="102"/>
      <c r="Q93" s="102"/>
      <c r="R93" s="102"/>
      <c r="S93" s="102"/>
      <c r="T93" s="114"/>
      <c r="U93" s="243"/>
      <c r="V93" s="244"/>
      <c r="W93" s="250"/>
      <c r="X93" s="251"/>
      <c r="Y93" s="258">
        <f>AK93+AQ93+AW93+BC93+BI93+BO93+BU93+CA93</f>
        <v>0</v>
      </c>
      <c r="Z93" s="259"/>
      <c r="AA93" s="256">
        <f t="shared" ref="AA93:AA100" si="15">AM93+AS93+AY93+BE93+BK93+BQ93+BW93+CC93</f>
        <v>0</v>
      </c>
      <c r="AB93" s="257"/>
      <c r="AC93" s="258"/>
      <c r="AD93" s="259"/>
      <c r="AE93" s="256"/>
      <c r="AF93" s="259"/>
      <c r="AG93" s="256"/>
      <c r="AH93" s="259"/>
      <c r="AI93" s="256"/>
      <c r="AJ93" s="257"/>
      <c r="AK93" s="243"/>
      <c r="AL93" s="244"/>
      <c r="AM93" s="250"/>
      <c r="AN93" s="244"/>
      <c r="AO93" s="250"/>
      <c r="AP93" s="251"/>
      <c r="AQ93" s="243"/>
      <c r="AR93" s="244"/>
      <c r="AS93" s="250"/>
      <c r="AT93" s="244"/>
      <c r="AU93" s="250"/>
      <c r="AV93" s="251"/>
      <c r="AW93" s="243"/>
      <c r="AX93" s="244"/>
      <c r="AY93" s="250"/>
      <c r="AZ93" s="244"/>
      <c r="BA93" s="250"/>
      <c r="BB93" s="251"/>
      <c r="BC93" s="243"/>
      <c r="BD93" s="244"/>
      <c r="BE93" s="250"/>
      <c r="BF93" s="244"/>
      <c r="BG93" s="250"/>
      <c r="BH93" s="251"/>
      <c r="BI93" s="243"/>
      <c r="BJ93" s="244"/>
      <c r="BK93" s="250"/>
      <c r="BL93" s="244"/>
      <c r="BM93" s="250"/>
      <c r="BN93" s="251"/>
      <c r="BO93" s="243"/>
      <c r="BP93" s="244"/>
      <c r="BQ93" s="250"/>
      <c r="BR93" s="244"/>
      <c r="BS93" s="250"/>
      <c r="BT93" s="251"/>
      <c r="BU93" s="243"/>
      <c r="BV93" s="244"/>
      <c r="BW93" s="250"/>
      <c r="BX93" s="244"/>
      <c r="BY93" s="250"/>
      <c r="BZ93" s="251"/>
      <c r="CA93" s="243"/>
      <c r="CB93" s="244"/>
      <c r="CC93" s="250"/>
      <c r="CD93" s="244"/>
      <c r="CE93" s="250"/>
      <c r="CF93" s="251"/>
      <c r="CG93" s="101"/>
      <c r="CH93" s="96"/>
      <c r="CI93" s="96"/>
      <c r="CJ93" s="97"/>
      <c r="CK93" s="15"/>
      <c r="CL93" s="94"/>
      <c r="CM93" s="4"/>
      <c r="CN93" s="4"/>
      <c r="CO93" s="4"/>
      <c r="CR93" s="15">
        <f t="shared" si="7"/>
        <v>0</v>
      </c>
      <c r="CS93" s="4">
        <f t="shared" si="8"/>
        <v>0</v>
      </c>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c r="FY93" s="94"/>
      <c r="FZ93" s="94"/>
      <c r="HF93" s="3"/>
      <c r="HG93" s="3"/>
      <c r="HH93" s="3"/>
      <c r="HI93" s="3"/>
      <c r="HJ93" s="3"/>
      <c r="HK93" s="3"/>
      <c r="HL93" s="3"/>
      <c r="HM93" s="3"/>
      <c r="HN93" s="3"/>
    </row>
    <row r="94" spans="1:222" ht="12" customHeight="1" x14ac:dyDescent="0.2">
      <c r="B94" s="297" t="s">
        <v>286</v>
      </c>
      <c r="C94" s="298"/>
      <c r="D94" s="66" t="s">
        <v>67</v>
      </c>
      <c r="E94" s="99"/>
      <c r="F94" s="99"/>
      <c r="G94" s="99"/>
      <c r="H94" s="99"/>
      <c r="I94" s="99"/>
      <c r="J94" s="99"/>
      <c r="K94" s="99"/>
      <c r="L94" s="99"/>
      <c r="M94" s="99"/>
      <c r="N94" s="99"/>
      <c r="O94" s="99"/>
      <c r="P94" s="99"/>
      <c r="Q94" s="99"/>
      <c r="R94" s="99"/>
      <c r="S94" s="99"/>
      <c r="T94" s="100"/>
      <c r="U94" s="214">
        <v>1</v>
      </c>
      <c r="V94" s="215"/>
      <c r="W94" s="216" t="s">
        <v>368</v>
      </c>
      <c r="X94" s="246"/>
      <c r="Y94" s="262">
        <f t="shared" ref="Y94:Y100" si="16">AK94+AQ94+AW94+BC94+BI94+BO94+BU94+CA94</f>
        <v>228</v>
      </c>
      <c r="Z94" s="263"/>
      <c r="AA94" s="265">
        <f t="shared" si="15"/>
        <v>98</v>
      </c>
      <c r="AB94" s="269"/>
      <c r="AC94" s="214">
        <v>34</v>
      </c>
      <c r="AD94" s="215"/>
      <c r="AE94" s="216">
        <v>0</v>
      </c>
      <c r="AF94" s="215"/>
      <c r="AG94" s="216">
        <v>64</v>
      </c>
      <c r="AH94" s="215"/>
      <c r="AI94" s="265"/>
      <c r="AJ94" s="269"/>
      <c r="AK94" s="214">
        <v>120</v>
      </c>
      <c r="AL94" s="215"/>
      <c r="AM94" s="216">
        <v>50</v>
      </c>
      <c r="AN94" s="215"/>
      <c r="AO94" s="216">
        <v>3</v>
      </c>
      <c r="AP94" s="246"/>
      <c r="AQ94" s="214">
        <v>108</v>
      </c>
      <c r="AR94" s="215"/>
      <c r="AS94" s="216">
        <v>48</v>
      </c>
      <c r="AT94" s="215"/>
      <c r="AU94" s="216">
        <v>3</v>
      </c>
      <c r="AV94" s="246"/>
      <c r="AW94" s="214"/>
      <c r="AX94" s="215"/>
      <c r="AY94" s="216"/>
      <c r="AZ94" s="215"/>
      <c r="BA94" s="216"/>
      <c r="BB94" s="246"/>
      <c r="BC94" s="214"/>
      <c r="BD94" s="215"/>
      <c r="BE94" s="216"/>
      <c r="BF94" s="215"/>
      <c r="BG94" s="216"/>
      <c r="BH94" s="246"/>
      <c r="BI94" s="214"/>
      <c r="BJ94" s="215"/>
      <c r="BK94" s="250"/>
      <c r="BL94" s="244"/>
      <c r="BM94" s="216"/>
      <c r="BN94" s="246"/>
      <c r="BO94" s="214"/>
      <c r="BP94" s="215"/>
      <c r="BQ94" s="250"/>
      <c r="BR94" s="244"/>
      <c r="BS94" s="216"/>
      <c r="BT94" s="246"/>
      <c r="BU94" s="214"/>
      <c r="BV94" s="215"/>
      <c r="BW94" s="250"/>
      <c r="BX94" s="244"/>
      <c r="BY94" s="216"/>
      <c r="BZ94" s="246"/>
      <c r="CA94" s="214"/>
      <c r="CB94" s="215"/>
      <c r="CC94" s="250"/>
      <c r="CD94" s="244"/>
      <c r="CE94" s="216"/>
      <c r="CF94" s="246"/>
      <c r="CG94" s="98" t="s">
        <v>180</v>
      </c>
      <c r="CH94" s="99"/>
      <c r="CI94" s="99"/>
      <c r="CJ94" s="100"/>
      <c r="CL94" s="4"/>
      <c r="CM94" s="4">
        <f t="shared" si="11"/>
        <v>6.333333333333333</v>
      </c>
      <c r="CN94" s="4">
        <f t="shared" ref="CN94:CN150" si="17">Y94/40</f>
        <v>5.7</v>
      </c>
      <c r="CO94" s="4">
        <f t="shared" si="12"/>
        <v>6</v>
      </c>
      <c r="CP94" s="4">
        <f t="shared" ref="CP94:CP150" si="18">Y94/AA94</f>
        <v>2.3265306122448979</v>
      </c>
      <c r="CQ94" s="4">
        <f t="shared" ref="CQ94:CQ150" si="19">(CO94+0.4)*40</f>
        <v>256</v>
      </c>
      <c r="CR94" s="15">
        <f t="shared" si="7"/>
        <v>3.6749999999999998</v>
      </c>
      <c r="CS94" s="4">
        <f t="shared" si="8"/>
        <v>8.1666666666666661</v>
      </c>
      <c r="HG94" s="3"/>
      <c r="HH94" s="3"/>
      <c r="HI94" s="3"/>
      <c r="HJ94" s="3"/>
      <c r="HK94" s="3"/>
      <c r="HL94" s="3"/>
      <c r="HM94" s="3"/>
      <c r="HN94" s="3"/>
    </row>
    <row r="95" spans="1:222" ht="12" customHeight="1" x14ac:dyDescent="0.2">
      <c r="B95" s="297" t="s">
        <v>287</v>
      </c>
      <c r="C95" s="298"/>
      <c r="D95" s="66" t="s">
        <v>71</v>
      </c>
      <c r="E95" s="99"/>
      <c r="F95" s="99"/>
      <c r="G95" s="99"/>
      <c r="H95" s="99"/>
      <c r="I95" s="99"/>
      <c r="J95" s="99"/>
      <c r="K95" s="99"/>
      <c r="L95" s="99"/>
      <c r="M95" s="99"/>
      <c r="N95" s="99"/>
      <c r="O95" s="99"/>
      <c r="P95" s="99"/>
      <c r="Q95" s="99"/>
      <c r="R95" s="99"/>
      <c r="S95" s="99"/>
      <c r="T95" s="100"/>
      <c r="U95" s="214">
        <v>2</v>
      </c>
      <c r="V95" s="215"/>
      <c r="W95" s="216"/>
      <c r="X95" s="246"/>
      <c r="Y95" s="262">
        <f t="shared" si="16"/>
        <v>120</v>
      </c>
      <c r="Z95" s="263"/>
      <c r="AA95" s="265">
        <f t="shared" si="15"/>
        <v>64</v>
      </c>
      <c r="AB95" s="269"/>
      <c r="AC95" s="262">
        <v>48</v>
      </c>
      <c r="AD95" s="263"/>
      <c r="AE95" s="265">
        <v>0</v>
      </c>
      <c r="AF95" s="263"/>
      <c r="AG95" s="265">
        <v>16</v>
      </c>
      <c r="AH95" s="263"/>
      <c r="AI95" s="278"/>
      <c r="AJ95" s="279"/>
      <c r="AK95" s="242"/>
      <c r="AL95" s="225"/>
      <c r="AM95" s="225"/>
      <c r="AN95" s="225"/>
      <c r="AO95" s="225"/>
      <c r="AP95" s="226"/>
      <c r="AQ95" s="242">
        <v>120</v>
      </c>
      <c r="AR95" s="225"/>
      <c r="AS95" s="225">
        <v>64</v>
      </c>
      <c r="AT95" s="225"/>
      <c r="AU95" s="216">
        <v>3</v>
      </c>
      <c r="AV95" s="246"/>
      <c r="AW95" s="242"/>
      <c r="AX95" s="225"/>
      <c r="AY95" s="225"/>
      <c r="AZ95" s="225"/>
      <c r="BA95" s="216"/>
      <c r="BB95" s="246"/>
      <c r="BC95" s="242"/>
      <c r="BD95" s="225"/>
      <c r="BE95" s="225"/>
      <c r="BF95" s="225"/>
      <c r="BG95" s="225"/>
      <c r="BH95" s="226"/>
      <c r="BI95" s="242"/>
      <c r="BJ95" s="225"/>
      <c r="BK95" s="225"/>
      <c r="BL95" s="225"/>
      <c r="BM95" s="225"/>
      <c r="BN95" s="226"/>
      <c r="BO95" s="242"/>
      <c r="BP95" s="225"/>
      <c r="BQ95" s="225"/>
      <c r="BR95" s="225"/>
      <c r="BS95" s="225"/>
      <c r="BT95" s="226"/>
      <c r="BU95" s="242"/>
      <c r="BV95" s="225"/>
      <c r="BW95" s="225"/>
      <c r="BX95" s="225"/>
      <c r="BY95" s="225"/>
      <c r="BZ95" s="226"/>
      <c r="CA95" s="242"/>
      <c r="CB95" s="225"/>
      <c r="CC95" s="225"/>
      <c r="CD95" s="225"/>
      <c r="CE95" s="225"/>
      <c r="CF95" s="226"/>
      <c r="CG95" s="98" t="s">
        <v>181</v>
      </c>
      <c r="CH95" s="99"/>
      <c r="CI95" s="99"/>
      <c r="CJ95" s="100"/>
      <c r="CK95" s="4"/>
      <c r="CL95" s="4"/>
      <c r="CM95" s="4">
        <f t="shared" si="11"/>
        <v>3.3333333333333335</v>
      </c>
      <c r="CN95" s="4">
        <f t="shared" si="17"/>
        <v>3</v>
      </c>
      <c r="CO95" s="4">
        <f t="shared" si="12"/>
        <v>3</v>
      </c>
      <c r="CP95" s="4">
        <f t="shared" si="18"/>
        <v>1.875</v>
      </c>
      <c r="CQ95" s="4">
        <f t="shared" si="19"/>
        <v>136</v>
      </c>
      <c r="CR95" s="15">
        <f t="shared" si="7"/>
        <v>2.4</v>
      </c>
      <c r="CS95" s="4">
        <f t="shared" si="8"/>
        <v>5.333333333333333</v>
      </c>
      <c r="HF95" s="3"/>
      <c r="HG95" s="3"/>
      <c r="HH95" s="3"/>
      <c r="HI95" s="3"/>
      <c r="HJ95" s="3"/>
      <c r="HK95" s="3"/>
      <c r="HL95" s="3"/>
      <c r="HM95" s="3"/>
      <c r="HN95" s="3"/>
    </row>
    <row r="96" spans="1:222" ht="12" customHeight="1" x14ac:dyDescent="0.2">
      <c r="B96" s="297" t="s">
        <v>288</v>
      </c>
      <c r="C96" s="298"/>
      <c r="D96" s="301" t="s">
        <v>77</v>
      </c>
      <c r="E96" s="302"/>
      <c r="F96" s="302"/>
      <c r="G96" s="302"/>
      <c r="H96" s="302"/>
      <c r="I96" s="302"/>
      <c r="J96" s="302"/>
      <c r="K96" s="302"/>
      <c r="L96" s="302"/>
      <c r="M96" s="302"/>
      <c r="N96" s="302"/>
      <c r="O96" s="302"/>
      <c r="P96" s="302"/>
      <c r="Q96" s="302"/>
      <c r="R96" s="302"/>
      <c r="S96" s="302"/>
      <c r="T96" s="303"/>
      <c r="U96" s="214"/>
      <c r="V96" s="215"/>
      <c r="W96" s="216">
        <v>3</v>
      </c>
      <c r="X96" s="246"/>
      <c r="Y96" s="262">
        <f t="shared" si="16"/>
        <v>108</v>
      </c>
      <c r="Z96" s="263"/>
      <c r="AA96" s="265">
        <f t="shared" si="15"/>
        <v>50</v>
      </c>
      <c r="AB96" s="269"/>
      <c r="AC96" s="214">
        <v>34</v>
      </c>
      <c r="AD96" s="215"/>
      <c r="AE96" s="216">
        <v>0</v>
      </c>
      <c r="AF96" s="215"/>
      <c r="AG96" s="216">
        <v>16</v>
      </c>
      <c r="AH96" s="215"/>
      <c r="AI96" s="264"/>
      <c r="AJ96" s="265"/>
      <c r="AK96" s="214"/>
      <c r="AL96" s="215"/>
      <c r="AM96" s="225"/>
      <c r="AN96" s="225"/>
      <c r="AO96" s="225"/>
      <c r="AP96" s="226"/>
      <c r="AQ96" s="242"/>
      <c r="AR96" s="225"/>
      <c r="AS96" s="225"/>
      <c r="AT96" s="225"/>
      <c r="AU96" s="225"/>
      <c r="AV96" s="226"/>
      <c r="AW96" s="214">
        <v>108</v>
      </c>
      <c r="AX96" s="215"/>
      <c r="AY96" s="216">
        <v>50</v>
      </c>
      <c r="AZ96" s="215"/>
      <c r="BA96" s="216">
        <v>3</v>
      </c>
      <c r="BB96" s="246"/>
      <c r="BC96" s="214"/>
      <c r="BD96" s="215"/>
      <c r="BE96" s="216"/>
      <c r="BF96" s="215"/>
      <c r="BG96" s="216"/>
      <c r="BH96" s="246"/>
      <c r="BI96" s="242"/>
      <c r="BJ96" s="225"/>
      <c r="BK96" s="245"/>
      <c r="BL96" s="245"/>
      <c r="BM96" s="216"/>
      <c r="BN96" s="246"/>
      <c r="BO96" s="242"/>
      <c r="BP96" s="225"/>
      <c r="BQ96" s="245"/>
      <c r="BR96" s="245"/>
      <c r="BS96" s="216"/>
      <c r="BT96" s="246"/>
      <c r="BU96" s="242"/>
      <c r="BV96" s="225"/>
      <c r="BW96" s="245"/>
      <c r="BX96" s="245"/>
      <c r="BY96" s="216"/>
      <c r="BZ96" s="246"/>
      <c r="CA96" s="242"/>
      <c r="CB96" s="225"/>
      <c r="CC96" s="245"/>
      <c r="CD96" s="245"/>
      <c r="CE96" s="216"/>
      <c r="CF96" s="246"/>
      <c r="CG96" s="98" t="s">
        <v>182</v>
      </c>
      <c r="CH96" s="99"/>
      <c r="CI96" s="99"/>
      <c r="CJ96" s="100"/>
      <c r="CK96" s="15"/>
      <c r="CL96" s="94"/>
      <c r="CM96" s="4">
        <f t="shared" si="11"/>
        <v>3</v>
      </c>
      <c r="CN96" s="4">
        <f t="shared" si="17"/>
        <v>2.7</v>
      </c>
      <c r="CO96" s="4">
        <f t="shared" si="12"/>
        <v>3</v>
      </c>
      <c r="CP96" s="4">
        <f t="shared" si="18"/>
        <v>2.16</v>
      </c>
      <c r="CQ96" s="4">
        <f t="shared" si="19"/>
        <v>136</v>
      </c>
      <c r="CR96" s="15">
        <f t="shared" si="7"/>
        <v>1.875</v>
      </c>
      <c r="CS96" s="4">
        <f t="shared" si="8"/>
        <v>4.166666666666667</v>
      </c>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c r="FH96" s="94"/>
      <c r="FI96" s="94"/>
      <c r="FJ96" s="94"/>
      <c r="FK96" s="94"/>
      <c r="FL96" s="94"/>
      <c r="FM96" s="94"/>
      <c r="FN96" s="94"/>
      <c r="FO96" s="94"/>
      <c r="FP96" s="94"/>
      <c r="FQ96" s="94"/>
      <c r="FR96" s="94"/>
      <c r="FS96" s="94"/>
      <c r="FT96" s="94"/>
      <c r="FU96" s="94"/>
      <c r="FV96" s="94"/>
      <c r="FW96" s="94"/>
      <c r="FX96" s="94"/>
      <c r="FY96" s="94"/>
      <c r="FZ96" s="94"/>
      <c r="HF96" s="3"/>
      <c r="HG96" s="3"/>
      <c r="HH96" s="3"/>
      <c r="HI96" s="3"/>
      <c r="HJ96" s="3"/>
      <c r="HK96" s="3"/>
      <c r="HL96" s="3"/>
      <c r="HM96" s="3"/>
      <c r="HN96" s="3"/>
    </row>
    <row r="97" spans="1:222" ht="12" customHeight="1" x14ac:dyDescent="0.2">
      <c r="B97" s="297" t="s">
        <v>289</v>
      </c>
      <c r="C97" s="298"/>
      <c r="D97" s="66" t="s">
        <v>223</v>
      </c>
      <c r="E97" s="99"/>
      <c r="F97" s="99"/>
      <c r="G97" s="99"/>
      <c r="H97" s="99"/>
      <c r="I97" s="99"/>
      <c r="J97" s="99"/>
      <c r="K97" s="99"/>
      <c r="L97" s="99"/>
      <c r="M97" s="99"/>
      <c r="N97" s="99"/>
      <c r="O97" s="99"/>
      <c r="P97" s="99"/>
      <c r="Q97" s="99"/>
      <c r="R97" s="99"/>
      <c r="S97" s="99"/>
      <c r="T97" s="100"/>
      <c r="U97" s="214">
        <v>3</v>
      </c>
      <c r="V97" s="215"/>
      <c r="W97" s="216"/>
      <c r="X97" s="246"/>
      <c r="Y97" s="262">
        <f t="shared" si="16"/>
        <v>120</v>
      </c>
      <c r="Z97" s="263"/>
      <c r="AA97" s="265">
        <f t="shared" si="15"/>
        <v>50</v>
      </c>
      <c r="AB97" s="269"/>
      <c r="AC97" s="214">
        <v>34</v>
      </c>
      <c r="AD97" s="215"/>
      <c r="AE97" s="216">
        <v>16</v>
      </c>
      <c r="AF97" s="215"/>
      <c r="AG97" s="216">
        <v>0</v>
      </c>
      <c r="AH97" s="215"/>
      <c r="AI97" s="264"/>
      <c r="AJ97" s="265"/>
      <c r="AK97" s="214"/>
      <c r="AL97" s="215"/>
      <c r="AM97" s="225"/>
      <c r="AN97" s="225"/>
      <c r="AO97" s="225"/>
      <c r="AP97" s="226"/>
      <c r="AQ97" s="214"/>
      <c r="AR97" s="215"/>
      <c r="AS97" s="216"/>
      <c r="AT97" s="215"/>
      <c r="AU97" s="216"/>
      <c r="AV97" s="246"/>
      <c r="AW97" s="214">
        <v>120</v>
      </c>
      <c r="AX97" s="215"/>
      <c r="AY97" s="216">
        <v>50</v>
      </c>
      <c r="AZ97" s="215"/>
      <c r="BA97" s="216">
        <v>3</v>
      </c>
      <c r="BB97" s="246"/>
      <c r="BC97" s="242"/>
      <c r="BD97" s="225"/>
      <c r="BE97" s="225"/>
      <c r="BF97" s="225"/>
      <c r="BG97" s="216"/>
      <c r="BH97" s="246"/>
      <c r="BI97" s="242"/>
      <c r="BJ97" s="225"/>
      <c r="BK97" s="245"/>
      <c r="BL97" s="245"/>
      <c r="BM97" s="216"/>
      <c r="BN97" s="246"/>
      <c r="BO97" s="242"/>
      <c r="BP97" s="225"/>
      <c r="BQ97" s="245"/>
      <c r="BR97" s="245"/>
      <c r="BS97" s="216"/>
      <c r="BT97" s="246"/>
      <c r="BU97" s="242"/>
      <c r="BV97" s="225"/>
      <c r="BW97" s="245"/>
      <c r="BX97" s="245"/>
      <c r="BY97" s="216"/>
      <c r="BZ97" s="246"/>
      <c r="CA97" s="242"/>
      <c r="CB97" s="225"/>
      <c r="CC97" s="245"/>
      <c r="CD97" s="245"/>
      <c r="CE97" s="216"/>
      <c r="CF97" s="246"/>
      <c r="CG97" s="98" t="s">
        <v>183</v>
      </c>
      <c r="CH97" s="99"/>
      <c r="CI97" s="99"/>
      <c r="CJ97" s="100"/>
      <c r="CK97" s="15"/>
      <c r="CL97" s="15"/>
      <c r="CM97" s="4">
        <f t="shared" si="11"/>
        <v>3.3333333333333335</v>
      </c>
      <c r="CN97" s="4">
        <f t="shared" si="17"/>
        <v>3</v>
      </c>
      <c r="CO97" s="4">
        <f t="shared" si="12"/>
        <v>3</v>
      </c>
      <c r="CP97" s="4">
        <f t="shared" si="18"/>
        <v>2.4</v>
      </c>
      <c r="CQ97" s="4">
        <f t="shared" si="19"/>
        <v>136</v>
      </c>
      <c r="CR97" s="15">
        <f t="shared" si="7"/>
        <v>1.875</v>
      </c>
      <c r="CS97" s="4">
        <f t="shared" si="8"/>
        <v>4.166666666666667</v>
      </c>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HF97" s="3"/>
      <c r="HG97" s="3"/>
      <c r="HH97" s="3"/>
      <c r="HI97" s="3"/>
      <c r="HJ97" s="3"/>
      <c r="HK97" s="3"/>
      <c r="HL97" s="3"/>
      <c r="HM97" s="3"/>
      <c r="HN97" s="3"/>
    </row>
    <row r="98" spans="1:222" ht="12" customHeight="1" x14ac:dyDescent="0.2">
      <c r="B98" s="428" t="s">
        <v>60</v>
      </c>
      <c r="C98" s="429"/>
      <c r="D98" s="432" t="s">
        <v>249</v>
      </c>
      <c r="E98" s="433"/>
      <c r="F98" s="433"/>
      <c r="G98" s="433"/>
      <c r="H98" s="433"/>
      <c r="I98" s="433"/>
      <c r="J98" s="433"/>
      <c r="K98" s="433"/>
      <c r="L98" s="433"/>
      <c r="M98" s="433"/>
      <c r="N98" s="433"/>
      <c r="O98" s="433"/>
      <c r="P98" s="433"/>
      <c r="Q98" s="433"/>
      <c r="R98" s="433"/>
      <c r="S98" s="433"/>
      <c r="T98" s="434"/>
      <c r="U98" s="271"/>
      <c r="V98" s="270"/>
      <c r="W98" s="266"/>
      <c r="X98" s="267"/>
      <c r="Y98" s="440">
        <f t="shared" si="16"/>
        <v>0</v>
      </c>
      <c r="Z98" s="309"/>
      <c r="AA98" s="278">
        <f t="shared" si="15"/>
        <v>0</v>
      </c>
      <c r="AB98" s="308"/>
      <c r="AC98" s="440"/>
      <c r="AD98" s="309"/>
      <c r="AE98" s="278"/>
      <c r="AF98" s="309"/>
      <c r="AG98" s="278"/>
      <c r="AH98" s="309"/>
      <c r="AI98" s="278"/>
      <c r="AJ98" s="308"/>
      <c r="AK98" s="271"/>
      <c r="AL98" s="270"/>
      <c r="AM98" s="266"/>
      <c r="AN98" s="270"/>
      <c r="AO98" s="266"/>
      <c r="AP98" s="267"/>
      <c r="AQ98" s="271"/>
      <c r="AR98" s="270"/>
      <c r="AS98" s="266"/>
      <c r="AT98" s="270"/>
      <c r="AU98" s="266"/>
      <c r="AV98" s="267"/>
      <c r="AW98" s="271"/>
      <c r="AX98" s="270"/>
      <c r="AY98" s="266"/>
      <c r="AZ98" s="270"/>
      <c r="BA98" s="266"/>
      <c r="BB98" s="267"/>
      <c r="BC98" s="271"/>
      <c r="BD98" s="270"/>
      <c r="BE98" s="266"/>
      <c r="BF98" s="270"/>
      <c r="BG98" s="266"/>
      <c r="BH98" s="267"/>
      <c r="BI98" s="271"/>
      <c r="BJ98" s="270"/>
      <c r="BK98" s="266"/>
      <c r="BL98" s="270"/>
      <c r="BM98" s="266"/>
      <c r="BN98" s="267"/>
      <c r="BO98" s="310"/>
      <c r="BP98" s="311"/>
      <c r="BQ98" s="342"/>
      <c r="BR98" s="311"/>
      <c r="BS98" s="266"/>
      <c r="BT98" s="267"/>
      <c r="BU98" s="310"/>
      <c r="BV98" s="311"/>
      <c r="BW98" s="342"/>
      <c r="BX98" s="311"/>
      <c r="BY98" s="266"/>
      <c r="BZ98" s="267"/>
      <c r="CA98" s="310"/>
      <c r="CB98" s="311"/>
      <c r="CC98" s="342"/>
      <c r="CD98" s="311"/>
      <c r="CE98" s="266"/>
      <c r="CF98" s="267"/>
      <c r="CG98" s="115"/>
      <c r="CH98" s="108"/>
      <c r="CI98" s="108"/>
      <c r="CJ98" s="109"/>
      <c r="CK98" s="15"/>
      <c r="CL98" s="15"/>
      <c r="CM98" s="4">
        <f t="shared" si="11"/>
        <v>0</v>
      </c>
      <c r="CN98" s="4">
        <f t="shared" si="17"/>
        <v>0</v>
      </c>
      <c r="CO98" s="4">
        <f t="shared" si="12"/>
        <v>0</v>
      </c>
      <c r="CR98" s="15">
        <f t="shared" si="7"/>
        <v>0</v>
      </c>
      <c r="CS98" s="4">
        <f t="shared" si="8"/>
        <v>0</v>
      </c>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HF98" s="3"/>
      <c r="HG98" s="3"/>
      <c r="HH98" s="3"/>
      <c r="HI98" s="3"/>
      <c r="HJ98" s="3"/>
      <c r="HK98" s="3"/>
      <c r="HL98" s="3"/>
      <c r="HM98" s="3"/>
      <c r="HN98" s="3"/>
    </row>
    <row r="99" spans="1:222" ht="12" customHeight="1" x14ac:dyDescent="0.2">
      <c r="B99" s="297" t="s">
        <v>290</v>
      </c>
      <c r="C99" s="298"/>
      <c r="D99" s="301" t="s">
        <v>72</v>
      </c>
      <c r="E99" s="302"/>
      <c r="F99" s="302"/>
      <c r="G99" s="302"/>
      <c r="H99" s="302"/>
      <c r="I99" s="302"/>
      <c r="J99" s="302"/>
      <c r="K99" s="302"/>
      <c r="L99" s="302"/>
      <c r="M99" s="302"/>
      <c r="N99" s="302"/>
      <c r="O99" s="302"/>
      <c r="P99" s="302"/>
      <c r="Q99" s="302"/>
      <c r="R99" s="302"/>
      <c r="S99" s="302"/>
      <c r="T99" s="303"/>
      <c r="U99" s="214">
        <v>2</v>
      </c>
      <c r="V99" s="215"/>
      <c r="W99" s="216"/>
      <c r="X99" s="246"/>
      <c r="Y99" s="262">
        <f t="shared" si="16"/>
        <v>120</v>
      </c>
      <c r="Z99" s="263"/>
      <c r="AA99" s="265">
        <f t="shared" si="15"/>
        <v>64</v>
      </c>
      <c r="AB99" s="269"/>
      <c r="AC99" s="214">
        <v>32</v>
      </c>
      <c r="AD99" s="215"/>
      <c r="AE99" s="216">
        <v>16</v>
      </c>
      <c r="AF99" s="215"/>
      <c r="AG99" s="216">
        <v>16</v>
      </c>
      <c r="AH99" s="215"/>
      <c r="AI99" s="264"/>
      <c r="AJ99" s="265"/>
      <c r="AK99" s="214"/>
      <c r="AL99" s="215"/>
      <c r="AM99" s="225"/>
      <c r="AN99" s="225"/>
      <c r="AO99" s="225"/>
      <c r="AP99" s="226"/>
      <c r="AQ99" s="242">
        <v>120</v>
      </c>
      <c r="AR99" s="225"/>
      <c r="AS99" s="225">
        <v>64</v>
      </c>
      <c r="AT99" s="225"/>
      <c r="AU99" s="225">
        <v>3</v>
      </c>
      <c r="AV99" s="226"/>
      <c r="AW99" s="214"/>
      <c r="AX99" s="215"/>
      <c r="AY99" s="216"/>
      <c r="AZ99" s="215"/>
      <c r="BA99" s="216"/>
      <c r="BB99" s="246"/>
      <c r="BC99" s="214"/>
      <c r="BD99" s="215"/>
      <c r="BE99" s="216"/>
      <c r="BF99" s="215"/>
      <c r="BG99" s="216"/>
      <c r="BH99" s="246"/>
      <c r="BI99" s="242"/>
      <c r="BJ99" s="225"/>
      <c r="BK99" s="245"/>
      <c r="BL99" s="245"/>
      <c r="BM99" s="216"/>
      <c r="BN99" s="246"/>
      <c r="BO99" s="242"/>
      <c r="BP99" s="225"/>
      <c r="BQ99" s="245"/>
      <c r="BR99" s="245"/>
      <c r="BS99" s="216"/>
      <c r="BT99" s="246"/>
      <c r="BU99" s="242"/>
      <c r="BV99" s="225"/>
      <c r="BW99" s="245"/>
      <c r="BX99" s="245"/>
      <c r="BY99" s="216"/>
      <c r="BZ99" s="246"/>
      <c r="CA99" s="242"/>
      <c r="CB99" s="225"/>
      <c r="CC99" s="245"/>
      <c r="CD99" s="245"/>
      <c r="CE99" s="216"/>
      <c r="CF99" s="246"/>
      <c r="CG99" s="98" t="s">
        <v>184</v>
      </c>
      <c r="CH99" s="99"/>
      <c r="CI99" s="99"/>
      <c r="CJ99" s="100"/>
      <c r="CK99" s="15"/>
      <c r="CL99" s="15"/>
      <c r="CM99" s="4">
        <f t="shared" si="11"/>
        <v>3.3333333333333335</v>
      </c>
      <c r="CN99" s="4">
        <f t="shared" si="17"/>
        <v>3</v>
      </c>
      <c r="CO99" s="4">
        <f t="shared" si="12"/>
        <v>3</v>
      </c>
      <c r="CP99" s="4">
        <f t="shared" si="18"/>
        <v>1.875</v>
      </c>
      <c r="CQ99" s="4">
        <f t="shared" si="19"/>
        <v>136</v>
      </c>
      <c r="CR99" s="15">
        <f t="shared" si="7"/>
        <v>2.4</v>
      </c>
      <c r="CS99" s="4">
        <f t="shared" si="8"/>
        <v>5.333333333333333</v>
      </c>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HF99" s="3"/>
      <c r="HG99" s="3"/>
      <c r="HH99" s="3"/>
      <c r="HI99" s="3"/>
      <c r="HJ99" s="3"/>
      <c r="HK99" s="3"/>
      <c r="HL99" s="3"/>
      <c r="HM99" s="3"/>
      <c r="HN99" s="3"/>
    </row>
    <row r="100" spans="1:222" ht="12" customHeight="1" x14ac:dyDescent="0.2">
      <c r="B100" s="297" t="s">
        <v>291</v>
      </c>
      <c r="C100" s="298"/>
      <c r="D100" s="301" t="s">
        <v>73</v>
      </c>
      <c r="E100" s="302"/>
      <c r="F100" s="302"/>
      <c r="G100" s="302"/>
      <c r="H100" s="302"/>
      <c r="I100" s="302"/>
      <c r="J100" s="302"/>
      <c r="K100" s="302"/>
      <c r="L100" s="302"/>
      <c r="M100" s="302"/>
      <c r="N100" s="302"/>
      <c r="O100" s="302"/>
      <c r="P100" s="302"/>
      <c r="Q100" s="302"/>
      <c r="R100" s="302"/>
      <c r="S100" s="302"/>
      <c r="T100" s="303"/>
      <c r="U100" s="214">
        <v>4</v>
      </c>
      <c r="V100" s="215"/>
      <c r="W100" s="216"/>
      <c r="X100" s="246"/>
      <c r="Y100" s="262">
        <f t="shared" si="16"/>
        <v>120</v>
      </c>
      <c r="Z100" s="263"/>
      <c r="AA100" s="265">
        <f t="shared" si="15"/>
        <v>64</v>
      </c>
      <c r="AB100" s="269"/>
      <c r="AC100" s="214">
        <v>32</v>
      </c>
      <c r="AD100" s="215"/>
      <c r="AE100" s="216">
        <v>16</v>
      </c>
      <c r="AF100" s="215"/>
      <c r="AG100" s="216">
        <v>16</v>
      </c>
      <c r="AH100" s="215"/>
      <c r="AI100" s="264"/>
      <c r="AJ100" s="265"/>
      <c r="AK100" s="214"/>
      <c r="AL100" s="215"/>
      <c r="AM100" s="225"/>
      <c r="AN100" s="225"/>
      <c r="AO100" s="225"/>
      <c r="AP100" s="226"/>
      <c r="AQ100" s="242"/>
      <c r="AR100" s="225"/>
      <c r="AS100" s="225"/>
      <c r="AT100" s="225"/>
      <c r="AU100" s="225"/>
      <c r="AV100" s="226"/>
      <c r="AW100" s="242"/>
      <c r="AX100" s="225"/>
      <c r="AY100" s="225"/>
      <c r="AZ100" s="225"/>
      <c r="BA100" s="216"/>
      <c r="BB100" s="246"/>
      <c r="BC100" s="242">
        <v>120</v>
      </c>
      <c r="BD100" s="225"/>
      <c r="BE100" s="225">
        <v>64</v>
      </c>
      <c r="BF100" s="225"/>
      <c r="BG100" s="216">
        <v>3</v>
      </c>
      <c r="BH100" s="246"/>
      <c r="BI100" s="214"/>
      <c r="BJ100" s="215"/>
      <c r="BK100" s="216"/>
      <c r="BL100" s="215"/>
      <c r="BM100" s="216"/>
      <c r="BN100" s="246"/>
      <c r="BO100" s="242"/>
      <c r="BP100" s="225"/>
      <c r="BQ100" s="245"/>
      <c r="BR100" s="245"/>
      <c r="BS100" s="216"/>
      <c r="BT100" s="246"/>
      <c r="BU100" s="242"/>
      <c r="BV100" s="225"/>
      <c r="BW100" s="245"/>
      <c r="BX100" s="245"/>
      <c r="BY100" s="216"/>
      <c r="BZ100" s="246"/>
      <c r="CA100" s="242"/>
      <c r="CB100" s="225"/>
      <c r="CC100" s="245"/>
      <c r="CD100" s="245"/>
      <c r="CE100" s="216"/>
      <c r="CF100" s="246"/>
      <c r="CG100" s="98" t="s">
        <v>185</v>
      </c>
      <c r="CH100" s="99"/>
      <c r="CI100" s="99"/>
      <c r="CJ100" s="100"/>
      <c r="CK100" s="15"/>
      <c r="CL100" s="15"/>
      <c r="CM100" s="4">
        <f t="shared" si="11"/>
        <v>3.3333333333333335</v>
      </c>
      <c r="CN100" s="4">
        <f t="shared" si="17"/>
        <v>3</v>
      </c>
      <c r="CO100" s="4">
        <f t="shared" si="12"/>
        <v>3</v>
      </c>
      <c r="CP100" s="4">
        <f t="shared" si="18"/>
        <v>1.875</v>
      </c>
      <c r="CQ100" s="4">
        <f t="shared" si="19"/>
        <v>136</v>
      </c>
      <c r="CR100" s="15">
        <f t="shared" si="7"/>
        <v>2.4</v>
      </c>
      <c r="CS100" s="4">
        <f t="shared" si="8"/>
        <v>5.333333333333333</v>
      </c>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HF100" s="3"/>
      <c r="HG100" s="3"/>
      <c r="HH100" s="3"/>
      <c r="HI100" s="3"/>
      <c r="HJ100" s="3"/>
      <c r="HK100" s="3"/>
      <c r="HL100" s="3"/>
      <c r="HM100" s="3"/>
      <c r="HN100" s="3"/>
    </row>
    <row r="101" spans="1:222" ht="12" customHeight="1" x14ac:dyDescent="0.2">
      <c r="B101" s="297" t="s">
        <v>292</v>
      </c>
      <c r="C101" s="298"/>
      <c r="D101" s="296" t="s">
        <v>224</v>
      </c>
      <c r="E101" s="228"/>
      <c r="F101" s="228"/>
      <c r="G101" s="228"/>
      <c r="H101" s="228"/>
      <c r="I101" s="228"/>
      <c r="J101" s="228"/>
      <c r="K101" s="228"/>
      <c r="L101" s="228"/>
      <c r="M101" s="228"/>
      <c r="N101" s="228"/>
      <c r="O101" s="228"/>
      <c r="P101" s="228"/>
      <c r="Q101" s="228"/>
      <c r="R101" s="228"/>
      <c r="S101" s="228"/>
      <c r="T101" s="229"/>
      <c r="U101" s="214">
        <v>5</v>
      </c>
      <c r="V101" s="215"/>
      <c r="W101" s="216"/>
      <c r="X101" s="215"/>
      <c r="Y101" s="262">
        <f t="shared" ref="Y101:Y106" si="20">AK101+AQ101+AW101+BC101+BI101+BO101+BU101+CA101</f>
        <v>240</v>
      </c>
      <c r="Z101" s="263"/>
      <c r="AA101" s="265">
        <v>100</v>
      </c>
      <c r="AB101" s="269"/>
      <c r="AC101" s="214">
        <v>68</v>
      </c>
      <c r="AD101" s="215"/>
      <c r="AE101" s="216">
        <v>16</v>
      </c>
      <c r="AF101" s="215"/>
      <c r="AG101" s="216">
        <v>16</v>
      </c>
      <c r="AH101" s="215"/>
      <c r="AI101" s="264"/>
      <c r="AJ101" s="265"/>
      <c r="AK101" s="214"/>
      <c r="AL101" s="215"/>
      <c r="AM101" s="225"/>
      <c r="AN101" s="225"/>
      <c r="AO101" s="225"/>
      <c r="AP101" s="226"/>
      <c r="AQ101" s="242"/>
      <c r="AR101" s="225"/>
      <c r="AS101" s="225"/>
      <c r="AT101" s="225"/>
      <c r="AU101" s="225"/>
      <c r="AV101" s="226"/>
      <c r="AW101" s="214"/>
      <c r="AX101" s="215"/>
      <c r="AY101" s="216"/>
      <c r="AZ101" s="215"/>
      <c r="BA101" s="216"/>
      <c r="BB101" s="246"/>
      <c r="BC101" s="214"/>
      <c r="BD101" s="215"/>
      <c r="BE101" s="216"/>
      <c r="BF101" s="215"/>
      <c r="BG101" s="216"/>
      <c r="BH101" s="246"/>
      <c r="BI101" s="214">
        <v>240</v>
      </c>
      <c r="BJ101" s="215"/>
      <c r="BK101" s="216">
        <v>100</v>
      </c>
      <c r="BL101" s="215"/>
      <c r="BM101" s="216">
        <v>6</v>
      </c>
      <c r="BN101" s="246"/>
      <c r="BO101" s="242"/>
      <c r="BP101" s="225"/>
      <c r="BQ101" s="245"/>
      <c r="BR101" s="245"/>
      <c r="BS101" s="216"/>
      <c r="BT101" s="246"/>
      <c r="BU101" s="242"/>
      <c r="BV101" s="225"/>
      <c r="BW101" s="245"/>
      <c r="BX101" s="245"/>
      <c r="BY101" s="216"/>
      <c r="BZ101" s="246"/>
      <c r="CA101" s="242"/>
      <c r="CB101" s="225"/>
      <c r="CC101" s="245"/>
      <c r="CD101" s="245"/>
      <c r="CE101" s="216"/>
      <c r="CF101" s="246"/>
      <c r="CG101" s="98" t="s">
        <v>186</v>
      </c>
      <c r="CH101" s="99"/>
      <c r="CI101" s="99"/>
      <c r="CJ101" s="100"/>
      <c r="CK101" s="15"/>
      <c r="CL101" s="15"/>
      <c r="CM101" s="4">
        <f t="shared" si="11"/>
        <v>6.666666666666667</v>
      </c>
      <c r="CN101" s="4">
        <f t="shared" si="17"/>
        <v>6</v>
      </c>
      <c r="CO101" s="4">
        <f t="shared" si="12"/>
        <v>6</v>
      </c>
      <c r="CP101" s="4">
        <f t="shared" si="18"/>
        <v>2.4</v>
      </c>
      <c r="CQ101" s="4">
        <f t="shared" si="19"/>
        <v>256</v>
      </c>
      <c r="CR101" s="15">
        <f t="shared" si="7"/>
        <v>3.75</v>
      </c>
      <c r="CS101" s="4">
        <f t="shared" si="8"/>
        <v>8.3333333333333339</v>
      </c>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HF101" s="3"/>
      <c r="HG101" s="3"/>
      <c r="HH101" s="3"/>
      <c r="HI101" s="3"/>
      <c r="HJ101" s="3"/>
      <c r="HK101" s="3"/>
      <c r="HL101" s="3"/>
      <c r="HM101" s="3"/>
      <c r="HN101" s="3"/>
    </row>
    <row r="102" spans="1:222" ht="12" customHeight="1" x14ac:dyDescent="0.2">
      <c r="B102" s="297" t="s">
        <v>293</v>
      </c>
      <c r="C102" s="298"/>
      <c r="D102" s="301" t="s">
        <v>238</v>
      </c>
      <c r="E102" s="302"/>
      <c r="F102" s="302"/>
      <c r="G102" s="302"/>
      <c r="H102" s="302"/>
      <c r="I102" s="302"/>
      <c r="J102" s="302"/>
      <c r="K102" s="302"/>
      <c r="L102" s="302"/>
      <c r="M102" s="302"/>
      <c r="N102" s="302"/>
      <c r="O102" s="302"/>
      <c r="P102" s="302"/>
      <c r="Q102" s="302"/>
      <c r="R102" s="302"/>
      <c r="S102" s="302"/>
      <c r="T102" s="303"/>
      <c r="U102" s="214">
        <v>5</v>
      </c>
      <c r="V102" s="215"/>
      <c r="W102" s="216"/>
      <c r="X102" s="246"/>
      <c r="Y102" s="262">
        <f t="shared" si="20"/>
        <v>120</v>
      </c>
      <c r="Z102" s="263"/>
      <c r="AA102" s="265">
        <f t="shared" ref="AA102:AA110" si="21">AM102+AS102+AY102+BE102+BK102+BQ102+BW102+CC102</f>
        <v>80</v>
      </c>
      <c r="AB102" s="269"/>
      <c r="AC102" s="262">
        <v>48</v>
      </c>
      <c r="AD102" s="263"/>
      <c r="AE102" s="265">
        <v>16</v>
      </c>
      <c r="AF102" s="263"/>
      <c r="AG102" s="265">
        <v>16</v>
      </c>
      <c r="AH102" s="263"/>
      <c r="AI102" s="265"/>
      <c r="AJ102" s="269"/>
      <c r="AK102" s="214"/>
      <c r="AL102" s="215"/>
      <c r="AM102" s="216"/>
      <c r="AN102" s="215"/>
      <c r="AO102" s="216"/>
      <c r="AP102" s="246"/>
      <c r="AQ102" s="214"/>
      <c r="AR102" s="215"/>
      <c r="AS102" s="216"/>
      <c r="AT102" s="215"/>
      <c r="AU102" s="216"/>
      <c r="AV102" s="246"/>
      <c r="AW102" s="214"/>
      <c r="AX102" s="215"/>
      <c r="AY102" s="216"/>
      <c r="AZ102" s="215"/>
      <c r="BA102" s="216"/>
      <c r="BB102" s="246"/>
      <c r="BC102" s="214"/>
      <c r="BD102" s="215"/>
      <c r="BE102" s="216"/>
      <c r="BF102" s="215"/>
      <c r="BG102" s="216"/>
      <c r="BH102" s="246"/>
      <c r="BI102" s="214">
        <v>120</v>
      </c>
      <c r="BJ102" s="215"/>
      <c r="BK102" s="216">
        <v>80</v>
      </c>
      <c r="BL102" s="215"/>
      <c r="BM102" s="216">
        <v>3</v>
      </c>
      <c r="BN102" s="246"/>
      <c r="BO102" s="214"/>
      <c r="BP102" s="215"/>
      <c r="BQ102" s="216"/>
      <c r="BR102" s="215"/>
      <c r="BS102" s="216"/>
      <c r="BT102" s="246"/>
      <c r="BU102" s="214"/>
      <c r="BV102" s="215"/>
      <c r="BW102" s="216"/>
      <c r="BX102" s="215"/>
      <c r="BY102" s="216"/>
      <c r="BZ102" s="246"/>
      <c r="CA102" s="214"/>
      <c r="CB102" s="215"/>
      <c r="CC102" s="216"/>
      <c r="CD102" s="215"/>
      <c r="CE102" s="216"/>
      <c r="CF102" s="246"/>
      <c r="CG102" s="98" t="s">
        <v>187</v>
      </c>
      <c r="CH102" s="99"/>
      <c r="CI102" s="99"/>
      <c r="CJ102" s="100"/>
      <c r="CK102" s="4"/>
      <c r="CL102" s="4"/>
      <c r="CM102" s="4">
        <f t="shared" si="11"/>
        <v>3.3333333333333335</v>
      </c>
      <c r="CN102" s="4">
        <f t="shared" si="17"/>
        <v>3</v>
      </c>
      <c r="CO102" s="4">
        <f t="shared" si="12"/>
        <v>3</v>
      </c>
      <c r="CP102" s="4">
        <f t="shared" si="18"/>
        <v>1.5</v>
      </c>
      <c r="CQ102" s="4">
        <f t="shared" si="19"/>
        <v>136</v>
      </c>
      <c r="CR102" s="15">
        <f t="shared" si="7"/>
        <v>3</v>
      </c>
      <c r="CS102" s="4">
        <f t="shared" si="8"/>
        <v>6.666666666666667</v>
      </c>
      <c r="HF102" s="3"/>
      <c r="HG102" s="3"/>
      <c r="HH102" s="3"/>
      <c r="HI102" s="3"/>
      <c r="HJ102" s="3"/>
      <c r="HK102" s="3"/>
      <c r="HL102" s="3"/>
      <c r="HM102" s="3"/>
      <c r="HN102" s="3"/>
    </row>
    <row r="103" spans="1:222" ht="12" customHeight="1" x14ac:dyDescent="0.2">
      <c r="B103" s="299" t="s">
        <v>294</v>
      </c>
      <c r="C103" s="300"/>
      <c r="D103" s="301" t="s">
        <v>239</v>
      </c>
      <c r="E103" s="302"/>
      <c r="F103" s="302"/>
      <c r="G103" s="302"/>
      <c r="H103" s="302"/>
      <c r="I103" s="302"/>
      <c r="J103" s="302"/>
      <c r="K103" s="302"/>
      <c r="L103" s="302"/>
      <c r="M103" s="302"/>
      <c r="N103" s="302"/>
      <c r="O103" s="302"/>
      <c r="P103" s="302"/>
      <c r="Q103" s="302"/>
      <c r="R103" s="302"/>
      <c r="S103" s="302"/>
      <c r="T103" s="303"/>
      <c r="U103" s="214">
        <v>6</v>
      </c>
      <c r="V103" s="215"/>
      <c r="W103" s="216"/>
      <c r="X103" s="246"/>
      <c r="Y103" s="262">
        <f t="shared" si="20"/>
        <v>216</v>
      </c>
      <c r="Z103" s="263"/>
      <c r="AA103" s="265">
        <f t="shared" si="21"/>
        <v>96</v>
      </c>
      <c r="AB103" s="269"/>
      <c r="AC103" s="262">
        <v>48</v>
      </c>
      <c r="AD103" s="263"/>
      <c r="AE103" s="265">
        <v>32</v>
      </c>
      <c r="AF103" s="263"/>
      <c r="AG103" s="265">
        <v>16</v>
      </c>
      <c r="AH103" s="263"/>
      <c r="AI103" s="265"/>
      <c r="AJ103" s="263"/>
      <c r="AK103" s="242"/>
      <c r="AL103" s="225"/>
      <c r="AM103" s="225"/>
      <c r="AN103" s="225"/>
      <c r="AO103" s="225"/>
      <c r="AP103" s="226"/>
      <c r="AQ103" s="242"/>
      <c r="AR103" s="225"/>
      <c r="AS103" s="225"/>
      <c r="AT103" s="225"/>
      <c r="AU103" s="225"/>
      <c r="AV103" s="226"/>
      <c r="AW103" s="242"/>
      <c r="AX103" s="225"/>
      <c r="AY103" s="225"/>
      <c r="AZ103" s="225"/>
      <c r="BA103" s="225"/>
      <c r="BB103" s="226"/>
      <c r="BC103" s="242"/>
      <c r="BD103" s="225"/>
      <c r="BE103" s="245"/>
      <c r="BF103" s="245"/>
      <c r="BG103" s="225"/>
      <c r="BH103" s="226"/>
      <c r="BI103" s="214"/>
      <c r="BJ103" s="215"/>
      <c r="BK103" s="216"/>
      <c r="BL103" s="215"/>
      <c r="BM103" s="216"/>
      <c r="BN103" s="246"/>
      <c r="BO103" s="214">
        <v>216</v>
      </c>
      <c r="BP103" s="215"/>
      <c r="BQ103" s="216">
        <v>96</v>
      </c>
      <c r="BR103" s="215"/>
      <c r="BS103" s="216">
        <v>6</v>
      </c>
      <c r="BT103" s="246"/>
      <c r="BU103" s="214"/>
      <c r="BV103" s="215"/>
      <c r="BW103" s="216"/>
      <c r="BX103" s="215"/>
      <c r="BY103" s="216"/>
      <c r="BZ103" s="246"/>
      <c r="CA103" s="242"/>
      <c r="CB103" s="225"/>
      <c r="CC103" s="245"/>
      <c r="CD103" s="245"/>
      <c r="CE103" s="216"/>
      <c r="CF103" s="246"/>
      <c r="CG103" s="98" t="s">
        <v>188</v>
      </c>
      <c r="CH103" s="99"/>
      <c r="CI103" s="99"/>
      <c r="CJ103" s="100"/>
      <c r="CK103" s="4"/>
      <c r="CL103" s="4"/>
      <c r="CM103" s="4">
        <f t="shared" si="11"/>
        <v>6</v>
      </c>
      <c r="CN103" s="4">
        <f t="shared" si="17"/>
        <v>5.4</v>
      </c>
      <c r="CO103" s="4">
        <f t="shared" si="12"/>
        <v>6</v>
      </c>
      <c r="CP103" s="4">
        <f t="shared" si="18"/>
        <v>2.25</v>
      </c>
      <c r="CQ103" s="4">
        <f t="shared" si="19"/>
        <v>256</v>
      </c>
      <c r="CR103" s="15">
        <f t="shared" si="7"/>
        <v>3.6</v>
      </c>
      <c r="CS103" s="4">
        <f t="shared" si="8"/>
        <v>8</v>
      </c>
      <c r="HF103" s="3"/>
      <c r="HG103" s="3"/>
      <c r="HH103" s="3"/>
      <c r="HI103" s="3"/>
      <c r="HJ103" s="3"/>
      <c r="HK103" s="3"/>
      <c r="HL103" s="3"/>
      <c r="HM103" s="3"/>
      <c r="HN103" s="3"/>
    </row>
    <row r="104" spans="1:222" s="5" customFormat="1" ht="12" customHeight="1" x14ac:dyDescent="0.2">
      <c r="A104" s="15"/>
      <c r="B104" s="304" t="s">
        <v>79</v>
      </c>
      <c r="C104" s="305"/>
      <c r="D104" s="95" t="s">
        <v>295</v>
      </c>
      <c r="E104" s="102"/>
      <c r="F104" s="102"/>
      <c r="G104" s="102"/>
      <c r="H104" s="102"/>
      <c r="I104" s="102"/>
      <c r="J104" s="102"/>
      <c r="K104" s="102"/>
      <c r="L104" s="102"/>
      <c r="M104" s="102"/>
      <c r="N104" s="102"/>
      <c r="O104" s="102"/>
      <c r="P104" s="102"/>
      <c r="Q104" s="102"/>
      <c r="R104" s="102"/>
      <c r="S104" s="102"/>
      <c r="T104" s="114"/>
      <c r="U104" s="243"/>
      <c r="V104" s="244"/>
      <c r="W104" s="250"/>
      <c r="X104" s="251"/>
      <c r="Y104" s="258">
        <f t="shared" si="20"/>
        <v>0</v>
      </c>
      <c r="Z104" s="259"/>
      <c r="AA104" s="256">
        <f t="shared" si="21"/>
        <v>0</v>
      </c>
      <c r="AB104" s="257"/>
      <c r="AC104" s="258"/>
      <c r="AD104" s="259"/>
      <c r="AE104" s="256"/>
      <c r="AF104" s="259"/>
      <c r="AG104" s="256"/>
      <c r="AH104" s="259"/>
      <c r="AI104" s="256"/>
      <c r="AJ104" s="257"/>
      <c r="AK104" s="243"/>
      <c r="AL104" s="244"/>
      <c r="AM104" s="250"/>
      <c r="AN104" s="244"/>
      <c r="AO104" s="250"/>
      <c r="AP104" s="251"/>
      <c r="AQ104" s="243"/>
      <c r="AR104" s="244"/>
      <c r="AS104" s="250"/>
      <c r="AT104" s="244"/>
      <c r="AU104" s="250"/>
      <c r="AV104" s="251"/>
      <c r="AW104" s="243"/>
      <c r="AX104" s="244"/>
      <c r="AY104" s="250"/>
      <c r="AZ104" s="244"/>
      <c r="BA104" s="250"/>
      <c r="BB104" s="251"/>
      <c r="BC104" s="243"/>
      <c r="BD104" s="244"/>
      <c r="BE104" s="250"/>
      <c r="BF104" s="244"/>
      <c r="BG104" s="250"/>
      <c r="BH104" s="251"/>
      <c r="BI104" s="243"/>
      <c r="BJ104" s="244"/>
      <c r="BK104" s="250"/>
      <c r="BL104" s="244"/>
      <c r="BM104" s="250"/>
      <c r="BN104" s="251"/>
      <c r="BO104" s="243"/>
      <c r="BP104" s="244"/>
      <c r="BQ104" s="250"/>
      <c r="BR104" s="244"/>
      <c r="BS104" s="250"/>
      <c r="BT104" s="251"/>
      <c r="BU104" s="243"/>
      <c r="BV104" s="244"/>
      <c r="BW104" s="250"/>
      <c r="BX104" s="244"/>
      <c r="BY104" s="250"/>
      <c r="BZ104" s="251"/>
      <c r="CA104" s="243"/>
      <c r="CB104" s="244"/>
      <c r="CC104" s="250"/>
      <c r="CD104" s="244"/>
      <c r="CE104" s="250"/>
      <c r="CF104" s="251"/>
      <c r="CG104" s="101"/>
      <c r="CH104" s="96"/>
      <c r="CI104" s="96"/>
      <c r="CJ104" s="97"/>
      <c r="CK104" s="15"/>
      <c r="CL104" s="15"/>
      <c r="CM104" s="4">
        <f t="shared" si="11"/>
        <v>0</v>
      </c>
      <c r="CN104" s="4">
        <f t="shared" si="17"/>
        <v>0</v>
      </c>
      <c r="CO104" s="4">
        <f t="shared" si="12"/>
        <v>0</v>
      </c>
      <c r="CP104" s="4"/>
      <c r="CQ104" s="4"/>
      <c r="CR104" s="15">
        <f t="shared" si="7"/>
        <v>0</v>
      </c>
      <c r="CS104" s="4">
        <f t="shared" si="8"/>
        <v>0</v>
      </c>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row>
    <row r="105" spans="1:222" ht="12" customHeight="1" x14ac:dyDescent="0.2">
      <c r="B105" s="297" t="s">
        <v>296</v>
      </c>
      <c r="C105" s="298"/>
      <c r="D105" s="66" t="s">
        <v>75</v>
      </c>
      <c r="E105" s="99"/>
      <c r="F105" s="99"/>
      <c r="G105" s="99"/>
      <c r="H105" s="99"/>
      <c r="I105" s="99"/>
      <c r="J105" s="99"/>
      <c r="K105" s="99"/>
      <c r="L105" s="99"/>
      <c r="M105" s="99"/>
      <c r="N105" s="99"/>
      <c r="O105" s="99"/>
      <c r="P105" s="99"/>
      <c r="Q105" s="99"/>
      <c r="R105" s="99"/>
      <c r="S105" s="99"/>
      <c r="T105" s="100"/>
      <c r="U105" s="214">
        <v>7</v>
      </c>
      <c r="V105" s="215"/>
      <c r="W105" s="216"/>
      <c r="X105" s="246"/>
      <c r="Y105" s="262">
        <f t="shared" si="20"/>
        <v>108</v>
      </c>
      <c r="Z105" s="263"/>
      <c r="AA105" s="216">
        <f t="shared" si="21"/>
        <v>48</v>
      </c>
      <c r="AB105" s="246"/>
      <c r="AC105" s="214">
        <v>32</v>
      </c>
      <c r="AD105" s="215"/>
      <c r="AE105" s="216">
        <v>0</v>
      </c>
      <c r="AF105" s="215"/>
      <c r="AG105" s="216">
        <v>16</v>
      </c>
      <c r="AH105" s="215"/>
      <c r="AI105" s="265"/>
      <c r="AJ105" s="295"/>
      <c r="AK105" s="242"/>
      <c r="AL105" s="225"/>
      <c r="AM105" s="245"/>
      <c r="AN105" s="245"/>
      <c r="AO105" s="216"/>
      <c r="AP105" s="246"/>
      <c r="AQ105" s="242"/>
      <c r="AR105" s="225"/>
      <c r="AS105" s="245"/>
      <c r="AT105" s="245"/>
      <c r="AU105" s="216"/>
      <c r="AV105" s="246"/>
      <c r="AW105" s="242"/>
      <c r="AX105" s="225"/>
      <c r="AY105" s="225"/>
      <c r="AZ105" s="225"/>
      <c r="BA105" s="216"/>
      <c r="BB105" s="246"/>
      <c r="BC105" s="242"/>
      <c r="BD105" s="225"/>
      <c r="BE105" s="225"/>
      <c r="BF105" s="225"/>
      <c r="BG105" s="216"/>
      <c r="BH105" s="246"/>
      <c r="BI105" s="242"/>
      <c r="BJ105" s="225"/>
      <c r="BK105" s="245"/>
      <c r="BL105" s="245"/>
      <c r="BM105" s="216"/>
      <c r="BN105" s="246"/>
      <c r="BO105" s="242"/>
      <c r="BP105" s="225"/>
      <c r="BQ105" s="245"/>
      <c r="BR105" s="245"/>
      <c r="BS105" s="216"/>
      <c r="BT105" s="246"/>
      <c r="BU105" s="214">
        <v>108</v>
      </c>
      <c r="BV105" s="215"/>
      <c r="BW105" s="216">
        <v>48</v>
      </c>
      <c r="BX105" s="215"/>
      <c r="BY105" s="216">
        <v>3</v>
      </c>
      <c r="BZ105" s="246"/>
      <c r="CA105" s="242"/>
      <c r="CB105" s="225"/>
      <c r="CC105" s="245"/>
      <c r="CD105" s="245"/>
      <c r="CE105" s="216"/>
      <c r="CF105" s="246"/>
      <c r="CG105" s="98" t="s">
        <v>190</v>
      </c>
      <c r="CH105" s="99"/>
      <c r="CI105" s="99"/>
      <c r="CJ105" s="100"/>
      <c r="CK105" s="4"/>
      <c r="CL105" s="4"/>
      <c r="CM105" s="4">
        <f t="shared" si="11"/>
        <v>3</v>
      </c>
      <c r="CN105" s="4">
        <f t="shared" si="17"/>
        <v>2.7</v>
      </c>
      <c r="CO105" s="4">
        <f t="shared" si="12"/>
        <v>3</v>
      </c>
      <c r="CP105" s="4">
        <f t="shared" si="18"/>
        <v>2.25</v>
      </c>
      <c r="CQ105" s="4">
        <f t="shared" si="19"/>
        <v>136</v>
      </c>
      <c r="CR105" s="15">
        <f t="shared" si="7"/>
        <v>1.8</v>
      </c>
      <c r="CS105" s="4">
        <f t="shared" si="8"/>
        <v>4</v>
      </c>
      <c r="HF105" s="3"/>
      <c r="HG105" s="3"/>
      <c r="HH105" s="3"/>
      <c r="HI105" s="3"/>
      <c r="HJ105" s="3"/>
      <c r="HK105" s="3"/>
      <c r="HL105" s="3"/>
      <c r="HM105" s="3"/>
      <c r="HN105" s="3"/>
    </row>
    <row r="106" spans="1:222" ht="24" customHeight="1" x14ac:dyDescent="0.2">
      <c r="B106" s="297" t="s">
        <v>310</v>
      </c>
      <c r="C106" s="298"/>
      <c r="D106" s="296" t="s">
        <v>367</v>
      </c>
      <c r="E106" s="228"/>
      <c r="F106" s="228"/>
      <c r="G106" s="228"/>
      <c r="H106" s="228"/>
      <c r="I106" s="228"/>
      <c r="J106" s="228"/>
      <c r="K106" s="228"/>
      <c r="L106" s="228"/>
      <c r="M106" s="228"/>
      <c r="N106" s="228"/>
      <c r="O106" s="228"/>
      <c r="P106" s="228"/>
      <c r="Q106" s="228"/>
      <c r="R106" s="228"/>
      <c r="S106" s="228"/>
      <c r="T106" s="229"/>
      <c r="U106" s="214"/>
      <c r="V106" s="215"/>
      <c r="W106" s="216">
        <v>8</v>
      </c>
      <c r="X106" s="246"/>
      <c r="Y106" s="262">
        <f t="shared" si="20"/>
        <v>90</v>
      </c>
      <c r="Z106" s="263"/>
      <c r="AA106" s="216">
        <f t="shared" si="21"/>
        <v>34</v>
      </c>
      <c r="AB106" s="246"/>
      <c r="AC106" s="214">
        <v>18</v>
      </c>
      <c r="AD106" s="215"/>
      <c r="AE106" s="216">
        <v>0</v>
      </c>
      <c r="AF106" s="215"/>
      <c r="AG106" s="216">
        <v>16</v>
      </c>
      <c r="AH106" s="215"/>
      <c r="AI106" s="265"/>
      <c r="AJ106" s="295"/>
      <c r="AK106" s="242"/>
      <c r="AL106" s="225"/>
      <c r="AM106" s="245"/>
      <c r="AN106" s="245"/>
      <c r="AO106" s="216"/>
      <c r="AP106" s="246"/>
      <c r="AQ106" s="242"/>
      <c r="AR106" s="225"/>
      <c r="AS106" s="245"/>
      <c r="AT106" s="245"/>
      <c r="AU106" s="216"/>
      <c r="AV106" s="246"/>
      <c r="AW106" s="242"/>
      <c r="AX106" s="225"/>
      <c r="AY106" s="225"/>
      <c r="AZ106" s="225"/>
      <c r="BA106" s="216"/>
      <c r="BB106" s="246"/>
      <c r="BC106" s="242"/>
      <c r="BD106" s="225"/>
      <c r="BE106" s="225"/>
      <c r="BF106" s="225"/>
      <c r="BG106" s="216"/>
      <c r="BH106" s="246"/>
      <c r="BI106" s="242"/>
      <c r="BJ106" s="225"/>
      <c r="BK106" s="245"/>
      <c r="BL106" s="245"/>
      <c r="BM106" s="216"/>
      <c r="BN106" s="246"/>
      <c r="BO106" s="242"/>
      <c r="BP106" s="225"/>
      <c r="BQ106" s="245"/>
      <c r="BR106" s="245"/>
      <c r="BS106" s="216"/>
      <c r="BT106" s="246"/>
      <c r="BU106" s="242"/>
      <c r="BV106" s="225"/>
      <c r="BW106" s="245"/>
      <c r="BX106" s="245"/>
      <c r="BY106" s="216"/>
      <c r="BZ106" s="246"/>
      <c r="CA106" s="214">
        <v>90</v>
      </c>
      <c r="CB106" s="215"/>
      <c r="CC106" s="216">
        <v>34</v>
      </c>
      <c r="CD106" s="215"/>
      <c r="CE106" s="216">
        <v>3</v>
      </c>
      <c r="CF106" s="246"/>
      <c r="CG106" s="98" t="s">
        <v>309</v>
      </c>
      <c r="CH106" s="99"/>
      <c r="CI106" s="99"/>
      <c r="CJ106" s="100"/>
      <c r="CK106" s="4"/>
      <c r="CL106" s="4"/>
      <c r="CM106" s="4">
        <f t="shared" si="11"/>
        <v>2.5</v>
      </c>
      <c r="CN106" s="4">
        <f t="shared" si="17"/>
        <v>2.25</v>
      </c>
      <c r="CO106" s="4">
        <f t="shared" si="12"/>
        <v>3</v>
      </c>
      <c r="CP106" s="4">
        <f t="shared" si="18"/>
        <v>2.6470588235294117</v>
      </c>
      <c r="CQ106" s="4">
        <f t="shared" si="19"/>
        <v>136</v>
      </c>
      <c r="CR106" s="15">
        <f t="shared" si="7"/>
        <v>1.2749999999999999</v>
      </c>
      <c r="CS106" s="4">
        <f t="shared" si="8"/>
        <v>2.8333333333333335</v>
      </c>
      <c r="HF106" s="3"/>
      <c r="HG106" s="3"/>
      <c r="HH106" s="3"/>
      <c r="HI106" s="3"/>
      <c r="HJ106" s="3"/>
      <c r="HK106" s="3"/>
      <c r="HL106" s="3"/>
      <c r="HM106" s="3"/>
      <c r="HN106" s="3"/>
    </row>
    <row r="107" spans="1:222" s="5" customFormat="1" ht="12" customHeight="1" x14ac:dyDescent="0.2">
      <c r="A107" s="15"/>
      <c r="B107" s="304" t="s">
        <v>200</v>
      </c>
      <c r="C107" s="305"/>
      <c r="D107" s="397" t="s">
        <v>425</v>
      </c>
      <c r="E107" s="475"/>
      <c r="F107" s="475"/>
      <c r="G107" s="475"/>
      <c r="H107" s="475"/>
      <c r="I107" s="475"/>
      <c r="J107" s="475"/>
      <c r="K107" s="475"/>
      <c r="L107" s="475"/>
      <c r="M107" s="475"/>
      <c r="N107" s="475"/>
      <c r="O107" s="475"/>
      <c r="P107" s="475"/>
      <c r="Q107" s="475"/>
      <c r="R107" s="475"/>
      <c r="S107" s="475"/>
      <c r="T107" s="476"/>
      <c r="U107" s="243"/>
      <c r="V107" s="244"/>
      <c r="W107" s="250"/>
      <c r="X107" s="251"/>
      <c r="Y107" s="258">
        <f t="shared" ref="Y107:Y110" si="22">AK107+AQ107+AW107+BC107+BI107+BO107+BU107+CA107</f>
        <v>0</v>
      </c>
      <c r="Z107" s="259"/>
      <c r="AA107" s="256">
        <f t="shared" si="21"/>
        <v>0</v>
      </c>
      <c r="AB107" s="257"/>
      <c r="AC107" s="258"/>
      <c r="AD107" s="259"/>
      <c r="AE107" s="256"/>
      <c r="AF107" s="259"/>
      <c r="AG107" s="256"/>
      <c r="AH107" s="259"/>
      <c r="AI107" s="256"/>
      <c r="AJ107" s="257"/>
      <c r="AK107" s="243"/>
      <c r="AL107" s="244"/>
      <c r="AM107" s="250"/>
      <c r="AN107" s="244"/>
      <c r="AO107" s="250"/>
      <c r="AP107" s="251"/>
      <c r="AQ107" s="243"/>
      <c r="AR107" s="244"/>
      <c r="AS107" s="250"/>
      <c r="AT107" s="244"/>
      <c r="AU107" s="250"/>
      <c r="AV107" s="251"/>
      <c r="AW107" s="243"/>
      <c r="AX107" s="244"/>
      <c r="AY107" s="250"/>
      <c r="AZ107" s="244"/>
      <c r="BA107" s="250"/>
      <c r="BB107" s="251"/>
      <c r="BC107" s="243"/>
      <c r="BD107" s="244"/>
      <c r="BE107" s="250"/>
      <c r="BF107" s="244"/>
      <c r="BG107" s="250"/>
      <c r="BH107" s="251"/>
      <c r="BI107" s="243"/>
      <c r="BJ107" s="244"/>
      <c r="BK107" s="250"/>
      <c r="BL107" s="244"/>
      <c r="BM107" s="250"/>
      <c r="BN107" s="251"/>
      <c r="BO107" s="243"/>
      <c r="BP107" s="244"/>
      <c r="BQ107" s="250"/>
      <c r="BR107" s="244"/>
      <c r="BS107" s="250"/>
      <c r="BT107" s="251"/>
      <c r="BU107" s="243"/>
      <c r="BV107" s="244"/>
      <c r="BW107" s="250"/>
      <c r="BX107" s="244"/>
      <c r="BY107" s="250"/>
      <c r="BZ107" s="251"/>
      <c r="CA107" s="243"/>
      <c r="CB107" s="244"/>
      <c r="CC107" s="250"/>
      <c r="CD107" s="244"/>
      <c r="CE107" s="250"/>
      <c r="CF107" s="251"/>
      <c r="CG107" s="101"/>
      <c r="CH107" s="96"/>
      <c r="CI107" s="96"/>
      <c r="CJ107" s="97"/>
      <c r="CK107" s="15"/>
      <c r="CL107" s="15"/>
      <c r="CM107" s="4">
        <f t="shared" si="11"/>
        <v>0</v>
      </c>
      <c r="CN107" s="4">
        <f t="shared" si="17"/>
        <v>0</v>
      </c>
      <c r="CO107" s="4"/>
      <c r="CP107" s="4"/>
      <c r="CQ107" s="4"/>
      <c r="CR107" s="15">
        <f t="shared" si="7"/>
        <v>0</v>
      </c>
      <c r="CS107" s="4">
        <f t="shared" si="8"/>
        <v>0</v>
      </c>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row>
    <row r="108" spans="1:222" ht="24" customHeight="1" x14ac:dyDescent="0.2">
      <c r="B108" s="297" t="s">
        <v>297</v>
      </c>
      <c r="C108" s="298"/>
      <c r="D108" s="296" t="s">
        <v>471</v>
      </c>
      <c r="E108" s="228"/>
      <c r="F108" s="228"/>
      <c r="G108" s="228"/>
      <c r="H108" s="228"/>
      <c r="I108" s="228"/>
      <c r="J108" s="228"/>
      <c r="K108" s="228"/>
      <c r="L108" s="228"/>
      <c r="M108" s="228"/>
      <c r="N108" s="228"/>
      <c r="O108" s="228"/>
      <c r="P108" s="228"/>
      <c r="Q108" s="228"/>
      <c r="R108" s="228"/>
      <c r="S108" s="228"/>
      <c r="T108" s="229"/>
      <c r="U108" s="214">
        <v>4</v>
      </c>
      <c r="V108" s="215"/>
      <c r="W108" s="216"/>
      <c r="X108" s="246"/>
      <c r="Y108" s="262">
        <f t="shared" si="22"/>
        <v>108</v>
      </c>
      <c r="Z108" s="263"/>
      <c r="AA108" s="265">
        <f t="shared" si="21"/>
        <v>64</v>
      </c>
      <c r="AB108" s="269"/>
      <c r="AC108" s="262">
        <v>48</v>
      </c>
      <c r="AD108" s="263"/>
      <c r="AE108" s="265">
        <v>0</v>
      </c>
      <c r="AF108" s="263"/>
      <c r="AG108" s="265">
        <v>16</v>
      </c>
      <c r="AH108" s="263"/>
      <c r="AI108" s="265"/>
      <c r="AJ108" s="269"/>
      <c r="AK108" s="214"/>
      <c r="AL108" s="215"/>
      <c r="AM108" s="216"/>
      <c r="AN108" s="215"/>
      <c r="AO108" s="216"/>
      <c r="AP108" s="246"/>
      <c r="AQ108" s="214"/>
      <c r="AR108" s="215"/>
      <c r="AS108" s="216"/>
      <c r="AT108" s="215"/>
      <c r="AU108" s="216"/>
      <c r="AV108" s="246"/>
      <c r="AW108" s="214"/>
      <c r="AX108" s="215"/>
      <c r="AY108" s="216"/>
      <c r="AZ108" s="215"/>
      <c r="BA108" s="216"/>
      <c r="BB108" s="246"/>
      <c r="BC108" s="214">
        <v>108</v>
      </c>
      <c r="BD108" s="215"/>
      <c r="BE108" s="216">
        <v>64</v>
      </c>
      <c r="BF108" s="215"/>
      <c r="BG108" s="216">
        <v>3</v>
      </c>
      <c r="BH108" s="246"/>
      <c r="BI108" s="214"/>
      <c r="BJ108" s="215"/>
      <c r="BK108" s="216"/>
      <c r="BL108" s="215"/>
      <c r="BM108" s="216"/>
      <c r="BN108" s="246"/>
      <c r="BO108" s="214"/>
      <c r="BP108" s="215"/>
      <c r="BQ108" s="216"/>
      <c r="BR108" s="215"/>
      <c r="BS108" s="216"/>
      <c r="BT108" s="246"/>
      <c r="BU108" s="243"/>
      <c r="BV108" s="244"/>
      <c r="BW108" s="250"/>
      <c r="BX108" s="244"/>
      <c r="BY108" s="216"/>
      <c r="BZ108" s="246"/>
      <c r="CA108" s="243"/>
      <c r="CB108" s="244"/>
      <c r="CC108" s="250"/>
      <c r="CD108" s="244"/>
      <c r="CE108" s="216"/>
      <c r="CF108" s="246"/>
      <c r="CG108" s="98" t="s">
        <v>189</v>
      </c>
      <c r="CH108" s="99"/>
      <c r="CI108" s="99"/>
      <c r="CJ108" s="100"/>
      <c r="CK108" s="15"/>
      <c r="CL108" s="94"/>
      <c r="CM108" s="4">
        <f t="shared" si="11"/>
        <v>3</v>
      </c>
      <c r="CN108" s="4">
        <f t="shared" si="17"/>
        <v>2.7</v>
      </c>
      <c r="CO108" s="4">
        <f t="shared" si="12"/>
        <v>3</v>
      </c>
      <c r="CP108" s="4">
        <f t="shared" si="18"/>
        <v>1.6875</v>
      </c>
      <c r="CQ108" s="4">
        <f t="shared" si="19"/>
        <v>136</v>
      </c>
      <c r="CR108" s="15">
        <f t="shared" ref="CR108:CR150" si="23">AA108*1.5/40</f>
        <v>2.4</v>
      </c>
      <c r="CS108" s="4">
        <f t="shared" ref="CS108:CS150" si="24">AA108*3/36</f>
        <v>5.333333333333333</v>
      </c>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HF108" s="3"/>
      <c r="HG108" s="3"/>
      <c r="HH108" s="3"/>
      <c r="HI108" s="3"/>
      <c r="HJ108" s="3"/>
      <c r="HK108" s="3"/>
      <c r="HL108" s="3"/>
      <c r="HM108" s="3"/>
      <c r="HN108" s="3"/>
    </row>
    <row r="109" spans="1:222" ht="36" customHeight="1" x14ac:dyDescent="0.2">
      <c r="B109" s="297" t="s">
        <v>298</v>
      </c>
      <c r="C109" s="298"/>
      <c r="D109" s="477" t="s">
        <v>472</v>
      </c>
      <c r="E109" s="212"/>
      <c r="F109" s="212"/>
      <c r="G109" s="212"/>
      <c r="H109" s="212"/>
      <c r="I109" s="212"/>
      <c r="J109" s="212"/>
      <c r="K109" s="212"/>
      <c r="L109" s="212"/>
      <c r="M109" s="212"/>
      <c r="N109" s="212"/>
      <c r="O109" s="212"/>
      <c r="P109" s="212"/>
      <c r="Q109" s="212"/>
      <c r="R109" s="212"/>
      <c r="S109" s="212"/>
      <c r="T109" s="213"/>
      <c r="U109" s="214">
        <v>6</v>
      </c>
      <c r="V109" s="215"/>
      <c r="W109" s="216"/>
      <c r="X109" s="246"/>
      <c r="Y109" s="262">
        <f t="shared" si="22"/>
        <v>108</v>
      </c>
      <c r="Z109" s="263"/>
      <c r="AA109" s="265">
        <f t="shared" si="21"/>
        <v>64</v>
      </c>
      <c r="AB109" s="269"/>
      <c r="AC109" s="262">
        <v>32</v>
      </c>
      <c r="AD109" s="263"/>
      <c r="AE109" s="265">
        <v>16</v>
      </c>
      <c r="AF109" s="263"/>
      <c r="AG109" s="265">
        <v>16</v>
      </c>
      <c r="AH109" s="263"/>
      <c r="AI109" s="265"/>
      <c r="AJ109" s="269"/>
      <c r="AK109" s="242"/>
      <c r="AL109" s="225"/>
      <c r="AM109" s="225"/>
      <c r="AN109" s="225"/>
      <c r="AO109" s="225"/>
      <c r="AP109" s="226"/>
      <c r="AQ109" s="242"/>
      <c r="AR109" s="225"/>
      <c r="AS109" s="225"/>
      <c r="AT109" s="225"/>
      <c r="AU109" s="225"/>
      <c r="AV109" s="226"/>
      <c r="AW109" s="242"/>
      <c r="AX109" s="225"/>
      <c r="AY109" s="225"/>
      <c r="AZ109" s="225"/>
      <c r="BA109" s="225"/>
      <c r="BB109" s="226"/>
      <c r="BC109" s="242"/>
      <c r="BD109" s="225"/>
      <c r="BE109" s="225"/>
      <c r="BF109" s="225"/>
      <c r="BG109" s="225"/>
      <c r="BH109" s="226"/>
      <c r="BI109" s="242"/>
      <c r="BJ109" s="225"/>
      <c r="BK109" s="225"/>
      <c r="BL109" s="225"/>
      <c r="BM109" s="225"/>
      <c r="BN109" s="226"/>
      <c r="BO109" s="214">
        <v>108</v>
      </c>
      <c r="BP109" s="215"/>
      <c r="BQ109" s="216">
        <v>64</v>
      </c>
      <c r="BR109" s="215"/>
      <c r="BS109" s="216">
        <v>3</v>
      </c>
      <c r="BT109" s="246"/>
      <c r="BU109" s="341"/>
      <c r="BV109" s="245"/>
      <c r="BW109" s="250"/>
      <c r="BX109" s="244"/>
      <c r="BY109" s="225"/>
      <c r="BZ109" s="226"/>
      <c r="CA109" s="214"/>
      <c r="CB109" s="215"/>
      <c r="CC109" s="216"/>
      <c r="CD109" s="215"/>
      <c r="CE109" s="216"/>
      <c r="CF109" s="246"/>
      <c r="CG109" s="98" t="s">
        <v>191</v>
      </c>
      <c r="CH109" s="99"/>
      <c r="CI109" s="99"/>
      <c r="CJ109" s="100"/>
      <c r="CK109" s="4"/>
      <c r="CL109" s="4"/>
      <c r="CM109" s="4">
        <f t="shared" si="11"/>
        <v>3</v>
      </c>
      <c r="CN109" s="4">
        <f t="shared" si="17"/>
        <v>2.7</v>
      </c>
      <c r="CO109" s="4">
        <f t="shared" si="12"/>
        <v>3</v>
      </c>
      <c r="CP109" s="4">
        <f t="shared" si="18"/>
        <v>1.6875</v>
      </c>
      <c r="CQ109" s="4">
        <f t="shared" si="19"/>
        <v>136</v>
      </c>
      <c r="CR109" s="15">
        <f t="shared" si="23"/>
        <v>2.4</v>
      </c>
      <c r="CS109" s="4">
        <f t="shared" si="24"/>
        <v>5.333333333333333</v>
      </c>
      <c r="HF109" s="3"/>
      <c r="HG109" s="3"/>
      <c r="HH109" s="3"/>
      <c r="HI109" s="3"/>
      <c r="HJ109" s="3"/>
      <c r="HK109" s="3"/>
      <c r="HL109" s="3"/>
      <c r="HM109" s="3"/>
      <c r="HN109" s="3"/>
    </row>
    <row r="110" spans="1:222" ht="12" customHeight="1" x14ac:dyDescent="0.2">
      <c r="B110" s="297" t="s">
        <v>299</v>
      </c>
      <c r="C110" s="298"/>
      <c r="D110" s="301" t="s">
        <v>236</v>
      </c>
      <c r="E110" s="302"/>
      <c r="F110" s="302"/>
      <c r="G110" s="302"/>
      <c r="H110" s="302"/>
      <c r="I110" s="302"/>
      <c r="J110" s="302"/>
      <c r="K110" s="302"/>
      <c r="L110" s="302"/>
      <c r="M110" s="302"/>
      <c r="N110" s="302"/>
      <c r="O110" s="302"/>
      <c r="P110" s="302"/>
      <c r="Q110" s="302"/>
      <c r="R110" s="302"/>
      <c r="S110" s="302"/>
      <c r="T110" s="303"/>
      <c r="U110" s="214"/>
      <c r="V110" s="215"/>
      <c r="W110" s="216">
        <v>7</v>
      </c>
      <c r="X110" s="246"/>
      <c r="Y110" s="262">
        <f t="shared" si="22"/>
        <v>108</v>
      </c>
      <c r="Z110" s="263"/>
      <c r="AA110" s="265">
        <f t="shared" si="21"/>
        <v>64</v>
      </c>
      <c r="AB110" s="269"/>
      <c r="AC110" s="262">
        <v>48</v>
      </c>
      <c r="AD110" s="263"/>
      <c r="AE110" s="265">
        <v>0</v>
      </c>
      <c r="AF110" s="263"/>
      <c r="AG110" s="265">
        <v>16</v>
      </c>
      <c r="AH110" s="263"/>
      <c r="AI110" s="265"/>
      <c r="AJ110" s="269"/>
      <c r="AK110" s="242"/>
      <c r="AL110" s="225"/>
      <c r="AM110" s="225"/>
      <c r="AN110" s="225"/>
      <c r="AO110" s="225"/>
      <c r="AP110" s="226"/>
      <c r="AQ110" s="242"/>
      <c r="AR110" s="225"/>
      <c r="AS110" s="225"/>
      <c r="AT110" s="225"/>
      <c r="AU110" s="225"/>
      <c r="AV110" s="226"/>
      <c r="AW110" s="242"/>
      <c r="AX110" s="225"/>
      <c r="AY110" s="225"/>
      <c r="AZ110" s="225"/>
      <c r="BA110" s="225"/>
      <c r="BB110" s="226"/>
      <c r="BC110" s="242"/>
      <c r="BD110" s="225"/>
      <c r="BE110" s="225"/>
      <c r="BF110" s="225"/>
      <c r="BG110" s="225"/>
      <c r="BH110" s="226"/>
      <c r="BI110" s="242"/>
      <c r="BJ110" s="225"/>
      <c r="BK110" s="225"/>
      <c r="BL110" s="225"/>
      <c r="BM110" s="225"/>
      <c r="BN110" s="226"/>
      <c r="BO110" s="214"/>
      <c r="BP110" s="215"/>
      <c r="BQ110" s="216"/>
      <c r="BR110" s="215"/>
      <c r="BS110" s="216"/>
      <c r="BT110" s="246"/>
      <c r="BU110" s="214">
        <v>108</v>
      </c>
      <c r="BV110" s="215"/>
      <c r="BW110" s="216">
        <v>64</v>
      </c>
      <c r="BX110" s="215"/>
      <c r="BY110" s="216">
        <v>3</v>
      </c>
      <c r="BZ110" s="246"/>
      <c r="CA110" s="214"/>
      <c r="CB110" s="215"/>
      <c r="CC110" s="216"/>
      <c r="CD110" s="215"/>
      <c r="CE110" s="216"/>
      <c r="CF110" s="246"/>
      <c r="CG110" s="98" t="s">
        <v>192</v>
      </c>
      <c r="CH110" s="99"/>
      <c r="CI110" s="99"/>
      <c r="CJ110" s="100"/>
      <c r="CK110" s="4"/>
      <c r="CL110" s="4"/>
      <c r="CM110" s="4">
        <f t="shared" si="11"/>
        <v>3</v>
      </c>
      <c r="CN110" s="4">
        <f t="shared" si="17"/>
        <v>2.7</v>
      </c>
      <c r="CO110" s="4">
        <f t="shared" si="12"/>
        <v>3</v>
      </c>
      <c r="CP110" s="4">
        <f t="shared" si="18"/>
        <v>1.6875</v>
      </c>
      <c r="CQ110" s="4">
        <f t="shared" si="19"/>
        <v>136</v>
      </c>
      <c r="CR110" s="15">
        <f t="shared" si="23"/>
        <v>2.4</v>
      </c>
      <c r="CS110" s="4">
        <f t="shared" si="24"/>
        <v>5.333333333333333</v>
      </c>
      <c r="HF110" s="3"/>
      <c r="HG110" s="3"/>
      <c r="HH110" s="3"/>
      <c r="HI110" s="3"/>
      <c r="HJ110" s="3"/>
      <c r="HK110" s="3"/>
      <c r="HL110" s="3"/>
      <c r="HM110" s="3"/>
      <c r="HN110" s="3"/>
    </row>
    <row r="111" spans="1:222" ht="12" customHeight="1" x14ac:dyDescent="0.2">
      <c r="CK111" s="4"/>
      <c r="CL111" s="4"/>
      <c r="CM111" s="4">
        <f>Y130/36</f>
        <v>3</v>
      </c>
      <c r="CN111" s="4">
        <f>Y130/40</f>
        <v>2.7</v>
      </c>
      <c r="CO111" s="4">
        <f>AO130+AU130+BA130+BG130+BM130+BS130+BY130+CE130</f>
        <v>3</v>
      </c>
      <c r="CP111" s="4">
        <f>Y130/AA130</f>
        <v>1.6875</v>
      </c>
      <c r="CQ111" s="4">
        <f t="shared" si="19"/>
        <v>136</v>
      </c>
      <c r="CR111" s="15">
        <f>AA130*1.5/40</f>
        <v>2.4</v>
      </c>
      <c r="CS111" s="4">
        <f>AA130*3/36</f>
        <v>5.333333333333333</v>
      </c>
      <c r="HF111" s="3"/>
      <c r="HG111" s="3"/>
      <c r="HH111" s="3"/>
      <c r="HI111" s="3"/>
      <c r="HJ111" s="3"/>
      <c r="HK111" s="3"/>
      <c r="HL111" s="3"/>
      <c r="HM111" s="3"/>
      <c r="HN111" s="3"/>
    </row>
    <row r="112" spans="1:222" ht="12" customHeight="1" x14ac:dyDescent="0.2">
      <c r="B112" s="5" t="s">
        <v>84</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117"/>
      <c r="AE112" s="117"/>
      <c r="AF112" s="4"/>
      <c r="AW112" s="5" t="s">
        <v>84</v>
      </c>
      <c r="BA112" s="4"/>
      <c r="BC112" s="4"/>
      <c r="BD112" s="4"/>
      <c r="BE112" s="4"/>
      <c r="BF112" s="4"/>
      <c r="BG112" s="4"/>
      <c r="BH112" s="4"/>
      <c r="BI112" s="4"/>
      <c r="BJ112" s="4"/>
      <c r="BK112" s="4"/>
      <c r="BL112" s="4"/>
      <c r="BM112" s="4"/>
      <c r="BN112" s="4"/>
      <c r="BO112" s="4"/>
      <c r="BP112" s="4"/>
      <c r="BQ112" s="4"/>
      <c r="CK112" s="4"/>
      <c r="CL112" s="4"/>
      <c r="CM112" s="4">
        <f>Y131/36</f>
        <v>3.3333333333333335</v>
      </c>
      <c r="CN112" s="4">
        <f>Y131/40</f>
        <v>3</v>
      </c>
      <c r="CO112" s="4">
        <f>AO131+AU131+BA131+BG131+BM131+BS131+BY131+CE131</f>
        <v>3</v>
      </c>
      <c r="CP112" s="4">
        <f>Y131/AA131</f>
        <v>1.875</v>
      </c>
      <c r="CQ112" s="4">
        <f t="shared" si="19"/>
        <v>136</v>
      </c>
      <c r="CR112" s="15">
        <f>AA131*1.5/40</f>
        <v>2.4</v>
      </c>
      <c r="CS112" s="4">
        <f>AA131*3/36</f>
        <v>5.333333333333333</v>
      </c>
      <c r="HF112" s="3"/>
      <c r="HG112" s="3"/>
      <c r="HH112" s="3"/>
      <c r="HI112" s="3"/>
      <c r="HJ112" s="3"/>
      <c r="HK112" s="3"/>
      <c r="HL112" s="3"/>
      <c r="HM112" s="3"/>
      <c r="HN112" s="3"/>
    </row>
    <row r="113" spans="1:222" ht="12" customHeight="1" x14ac:dyDescent="0.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117"/>
      <c r="AE113" s="117"/>
      <c r="AF113" s="4"/>
      <c r="AX113" s="4"/>
      <c r="BC113" s="4"/>
      <c r="BE113" s="4"/>
      <c r="BF113" s="4"/>
      <c r="BG113" s="4"/>
      <c r="BI113" s="4"/>
      <c r="BJ113" s="4"/>
      <c r="BK113" s="4"/>
      <c r="BL113" s="4"/>
      <c r="BM113" s="4"/>
      <c r="BN113" s="4"/>
      <c r="BO113" s="4"/>
      <c r="BP113" s="4"/>
      <c r="BQ113" s="4"/>
      <c r="CK113" s="4"/>
      <c r="CL113" s="4"/>
      <c r="CM113" s="4">
        <f>Y132/36</f>
        <v>0</v>
      </c>
      <c r="CN113" s="4">
        <f>Y132/40</f>
        <v>0</v>
      </c>
      <c r="CO113" s="4">
        <f>AO132+AU132+BA132+BG132+BM132+BS132+BY132+CE132</f>
        <v>0</v>
      </c>
      <c r="CQ113" s="4">
        <f t="shared" si="19"/>
        <v>16</v>
      </c>
      <c r="CR113" s="15">
        <f>AA132*1.5/40</f>
        <v>0</v>
      </c>
      <c r="CS113" s="4">
        <f>AA132*3/36</f>
        <v>0</v>
      </c>
      <c r="HF113" s="3"/>
      <c r="HG113" s="3"/>
      <c r="HH113" s="3"/>
      <c r="HI113" s="3"/>
      <c r="HJ113" s="3"/>
      <c r="HK113" s="3"/>
      <c r="HL113" s="3"/>
      <c r="HM113" s="3"/>
      <c r="HN113" s="3"/>
    </row>
    <row r="114" spans="1:222" ht="12" customHeight="1" x14ac:dyDescent="0.2">
      <c r="B114" s="3" t="s">
        <v>319</v>
      </c>
      <c r="AE114" s="3"/>
      <c r="AF114" s="3"/>
      <c r="AW114" s="3" t="s">
        <v>320</v>
      </c>
      <c r="BR114" s="43"/>
      <c r="BS114" s="43"/>
      <c r="BT114" s="43"/>
      <c r="BU114" s="43"/>
      <c r="BV114" s="43"/>
      <c r="BW114" s="43"/>
      <c r="BX114" s="43"/>
      <c r="BY114" s="43"/>
      <c r="BZ114" s="43"/>
      <c r="CA114" s="80"/>
      <c r="CB114" s="80"/>
      <c r="CC114" s="80"/>
      <c r="CD114" s="80"/>
      <c r="CE114" s="43"/>
      <c r="CF114" s="43"/>
      <c r="CG114" s="4"/>
      <c r="CH114" s="4"/>
      <c r="CI114" s="4"/>
      <c r="CJ114" s="4"/>
      <c r="CK114" s="4"/>
      <c r="CL114" s="4"/>
      <c r="CM114" s="4" t="e">
        <f>#REF!/36</f>
        <v>#REF!</v>
      </c>
      <c r="CN114" s="4" t="e">
        <f>#REF!/40</f>
        <v>#REF!</v>
      </c>
      <c r="CO114" s="4" t="e">
        <f>#REF!+#REF!+#REF!+#REF!+#REF!+BS114+BY114+CE114</f>
        <v>#REF!</v>
      </c>
      <c r="CP114" s="4" t="e">
        <f>#REF!/#REF!</f>
        <v>#REF!</v>
      </c>
      <c r="CQ114" s="4" t="e">
        <f t="shared" si="19"/>
        <v>#REF!</v>
      </c>
      <c r="CR114" s="15" t="e">
        <f>#REF!*1.5/40</f>
        <v>#REF!</v>
      </c>
      <c r="CS114" s="4" t="e">
        <f>#REF!*3/36</f>
        <v>#REF!</v>
      </c>
      <c r="HF114" s="3"/>
      <c r="HG114" s="3"/>
      <c r="HH114" s="3"/>
      <c r="HI114" s="3"/>
      <c r="HJ114" s="3"/>
      <c r="HK114" s="3"/>
      <c r="HL114" s="3"/>
      <c r="HM114" s="3"/>
      <c r="HN114" s="3"/>
    </row>
    <row r="115" spans="1:222" ht="12" customHeight="1" x14ac:dyDescent="0.2">
      <c r="B115" s="3" t="s">
        <v>216</v>
      </c>
      <c r="AE115" s="3"/>
      <c r="AF115" s="3"/>
      <c r="AW115" s="3" t="s">
        <v>321</v>
      </c>
      <c r="BR115" s="4"/>
      <c r="BS115" s="4"/>
      <c r="BT115" s="4"/>
      <c r="BU115" s="43"/>
      <c r="BV115" s="43"/>
      <c r="BW115" s="43"/>
      <c r="BX115" s="43"/>
      <c r="BY115" s="43"/>
      <c r="BZ115" s="43"/>
      <c r="CA115" s="80"/>
      <c r="CB115" s="80"/>
      <c r="CC115" s="80"/>
      <c r="CD115" s="80"/>
      <c r="CE115" s="43"/>
      <c r="CF115" s="43"/>
      <c r="CG115" s="4"/>
      <c r="CH115" s="4"/>
      <c r="CI115" s="4"/>
      <c r="CJ115" s="4"/>
      <c r="CK115" s="4"/>
      <c r="CL115" s="4"/>
      <c r="CM115" s="4">
        <f t="shared" ref="CM115:CM120" si="25">Y112/36</f>
        <v>0</v>
      </c>
      <c r="CN115" s="4">
        <f t="shared" ref="CN115:CN120" si="26">Y112/40</f>
        <v>0</v>
      </c>
      <c r="CO115" s="4">
        <f t="shared" ref="CO115:CO120" si="27">AO112+AU112+BA112+BG112+BM112+BS115+BY115+CE115</f>
        <v>0</v>
      </c>
      <c r="CP115" s="4" t="e">
        <f t="shared" ref="CP115:CP120" si="28">Y112/AA112</f>
        <v>#DIV/0!</v>
      </c>
      <c r="CQ115" s="4">
        <f t="shared" si="19"/>
        <v>16</v>
      </c>
      <c r="CR115" s="15">
        <f t="shared" ref="CR115:CR120" si="29">AA112*1.5/40</f>
        <v>0</v>
      </c>
      <c r="CS115" s="4">
        <f t="shared" ref="CS115:CS120" si="30">AA112*3/36</f>
        <v>0</v>
      </c>
      <c r="HF115" s="3"/>
      <c r="HG115" s="3"/>
      <c r="HH115" s="3"/>
      <c r="HI115" s="3"/>
      <c r="HJ115" s="3"/>
      <c r="HK115" s="3"/>
      <c r="HL115" s="3"/>
      <c r="HM115" s="3"/>
      <c r="HN115" s="3"/>
    </row>
    <row r="116" spans="1:222" ht="12" customHeight="1" x14ac:dyDescent="0.2">
      <c r="W116" s="4"/>
      <c r="X116" s="4"/>
      <c r="Y116" s="4"/>
      <c r="Z116" s="4"/>
      <c r="AA116" s="4"/>
      <c r="AB116" s="4"/>
      <c r="AC116" s="4"/>
      <c r="AD116" s="4"/>
      <c r="AE116" s="4"/>
      <c r="AF116" s="4"/>
      <c r="BR116" s="4"/>
      <c r="BS116" s="4"/>
      <c r="BU116" s="43"/>
      <c r="BV116" s="43"/>
      <c r="BW116" s="43"/>
      <c r="BX116" s="43"/>
      <c r="BY116" s="43"/>
      <c r="BZ116" s="43"/>
      <c r="CA116" s="80"/>
      <c r="CB116" s="80"/>
      <c r="CC116" s="80"/>
      <c r="CD116" s="80"/>
      <c r="CE116" s="43"/>
      <c r="CF116" s="43"/>
      <c r="CG116" s="4"/>
      <c r="CH116" s="4"/>
      <c r="CI116" s="4"/>
      <c r="CJ116" s="4"/>
      <c r="CK116" s="4"/>
      <c r="CL116" s="4"/>
      <c r="CM116" s="4">
        <f t="shared" si="25"/>
        <v>0</v>
      </c>
      <c r="CN116" s="4">
        <f t="shared" si="26"/>
        <v>0</v>
      </c>
      <c r="CO116" s="4">
        <f t="shared" si="27"/>
        <v>0</v>
      </c>
      <c r="CP116" s="4" t="e">
        <f t="shared" si="28"/>
        <v>#DIV/0!</v>
      </c>
      <c r="CQ116" s="4">
        <f t="shared" si="19"/>
        <v>16</v>
      </c>
      <c r="CR116" s="15">
        <f t="shared" si="29"/>
        <v>0</v>
      </c>
      <c r="CS116" s="4">
        <f t="shared" si="30"/>
        <v>0</v>
      </c>
      <c r="HF116" s="3"/>
      <c r="HG116" s="3"/>
      <c r="HH116" s="3"/>
      <c r="HI116" s="3"/>
      <c r="HJ116" s="3"/>
      <c r="HK116" s="3"/>
      <c r="HL116" s="3"/>
      <c r="HM116" s="3"/>
      <c r="HN116" s="3"/>
    </row>
    <row r="117" spans="1:222" ht="12" customHeight="1" x14ac:dyDescent="0.2">
      <c r="B117" s="108"/>
      <c r="C117" s="108"/>
      <c r="D117" s="108"/>
      <c r="E117" s="108"/>
      <c r="F117" s="108"/>
      <c r="G117" s="108"/>
      <c r="H117" s="108"/>
      <c r="I117" s="108"/>
      <c r="J117" s="108"/>
      <c r="K117" s="108"/>
      <c r="M117" s="4" t="s">
        <v>417</v>
      </c>
      <c r="W117" s="4"/>
      <c r="X117" s="4"/>
      <c r="Y117" s="4"/>
      <c r="Z117" s="4"/>
      <c r="AA117" s="4"/>
      <c r="AB117" s="4"/>
      <c r="AC117" s="4"/>
      <c r="AD117" s="4"/>
      <c r="AE117" s="4"/>
      <c r="AF117" s="4"/>
      <c r="AH117" s="4"/>
      <c r="AW117" s="108"/>
      <c r="AX117" s="108"/>
      <c r="AY117" s="108"/>
      <c r="AZ117" s="108"/>
      <c r="BA117" s="108"/>
      <c r="BB117" s="108"/>
      <c r="BC117" s="108"/>
      <c r="BD117" s="108"/>
      <c r="BE117" s="108"/>
      <c r="BF117" s="108"/>
      <c r="BH117" s="4" t="s">
        <v>364</v>
      </c>
      <c r="BT117" s="9"/>
      <c r="BU117" s="43"/>
      <c r="BV117" s="43"/>
      <c r="BW117" s="43"/>
      <c r="BX117" s="43"/>
      <c r="BY117" s="43"/>
      <c r="BZ117" s="43"/>
      <c r="CA117" s="80"/>
      <c r="CB117" s="80"/>
      <c r="CC117" s="80"/>
      <c r="CD117" s="80"/>
      <c r="CE117" s="43"/>
      <c r="CF117" s="43"/>
      <c r="CG117" s="4"/>
      <c r="CH117" s="4"/>
      <c r="CI117" s="4"/>
      <c r="CJ117" s="4"/>
      <c r="CK117" s="4"/>
      <c r="CL117" s="4"/>
      <c r="CM117" s="4">
        <f t="shared" si="25"/>
        <v>0</v>
      </c>
      <c r="CN117" s="4">
        <f t="shared" si="26"/>
        <v>0</v>
      </c>
      <c r="CO117" s="4">
        <f t="shared" si="27"/>
        <v>0</v>
      </c>
      <c r="CP117" s="4" t="e">
        <f t="shared" si="28"/>
        <v>#DIV/0!</v>
      </c>
      <c r="CQ117" s="4">
        <f t="shared" si="19"/>
        <v>16</v>
      </c>
      <c r="CR117" s="15">
        <f t="shared" si="29"/>
        <v>0</v>
      </c>
      <c r="CS117" s="4">
        <f t="shared" si="30"/>
        <v>0</v>
      </c>
      <c r="HF117" s="3"/>
      <c r="HG117" s="3"/>
      <c r="HH117" s="3"/>
      <c r="HI117" s="3"/>
      <c r="HJ117" s="3"/>
      <c r="HK117" s="3"/>
      <c r="HL117" s="3"/>
      <c r="HM117" s="3"/>
      <c r="HN117" s="3"/>
    </row>
    <row r="118" spans="1:222" ht="12" customHeight="1" x14ac:dyDescent="0.2">
      <c r="BS118" s="116"/>
      <c r="BT118" s="116"/>
      <c r="BU118" s="43"/>
      <c r="BV118" s="43"/>
      <c r="BW118" s="43"/>
      <c r="BX118" s="43"/>
      <c r="BY118" s="43"/>
      <c r="BZ118" s="43"/>
      <c r="CA118" s="80"/>
      <c r="CB118" s="80"/>
      <c r="CC118" s="80"/>
      <c r="CD118" s="80"/>
      <c r="CE118" s="43"/>
      <c r="CF118" s="43"/>
      <c r="CG118" s="4"/>
      <c r="CH118" s="4"/>
      <c r="CI118" s="4"/>
      <c r="CJ118" s="4"/>
      <c r="CK118" s="4"/>
      <c r="CL118" s="4"/>
      <c r="CM118" s="4">
        <f t="shared" si="25"/>
        <v>0</v>
      </c>
      <c r="CN118" s="4">
        <f t="shared" si="26"/>
        <v>0</v>
      </c>
      <c r="CO118" s="4">
        <f t="shared" si="27"/>
        <v>0</v>
      </c>
      <c r="CP118" s="4" t="e">
        <f t="shared" si="28"/>
        <v>#DIV/0!</v>
      </c>
      <c r="CQ118" s="4">
        <f t="shared" si="19"/>
        <v>16</v>
      </c>
      <c r="CR118" s="15">
        <f t="shared" si="29"/>
        <v>0</v>
      </c>
      <c r="CS118" s="4">
        <f t="shared" si="30"/>
        <v>0</v>
      </c>
      <c r="HF118" s="3"/>
      <c r="HG118" s="3"/>
      <c r="HH118" s="3"/>
      <c r="HI118" s="3"/>
      <c r="HJ118" s="3"/>
      <c r="HK118" s="3"/>
      <c r="HL118" s="3"/>
      <c r="HM118" s="3"/>
      <c r="HN118" s="3"/>
    </row>
    <row r="119" spans="1:222" ht="12" customHeight="1" x14ac:dyDescent="0.2">
      <c r="B119" s="108"/>
      <c r="C119" s="108"/>
      <c r="D119" s="108"/>
      <c r="E119" s="108"/>
      <c r="F119" s="108"/>
      <c r="G119" s="108"/>
      <c r="H119" s="108"/>
      <c r="I119" s="108"/>
      <c r="J119" s="108"/>
      <c r="K119" s="108"/>
      <c r="AW119" s="108"/>
      <c r="AX119" s="108"/>
      <c r="AY119" s="108"/>
      <c r="AZ119" s="108"/>
      <c r="BA119" s="108"/>
      <c r="BB119" s="108"/>
      <c r="BC119" s="108"/>
      <c r="BD119" s="108"/>
      <c r="BE119" s="108"/>
      <c r="BF119" s="108"/>
      <c r="BS119" s="116"/>
      <c r="BT119" s="116"/>
      <c r="BU119" s="43"/>
      <c r="BV119" s="43"/>
      <c r="BW119" s="43"/>
      <c r="BX119" s="43"/>
      <c r="BY119" s="43"/>
      <c r="BZ119" s="43"/>
      <c r="CA119" s="80"/>
      <c r="CB119" s="80"/>
      <c r="CC119" s="80"/>
      <c r="CD119" s="80"/>
      <c r="CE119" s="43"/>
      <c r="CF119" s="43"/>
      <c r="CG119" s="4"/>
      <c r="CH119" s="4"/>
      <c r="CI119" s="4"/>
      <c r="CJ119" s="4"/>
      <c r="CK119" s="4"/>
      <c r="CL119" s="4"/>
      <c r="CM119" s="4">
        <f t="shared" si="25"/>
        <v>0</v>
      </c>
      <c r="CN119" s="4">
        <f t="shared" si="26"/>
        <v>0</v>
      </c>
      <c r="CO119" s="4">
        <f t="shared" si="27"/>
        <v>0</v>
      </c>
      <c r="CP119" s="4" t="e">
        <f t="shared" si="28"/>
        <v>#DIV/0!</v>
      </c>
      <c r="CQ119" s="4">
        <f t="shared" si="19"/>
        <v>16</v>
      </c>
      <c r="CR119" s="15">
        <f t="shared" si="29"/>
        <v>0</v>
      </c>
      <c r="CS119" s="4">
        <f t="shared" si="30"/>
        <v>0</v>
      </c>
      <c r="HF119" s="3"/>
      <c r="HG119" s="3"/>
      <c r="HH119" s="3"/>
      <c r="HI119" s="3"/>
      <c r="HJ119" s="3"/>
      <c r="HK119" s="3"/>
      <c r="HL119" s="3"/>
      <c r="HM119" s="3"/>
      <c r="HN119" s="3"/>
    </row>
    <row r="120" spans="1:222" ht="12" customHeight="1" x14ac:dyDescent="0.2">
      <c r="BS120" s="116"/>
      <c r="BT120" s="116"/>
      <c r="BU120" s="43"/>
      <c r="BV120" s="43"/>
      <c r="BW120" s="43"/>
      <c r="BX120" s="43"/>
      <c r="BY120" s="43"/>
      <c r="BZ120" s="43"/>
      <c r="CA120" s="80"/>
      <c r="CB120" s="80"/>
      <c r="CC120" s="80"/>
      <c r="CD120" s="80"/>
      <c r="CE120" s="43"/>
      <c r="CF120" s="43"/>
      <c r="CG120" s="4"/>
      <c r="CH120" s="4"/>
      <c r="CI120" s="4"/>
      <c r="CJ120" s="4"/>
      <c r="CK120" s="4"/>
      <c r="CL120" s="4"/>
      <c r="CM120" s="4">
        <f t="shared" si="25"/>
        <v>0</v>
      </c>
      <c r="CN120" s="4">
        <f t="shared" si="26"/>
        <v>0</v>
      </c>
      <c r="CO120" s="4">
        <f t="shared" si="27"/>
        <v>0</v>
      </c>
      <c r="CP120" s="4" t="e">
        <f t="shared" si="28"/>
        <v>#DIV/0!</v>
      </c>
      <c r="CQ120" s="4">
        <f t="shared" si="19"/>
        <v>16</v>
      </c>
      <c r="CR120" s="15">
        <f t="shared" si="29"/>
        <v>0</v>
      </c>
      <c r="CS120" s="4">
        <f t="shared" si="30"/>
        <v>0</v>
      </c>
      <c r="HF120" s="3"/>
      <c r="HG120" s="3"/>
      <c r="HH120" s="3"/>
      <c r="HI120" s="3"/>
      <c r="HJ120" s="3"/>
      <c r="HK120" s="3"/>
      <c r="HL120" s="3"/>
      <c r="HM120" s="3"/>
      <c r="HN120" s="3"/>
    </row>
    <row r="121" spans="1:222" ht="12" customHeight="1" thickBot="1" x14ac:dyDescent="0.25">
      <c r="A121" s="4" t="s">
        <v>378</v>
      </c>
      <c r="B121" s="108" t="s">
        <v>460</v>
      </c>
      <c r="C121" s="108"/>
      <c r="D121" s="108"/>
      <c r="E121" s="108"/>
      <c r="F121" s="108"/>
      <c r="G121" s="108"/>
      <c r="H121" s="108"/>
      <c r="I121" s="108"/>
      <c r="J121" s="108"/>
      <c r="K121" s="108"/>
      <c r="W121" s="4"/>
      <c r="X121" s="4"/>
      <c r="Y121" s="4"/>
      <c r="Z121" s="4"/>
      <c r="AA121" s="4"/>
      <c r="AB121" s="4"/>
      <c r="AC121" s="4"/>
      <c r="AD121" s="4"/>
      <c r="AE121" s="4"/>
      <c r="AF121" s="4"/>
      <c r="AH121" s="4"/>
      <c r="AW121" s="108"/>
      <c r="AX121" s="108"/>
      <c r="AY121" s="108"/>
      <c r="AZ121" s="108"/>
      <c r="BA121" s="108"/>
      <c r="BB121" s="108"/>
      <c r="BC121" s="108"/>
      <c r="BD121" s="108"/>
      <c r="BE121" s="108"/>
      <c r="BF121" s="108"/>
      <c r="BS121" s="116"/>
      <c r="BT121" s="116"/>
      <c r="BU121" s="43"/>
      <c r="BV121" s="43"/>
      <c r="BW121" s="43"/>
      <c r="BX121" s="43"/>
      <c r="BY121" s="43"/>
      <c r="BZ121" s="43"/>
      <c r="CA121" s="80"/>
      <c r="CB121" s="80"/>
      <c r="CC121" s="80"/>
      <c r="CD121" s="80"/>
      <c r="CE121" s="43"/>
      <c r="CF121" s="43"/>
      <c r="CG121" s="4"/>
      <c r="CH121" s="4"/>
      <c r="CI121" s="4"/>
      <c r="CJ121" s="4"/>
      <c r="CK121" s="4"/>
      <c r="CL121" s="4"/>
      <c r="CM121" s="4">
        <f t="shared" ref="CM121:CM150" si="31">Y121/36</f>
        <v>0</v>
      </c>
      <c r="CN121" s="4">
        <f t="shared" si="17"/>
        <v>0</v>
      </c>
      <c r="CO121" s="4">
        <f t="shared" ref="CO121:CO150" si="32">AO121+AU121+BA121+BG121+BM121+BS121+BY121+CE121</f>
        <v>0</v>
      </c>
      <c r="CP121" s="4" t="e">
        <f t="shared" si="18"/>
        <v>#DIV/0!</v>
      </c>
      <c r="CQ121" s="4">
        <f t="shared" si="19"/>
        <v>16</v>
      </c>
      <c r="CR121" s="15">
        <f t="shared" si="23"/>
        <v>0</v>
      </c>
      <c r="CS121" s="4">
        <f t="shared" si="24"/>
        <v>0</v>
      </c>
      <c r="HF121" s="3"/>
      <c r="HG121" s="3"/>
      <c r="HH121" s="3"/>
      <c r="HI121" s="3"/>
      <c r="HJ121" s="3"/>
      <c r="HK121" s="3"/>
      <c r="HL121" s="3"/>
      <c r="HM121" s="3"/>
      <c r="HN121" s="3"/>
    </row>
    <row r="122" spans="1:222" ht="12" customHeight="1" thickBot="1" x14ac:dyDescent="0.25">
      <c r="B122" s="404" t="s">
        <v>124</v>
      </c>
      <c r="C122" s="405"/>
      <c r="D122" s="385" t="s">
        <v>452</v>
      </c>
      <c r="E122" s="386"/>
      <c r="F122" s="386"/>
      <c r="G122" s="386"/>
      <c r="H122" s="386"/>
      <c r="I122" s="386"/>
      <c r="J122" s="386"/>
      <c r="K122" s="386"/>
      <c r="L122" s="386"/>
      <c r="M122" s="386"/>
      <c r="N122" s="386"/>
      <c r="O122" s="386"/>
      <c r="P122" s="386"/>
      <c r="Q122" s="386"/>
      <c r="R122" s="386"/>
      <c r="S122" s="386"/>
      <c r="T122" s="387"/>
      <c r="U122" s="412" t="s">
        <v>85</v>
      </c>
      <c r="V122" s="398"/>
      <c r="W122" s="398" t="s">
        <v>86</v>
      </c>
      <c r="X122" s="399"/>
      <c r="Y122" s="364" t="s">
        <v>87</v>
      </c>
      <c r="Z122" s="365"/>
      <c r="AA122" s="365"/>
      <c r="AB122" s="365"/>
      <c r="AC122" s="365"/>
      <c r="AD122" s="365"/>
      <c r="AE122" s="365"/>
      <c r="AF122" s="365"/>
      <c r="AG122" s="365"/>
      <c r="AH122" s="365"/>
      <c r="AI122" s="365"/>
      <c r="AJ122" s="331"/>
      <c r="AK122" s="364" t="s">
        <v>330</v>
      </c>
      <c r="AL122" s="365"/>
      <c r="AM122" s="365"/>
      <c r="AN122" s="365"/>
      <c r="AO122" s="365"/>
      <c r="AP122" s="365"/>
      <c r="AQ122" s="365"/>
      <c r="AR122" s="365"/>
      <c r="AS122" s="365"/>
      <c r="AT122" s="365"/>
      <c r="AU122" s="365"/>
      <c r="AV122" s="365"/>
      <c r="AW122" s="365"/>
      <c r="AX122" s="365"/>
      <c r="AY122" s="365"/>
      <c r="AZ122" s="365"/>
      <c r="BA122" s="365"/>
      <c r="BB122" s="365"/>
      <c r="BC122" s="365"/>
      <c r="BD122" s="365"/>
      <c r="BE122" s="365"/>
      <c r="BF122" s="365"/>
      <c r="BG122" s="365"/>
      <c r="BH122" s="365"/>
      <c r="BI122" s="365"/>
      <c r="BJ122" s="365"/>
      <c r="BK122" s="365"/>
      <c r="BL122" s="365"/>
      <c r="BM122" s="365"/>
      <c r="BN122" s="365"/>
      <c r="BO122" s="365"/>
      <c r="BP122" s="365"/>
      <c r="BQ122" s="365"/>
      <c r="BR122" s="365"/>
      <c r="BS122" s="365"/>
      <c r="BT122" s="365"/>
      <c r="BU122" s="365"/>
      <c r="BV122" s="365"/>
      <c r="BW122" s="365"/>
      <c r="BX122" s="365"/>
      <c r="BY122" s="365"/>
      <c r="BZ122" s="365"/>
      <c r="CA122" s="365"/>
      <c r="CB122" s="365"/>
      <c r="CC122" s="365"/>
      <c r="CD122" s="365"/>
      <c r="CE122" s="365"/>
      <c r="CF122" s="331"/>
      <c r="CG122" s="511" t="s">
        <v>150</v>
      </c>
      <c r="CH122" s="512"/>
      <c r="CI122" s="512"/>
      <c r="CJ122" s="513"/>
      <c r="CK122" s="4"/>
      <c r="CL122" s="4"/>
      <c r="CM122" s="4" t="e">
        <f t="shared" si="31"/>
        <v>#VALUE!</v>
      </c>
      <c r="CN122" s="4" t="e">
        <f t="shared" si="17"/>
        <v>#VALUE!</v>
      </c>
      <c r="CO122" s="4">
        <f t="shared" si="32"/>
        <v>0</v>
      </c>
      <c r="CP122" s="4" t="e">
        <f t="shared" si="18"/>
        <v>#VALUE!</v>
      </c>
      <c r="CQ122" s="4">
        <f t="shared" si="19"/>
        <v>16</v>
      </c>
      <c r="CR122" s="15">
        <f t="shared" si="23"/>
        <v>0</v>
      </c>
      <c r="CS122" s="4">
        <f t="shared" si="24"/>
        <v>0</v>
      </c>
      <c r="HF122" s="3"/>
      <c r="HG122" s="3"/>
      <c r="HH122" s="3"/>
      <c r="HI122" s="3"/>
      <c r="HJ122" s="3"/>
      <c r="HK122" s="3"/>
      <c r="HL122" s="3"/>
      <c r="HM122" s="3"/>
      <c r="HN122" s="3"/>
    </row>
    <row r="123" spans="1:222" ht="12" customHeight="1" thickBot="1" x14ac:dyDescent="0.25">
      <c r="B123" s="406"/>
      <c r="C123" s="407"/>
      <c r="D123" s="388"/>
      <c r="E123" s="389"/>
      <c r="F123" s="389"/>
      <c r="G123" s="389"/>
      <c r="H123" s="389"/>
      <c r="I123" s="389"/>
      <c r="J123" s="389"/>
      <c r="K123" s="389"/>
      <c r="L123" s="389"/>
      <c r="M123" s="389"/>
      <c r="N123" s="389"/>
      <c r="O123" s="389"/>
      <c r="P123" s="389"/>
      <c r="Q123" s="389"/>
      <c r="R123" s="389"/>
      <c r="S123" s="389"/>
      <c r="T123" s="390"/>
      <c r="U123" s="413"/>
      <c r="V123" s="400"/>
      <c r="W123" s="400"/>
      <c r="X123" s="401"/>
      <c r="Y123" s="415" t="s">
        <v>18</v>
      </c>
      <c r="Z123" s="416"/>
      <c r="AA123" s="378" t="s">
        <v>88</v>
      </c>
      <c r="AB123" s="453"/>
      <c r="AC123" s="366" t="s">
        <v>89</v>
      </c>
      <c r="AD123" s="367"/>
      <c r="AE123" s="367"/>
      <c r="AF123" s="367"/>
      <c r="AG123" s="367"/>
      <c r="AH123" s="367"/>
      <c r="AI123" s="367"/>
      <c r="AJ123" s="368"/>
      <c r="AK123" s="366" t="s">
        <v>43</v>
      </c>
      <c r="AL123" s="367"/>
      <c r="AM123" s="367"/>
      <c r="AN123" s="367"/>
      <c r="AO123" s="367"/>
      <c r="AP123" s="367"/>
      <c r="AQ123" s="367"/>
      <c r="AR123" s="367"/>
      <c r="AS123" s="367"/>
      <c r="AT123" s="367"/>
      <c r="AU123" s="367"/>
      <c r="AV123" s="368"/>
      <c r="AW123" s="366" t="s">
        <v>44</v>
      </c>
      <c r="AX123" s="367"/>
      <c r="AY123" s="367"/>
      <c r="AZ123" s="367"/>
      <c r="BA123" s="367"/>
      <c r="BB123" s="367"/>
      <c r="BC123" s="367"/>
      <c r="BD123" s="367"/>
      <c r="BE123" s="367"/>
      <c r="BF123" s="367"/>
      <c r="BG123" s="367"/>
      <c r="BH123" s="368"/>
      <c r="BI123" s="366" t="s">
        <v>45</v>
      </c>
      <c r="BJ123" s="367"/>
      <c r="BK123" s="367"/>
      <c r="BL123" s="367"/>
      <c r="BM123" s="367"/>
      <c r="BN123" s="367"/>
      <c r="BO123" s="367"/>
      <c r="BP123" s="367"/>
      <c r="BQ123" s="367"/>
      <c r="BR123" s="367"/>
      <c r="BS123" s="367"/>
      <c r="BT123" s="368"/>
      <c r="BU123" s="366" t="s">
        <v>46</v>
      </c>
      <c r="BV123" s="367"/>
      <c r="BW123" s="367"/>
      <c r="BX123" s="367"/>
      <c r="BY123" s="367"/>
      <c r="BZ123" s="367"/>
      <c r="CA123" s="367"/>
      <c r="CB123" s="367"/>
      <c r="CC123" s="367"/>
      <c r="CD123" s="367"/>
      <c r="CE123" s="367"/>
      <c r="CF123" s="368"/>
      <c r="CG123" s="514"/>
      <c r="CH123" s="515"/>
      <c r="CI123" s="515"/>
      <c r="CJ123" s="516"/>
      <c r="CK123" s="4"/>
      <c r="CL123" s="4"/>
      <c r="CM123" s="4" t="e">
        <f t="shared" si="31"/>
        <v>#VALUE!</v>
      </c>
      <c r="CN123" s="4" t="e">
        <f t="shared" si="17"/>
        <v>#VALUE!</v>
      </c>
      <c r="CO123" s="4">
        <f t="shared" si="32"/>
        <v>0</v>
      </c>
      <c r="CP123" s="4" t="e">
        <f t="shared" si="18"/>
        <v>#VALUE!</v>
      </c>
      <c r="CQ123" s="4">
        <f t="shared" si="19"/>
        <v>16</v>
      </c>
      <c r="CR123" s="15" t="e">
        <f t="shared" si="23"/>
        <v>#VALUE!</v>
      </c>
      <c r="CS123" s="4" t="e">
        <f t="shared" si="24"/>
        <v>#VALUE!</v>
      </c>
      <c r="HF123" s="3"/>
      <c r="HG123" s="3"/>
      <c r="HH123" s="3"/>
      <c r="HI123" s="3"/>
      <c r="HJ123" s="3"/>
      <c r="HK123" s="3"/>
      <c r="HL123" s="3"/>
      <c r="HM123" s="3"/>
      <c r="HN123" s="3"/>
    </row>
    <row r="124" spans="1:222" ht="12" customHeight="1" x14ac:dyDescent="0.2">
      <c r="B124" s="406"/>
      <c r="C124" s="407"/>
      <c r="D124" s="388"/>
      <c r="E124" s="389"/>
      <c r="F124" s="389"/>
      <c r="G124" s="389"/>
      <c r="H124" s="389"/>
      <c r="I124" s="389"/>
      <c r="J124" s="389"/>
      <c r="K124" s="389"/>
      <c r="L124" s="389"/>
      <c r="M124" s="389"/>
      <c r="N124" s="389"/>
      <c r="O124" s="389"/>
      <c r="P124" s="389"/>
      <c r="Q124" s="389"/>
      <c r="R124" s="389"/>
      <c r="S124" s="389"/>
      <c r="T124" s="390"/>
      <c r="U124" s="413"/>
      <c r="V124" s="400"/>
      <c r="W124" s="400"/>
      <c r="X124" s="401"/>
      <c r="Y124" s="417"/>
      <c r="Z124" s="418"/>
      <c r="AA124" s="379"/>
      <c r="AB124" s="454"/>
      <c r="AC124" s="415" t="s">
        <v>90</v>
      </c>
      <c r="AD124" s="416"/>
      <c r="AE124" s="378" t="s">
        <v>137</v>
      </c>
      <c r="AF124" s="378"/>
      <c r="AG124" s="378" t="s">
        <v>138</v>
      </c>
      <c r="AH124" s="378"/>
      <c r="AI124" s="416" t="s">
        <v>139</v>
      </c>
      <c r="AJ124" s="481"/>
      <c r="AK124" s="447" t="s">
        <v>96</v>
      </c>
      <c r="AL124" s="448"/>
      <c r="AM124" s="448"/>
      <c r="AN124" s="448"/>
      <c r="AO124" s="448"/>
      <c r="AP124" s="449"/>
      <c r="AQ124" s="447" t="s">
        <v>97</v>
      </c>
      <c r="AR124" s="448"/>
      <c r="AS124" s="448"/>
      <c r="AT124" s="448"/>
      <c r="AU124" s="448"/>
      <c r="AV124" s="449"/>
      <c r="AW124" s="447" t="s">
        <v>98</v>
      </c>
      <c r="AX124" s="448"/>
      <c r="AY124" s="448"/>
      <c r="AZ124" s="448"/>
      <c r="BA124" s="448"/>
      <c r="BB124" s="449"/>
      <c r="BC124" s="447" t="s">
        <v>99</v>
      </c>
      <c r="BD124" s="448"/>
      <c r="BE124" s="448"/>
      <c r="BF124" s="448"/>
      <c r="BG124" s="448"/>
      <c r="BH124" s="449"/>
      <c r="BI124" s="447" t="s">
        <v>100</v>
      </c>
      <c r="BJ124" s="448"/>
      <c r="BK124" s="448"/>
      <c r="BL124" s="448"/>
      <c r="BM124" s="448"/>
      <c r="BN124" s="449"/>
      <c r="BO124" s="447" t="s">
        <v>101</v>
      </c>
      <c r="BP124" s="448"/>
      <c r="BQ124" s="448"/>
      <c r="BR124" s="448"/>
      <c r="BS124" s="448"/>
      <c r="BT124" s="449"/>
      <c r="BU124" s="447" t="s">
        <v>205</v>
      </c>
      <c r="BV124" s="448"/>
      <c r="BW124" s="448"/>
      <c r="BX124" s="448"/>
      <c r="BY124" s="448"/>
      <c r="BZ124" s="449"/>
      <c r="CA124" s="447" t="s">
        <v>206</v>
      </c>
      <c r="CB124" s="448"/>
      <c r="CC124" s="448"/>
      <c r="CD124" s="448"/>
      <c r="CE124" s="448"/>
      <c r="CF124" s="449"/>
      <c r="CG124" s="514"/>
      <c r="CH124" s="515"/>
      <c r="CI124" s="515"/>
      <c r="CJ124" s="516"/>
      <c r="CK124" s="4"/>
      <c r="CL124" s="4"/>
      <c r="CM124" s="4">
        <f t="shared" si="31"/>
        <v>0</v>
      </c>
      <c r="CN124" s="4">
        <f t="shared" si="17"/>
        <v>0</v>
      </c>
      <c r="CO124" s="4">
        <f t="shared" si="32"/>
        <v>0</v>
      </c>
      <c r="CP124" s="4" t="e">
        <f t="shared" si="18"/>
        <v>#DIV/0!</v>
      </c>
      <c r="CQ124" s="4">
        <f t="shared" si="19"/>
        <v>16</v>
      </c>
      <c r="CR124" s="15">
        <f t="shared" si="23"/>
        <v>0</v>
      </c>
      <c r="CS124" s="4">
        <f t="shared" si="24"/>
        <v>0</v>
      </c>
      <c r="HF124" s="3"/>
      <c r="HG124" s="3"/>
      <c r="HH124" s="3"/>
      <c r="HI124" s="3"/>
      <c r="HJ124" s="3"/>
      <c r="HK124" s="3"/>
      <c r="HL124" s="3"/>
      <c r="HM124" s="3"/>
      <c r="HN124" s="3"/>
    </row>
    <row r="125" spans="1:222" ht="12" customHeight="1" thickBot="1" x14ac:dyDescent="0.25">
      <c r="B125" s="406"/>
      <c r="C125" s="407"/>
      <c r="D125" s="388"/>
      <c r="E125" s="389"/>
      <c r="F125" s="389"/>
      <c r="G125" s="389"/>
      <c r="H125" s="389"/>
      <c r="I125" s="389"/>
      <c r="J125" s="389"/>
      <c r="K125" s="389"/>
      <c r="L125" s="389"/>
      <c r="M125" s="389"/>
      <c r="N125" s="389"/>
      <c r="O125" s="389"/>
      <c r="P125" s="389"/>
      <c r="Q125" s="389"/>
      <c r="R125" s="389"/>
      <c r="S125" s="389"/>
      <c r="T125" s="390"/>
      <c r="U125" s="413"/>
      <c r="V125" s="400"/>
      <c r="W125" s="400"/>
      <c r="X125" s="401"/>
      <c r="Y125" s="417"/>
      <c r="Z125" s="418"/>
      <c r="AA125" s="379"/>
      <c r="AB125" s="454"/>
      <c r="AC125" s="417"/>
      <c r="AD125" s="418"/>
      <c r="AE125" s="379"/>
      <c r="AF125" s="379"/>
      <c r="AG125" s="379"/>
      <c r="AH125" s="379"/>
      <c r="AI125" s="418"/>
      <c r="AJ125" s="482"/>
      <c r="AK125" s="450" t="s">
        <v>102</v>
      </c>
      <c r="AL125" s="451"/>
      <c r="AM125" s="451"/>
      <c r="AN125" s="451"/>
      <c r="AO125" s="451"/>
      <c r="AP125" s="452"/>
      <c r="AQ125" s="450" t="s">
        <v>103</v>
      </c>
      <c r="AR125" s="451"/>
      <c r="AS125" s="451"/>
      <c r="AT125" s="451"/>
      <c r="AU125" s="451"/>
      <c r="AV125" s="452"/>
      <c r="AW125" s="450" t="s">
        <v>102</v>
      </c>
      <c r="AX125" s="451"/>
      <c r="AY125" s="451"/>
      <c r="AZ125" s="451"/>
      <c r="BA125" s="451"/>
      <c r="BB125" s="452"/>
      <c r="BC125" s="450" t="s">
        <v>103</v>
      </c>
      <c r="BD125" s="451"/>
      <c r="BE125" s="451"/>
      <c r="BF125" s="451"/>
      <c r="BG125" s="451"/>
      <c r="BH125" s="452"/>
      <c r="BI125" s="450" t="s">
        <v>102</v>
      </c>
      <c r="BJ125" s="451"/>
      <c r="BK125" s="451"/>
      <c r="BL125" s="451"/>
      <c r="BM125" s="451"/>
      <c r="BN125" s="452"/>
      <c r="BO125" s="450" t="s">
        <v>103</v>
      </c>
      <c r="BP125" s="451"/>
      <c r="BQ125" s="451"/>
      <c r="BR125" s="451"/>
      <c r="BS125" s="451"/>
      <c r="BT125" s="452"/>
      <c r="BU125" s="450" t="s">
        <v>103</v>
      </c>
      <c r="BV125" s="451"/>
      <c r="BW125" s="451"/>
      <c r="BX125" s="451"/>
      <c r="BY125" s="451"/>
      <c r="BZ125" s="452"/>
      <c r="CA125" s="450" t="s">
        <v>140</v>
      </c>
      <c r="CB125" s="451"/>
      <c r="CC125" s="451"/>
      <c r="CD125" s="451"/>
      <c r="CE125" s="451"/>
      <c r="CF125" s="452"/>
      <c r="CG125" s="514"/>
      <c r="CH125" s="515"/>
      <c r="CI125" s="515"/>
      <c r="CJ125" s="516"/>
      <c r="CK125" s="4"/>
      <c r="CL125" s="4"/>
      <c r="CM125" s="4">
        <f t="shared" si="31"/>
        <v>0</v>
      </c>
      <c r="CN125" s="4">
        <f t="shared" si="17"/>
        <v>0</v>
      </c>
      <c r="CO125" s="4">
        <f t="shared" si="32"/>
        <v>0</v>
      </c>
      <c r="CP125" s="4" t="e">
        <f t="shared" si="18"/>
        <v>#DIV/0!</v>
      </c>
      <c r="CQ125" s="4">
        <f t="shared" si="19"/>
        <v>16</v>
      </c>
      <c r="CR125" s="15">
        <f t="shared" si="23"/>
        <v>0</v>
      </c>
      <c r="CS125" s="4">
        <f t="shared" si="24"/>
        <v>0</v>
      </c>
      <c r="HF125" s="3"/>
      <c r="HG125" s="3"/>
      <c r="HH125" s="3"/>
      <c r="HI125" s="3"/>
      <c r="HJ125" s="3"/>
      <c r="HK125" s="3"/>
      <c r="HL125" s="3"/>
      <c r="HM125" s="3"/>
      <c r="HN125" s="3"/>
    </row>
    <row r="126" spans="1:222" ht="12" customHeight="1" x14ac:dyDescent="0.2">
      <c r="B126" s="406"/>
      <c r="C126" s="407"/>
      <c r="D126" s="388"/>
      <c r="E126" s="389"/>
      <c r="F126" s="389"/>
      <c r="G126" s="389"/>
      <c r="H126" s="389"/>
      <c r="I126" s="389"/>
      <c r="J126" s="389"/>
      <c r="K126" s="389"/>
      <c r="L126" s="389"/>
      <c r="M126" s="389"/>
      <c r="N126" s="389"/>
      <c r="O126" s="389"/>
      <c r="P126" s="389"/>
      <c r="Q126" s="389"/>
      <c r="R126" s="389"/>
      <c r="S126" s="389"/>
      <c r="T126" s="390"/>
      <c r="U126" s="413"/>
      <c r="V126" s="400"/>
      <c r="W126" s="400"/>
      <c r="X126" s="401"/>
      <c r="Y126" s="417"/>
      <c r="Z126" s="418"/>
      <c r="AA126" s="379"/>
      <c r="AB126" s="454"/>
      <c r="AC126" s="417"/>
      <c r="AD126" s="418"/>
      <c r="AE126" s="379"/>
      <c r="AF126" s="379"/>
      <c r="AG126" s="379"/>
      <c r="AH126" s="379"/>
      <c r="AI126" s="418"/>
      <c r="AJ126" s="482"/>
      <c r="AK126" s="444" t="s">
        <v>91</v>
      </c>
      <c r="AL126" s="378"/>
      <c r="AM126" s="378" t="s">
        <v>92</v>
      </c>
      <c r="AN126" s="378"/>
      <c r="AO126" s="378" t="s">
        <v>93</v>
      </c>
      <c r="AP126" s="453"/>
      <c r="AQ126" s="444" t="s">
        <v>91</v>
      </c>
      <c r="AR126" s="378"/>
      <c r="AS126" s="378" t="s">
        <v>92</v>
      </c>
      <c r="AT126" s="378"/>
      <c r="AU126" s="378" t="s">
        <v>93</v>
      </c>
      <c r="AV126" s="453"/>
      <c r="AW126" s="444" t="s">
        <v>91</v>
      </c>
      <c r="AX126" s="378"/>
      <c r="AY126" s="378" t="s">
        <v>92</v>
      </c>
      <c r="AZ126" s="378"/>
      <c r="BA126" s="378" t="s">
        <v>93</v>
      </c>
      <c r="BB126" s="453"/>
      <c r="BC126" s="444" t="s">
        <v>91</v>
      </c>
      <c r="BD126" s="378"/>
      <c r="BE126" s="378" t="s">
        <v>92</v>
      </c>
      <c r="BF126" s="378"/>
      <c r="BG126" s="378" t="s">
        <v>93</v>
      </c>
      <c r="BH126" s="453"/>
      <c r="BI126" s="444" t="s">
        <v>91</v>
      </c>
      <c r="BJ126" s="378"/>
      <c r="BK126" s="378" t="s">
        <v>92</v>
      </c>
      <c r="BL126" s="378"/>
      <c r="BM126" s="378" t="s">
        <v>93</v>
      </c>
      <c r="BN126" s="453"/>
      <c r="BO126" s="444" t="s">
        <v>91</v>
      </c>
      <c r="BP126" s="378"/>
      <c r="BQ126" s="378" t="s">
        <v>92</v>
      </c>
      <c r="BR126" s="378"/>
      <c r="BS126" s="378" t="s">
        <v>93</v>
      </c>
      <c r="BT126" s="453"/>
      <c r="BU126" s="444" t="s">
        <v>91</v>
      </c>
      <c r="BV126" s="378"/>
      <c r="BW126" s="378" t="s">
        <v>92</v>
      </c>
      <c r="BX126" s="378"/>
      <c r="BY126" s="378" t="s">
        <v>93</v>
      </c>
      <c r="BZ126" s="453"/>
      <c r="CA126" s="444" t="s">
        <v>91</v>
      </c>
      <c r="CB126" s="378"/>
      <c r="CC126" s="378" t="s">
        <v>92</v>
      </c>
      <c r="CD126" s="378"/>
      <c r="CE126" s="378" t="s">
        <v>93</v>
      </c>
      <c r="CF126" s="453"/>
      <c r="CG126" s="514"/>
      <c r="CH126" s="515"/>
      <c r="CI126" s="515"/>
      <c r="CJ126" s="516"/>
      <c r="CK126" s="4"/>
      <c r="CL126" s="4"/>
      <c r="CM126" s="4">
        <f t="shared" si="31"/>
        <v>0</v>
      </c>
      <c r="CN126" s="4">
        <f t="shared" si="17"/>
        <v>0</v>
      </c>
      <c r="CO126" s="4" t="e">
        <f t="shared" si="32"/>
        <v>#VALUE!</v>
      </c>
      <c r="CP126" s="4" t="e">
        <f t="shared" si="18"/>
        <v>#DIV/0!</v>
      </c>
      <c r="CQ126" s="4" t="e">
        <f t="shared" si="19"/>
        <v>#VALUE!</v>
      </c>
      <c r="CR126" s="15">
        <f t="shared" si="23"/>
        <v>0</v>
      </c>
      <c r="CS126" s="4">
        <f t="shared" si="24"/>
        <v>0</v>
      </c>
      <c r="HF126" s="3"/>
      <c r="HG126" s="3"/>
      <c r="HH126" s="3"/>
      <c r="HI126" s="3"/>
      <c r="HJ126" s="3"/>
      <c r="HK126" s="3"/>
      <c r="HL126" s="3"/>
      <c r="HM126" s="3"/>
      <c r="HN126" s="3"/>
    </row>
    <row r="127" spans="1:222" ht="12" customHeight="1" x14ac:dyDescent="0.2">
      <c r="B127" s="406"/>
      <c r="C127" s="407"/>
      <c r="D127" s="388"/>
      <c r="E127" s="389"/>
      <c r="F127" s="389"/>
      <c r="G127" s="389"/>
      <c r="H127" s="389"/>
      <c r="I127" s="389"/>
      <c r="J127" s="389"/>
      <c r="K127" s="389"/>
      <c r="L127" s="389"/>
      <c r="M127" s="389"/>
      <c r="N127" s="389"/>
      <c r="O127" s="389"/>
      <c r="P127" s="389"/>
      <c r="Q127" s="389"/>
      <c r="R127" s="389"/>
      <c r="S127" s="389"/>
      <c r="T127" s="390"/>
      <c r="U127" s="413"/>
      <c r="V127" s="400"/>
      <c r="W127" s="400"/>
      <c r="X127" s="401"/>
      <c r="Y127" s="417"/>
      <c r="Z127" s="418"/>
      <c r="AA127" s="379"/>
      <c r="AB127" s="454"/>
      <c r="AC127" s="417"/>
      <c r="AD127" s="418"/>
      <c r="AE127" s="379"/>
      <c r="AF127" s="379"/>
      <c r="AG127" s="379"/>
      <c r="AH127" s="379"/>
      <c r="AI127" s="418"/>
      <c r="AJ127" s="482"/>
      <c r="AK127" s="445"/>
      <c r="AL127" s="379"/>
      <c r="AM127" s="379"/>
      <c r="AN127" s="379"/>
      <c r="AO127" s="379"/>
      <c r="AP127" s="454"/>
      <c r="AQ127" s="445"/>
      <c r="AR127" s="379"/>
      <c r="AS127" s="379"/>
      <c r="AT127" s="379"/>
      <c r="AU127" s="379"/>
      <c r="AV127" s="454"/>
      <c r="AW127" s="445"/>
      <c r="AX127" s="379"/>
      <c r="AY127" s="379"/>
      <c r="AZ127" s="379"/>
      <c r="BA127" s="379"/>
      <c r="BB127" s="454"/>
      <c r="BC127" s="445"/>
      <c r="BD127" s="379"/>
      <c r="BE127" s="379"/>
      <c r="BF127" s="379"/>
      <c r="BG127" s="379"/>
      <c r="BH127" s="454"/>
      <c r="BI127" s="445"/>
      <c r="BJ127" s="379"/>
      <c r="BK127" s="379"/>
      <c r="BL127" s="379"/>
      <c r="BM127" s="379"/>
      <c r="BN127" s="454"/>
      <c r="BO127" s="445"/>
      <c r="BP127" s="379"/>
      <c r="BQ127" s="379"/>
      <c r="BR127" s="379"/>
      <c r="BS127" s="379"/>
      <c r="BT127" s="454"/>
      <c r="BU127" s="445"/>
      <c r="BV127" s="379"/>
      <c r="BW127" s="379"/>
      <c r="BX127" s="379"/>
      <c r="BY127" s="379"/>
      <c r="BZ127" s="454"/>
      <c r="CA127" s="445"/>
      <c r="CB127" s="379"/>
      <c r="CC127" s="379"/>
      <c r="CD127" s="379"/>
      <c r="CE127" s="379"/>
      <c r="CF127" s="454"/>
      <c r="CG127" s="514"/>
      <c r="CH127" s="515"/>
      <c r="CI127" s="515"/>
      <c r="CJ127" s="516"/>
      <c r="CK127" s="4"/>
      <c r="CL127" s="4"/>
      <c r="CM127" s="4">
        <f t="shared" si="31"/>
        <v>0</v>
      </c>
      <c r="CN127" s="4">
        <f t="shared" si="17"/>
        <v>0</v>
      </c>
      <c r="CO127" s="4">
        <f t="shared" si="32"/>
        <v>0</v>
      </c>
      <c r="CP127" s="4" t="e">
        <f t="shared" si="18"/>
        <v>#DIV/0!</v>
      </c>
      <c r="CQ127" s="4">
        <f t="shared" si="19"/>
        <v>16</v>
      </c>
      <c r="CR127" s="15">
        <f t="shared" si="23"/>
        <v>0</v>
      </c>
      <c r="CS127" s="4">
        <f t="shared" si="24"/>
        <v>0</v>
      </c>
      <c r="HF127" s="3"/>
      <c r="HG127" s="3"/>
      <c r="HH127" s="3"/>
      <c r="HI127" s="3"/>
      <c r="HJ127" s="3"/>
      <c r="HK127" s="3"/>
      <c r="HL127" s="3"/>
      <c r="HM127" s="3"/>
      <c r="HN127" s="3"/>
    </row>
    <row r="128" spans="1:222" ht="12" customHeight="1" x14ac:dyDescent="0.2">
      <c r="B128" s="406"/>
      <c r="C128" s="407"/>
      <c r="D128" s="388"/>
      <c r="E128" s="389"/>
      <c r="F128" s="389"/>
      <c r="G128" s="389"/>
      <c r="H128" s="389"/>
      <c r="I128" s="389"/>
      <c r="J128" s="389"/>
      <c r="K128" s="389"/>
      <c r="L128" s="389"/>
      <c r="M128" s="389"/>
      <c r="N128" s="389"/>
      <c r="O128" s="389"/>
      <c r="P128" s="389"/>
      <c r="Q128" s="389"/>
      <c r="R128" s="389"/>
      <c r="S128" s="389"/>
      <c r="T128" s="390"/>
      <c r="U128" s="413"/>
      <c r="V128" s="400"/>
      <c r="W128" s="400"/>
      <c r="X128" s="401"/>
      <c r="Y128" s="417"/>
      <c r="Z128" s="418"/>
      <c r="AA128" s="379"/>
      <c r="AB128" s="454"/>
      <c r="AC128" s="417"/>
      <c r="AD128" s="418"/>
      <c r="AE128" s="379"/>
      <c r="AF128" s="379"/>
      <c r="AG128" s="379"/>
      <c r="AH128" s="379"/>
      <c r="AI128" s="418"/>
      <c r="AJ128" s="482"/>
      <c r="AK128" s="445"/>
      <c r="AL128" s="379"/>
      <c r="AM128" s="379"/>
      <c r="AN128" s="379"/>
      <c r="AO128" s="379"/>
      <c r="AP128" s="454"/>
      <c r="AQ128" s="445"/>
      <c r="AR128" s="379"/>
      <c r="AS128" s="379"/>
      <c r="AT128" s="379"/>
      <c r="AU128" s="379"/>
      <c r="AV128" s="454"/>
      <c r="AW128" s="445"/>
      <c r="AX128" s="379"/>
      <c r="AY128" s="379"/>
      <c r="AZ128" s="379"/>
      <c r="BA128" s="379"/>
      <c r="BB128" s="454"/>
      <c r="BC128" s="445"/>
      <c r="BD128" s="379"/>
      <c r="BE128" s="379"/>
      <c r="BF128" s="379"/>
      <c r="BG128" s="379"/>
      <c r="BH128" s="454"/>
      <c r="BI128" s="445"/>
      <c r="BJ128" s="379"/>
      <c r="BK128" s="379"/>
      <c r="BL128" s="379"/>
      <c r="BM128" s="379"/>
      <c r="BN128" s="454"/>
      <c r="BO128" s="445"/>
      <c r="BP128" s="379"/>
      <c r="BQ128" s="379"/>
      <c r="BR128" s="379"/>
      <c r="BS128" s="379"/>
      <c r="BT128" s="454"/>
      <c r="BU128" s="445"/>
      <c r="BV128" s="379"/>
      <c r="BW128" s="379"/>
      <c r="BX128" s="379"/>
      <c r="BY128" s="379"/>
      <c r="BZ128" s="454"/>
      <c r="CA128" s="445"/>
      <c r="CB128" s="379"/>
      <c r="CC128" s="379"/>
      <c r="CD128" s="379"/>
      <c r="CE128" s="379"/>
      <c r="CF128" s="454"/>
      <c r="CG128" s="514"/>
      <c r="CH128" s="515"/>
      <c r="CI128" s="515"/>
      <c r="CJ128" s="516"/>
      <c r="CK128" s="4"/>
      <c r="CL128" s="4"/>
      <c r="CM128" s="4">
        <f t="shared" si="31"/>
        <v>0</v>
      </c>
      <c r="CN128" s="4">
        <f t="shared" si="17"/>
        <v>0</v>
      </c>
      <c r="CO128" s="4">
        <f t="shared" si="32"/>
        <v>0</v>
      </c>
      <c r="CP128" s="4" t="e">
        <f t="shared" si="18"/>
        <v>#DIV/0!</v>
      </c>
      <c r="CQ128" s="4">
        <f t="shared" si="19"/>
        <v>16</v>
      </c>
      <c r="CR128" s="15">
        <f t="shared" si="23"/>
        <v>0</v>
      </c>
      <c r="CS128" s="4">
        <f t="shared" si="24"/>
        <v>0</v>
      </c>
      <c r="HF128" s="3"/>
      <c r="HG128" s="3"/>
      <c r="HH128" s="3"/>
      <c r="HI128" s="3"/>
      <c r="HJ128" s="3"/>
      <c r="HK128" s="3"/>
      <c r="HL128" s="3"/>
      <c r="HM128" s="3"/>
      <c r="HN128" s="3"/>
    </row>
    <row r="129" spans="1:222" ht="12" customHeight="1" thickBot="1" x14ac:dyDescent="0.25">
      <c r="B129" s="408"/>
      <c r="C129" s="409"/>
      <c r="D129" s="391"/>
      <c r="E129" s="392"/>
      <c r="F129" s="392"/>
      <c r="G129" s="392"/>
      <c r="H129" s="392"/>
      <c r="I129" s="392"/>
      <c r="J129" s="392"/>
      <c r="K129" s="392"/>
      <c r="L129" s="392"/>
      <c r="M129" s="392"/>
      <c r="N129" s="392"/>
      <c r="O129" s="392"/>
      <c r="P129" s="392"/>
      <c r="Q129" s="392"/>
      <c r="R129" s="392"/>
      <c r="S129" s="392"/>
      <c r="T129" s="393"/>
      <c r="U129" s="414"/>
      <c r="V129" s="402"/>
      <c r="W129" s="402"/>
      <c r="X129" s="403"/>
      <c r="Y129" s="419"/>
      <c r="Z129" s="420"/>
      <c r="AA129" s="380"/>
      <c r="AB129" s="455"/>
      <c r="AC129" s="419"/>
      <c r="AD129" s="420"/>
      <c r="AE129" s="380"/>
      <c r="AF129" s="380"/>
      <c r="AG129" s="380"/>
      <c r="AH129" s="380"/>
      <c r="AI129" s="420"/>
      <c r="AJ129" s="483"/>
      <c r="AK129" s="446"/>
      <c r="AL129" s="380"/>
      <c r="AM129" s="380"/>
      <c r="AN129" s="380"/>
      <c r="AO129" s="380"/>
      <c r="AP129" s="455"/>
      <c r="AQ129" s="446"/>
      <c r="AR129" s="380"/>
      <c r="AS129" s="380"/>
      <c r="AT129" s="380"/>
      <c r="AU129" s="380"/>
      <c r="AV129" s="455"/>
      <c r="AW129" s="446"/>
      <c r="AX129" s="380"/>
      <c r="AY129" s="380"/>
      <c r="AZ129" s="380"/>
      <c r="BA129" s="380"/>
      <c r="BB129" s="455"/>
      <c r="BC129" s="446"/>
      <c r="BD129" s="380"/>
      <c r="BE129" s="380"/>
      <c r="BF129" s="380"/>
      <c r="BG129" s="380"/>
      <c r="BH129" s="455"/>
      <c r="BI129" s="446"/>
      <c r="BJ129" s="380"/>
      <c r="BK129" s="380"/>
      <c r="BL129" s="380"/>
      <c r="BM129" s="380"/>
      <c r="BN129" s="455"/>
      <c r="BO129" s="446"/>
      <c r="BP129" s="380"/>
      <c r="BQ129" s="380"/>
      <c r="BR129" s="380"/>
      <c r="BS129" s="380"/>
      <c r="BT129" s="455"/>
      <c r="BU129" s="446"/>
      <c r="BV129" s="380"/>
      <c r="BW129" s="380"/>
      <c r="BX129" s="380"/>
      <c r="BY129" s="380"/>
      <c r="BZ129" s="455"/>
      <c r="CA129" s="446"/>
      <c r="CB129" s="380"/>
      <c r="CC129" s="380"/>
      <c r="CD129" s="380"/>
      <c r="CE129" s="380"/>
      <c r="CF129" s="455"/>
      <c r="CG129" s="517"/>
      <c r="CH129" s="518"/>
      <c r="CI129" s="518"/>
      <c r="CJ129" s="519"/>
      <c r="CK129" s="4"/>
      <c r="CL129" s="4"/>
      <c r="CM129" s="4">
        <f t="shared" si="31"/>
        <v>0</v>
      </c>
      <c r="CN129" s="4">
        <f t="shared" si="17"/>
        <v>0</v>
      </c>
      <c r="CO129" s="4">
        <f t="shared" si="32"/>
        <v>0</v>
      </c>
      <c r="CP129" s="4" t="e">
        <f t="shared" si="18"/>
        <v>#DIV/0!</v>
      </c>
      <c r="CQ129" s="4">
        <f t="shared" si="19"/>
        <v>16</v>
      </c>
      <c r="CR129" s="15">
        <f t="shared" si="23"/>
        <v>0</v>
      </c>
      <c r="CS129" s="4">
        <f t="shared" si="24"/>
        <v>0</v>
      </c>
      <c r="HF129" s="3"/>
      <c r="HG129" s="3"/>
      <c r="HH129" s="3"/>
      <c r="HI129" s="3"/>
      <c r="HJ129" s="3"/>
      <c r="HK129" s="3"/>
      <c r="HL129" s="3"/>
      <c r="HM129" s="3"/>
      <c r="HN129" s="3"/>
    </row>
    <row r="130" spans="1:222" ht="24" customHeight="1" x14ac:dyDescent="0.2">
      <c r="B130" s="297" t="s">
        <v>300</v>
      </c>
      <c r="C130" s="298"/>
      <c r="D130" s="296" t="s">
        <v>473</v>
      </c>
      <c r="E130" s="228"/>
      <c r="F130" s="228"/>
      <c r="G130" s="228"/>
      <c r="H130" s="228"/>
      <c r="I130" s="228"/>
      <c r="J130" s="228"/>
      <c r="K130" s="228"/>
      <c r="L130" s="228"/>
      <c r="M130" s="228"/>
      <c r="N130" s="228"/>
      <c r="O130" s="228"/>
      <c r="P130" s="228"/>
      <c r="Q130" s="228"/>
      <c r="R130" s="228"/>
      <c r="S130" s="228"/>
      <c r="T130" s="229"/>
      <c r="U130" s="214"/>
      <c r="V130" s="215"/>
      <c r="W130" s="216">
        <v>7</v>
      </c>
      <c r="X130" s="246"/>
      <c r="Y130" s="262">
        <f>AK130+AQ130+AW130+BC130+BI130+BO130+BU130+CA130</f>
        <v>108</v>
      </c>
      <c r="Z130" s="263"/>
      <c r="AA130" s="265">
        <f>AM130+AS130+AY130+BE130+BK130+BQ130+BW130+CC130</f>
        <v>64</v>
      </c>
      <c r="AB130" s="269"/>
      <c r="AC130" s="262">
        <v>48</v>
      </c>
      <c r="AD130" s="263"/>
      <c r="AE130" s="265">
        <v>0</v>
      </c>
      <c r="AF130" s="263"/>
      <c r="AG130" s="265">
        <v>16</v>
      </c>
      <c r="AH130" s="263"/>
      <c r="AI130" s="265"/>
      <c r="AJ130" s="263"/>
      <c r="AK130" s="242"/>
      <c r="AL130" s="225"/>
      <c r="AM130" s="225"/>
      <c r="AN130" s="225"/>
      <c r="AO130" s="225"/>
      <c r="AP130" s="226"/>
      <c r="AQ130" s="242"/>
      <c r="AR130" s="225"/>
      <c r="AS130" s="225"/>
      <c r="AT130" s="225"/>
      <c r="AU130" s="225"/>
      <c r="AV130" s="226"/>
      <c r="AW130" s="242"/>
      <c r="AX130" s="225"/>
      <c r="AY130" s="225"/>
      <c r="AZ130" s="225"/>
      <c r="BA130" s="225"/>
      <c r="BB130" s="226"/>
      <c r="BC130" s="242"/>
      <c r="BD130" s="225"/>
      <c r="BE130" s="225"/>
      <c r="BF130" s="225"/>
      <c r="BG130" s="225"/>
      <c r="BH130" s="226"/>
      <c r="BI130" s="242"/>
      <c r="BJ130" s="225"/>
      <c r="BK130" s="225"/>
      <c r="BL130" s="225"/>
      <c r="BM130" s="225"/>
      <c r="BN130" s="226"/>
      <c r="BO130" s="214"/>
      <c r="BP130" s="215"/>
      <c r="BQ130" s="216"/>
      <c r="BR130" s="215"/>
      <c r="BS130" s="216"/>
      <c r="BT130" s="246"/>
      <c r="BU130" s="214">
        <v>108</v>
      </c>
      <c r="BV130" s="215"/>
      <c r="BW130" s="216">
        <v>64</v>
      </c>
      <c r="BX130" s="215"/>
      <c r="BY130" s="216">
        <v>3</v>
      </c>
      <c r="BZ130" s="246"/>
      <c r="CA130" s="214"/>
      <c r="CB130" s="215"/>
      <c r="CC130" s="216"/>
      <c r="CD130" s="215"/>
      <c r="CE130" s="216"/>
      <c r="CF130" s="246"/>
      <c r="CG130" s="211" t="s">
        <v>377</v>
      </c>
      <c r="CH130" s="212"/>
      <c r="CI130" s="212"/>
      <c r="CJ130" s="213"/>
      <c r="CK130" s="4"/>
      <c r="CL130" s="4"/>
      <c r="CM130" s="4"/>
      <c r="CN130" s="4"/>
      <c r="CO130" s="4"/>
      <c r="CR130" s="15"/>
      <c r="HF130" s="3"/>
      <c r="HG130" s="3"/>
      <c r="HH130" s="3"/>
      <c r="HI130" s="3"/>
      <c r="HJ130" s="3"/>
      <c r="HK130" s="3"/>
      <c r="HL130" s="3"/>
      <c r="HM130" s="3"/>
      <c r="HN130" s="3"/>
    </row>
    <row r="131" spans="1:222" ht="12" customHeight="1" x14ac:dyDescent="0.2">
      <c r="B131" s="382" t="s">
        <v>301</v>
      </c>
      <c r="C131" s="383"/>
      <c r="D131" s="296" t="s">
        <v>237</v>
      </c>
      <c r="E131" s="228"/>
      <c r="F131" s="228"/>
      <c r="G131" s="228"/>
      <c r="H131" s="228"/>
      <c r="I131" s="228"/>
      <c r="J131" s="228"/>
      <c r="K131" s="228"/>
      <c r="L131" s="228"/>
      <c r="M131" s="228"/>
      <c r="N131" s="228"/>
      <c r="O131" s="228"/>
      <c r="P131" s="228"/>
      <c r="Q131" s="228"/>
      <c r="R131" s="228"/>
      <c r="S131" s="228"/>
      <c r="T131" s="229"/>
      <c r="U131" s="214">
        <v>7</v>
      </c>
      <c r="V131" s="215"/>
      <c r="W131" s="216"/>
      <c r="X131" s="246"/>
      <c r="Y131" s="262">
        <f>AK131+AQ131+AW131+BC131+BI131+BO131+BU131+CA131</f>
        <v>120</v>
      </c>
      <c r="Z131" s="263"/>
      <c r="AA131" s="265">
        <f>AM131+AS131+AY131+BE131+BK131+BQ131+BW131+CC131</f>
        <v>64</v>
      </c>
      <c r="AB131" s="269"/>
      <c r="AC131" s="262">
        <v>48</v>
      </c>
      <c r="AD131" s="263"/>
      <c r="AE131" s="265">
        <v>0</v>
      </c>
      <c r="AF131" s="263"/>
      <c r="AG131" s="265">
        <v>16</v>
      </c>
      <c r="AH131" s="263"/>
      <c r="AI131" s="265"/>
      <c r="AJ131" s="263"/>
      <c r="AK131" s="242"/>
      <c r="AL131" s="225"/>
      <c r="AM131" s="225"/>
      <c r="AN131" s="225"/>
      <c r="AO131" s="225"/>
      <c r="AP131" s="226"/>
      <c r="AQ131" s="242"/>
      <c r="AR131" s="225"/>
      <c r="AS131" s="225"/>
      <c r="AT131" s="225"/>
      <c r="AU131" s="225"/>
      <c r="AV131" s="226"/>
      <c r="AW131" s="242"/>
      <c r="AX131" s="225"/>
      <c r="AY131" s="225"/>
      <c r="AZ131" s="225"/>
      <c r="BA131" s="225"/>
      <c r="BB131" s="226"/>
      <c r="BC131" s="242"/>
      <c r="BD131" s="225"/>
      <c r="BE131" s="225"/>
      <c r="BF131" s="225"/>
      <c r="BG131" s="225"/>
      <c r="BH131" s="226"/>
      <c r="BI131" s="242"/>
      <c r="BJ131" s="225"/>
      <c r="BK131" s="225"/>
      <c r="BL131" s="225"/>
      <c r="BM131" s="225"/>
      <c r="BN131" s="226"/>
      <c r="BO131" s="242"/>
      <c r="BP131" s="225"/>
      <c r="BQ131" s="225"/>
      <c r="BR131" s="225"/>
      <c r="BS131" s="225"/>
      <c r="BT131" s="226"/>
      <c r="BU131" s="214">
        <v>120</v>
      </c>
      <c r="BV131" s="215"/>
      <c r="BW131" s="216">
        <v>64</v>
      </c>
      <c r="BX131" s="215"/>
      <c r="BY131" s="216">
        <v>3</v>
      </c>
      <c r="BZ131" s="246"/>
      <c r="CA131" s="341"/>
      <c r="CB131" s="245"/>
      <c r="CC131" s="250"/>
      <c r="CD131" s="244"/>
      <c r="CE131" s="216"/>
      <c r="CF131" s="246"/>
      <c r="CG131" s="98" t="s">
        <v>194</v>
      </c>
      <c r="CH131" s="99"/>
      <c r="CI131" s="99"/>
      <c r="CJ131" s="100"/>
      <c r="CK131" s="4"/>
      <c r="CL131" s="4"/>
      <c r="CM131" s="4"/>
      <c r="CN131" s="4"/>
      <c r="CO131" s="4"/>
      <c r="CR131" s="15"/>
      <c r="HF131" s="3"/>
      <c r="HG131" s="3"/>
      <c r="HH131" s="3"/>
      <c r="HI131" s="3"/>
      <c r="HJ131" s="3"/>
      <c r="HK131" s="3"/>
      <c r="HL131" s="3"/>
      <c r="HM131" s="3"/>
      <c r="HN131" s="3"/>
    </row>
    <row r="132" spans="1:222" ht="12" customHeight="1" x14ac:dyDescent="0.2">
      <c r="B132" s="428" t="s">
        <v>117</v>
      </c>
      <c r="C132" s="429"/>
      <c r="D132" s="397" t="s">
        <v>429</v>
      </c>
      <c r="E132" s="475"/>
      <c r="F132" s="475"/>
      <c r="G132" s="475"/>
      <c r="H132" s="475"/>
      <c r="I132" s="475"/>
      <c r="J132" s="475"/>
      <c r="K132" s="475"/>
      <c r="L132" s="475"/>
      <c r="M132" s="475"/>
      <c r="N132" s="475"/>
      <c r="O132" s="475"/>
      <c r="P132" s="475"/>
      <c r="Q132" s="475"/>
      <c r="R132" s="475"/>
      <c r="S132" s="475"/>
      <c r="T132" s="476"/>
      <c r="U132" s="310"/>
      <c r="V132" s="311"/>
      <c r="W132" s="342"/>
      <c r="X132" s="381"/>
      <c r="Y132" s="258">
        <f t="shared" ref="Y132:Y139" si="33">AK132+AQ132+AW132+BC132+BI132+BO132+BU132+CA132</f>
        <v>0</v>
      </c>
      <c r="Z132" s="259"/>
      <c r="AA132" s="256">
        <f t="shared" ref="AA132:AA139" si="34">AM132+AS132+AY132+BE132+BK132+BQ132+BW132+CC132</f>
        <v>0</v>
      </c>
      <c r="AB132" s="257"/>
      <c r="AC132" s="465"/>
      <c r="AD132" s="464"/>
      <c r="AE132" s="463"/>
      <c r="AF132" s="464"/>
      <c r="AG132" s="463"/>
      <c r="AH132" s="464"/>
      <c r="AI132" s="463"/>
      <c r="AJ132" s="466"/>
      <c r="AK132" s="310"/>
      <c r="AL132" s="311"/>
      <c r="AM132" s="342"/>
      <c r="AN132" s="311"/>
      <c r="AO132" s="342"/>
      <c r="AP132" s="381"/>
      <c r="AQ132" s="310"/>
      <c r="AR132" s="311"/>
      <c r="AS132" s="342"/>
      <c r="AT132" s="311"/>
      <c r="AU132" s="342"/>
      <c r="AV132" s="381"/>
      <c r="AW132" s="310"/>
      <c r="AX132" s="311"/>
      <c r="AY132" s="342"/>
      <c r="AZ132" s="311"/>
      <c r="BA132" s="342"/>
      <c r="BB132" s="381"/>
      <c r="BC132" s="310"/>
      <c r="BD132" s="311"/>
      <c r="BE132" s="342"/>
      <c r="BF132" s="311"/>
      <c r="BG132" s="342"/>
      <c r="BH132" s="381"/>
      <c r="BI132" s="310"/>
      <c r="BJ132" s="311"/>
      <c r="BK132" s="342"/>
      <c r="BL132" s="311"/>
      <c r="BM132" s="342"/>
      <c r="BN132" s="381"/>
      <c r="BO132" s="310"/>
      <c r="BP132" s="311"/>
      <c r="BQ132" s="342"/>
      <c r="BR132" s="311"/>
      <c r="BS132" s="342"/>
      <c r="BT132" s="381"/>
      <c r="BU132" s="310"/>
      <c r="BV132" s="311"/>
      <c r="BW132" s="342"/>
      <c r="BX132" s="311"/>
      <c r="BY132" s="342"/>
      <c r="BZ132" s="381"/>
      <c r="CA132" s="310"/>
      <c r="CB132" s="311"/>
      <c r="CC132" s="342"/>
      <c r="CD132" s="311"/>
      <c r="CE132" s="342"/>
      <c r="CF132" s="381"/>
      <c r="CG132" s="118"/>
      <c r="CH132" s="119"/>
      <c r="CI132" s="119"/>
      <c r="CJ132" s="120"/>
      <c r="CK132" s="4"/>
      <c r="CL132" s="4"/>
      <c r="CM132" s="4"/>
      <c r="CN132" s="4"/>
      <c r="CO132" s="4"/>
      <c r="CR132" s="15"/>
      <c r="HF132" s="3"/>
      <c r="HG132" s="3"/>
      <c r="HH132" s="3"/>
      <c r="HI132" s="3"/>
      <c r="HJ132" s="3"/>
      <c r="HK132" s="3"/>
      <c r="HL132" s="3"/>
      <c r="HM132" s="3"/>
      <c r="HN132" s="3"/>
    </row>
    <row r="133" spans="1:222" ht="36" customHeight="1" x14ac:dyDescent="0.2">
      <c r="B133" s="297" t="s">
        <v>302</v>
      </c>
      <c r="C133" s="298"/>
      <c r="D133" s="296" t="s">
        <v>474</v>
      </c>
      <c r="E133" s="228"/>
      <c r="F133" s="228"/>
      <c r="G133" s="228"/>
      <c r="H133" s="228"/>
      <c r="I133" s="228"/>
      <c r="J133" s="228"/>
      <c r="K133" s="228"/>
      <c r="L133" s="228"/>
      <c r="M133" s="228"/>
      <c r="N133" s="228"/>
      <c r="O133" s="228"/>
      <c r="P133" s="228"/>
      <c r="Q133" s="228"/>
      <c r="R133" s="228"/>
      <c r="S133" s="228"/>
      <c r="T133" s="229"/>
      <c r="U133" s="214">
        <v>6</v>
      </c>
      <c r="V133" s="215"/>
      <c r="W133" s="216"/>
      <c r="X133" s="246"/>
      <c r="Y133" s="262">
        <f t="shared" si="33"/>
        <v>108</v>
      </c>
      <c r="Z133" s="263"/>
      <c r="AA133" s="265">
        <f t="shared" si="34"/>
        <v>48</v>
      </c>
      <c r="AB133" s="269"/>
      <c r="AC133" s="262">
        <v>32</v>
      </c>
      <c r="AD133" s="263"/>
      <c r="AE133" s="265"/>
      <c r="AF133" s="263"/>
      <c r="AG133" s="265">
        <v>16</v>
      </c>
      <c r="AH133" s="263"/>
      <c r="AI133" s="265"/>
      <c r="AJ133" s="263"/>
      <c r="AK133" s="242"/>
      <c r="AL133" s="225"/>
      <c r="AM133" s="225"/>
      <c r="AN133" s="225"/>
      <c r="AO133" s="225"/>
      <c r="AP133" s="226"/>
      <c r="AQ133" s="242"/>
      <c r="AR133" s="225"/>
      <c r="AS133" s="225"/>
      <c r="AT133" s="225"/>
      <c r="AU133" s="225"/>
      <c r="AV133" s="226"/>
      <c r="AW133" s="242"/>
      <c r="AX133" s="225"/>
      <c r="AY133" s="225"/>
      <c r="AZ133" s="225"/>
      <c r="BA133" s="225"/>
      <c r="BB133" s="226"/>
      <c r="BC133" s="242"/>
      <c r="BD133" s="225"/>
      <c r="BE133" s="225"/>
      <c r="BF133" s="225"/>
      <c r="BG133" s="225"/>
      <c r="BH133" s="226"/>
      <c r="BI133" s="242"/>
      <c r="BJ133" s="225"/>
      <c r="BK133" s="225"/>
      <c r="BL133" s="225"/>
      <c r="BM133" s="225"/>
      <c r="BN133" s="226"/>
      <c r="BO133" s="242">
        <v>108</v>
      </c>
      <c r="BP133" s="225"/>
      <c r="BQ133" s="225">
        <v>48</v>
      </c>
      <c r="BR133" s="225"/>
      <c r="BS133" s="225">
        <v>3</v>
      </c>
      <c r="BT133" s="226"/>
      <c r="BU133" s="214"/>
      <c r="BV133" s="215"/>
      <c r="BW133" s="216"/>
      <c r="BX133" s="215"/>
      <c r="BY133" s="216"/>
      <c r="BZ133" s="246"/>
      <c r="CA133" s="341"/>
      <c r="CB133" s="245"/>
      <c r="CC133" s="250"/>
      <c r="CD133" s="244"/>
      <c r="CE133" s="225"/>
      <c r="CF133" s="226"/>
      <c r="CG133" s="98" t="s">
        <v>195</v>
      </c>
      <c r="CH133" s="99"/>
      <c r="CI133" s="99"/>
      <c r="CJ133" s="100"/>
      <c r="CK133" s="4"/>
      <c r="CL133" s="4"/>
      <c r="CM133" s="4"/>
      <c r="CN133" s="4"/>
      <c r="CO133" s="4"/>
      <c r="CR133" s="15"/>
      <c r="HF133" s="3"/>
      <c r="HG133" s="3"/>
      <c r="HH133" s="3"/>
      <c r="HI133" s="3"/>
      <c r="HJ133" s="3"/>
      <c r="HK133" s="3"/>
      <c r="HL133" s="3"/>
      <c r="HM133" s="3"/>
      <c r="HN133" s="3"/>
    </row>
    <row r="134" spans="1:222" ht="36" customHeight="1" x14ac:dyDescent="0.2">
      <c r="B134" s="297" t="s">
        <v>303</v>
      </c>
      <c r="C134" s="298"/>
      <c r="D134" s="296" t="s">
        <v>475</v>
      </c>
      <c r="E134" s="228"/>
      <c r="F134" s="228"/>
      <c r="G134" s="228"/>
      <c r="H134" s="228"/>
      <c r="I134" s="228"/>
      <c r="J134" s="228"/>
      <c r="K134" s="228"/>
      <c r="L134" s="228"/>
      <c r="M134" s="228"/>
      <c r="N134" s="228"/>
      <c r="O134" s="228"/>
      <c r="P134" s="228"/>
      <c r="Q134" s="228"/>
      <c r="R134" s="228"/>
      <c r="S134" s="228"/>
      <c r="T134" s="229"/>
      <c r="U134" s="214"/>
      <c r="V134" s="215"/>
      <c r="W134" s="216">
        <v>7</v>
      </c>
      <c r="X134" s="246"/>
      <c r="Y134" s="262">
        <f t="shared" si="33"/>
        <v>108</v>
      </c>
      <c r="Z134" s="263"/>
      <c r="AA134" s="265">
        <f t="shared" si="34"/>
        <v>48</v>
      </c>
      <c r="AB134" s="269"/>
      <c r="AC134" s="262">
        <v>32</v>
      </c>
      <c r="AD134" s="263"/>
      <c r="AE134" s="265"/>
      <c r="AF134" s="263"/>
      <c r="AG134" s="265">
        <v>16</v>
      </c>
      <c r="AH134" s="263"/>
      <c r="AI134" s="264"/>
      <c r="AJ134" s="265"/>
      <c r="AK134" s="242"/>
      <c r="AL134" s="225"/>
      <c r="AM134" s="225"/>
      <c r="AN134" s="225"/>
      <c r="AO134" s="225"/>
      <c r="AP134" s="226"/>
      <c r="AQ134" s="242"/>
      <c r="AR134" s="225"/>
      <c r="AS134" s="225"/>
      <c r="AT134" s="225"/>
      <c r="AU134" s="225"/>
      <c r="AV134" s="226"/>
      <c r="AW134" s="242"/>
      <c r="AX134" s="225"/>
      <c r="AY134" s="225"/>
      <c r="AZ134" s="225"/>
      <c r="BA134" s="225"/>
      <c r="BB134" s="226"/>
      <c r="BC134" s="242"/>
      <c r="BD134" s="225"/>
      <c r="BE134" s="225"/>
      <c r="BF134" s="225"/>
      <c r="BG134" s="225"/>
      <c r="BH134" s="226"/>
      <c r="BI134" s="242"/>
      <c r="BJ134" s="225"/>
      <c r="BK134" s="225"/>
      <c r="BL134" s="225"/>
      <c r="BM134" s="225"/>
      <c r="BN134" s="226"/>
      <c r="BO134" s="242"/>
      <c r="BP134" s="225"/>
      <c r="BQ134" s="225"/>
      <c r="BR134" s="225"/>
      <c r="BS134" s="225"/>
      <c r="BT134" s="226"/>
      <c r="BU134" s="214">
        <v>108</v>
      </c>
      <c r="BV134" s="215"/>
      <c r="BW134" s="216">
        <v>48</v>
      </c>
      <c r="BX134" s="215"/>
      <c r="BY134" s="216">
        <v>3</v>
      </c>
      <c r="BZ134" s="246"/>
      <c r="CA134" s="214"/>
      <c r="CB134" s="215"/>
      <c r="CC134" s="216"/>
      <c r="CD134" s="215"/>
      <c r="CE134" s="216"/>
      <c r="CF134" s="246"/>
      <c r="CG134" s="98" t="s">
        <v>196</v>
      </c>
      <c r="CH134" s="99"/>
      <c r="CI134" s="99"/>
      <c r="CJ134" s="100"/>
      <c r="CK134" s="4"/>
      <c r="CL134" s="4"/>
      <c r="CM134" s="4"/>
      <c r="CN134" s="4"/>
      <c r="CO134" s="4"/>
      <c r="CR134" s="15"/>
      <c r="HF134" s="3"/>
      <c r="HG134" s="3"/>
      <c r="HH134" s="3"/>
      <c r="HI134" s="3"/>
      <c r="HJ134" s="3"/>
      <c r="HK134" s="3"/>
      <c r="HL134" s="3"/>
      <c r="HM134" s="3"/>
      <c r="HN134" s="3"/>
    </row>
    <row r="135" spans="1:222" s="5" customFormat="1" ht="36" customHeight="1" x14ac:dyDescent="0.2">
      <c r="A135" s="15"/>
      <c r="B135" s="428" t="s">
        <v>118</v>
      </c>
      <c r="C135" s="429"/>
      <c r="D135" s="397" t="s">
        <v>476</v>
      </c>
      <c r="E135" s="475"/>
      <c r="F135" s="475"/>
      <c r="G135" s="475"/>
      <c r="H135" s="475"/>
      <c r="I135" s="475"/>
      <c r="J135" s="475"/>
      <c r="K135" s="475"/>
      <c r="L135" s="475"/>
      <c r="M135" s="475"/>
      <c r="N135" s="475"/>
      <c r="O135" s="475"/>
      <c r="P135" s="475"/>
      <c r="Q135" s="475"/>
      <c r="R135" s="475"/>
      <c r="S135" s="475"/>
      <c r="T135" s="476"/>
      <c r="U135" s="310"/>
      <c r="V135" s="311"/>
      <c r="W135" s="342"/>
      <c r="X135" s="381"/>
      <c r="Y135" s="258">
        <f t="shared" si="33"/>
        <v>0</v>
      </c>
      <c r="Z135" s="259"/>
      <c r="AA135" s="256">
        <f t="shared" si="34"/>
        <v>0</v>
      </c>
      <c r="AB135" s="257"/>
      <c r="AC135" s="465"/>
      <c r="AD135" s="464"/>
      <c r="AE135" s="463"/>
      <c r="AF135" s="464"/>
      <c r="AG135" s="463"/>
      <c r="AH135" s="464"/>
      <c r="AI135" s="463"/>
      <c r="AJ135" s="466"/>
      <c r="AK135" s="310"/>
      <c r="AL135" s="311"/>
      <c r="AM135" s="342"/>
      <c r="AN135" s="311"/>
      <c r="AO135" s="342"/>
      <c r="AP135" s="381"/>
      <c r="AQ135" s="310"/>
      <c r="AR135" s="311"/>
      <c r="AS135" s="342"/>
      <c r="AT135" s="311"/>
      <c r="AU135" s="342"/>
      <c r="AV135" s="381"/>
      <c r="AW135" s="310"/>
      <c r="AX135" s="311"/>
      <c r="AY135" s="342"/>
      <c r="AZ135" s="311"/>
      <c r="BA135" s="342"/>
      <c r="BB135" s="381"/>
      <c r="BC135" s="310"/>
      <c r="BD135" s="311"/>
      <c r="BE135" s="342"/>
      <c r="BF135" s="311"/>
      <c r="BG135" s="342"/>
      <c r="BH135" s="381"/>
      <c r="BI135" s="310"/>
      <c r="BJ135" s="311"/>
      <c r="BK135" s="342"/>
      <c r="BL135" s="311"/>
      <c r="BM135" s="342"/>
      <c r="BN135" s="381"/>
      <c r="BO135" s="310"/>
      <c r="BP135" s="311"/>
      <c r="BQ135" s="342"/>
      <c r="BR135" s="311"/>
      <c r="BS135" s="342"/>
      <c r="BT135" s="381"/>
      <c r="BU135" s="310"/>
      <c r="BV135" s="311"/>
      <c r="BW135" s="342"/>
      <c r="BX135" s="311"/>
      <c r="BY135" s="342"/>
      <c r="BZ135" s="381"/>
      <c r="CA135" s="310"/>
      <c r="CB135" s="311"/>
      <c r="CC135" s="342"/>
      <c r="CD135" s="311"/>
      <c r="CE135" s="342"/>
      <c r="CF135" s="381"/>
      <c r="CG135" s="118"/>
      <c r="CH135" s="119"/>
      <c r="CI135" s="119"/>
      <c r="CJ135" s="120"/>
      <c r="CK135" s="15"/>
      <c r="CL135" s="15"/>
      <c r="CM135" s="4">
        <f t="shared" si="31"/>
        <v>0</v>
      </c>
      <c r="CN135" s="4">
        <f t="shared" si="17"/>
        <v>0</v>
      </c>
      <c r="CO135" s="4">
        <f t="shared" si="32"/>
        <v>0</v>
      </c>
      <c r="CP135" s="4"/>
      <c r="CQ135" s="4">
        <f t="shared" si="19"/>
        <v>16</v>
      </c>
      <c r="CR135" s="15">
        <f t="shared" si="23"/>
        <v>0</v>
      </c>
      <c r="CS135" s="4">
        <f t="shared" si="24"/>
        <v>0</v>
      </c>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row>
    <row r="136" spans="1:222" ht="24" customHeight="1" x14ac:dyDescent="0.2">
      <c r="B136" s="299" t="s">
        <v>304</v>
      </c>
      <c r="C136" s="300"/>
      <c r="D136" s="296" t="s">
        <v>448</v>
      </c>
      <c r="E136" s="228"/>
      <c r="F136" s="228"/>
      <c r="G136" s="228"/>
      <c r="H136" s="228"/>
      <c r="I136" s="228"/>
      <c r="J136" s="228"/>
      <c r="K136" s="228"/>
      <c r="L136" s="228"/>
      <c r="M136" s="228"/>
      <c r="N136" s="228"/>
      <c r="O136" s="228"/>
      <c r="P136" s="228"/>
      <c r="Q136" s="228"/>
      <c r="R136" s="228"/>
      <c r="S136" s="228"/>
      <c r="T136" s="229"/>
      <c r="U136" s="214">
        <v>7</v>
      </c>
      <c r="V136" s="215"/>
      <c r="W136" s="216"/>
      <c r="X136" s="246"/>
      <c r="Y136" s="262">
        <f t="shared" si="33"/>
        <v>216</v>
      </c>
      <c r="Z136" s="263"/>
      <c r="AA136" s="265">
        <f t="shared" si="34"/>
        <v>96</v>
      </c>
      <c r="AB136" s="269"/>
      <c r="AC136" s="262">
        <v>64</v>
      </c>
      <c r="AD136" s="263"/>
      <c r="AE136" s="265">
        <v>0</v>
      </c>
      <c r="AF136" s="263"/>
      <c r="AG136" s="265">
        <v>32</v>
      </c>
      <c r="AH136" s="263"/>
      <c r="AI136" s="265"/>
      <c r="AJ136" s="263"/>
      <c r="AK136" s="242"/>
      <c r="AL136" s="225"/>
      <c r="AM136" s="225"/>
      <c r="AN136" s="225"/>
      <c r="AO136" s="225"/>
      <c r="AP136" s="226"/>
      <c r="AQ136" s="242"/>
      <c r="AR136" s="225"/>
      <c r="AS136" s="225"/>
      <c r="AT136" s="225"/>
      <c r="AU136" s="225"/>
      <c r="AV136" s="226"/>
      <c r="AW136" s="242"/>
      <c r="AX136" s="225"/>
      <c r="AY136" s="225"/>
      <c r="AZ136" s="225"/>
      <c r="BA136" s="225"/>
      <c r="BB136" s="226"/>
      <c r="BC136" s="242"/>
      <c r="BD136" s="225"/>
      <c r="BE136" s="225"/>
      <c r="BF136" s="225"/>
      <c r="BG136" s="225"/>
      <c r="BH136" s="226"/>
      <c r="BI136" s="242"/>
      <c r="BJ136" s="225"/>
      <c r="BK136" s="225"/>
      <c r="BL136" s="225"/>
      <c r="BM136" s="225"/>
      <c r="BN136" s="226"/>
      <c r="BO136" s="242"/>
      <c r="BP136" s="225"/>
      <c r="BQ136" s="225"/>
      <c r="BR136" s="225"/>
      <c r="BS136" s="225"/>
      <c r="BT136" s="226"/>
      <c r="BU136" s="214">
        <v>216</v>
      </c>
      <c r="BV136" s="215"/>
      <c r="BW136" s="216">
        <v>96</v>
      </c>
      <c r="BX136" s="215"/>
      <c r="BY136" s="216">
        <v>5</v>
      </c>
      <c r="BZ136" s="246"/>
      <c r="CA136" s="341"/>
      <c r="CB136" s="245"/>
      <c r="CC136" s="250"/>
      <c r="CD136" s="244"/>
      <c r="CE136" s="225"/>
      <c r="CF136" s="226"/>
      <c r="CG136" s="98" t="s">
        <v>197</v>
      </c>
      <c r="CH136" s="99"/>
      <c r="CI136" s="99"/>
      <c r="CJ136" s="100"/>
      <c r="CK136" s="4"/>
      <c r="CL136" s="4"/>
      <c r="CM136" s="4">
        <f t="shared" si="31"/>
        <v>6</v>
      </c>
      <c r="CN136" s="4">
        <f t="shared" si="17"/>
        <v>5.4</v>
      </c>
      <c r="CO136" s="4">
        <f t="shared" si="32"/>
        <v>5</v>
      </c>
      <c r="CP136" s="4">
        <f t="shared" si="18"/>
        <v>2.25</v>
      </c>
      <c r="CQ136" s="4">
        <f t="shared" si="19"/>
        <v>216</v>
      </c>
      <c r="CR136" s="15">
        <f t="shared" si="23"/>
        <v>3.6</v>
      </c>
      <c r="CS136" s="4">
        <f t="shared" si="24"/>
        <v>8</v>
      </c>
      <c r="HF136" s="3"/>
      <c r="HG136" s="3"/>
      <c r="HH136" s="3"/>
      <c r="HI136" s="3"/>
      <c r="HJ136" s="3"/>
      <c r="HK136" s="3"/>
      <c r="HL136" s="3"/>
      <c r="HM136" s="3"/>
      <c r="HN136" s="3"/>
    </row>
    <row r="137" spans="1:222" ht="36" customHeight="1" x14ac:dyDescent="0.2">
      <c r="B137" s="468"/>
      <c r="C137" s="469"/>
      <c r="D137" s="296" t="s">
        <v>449</v>
      </c>
      <c r="E137" s="228"/>
      <c r="F137" s="228"/>
      <c r="G137" s="228"/>
      <c r="H137" s="228"/>
      <c r="I137" s="228"/>
      <c r="J137" s="228"/>
      <c r="K137" s="228"/>
      <c r="L137" s="228"/>
      <c r="M137" s="228"/>
      <c r="N137" s="228"/>
      <c r="O137" s="228"/>
      <c r="P137" s="228"/>
      <c r="Q137" s="228"/>
      <c r="R137" s="228"/>
      <c r="S137" s="228"/>
      <c r="T137" s="229"/>
      <c r="U137" s="318"/>
      <c r="V137" s="319"/>
      <c r="W137" s="339"/>
      <c r="X137" s="340"/>
      <c r="Y137" s="262">
        <f t="shared" si="33"/>
        <v>60</v>
      </c>
      <c r="Z137" s="263"/>
      <c r="AA137" s="265">
        <f t="shared" si="34"/>
        <v>0</v>
      </c>
      <c r="AB137" s="269"/>
      <c r="AC137" s="478"/>
      <c r="AD137" s="467"/>
      <c r="AE137" s="307"/>
      <c r="AF137" s="467"/>
      <c r="AG137" s="307"/>
      <c r="AH137" s="467"/>
      <c r="AI137" s="307"/>
      <c r="AJ137" s="508"/>
      <c r="AK137" s="318"/>
      <c r="AL137" s="319"/>
      <c r="AM137" s="339"/>
      <c r="AN137" s="319"/>
      <c r="AO137" s="339"/>
      <c r="AP137" s="340"/>
      <c r="AQ137" s="318"/>
      <c r="AR137" s="319"/>
      <c r="AS137" s="339"/>
      <c r="AT137" s="319"/>
      <c r="AU137" s="339"/>
      <c r="AV137" s="340"/>
      <c r="AW137" s="318"/>
      <c r="AX137" s="319"/>
      <c r="AY137" s="339"/>
      <c r="AZ137" s="319"/>
      <c r="BA137" s="339"/>
      <c r="BB137" s="340"/>
      <c r="BC137" s="318"/>
      <c r="BD137" s="319"/>
      <c r="BE137" s="339"/>
      <c r="BF137" s="319"/>
      <c r="BG137" s="339"/>
      <c r="BH137" s="340"/>
      <c r="BI137" s="318"/>
      <c r="BJ137" s="319"/>
      <c r="BK137" s="339"/>
      <c r="BL137" s="319"/>
      <c r="BM137" s="339"/>
      <c r="BN137" s="340"/>
      <c r="BO137" s="318"/>
      <c r="BP137" s="319"/>
      <c r="BQ137" s="339"/>
      <c r="BR137" s="319"/>
      <c r="BS137" s="339"/>
      <c r="BT137" s="340"/>
      <c r="BU137" s="318">
        <v>60</v>
      </c>
      <c r="BV137" s="319"/>
      <c r="BW137" s="339">
        <v>0</v>
      </c>
      <c r="BX137" s="319"/>
      <c r="BY137" s="339">
        <v>2</v>
      </c>
      <c r="BZ137" s="340"/>
      <c r="CA137" s="318"/>
      <c r="CB137" s="319"/>
      <c r="CC137" s="272"/>
      <c r="CD137" s="272"/>
      <c r="CE137" s="339"/>
      <c r="CF137" s="340"/>
      <c r="CG137" s="211" t="s">
        <v>468</v>
      </c>
      <c r="CH137" s="212"/>
      <c r="CI137" s="212"/>
      <c r="CJ137" s="213"/>
      <c r="CK137" s="4"/>
      <c r="CL137" s="4"/>
      <c r="CM137" s="4">
        <f t="shared" si="31"/>
        <v>1.6666666666666667</v>
      </c>
      <c r="CN137" s="4">
        <f t="shared" si="17"/>
        <v>1.5</v>
      </c>
      <c r="CO137" s="4">
        <f t="shared" si="32"/>
        <v>2</v>
      </c>
      <c r="CQ137" s="4">
        <f t="shared" si="19"/>
        <v>96</v>
      </c>
      <c r="CR137" s="15">
        <f t="shared" si="23"/>
        <v>0</v>
      </c>
      <c r="CS137" s="4">
        <f t="shared" si="24"/>
        <v>0</v>
      </c>
      <c r="HF137" s="3"/>
      <c r="HG137" s="3"/>
      <c r="HH137" s="3"/>
      <c r="HI137" s="3"/>
      <c r="HJ137" s="3"/>
      <c r="HK137" s="3"/>
      <c r="HL137" s="3"/>
      <c r="HM137" s="3"/>
      <c r="HN137" s="3"/>
    </row>
    <row r="138" spans="1:222" ht="24" customHeight="1" x14ac:dyDescent="0.2">
      <c r="B138" s="297" t="s">
        <v>305</v>
      </c>
      <c r="C138" s="298"/>
      <c r="D138" s="296" t="s">
        <v>450</v>
      </c>
      <c r="E138" s="228"/>
      <c r="F138" s="228"/>
      <c r="G138" s="228"/>
      <c r="H138" s="228"/>
      <c r="I138" s="228"/>
      <c r="J138" s="228"/>
      <c r="K138" s="228"/>
      <c r="L138" s="228"/>
      <c r="M138" s="228"/>
      <c r="N138" s="228"/>
      <c r="O138" s="228"/>
      <c r="P138" s="228"/>
      <c r="Q138" s="228"/>
      <c r="R138" s="228"/>
      <c r="S138" s="228"/>
      <c r="T138" s="229"/>
      <c r="U138" s="214"/>
      <c r="V138" s="215"/>
      <c r="W138" s="216">
        <v>8</v>
      </c>
      <c r="X138" s="246"/>
      <c r="Y138" s="262">
        <f t="shared" si="33"/>
        <v>60</v>
      </c>
      <c r="Z138" s="263"/>
      <c r="AA138" s="265">
        <f t="shared" si="34"/>
        <v>40</v>
      </c>
      <c r="AB138" s="269"/>
      <c r="AC138" s="262">
        <v>32</v>
      </c>
      <c r="AD138" s="263"/>
      <c r="AE138" s="265">
        <v>0</v>
      </c>
      <c r="AF138" s="263"/>
      <c r="AG138" s="265">
        <v>8</v>
      </c>
      <c r="AH138" s="263"/>
      <c r="AI138" s="265"/>
      <c r="AJ138" s="263"/>
      <c r="AK138" s="242"/>
      <c r="AL138" s="225"/>
      <c r="AM138" s="225"/>
      <c r="AN138" s="225"/>
      <c r="AO138" s="225"/>
      <c r="AP138" s="226"/>
      <c r="AQ138" s="242"/>
      <c r="AR138" s="225"/>
      <c r="AS138" s="225"/>
      <c r="AT138" s="225"/>
      <c r="AU138" s="225"/>
      <c r="AV138" s="226"/>
      <c r="AW138" s="242"/>
      <c r="AX138" s="225"/>
      <c r="AY138" s="225"/>
      <c r="AZ138" s="225"/>
      <c r="BA138" s="225"/>
      <c r="BB138" s="226"/>
      <c r="BC138" s="242"/>
      <c r="BD138" s="225"/>
      <c r="BE138" s="225"/>
      <c r="BF138" s="225"/>
      <c r="BG138" s="225"/>
      <c r="BH138" s="226"/>
      <c r="BI138" s="242"/>
      <c r="BJ138" s="225"/>
      <c r="BK138" s="225"/>
      <c r="BL138" s="225"/>
      <c r="BM138" s="225"/>
      <c r="BN138" s="226"/>
      <c r="BO138" s="242"/>
      <c r="BP138" s="225"/>
      <c r="BQ138" s="225"/>
      <c r="BR138" s="225"/>
      <c r="BS138" s="225"/>
      <c r="BT138" s="226"/>
      <c r="BU138" s="214"/>
      <c r="BV138" s="215"/>
      <c r="BW138" s="216"/>
      <c r="BX138" s="215"/>
      <c r="BY138" s="216"/>
      <c r="BZ138" s="246"/>
      <c r="CA138" s="214">
        <f>1.5*CC138</f>
        <v>60</v>
      </c>
      <c r="CB138" s="215"/>
      <c r="CC138" s="216">
        <v>40</v>
      </c>
      <c r="CD138" s="215"/>
      <c r="CE138" s="216">
        <v>3</v>
      </c>
      <c r="CF138" s="246"/>
      <c r="CG138" s="98" t="s">
        <v>198</v>
      </c>
      <c r="CH138" s="99"/>
      <c r="CI138" s="99"/>
      <c r="CJ138" s="100"/>
      <c r="CK138" s="4"/>
      <c r="CL138" s="4"/>
      <c r="CM138" s="4">
        <f t="shared" si="31"/>
        <v>1.6666666666666667</v>
      </c>
      <c r="CN138" s="4">
        <f t="shared" si="17"/>
        <v>1.5</v>
      </c>
      <c r="CO138" s="4">
        <f t="shared" si="32"/>
        <v>3</v>
      </c>
      <c r="CP138" s="4">
        <f t="shared" si="18"/>
        <v>1.5</v>
      </c>
      <c r="CQ138" s="4">
        <f t="shared" si="19"/>
        <v>136</v>
      </c>
      <c r="CR138" s="15">
        <f t="shared" si="23"/>
        <v>1.5</v>
      </c>
      <c r="CS138" s="4">
        <f t="shared" si="24"/>
        <v>3.3333333333333335</v>
      </c>
      <c r="GY138" s="3"/>
      <c r="GZ138" s="3"/>
      <c r="HA138" s="3"/>
      <c r="HB138" s="3"/>
      <c r="HC138" s="3"/>
      <c r="HD138" s="3"/>
      <c r="HE138" s="3"/>
      <c r="HF138" s="3"/>
      <c r="HG138" s="3"/>
      <c r="HH138" s="3"/>
      <c r="HI138" s="3"/>
      <c r="HJ138" s="3"/>
      <c r="HK138" s="3"/>
      <c r="HL138" s="3"/>
      <c r="HM138" s="3"/>
      <c r="HN138" s="3"/>
    </row>
    <row r="139" spans="1:222" ht="24" customHeight="1" thickBot="1" x14ac:dyDescent="0.25">
      <c r="B139" s="470" t="s">
        <v>360</v>
      </c>
      <c r="C139" s="471"/>
      <c r="D139" s="472" t="s">
        <v>361</v>
      </c>
      <c r="E139" s="473"/>
      <c r="F139" s="473"/>
      <c r="G139" s="473"/>
      <c r="H139" s="473"/>
      <c r="I139" s="473"/>
      <c r="J139" s="473"/>
      <c r="K139" s="473"/>
      <c r="L139" s="473"/>
      <c r="M139" s="473"/>
      <c r="N139" s="473"/>
      <c r="O139" s="473"/>
      <c r="P139" s="473"/>
      <c r="Q139" s="473"/>
      <c r="R139" s="473"/>
      <c r="S139" s="473"/>
      <c r="T139" s="474"/>
      <c r="U139" s="261"/>
      <c r="V139" s="224"/>
      <c r="W139" s="223">
        <v>8</v>
      </c>
      <c r="X139" s="252"/>
      <c r="Y139" s="262">
        <f t="shared" si="33"/>
        <v>100</v>
      </c>
      <c r="Z139" s="263"/>
      <c r="AA139" s="265">
        <f t="shared" si="34"/>
        <v>64</v>
      </c>
      <c r="AB139" s="269"/>
      <c r="AC139" s="313">
        <v>48</v>
      </c>
      <c r="AD139" s="268"/>
      <c r="AE139" s="217"/>
      <c r="AF139" s="268"/>
      <c r="AG139" s="217">
        <v>16</v>
      </c>
      <c r="AH139" s="268"/>
      <c r="AI139" s="217"/>
      <c r="AJ139" s="218"/>
      <c r="AK139" s="261"/>
      <c r="AL139" s="224"/>
      <c r="AM139" s="223"/>
      <c r="AN139" s="224"/>
      <c r="AO139" s="223"/>
      <c r="AP139" s="260"/>
      <c r="AQ139" s="261"/>
      <c r="AR139" s="224"/>
      <c r="AS139" s="223"/>
      <c r="AT139" s="224"/>
      <c r="AU139" s="223"/>
      <c r="AV139" s="260"/>
      <c r="AW139" s="261"/>
      <c r="AX139" s="224"/>
      <c r="AY139" s="223"/>
      <c r="AZ139" s="224"/>
      <c r="BA139" s="223"/>
      <c r="BB139" s="260"/>
      <c r="BC139" s="261"/>
      <c r="BD139" s="224"/>
      <c r="BE139" s="223"/>
      <c r="BF139" s="224"/>
      <c r="BG139" s="223"/>
      <c r="BH139" s="260"/>
      <c r="BI139" s="261"/>
      <c r="BJ139" s="224"/>
      <c r="BK139" s="223"/>
      <c r="BL139" s="224"/>
      <c r="BM139" s="223"/>
      <c r="BN139" s="260"/>
      <c r="BO139" s="261"/>
      <c r="BP139" s="224"/>
      <c r="BQ139" s="223"/>
      <c r="BR139" s="224"/>
      <c r="BS139" s="223"/>
      <c r="BT139" s="260"/>
      <c r="BU139" s="261"/>
      <c r="BV139" s="224"/>
      <c r="BW139" s="223"/>
      <c r="BX139" s="224"/>
      <c r="BY139" s="223"/>
      <c r="BZ139" s="260"/>
      <c r="CA139" s="261">
        <v>100</v>
      </c>
      <c r="CB139" s="224"/>
      <c r="CC139" s="223">
        <v>64</v>
      </c>
      <c r="CD139" s="224"/>
      <c r="CE139" s="223">
        <v>4</v>
      </c>
      <c r="CF139" s="252"/>
      <c r="CG139" s="253" t="s">
        <v>362</v>
      </c>
      <c r="CH139" s="254"/>
      <c r="CI139" s="254"/>
      <c r="CJ139" s="255"/>
      <c r="CK139" s="4"/>
      <c r="CL139" s="4"/>
      <c r="CM139" s="4">
        <f t="shared" si="31"/>
        <v>2.7777777777777777</v>
      </c>
      <c r="CN139" s="4">
        <f t="shared" si="17"/>
        <v>2.5</v>
      </c>
      <c r="CO139" s="4">
        <f t="shared" si="32"/>
        <v>4</v>
      </c>
      <c r="CP139" s="4">
        <f t="shared" si="18"/>
        <v>1.5625</v>
      </c>
      <c r="CR139" s="15">
        <f t="shared" si="23"/>
        <v>2.4</v>
      </c>
      <c r="CS139" s="4">
        <f t="shared" si="24"/>
        <v>5.333333333333333</v>
      </c>
      <c r="GY139" s="3"/>
      <c r="GZ139" s="3"/>
      <c r="HA139" s="3"/>
      <c r="HB139" s="3"/>
      <c r="HC139" s="3"/>
      <c r="HD139" s="3"/>
      <c r="HE139" s="3"/>
      <c r="HF139" s="3"/>
      <c r="HG139" s="3"/>
      <c r="HH139" s="3"/>
      <c r="HI139" s="3"/>
      <c r="HJ139" s="3"/>
      <c r="HK139" s="3"/>
      <c r="HL139" s="3"/>
      <c r="HM139" s="3"/>
      <c r="HN139" s="3"/>
    </row>
    <row r="140" spans="1:222" ht="12" customHeight="1" thickBot="1" x14ac:dyDescent="0.25">
      <c r="B140" s="435" t="s">
        <v>379</v>
      </c>
      <c r="C140" s="436"/>
      <c r="D140" s="121" t="s">
        <v>214</v>
      </c>
      <c r="E140" s="107"/>
      <c r="F140" s="107"/>
      <c r="G140" s="107"/>
      <c r="H140" s="107"/>
      <c r="I140" s="107"/>
      <c r="J140" s="107"/>
      <c r="K140" s="107"/>
      <c r="L140" s="107"/>
      <c r="M140" s="107"/>
      <c r="N140" s="107"/>
      <c r="O140" s="107"/>
      <c r="P140" s="107"/>
      <c r="Q140" s="107"/>
      <c r="R140" s="107"/>
      <c r="S140" s="107"/>
      <c r="T140" s="122"/>
      <c r="U140" s="366"/>
      <c r="V140" s="462"/>
      <c r="W140" s="330" t="s">
        <v>149</v>
      </c>
      <c r="X140" s="331"/>
      <c r="Y140" s="329">
        <f>SUM(Y141:Z144)</f>
        <v>140</v>
      </c>
      <c r="Z140" s="220"/>
      <c r="AA140" s="219">
        <f>SUM(AA141:AB144)</f>
        <v>130</v>
      </c>
      <c r="AB140" s="326"/>
      <c r="AC140" s="329">
        <f>SUM(AC141:AD144)</f>
        <v>26</v>
      </c>
      <c r="AD140" s="220"/>
      <c r="AE140" s="219">
        <f>SUM(AE141:AF144)</f>
        <v>0</v>
      </c>
      <c r="AF140" s="220"/>
      <c r="AG140" s="219">
        <f>SUM(AG141:AH144)</f>
        <v>98</v>
      </c>
      <c r="AH140" s="220"/>
      <c r="AI140" s="219">
        <f>SUM(AI141:AJ144)</f>
        <v>0</v>
      </c>
      <c r="AJ140" s="220"/>
      <c r="AK140" s="219">
        <f>SUM(AK141:AL144)</f>
        <v>16</v>
      </c>
      <c r="AL140" s="220"/>
      <c r="AM140" s="219">
        <f>SUM(AM141:AN144)</f>
        <v>16</v>
      </c>
      <c r="AN140" s="220"/>
      <c r="AO140" s="219">
        <f>SUM(AO141:AP144)</f>
        <v>0</v>
      </c>
      <c r="AP140" s="220"/>
      <c r="AQ140" s="219">
        <f>SUM(AQ141:AR144)</f>
        <v>16</v>
      </c>
      <c r="AR140" s="220"/>
      <c r="AS140" s="219">
        <f>SUM(AS141:AT144)</f>
        <v>10</v>
      </c>
      <c r="AT140" s="220"/>
      <c r="AU140" s="219">
        <f>SUM(AU141:AV144)</f>
        <v>0</v>
      </c>
      <c r="AV140" s="220"/>
      <c r="AW140" s="219">
        <f>SUM(AW141:AX144)</f>
        <v>0</v>
      </c>
      <c r="AX140" s="220"/>
      <c r="AY140" s="219">
        <f>SUM(AY141:AZ144)</f>
        <v>0</v>
      </c>
      <c r="AZ140" s="220"/>
      <c r="BA140" s="219">
        <f>SUM(BA141:BB144)</f>
        <v>0</v>
      </c>
      <c r="BB140" s="220"/>
      <c r="BC140" s="219">
        <f>SUM(BC141:BD144)</f>
        <v>0</v>
      </c>
      <c r="BD140" s="220"/>
      <c r="BE140" s="219">
        <f>SUM(BE141:BF144)</f>
        <v>0</v>
      </c>
      <c r="BF140" s="220"/>
      <c r="BG140" s="219">
        <f>SUM(BG141:BH144)</f>
        <v>0</v>
      </c>
      <c r="BH140" s="220"/>
      <c r="BI140" s="219">
        <f>SUM(BI141:BJ144)</f>
        <v>34</v>
      </c>
      <c r="BJ140" s="220"/>
      <c r="BK140" s="219">
        <f>SUM(BK141:BL144)</f>
        <v>34</v>
      </c>
      <c r="BL140" s="220"/>
      <c r="BM140" s="219">
        <f>SUM(BM141:BN144)</f>
        <v>0</v>
      </c>
      <c r="BN140" s="220"/>
      <c r="BO140" s="219">
        <f>SUM(BO141:BP144)</f>
        <v>32</v>
      </c>
      <c r="BP140" s="220"/>
      <c r="BQ140" s="219">
        <f>SUM(BQ141:BR144)</f>
        <v>32</v>
      </c>
      <c r="BR140" s="220"/>
      <c r="BS140" s="219">
        <f>SUM(BS141:BT144)</f>
        <v>0</v>
      </c>
      <c r="BT140" s="220"/>
      <c r="BU140" s="219">
        <f>SUM(BU141:BV144)</f>
        <v>32</v>
      </c>
      <c r="BV140" s="220"/>
      <c r="BW140" s="219">
        <f>SUM(BW141:BX144)</f>
        <v>32</v>
      </c>
      <c r="BX140" s="220"/>
      <c r="BY140" s="219">
        <f>SUM(BY141:BZ144)</f>
        <v>0</v>
      </c>
      <c r="BZ140" s="220"/>
      <c r="CA140" s="219">
        <f>SUM(CA141:CB144)</f>
        <v>0</v>
      </c>
      <c r="CB140" s="220"/>
      <c r="CC140" s="219">
        <f>SUM(CC141:CD144)</f>
        <v>0</v>
      </c>
      <c r="CD140" s="220"/>
      <c r="CE140" s="219">
        <f>SUM(CE141:CF144)</f>
        <v>0</v>
      </c>
      <c r="CF140" s="220"/>
      <c r="CG140" s="105"/>
      <c r="CH140" s="90"/>
      <c r="CI140" s="90"/>
      <c r="CJ140" s="106"/>
      <c r="CK140" s="4"/>
      <c r="CL140" s="4"/>
      <c r="CM140" s="4">
        <f t="shared" si="31"/>
        <v>3.8888888888888888</v>
      </c>
      <c r="CN140" s="4">
        <f t="shared" si="17"/>
        <v>3.5</v>
      </c>
      <c r="CO140" s="4">
        <f t="shared" si="32"/>
        <v>0</v>
      </c>
      <c r="CP140" s="4">
        <f t="shared" si="18"/>
        <v>1.0769230769230769</v>
      </c>
      <c r="CQ140" s="4">
        <f t="shared" si="19"/>
        <v>16</v>
      </c>
      <c r="CR140" s="15">
        <f t="shared" si="23"/>
        <v>4.875</v>
      </c>
      <c r="CS140" s="4">
        <f t="shared" si="24"/>
        <v>10.833333333333334</v>
      </c>
      <c r="GY140" s="3"/>
      <c r="GZ140" s="3"/>
      <c r="HA140" s="3"/>
      <c r="HB140" s="3"/>
      <c r="HC140" s="3"/>
      <c r="HD140" s="3"/>
      <c r="HE140" s="3"/>
      <c r="HF140" s="3"/>
      <c r="HG140" s="3"/>
      <c r="HH140" s="3"/>
      <c r="HI140" s="3"/>
      <c r="HJ140" s="3"/>
      <c r="HK140" s="3"/>
      <c r="HL140" s="3"/>
      <c r="HM140" s="3"/>
      <c r="HN140" s="3"/>
    </row>
    <row r="141" spans="1:222" ht="12" customHeight="1" x14ac:dyDescent="0.2">
      <c r="B141" s="290" t="s">
        <v>380</v>
      </c>
      <c r="C141" s="291"/>
      <c r="D141" s="123" t="s">
        <v>76</v>
      </c>
      <c r="E141" s="124"/>
      <c r="F141" s="124"/>
      <c r="G141" s="124"/>
      <c r="H141" s="124"/>
      <c r="I141" s="124"/>
      <c r="J141" s="124"/>
      <c r="K141" s="124"/>
      <c r="L141" s="124"/>
      <c r="M141" s="124"/>
      <c r="N141" s="124"/>
      <c r="O141" s="124"/>
      <c r="P141" s="124"/>
      <c r="Q141" s="124"/>
      <c r="R141" s="124"/>
      <c r="S141" s="124"/>
      <c r="T141" s="125"/>
      <c r="U141" s="292"/>
      <c r="V141" s="293"/>
      <c r="W141" s="314" t="s">
        <v>211</v>
      </c>
      <c r="X141" s="315"/>
      <c r="Y141" s="236">
        <v>16</v>
      </c>
      <c r="Z141" s="222"/>
      <c r="AA141" s="221">
        <v>16</v>
      </c>
      <c r="AB141" s="294"/>
      <c r="AC141" s="236">
        <v>16</v>
      </c>
      <c r="AD141" s="222"/>
      <c r="AE141" s="221">
        <v>0</v>
      </c>
      <c r="AF141" s="222"/>
      <c r="AG141" s="221">
        <v>0</v>
      </c>
      <c r="AH141" s="222"/>
      <c r="AI141" s="221"/>
      <c r="AJ141" s="222"/>
      <c r="AK141" s="236">
        <v>16</v>
      </c>
      <c r="AL141" s="222"/>
      <c r="AM141" s="221">
        <v>16</v>
      </c>
      <c r="AN141" s="222"/>
      <c r="AO141" s="334"/>
      <c r="AP141" s="335"/>
      <c r="AQ141" s="236"/>
      <c r="AR141" s="222"/>
      <c r="AS141" s="221"/>
      <c r="AT141" s="222"/>
      <c r="AU141" s="334"/>
      <c r="AV141" s="335"/>
      <c r="AW141" s="236"/>
      <c r="AX141" s="222"/>
      <c r="AY141" s="221"/>
      <c r="AZ141" s="222"/>
      <c r="BA141" s="334"/>
      <c r="BB141" s="335"/>
      <c r="BC141" s="236"/>
      <c r="BD141" s="222"/>
      <c r="BE141" s="221"/>
      <c r="BF141" s="222"/>
      <c r="BG141" s="334"/>
      <c r="BH141" s="335"/>
      <c r="BI141" s="236"/>
      <c r="BJ141" s="222"/>
      <c r="BK141" s="221"/>
      <c r="BL141" s="222"/>
      <c r="BM141" s="334"/>
      <c r="BN141" s="335"/>
      <c r="BO141" s="236"/>
      <c r="BP141" s="222"/>
      <c r="BQ141" s="221"/>
      <c r="BR141" s="222"/>
      <c r="BS141" s="334"/>
      <c r="BT141" s="335"/>
      <c r="BU141" s="236"/>
      <c r="BV141" s="222"/>
      <c r="BW141" s="221"/>
      <c r="BX141" s="222"/>
      <c r="BY141" s="334"/>
      <c r="BZ141" s="335"/>
      <c r="CA141" s="343"/>
      <c r="CB141" s="344"/>
      <c r="CC141" s="314"/>
      <c r="CD141" s="293"/>
      <c r="CE141" s="358"/>
      <c r="CF141" s="359"/>
      <c r="CG141" s="91"/>
      <c r="CH141" s="92"/>
      <c r="CI141" s="92"/>
      <c r="CJ141" s="93"/>
      <c r="CK141" s="4"/>
      <c r="CL141" s="4"/>
      <c r="CM141" s="4">
        <f t="shared" si="31"/>
        <v>0.44444444444444442</v>
      </c>
      <c r="CN141" s="4">
        <f t="shared" si="17"/>
        <v>0.4</v>
      </c>
      <c r="CO141" s="4">
        <f t="shared" si="32"/>
        <v>0</v>
      </c>
      <c r="CP141" s="4">
        <f t="shared" si="18"/>
        <v>1</v>
      </c>
      <c r="CQ141" s="4">
        <f t="shared" si="19"/>
        <v>16</v>
      </c>
      <c r="CR141" s="15">
        <f t="shared" si="23"/>
        <v>0.6</v>
      </c>
      <c r="CS141" s="4">
        <f t="shared" si="24"/>
        <v>1.3333333333333333</v>
      </c>
      <c r="GY141" s="3"/>
      <c r="GZ141" s="3"/>
      <c r="HA141" s="3"/>
      <c r="HB141" s="3"/>
      <c r="HC141" s="3"/>
      <c r="HD141" s="3"/>
      <c r="HE141" s="3"/>
      <c r="HF141" s="3"/>
      <c r="HG141" s="3"/>
      <c r="HH141" s="3"/>
      <c r="HI141" s="3"/>
      <c r="HJ141" s="3"/>
      <c r="HK141" s="3"/>
      <c r="HL141" s="3"/>
      <c r="HM141" s="3"/>
      <c r="HN141" s="3"/>
    </row>
    <row r="142" spans="1:222" ht="12" customHeight="1" x14ac:dyDescent="0.2">
      <c r="B142" s="297" t="s">
        <v>381</v>
      </c>
      <c r="C142" s="298"/>
      <c r="D142" s="66" t="s">
        <v>110</v>
      </c>
      <c r="E142" s="103"/>
      <c r="F142" s="103"/>
      <c r="G142" s="103"/>
      <c r="H142" s="103"/>
      <c r="I142" s="103"/>
      <c r="J142" s="103"/>
      <c r="K142" s="103"/>
      <c r="L142" s="103"/>
      <c r="M142" s="103"/>
      <c r="N142" s="103"/>
      <c r="O142" s="103"/>
      <c r="P142" s="103"/>
      <c r="Q142" s="103"/>
      <c r="R142" s="103"/>
      <c r="S142" s="103"/>
      <c r="T142" s="104"/>
      <c r="U142" s="214"/>
      <c r="V142" s="215"/>
      <c r="W142" s="216" t="s">
        <v>149</v>
      </c>
      <c r="X142" s="246"/>
      <c r="Y142" s="281">
        <v>26</v>
      </c>
      <c r="Z142" s="238"/>
      <c r="AA142" s="237">
        <v>16</v>
      </c>
      <c r="AB142" s="328"/>
      <c r="AC142" s="281">
        <v>10</v>
      </c>
      <c r="AD142" s="238"/>
      <c r="AE142" s="237">
        <v>0</v>
      </c>
      <c r="AF142" s="238"/>
      <c r="AG142" s="237">
        <v>0</v>
      </c>
      <c r="AH142" s="238"/>
      <c r="AI142" s="237"/>
      <c r="AJ142" s="238"/>
      <c r="AK142" s="281"/>
      <c r="AL142" s="238"/>
      <c r="AM142" s="237"/>
      <c r="AN142" s="238"/>
      <c r="AO142" s="282"/>
      <c r="AP142" s="283"/>
      <c r="AQ142" s="281">
        <v>16</v>
      </c>
      <c r="AR142" s="238"/>
      <c r="AS142" s="237">
        <v>10</v>
      </c>
      <c r="AT142" s="238"/>
      <c r="AU142" s="282"/>
      <c r="AV142" s="283"/>
      <c r="AW142" s="281"/>
      <c r="AX142" s="238"/>
      <c r="AY142" s="237"/>
      <c r="AZ142" s="238"/>
      <c r="BA142" s="282"/>
      <c r="BB142" s="283"/>
      <c r="BC142" s="281"/>
      <c r="BD142" s="238"/>
      <c r="BE142" s="237"/>
      <c r="BF142" s="238"/>
      <c r="BG142" s="282"/>
      <c r="BH142" s="283"/>
      <c r="BI142" s="281"/>
      <c r="BJ142" s="238"/>
      <c r="BK142" s="237"/>
      <c r="BL142" s="238"/>
      <c r="BM142" s="282"/>
      <c r="BN142" s="283"/>
      <c r="BO142" s="281"/>
      <c r="BP142" s="238"/>
      <c r="BQ142" s="237"/>
      <c r="BR142" s="238"/>
      <c r="BS142" s="282"/>
      <c r="BT142" s="283"/>
      <c r="BU142" s="281"/>
      <c r="BV142" s="238"/>
      <c r="BW142" s="237"/>
      <c r="BX142" s="238"/>
      <c r="BY142" s="282"/>
      <c r="BZ142" s="283"/>
      <c r="CA142" s="262"/>
      <c r="CB142" s="263"/>
      <c r="CC142" s="216"/>
      <c r="CD142" s="215"/>
      <c r="CE142" s="225"/>
      <c r="CF142" s="226"/>
      <c r="CG142" s="98"/>
      <c r="CH142" s="99"/>
      <c r="CI142" s="99"/>
      <c r="CJ142" s="100"/>
      <c r="CK142" s="4"/>
      <c r="CL142" s="4"/>
      <c r="CM142" s="4">
        <f t="shared" si="31"/>
        <v>0.72222222222222221</v>
      </c>
      <c r="CN142" s="4">
        <f t="shared" si="17"/>
        <v>0.65</v>
      </c>
      <c r="CO142" s="4">
        <f t="shared" si="32"/>
        <v>0</v>
      </c>
      <c r="CP142" s="4">
        <f t="shared" si="18"/>
        <v>1.625</v>
      </c>
      <c r="CQ142" s="4">
        <f t="shared" si="19"/>
        <v>16</v>
      </c>
      <c r="CR142" s="15">
        <f t="shared" si="23"/>
        <v>0.6</v>
      </c>
      <c r="CS142" s="4">
        <f t="shared" si="24"/>
        <v>1.3333333333333333</v>
      </c>
      <c r="GY142" s="3"/>
      <c r="GZ142" s="3"/>
      <c r="HA142" s="3"/>
      <c r="HB142" s="3"/>
      <c r="HC142" s="3"/>
      <c r="HD142" s="3"/>
      <c r="HE142" s="3"/>
      <c r="HF142" s="3"/>
      <c r="HG142" s="3"/>
      <c r="HH142" s="3"/>
      <c r="HI142" s="3"/>
      <c r="HJ142" s="3"/>
      <c r="HK142" s="3"/>
      <c r="HL142" s="3"/>
      <c r="HM142" s="3"/>
      <c r="HN142" s="3"/>
    </row>
    <row r="143" spans="1:222" ht="12" customHeight="1" x14ac:dyDescent="0.2">
      <c r="B143" s="297" t="s">
        <v>382</v>
      </c>
      <c r="C143" s="298"/>
      <c r="D143" s="66" t="s">
        <v>120</v>
      </c>
      <c r="E143" s="103"/>
      <c r="F143" s="103"/>
      <c r="G143" s="103"/>
      <c r="H143" s="103"/>
      <c r="I143" s="103"/>
      <c r="J143" s="103"/>
      <c r="K143" s="103"/>
      <c r="L143" s="103"/>
      <c r="M143" s="103"/>
      <c r="N143" s="103"/>
      <c r="O143" s="103"/>
      <c r="P143" s="103"/>
      <c r="Q143" s="103"/>
      <c r="R143" s="103"/>
      <c r="S143" s="103"/>
      <c r="T143" s="104"/>
      <c r="U143" s="214"/>
      <c r="V143" s="215"/>
      <c r="W143" s="216" t="s">
        <v>213</v>
      </c>
      <c r="X143" s="246"/>
      <c r="Y143" s="281">
        <v>66</v>
      </c>
      <c r="Z143" s="238"/>
      <c r="AA143" s="237">
        <v>66</v>
      </c>
      <c r="AB143" s="328"/>
      <c r="AC143" s="281"/>
      <c r="AD143" s="238"/>
      <c r="AE143" s="237"/>
      <c r="AF143" s="238"/>
      <c r="AG143" s="237">
        <v>66</v>
      </c>
      <c r="AH143" s="238"/>
      <c r="AI143" s="237"/>
      <c r="AJ143" s="238"/>
      <c r="AK143" s="281"/>
      <c r="AL143" s="238"/>
      <c r="AM143" s="237"/>
      <c r="AN143" s="238"/>
      <c r="AO143" s="282"/>
      <c r="AP143" s="283"/>
      <c r="AQ143" s="281"/>
      <c r="AR143" s="238"/>
      <c r="AS143" s="237"/>
      <c r="AT143" s="238"/>
      <c r="AU143" s="282"/>
      <c r="AV143" s="283"/>
      <c r="AW143" s="281"/>
      <c r="AX143" s="238"/>
      <c r="AY143" s="237"/>
      <c r="AZ143" s="238"/>
      <c r="BA143" s="282"/>
      <c r="BB143" s="283"/>
      <c r="BC143" s="281"/>
      <c r="BD143" s="238"/>
      <c r="BE143" s="237"/>
      <c r="BF143" s="238"/>
      <c r="BG143" s="282"/>
      <c r="BH143" s="283"/>
      <c r="BI143" s="281">
        <v>34</v>
      </c>
      <c r="BJ143" s="238"/>
      <c r="BK143" s="237">
        <v>34</v>
      </c>
      <c r="BL143" s="238"/>
      <c r="BM143" s="282"/>
      <c r="BN143" s="283"/>
      <c r="BO143" s="281">
        <v>32</v>
      </c>
      <c r="BP143" s="238"/>
      <c r="BQ143" s="237">
        <v>32</v>
      </c>
      <c r="BR143" s="238"/>
      <c r="BS143" s="282"/>
      <c r="BT143" s="283"/>
      <c r="BU143" s="281"/>
      <c r="BV143" s="238"/>
      <c r="BW143" s="237"/>
      <c r="BX143" s="238"/>
      <c r="BY143" s="282"/>
      <c r="BZ143" s="283"/>
      <c r="CA143" s="262"/>
      <c r="CB143" s="263"/>
      <c r="CC143" s="216"/>
      <c r="CD143" s="215"/>
      <c r="CE143" s="225"/>
      <c r="CF143" s="226"/>
      <c r="CG143" s="98"/>
      <c r="CH143" s="99"/>
      <c r="CI143" s="99"/>
      <c r="CJ143" s="100"/>
      <c r="CK143" s="4"/>
      <c r="CL143" s="4"/>
      <c r="CM143" s="4">
        <f t="shared" si="31"/>
        <v>1.8333333333333333</v>
      </c>
      <c r="CN143" s="4">
        <f t="shared" si="17"/>
        <v>1.65</v>
      </c>
      <c r="CO143" s="4">
        <f t="shared" si="32"/>
        <v>0</v>
      </c>
      <c r="CP143" s="4">
        <f t="shared" si="18"/>
        <v>1</v>
      </c>
      <c r="CQ143" s="4">
        <f t="shared" si="19"/>
        <v>16</v>
      </c>
      <c r="CR143" s="15">
        <f t="shared" si="23"/>
        <v>2.4750000000000001</v>
      </c>
      <c r="CS143" s="4">
        <f t="shared" si="24"/>
        <v>5.5</v>
      </c>
      <c r="GY143" s="3"/>
      <c r="GZ143" s="3"/>
      <c r="HA143" s="3"/>
      <c r="HB143" s="3"/>
      <c r="HC143" s="3"/>
      <c r="HD143" s="3"/>
      <c r="HE143" s="3"/>
      <c r="HF143" s="3"/>
      <c r="HG143" s="3"/>
      <c r="HH143" s="3"/>
      <c r="HI143" s="3"/>
      <c r="HJ143" s="3"/>
      <c r="HK143" s="3"/>
      <c r="HL143" s="3"/>
      <c r="HM143" s="3"/>
      <c r="HN143" s="3"/>
    </row>
    <row r="144" spans="1:222" ht="12" customHeight="1" thickBot="1" x14ac:dyDescent="0.25">
      <c r="B144" s="458" t="s">
        <v>383</v>
      </c>
      <c r="C144" s="459"/>
      <c r="D144" s="126" t="s">
        <v>80</v>
      </c>
      <c r="E144" s="127"/>
      <c r="F144" s="127"/>
      <c r="G144" s="127"/>
      <c r="H144" s="127"/>
      <c r="I144" s="127"/>
      <c r="J144" s="127"/>
      <c r="K144" s="127"/>
      <c r="L144" s="127"/>
      <c r="M144" s="127"/>
      <c r="N144" s="127"/>
      <c r="O144" s="127"/>
      <c r="P144" s="127"/>
      <c r="Q144" s="127"/>
      <c r="R144" s="127"/>
      <c r="S144" s="127"/>
      <c r="T144" s="128"/>
      <c r="U144" s="261"/>
      <c r="V144" s="224"/>
      <c r="W144" s="223" t="s">
        <v>212</v>
      </c>
      <c r="X144" s="252"/>
      <c r="Y144" s="312">
        <v>32</v>
      </c>
      <c r="Z144" s="241"/>
      <c r="AA144" s="240">
        <v>32</v>
      </c>
      <c r="AB144" s="327"/>
      <c r="AC144" s="312">
        <v>0</v>
      </c>
      <c r="AD144" s="241"/>
      <c r="AE144" s="240">
        <v>0</v>
      </c>
      <c r="AF144" s="241"/>
      <c r="AG144" s="240">
        <v>32</v>
      </c>
      <c r="AH144" s="241"/>
      <c r="AI144" s="240"/>
      <c r="AJ144" s="241"/>
      <c r="AK144" s="312"/>
      <c r="AL144" s="241"/>
      <c r="AM144" s="240"/>
      <c r="AN144" s="241"/>
      <c r="AO144" s="332"/>
      <c r="AP144" s="333"/>
      <c r="AQ144" s="312"/>
      <c r="AR144" s="241"/>
      <c r="AS144" s="240"/>
      <c r="AT144" s="241"/>
      <c r="AU144" s="332"/>
      <c r="AV144" s="333"/>
      <c r="AW144" s="312"/>
      <c r="AX144" s="241"/>
      <c r="AY144" s="240"/>
      <c r="AZ144" s="241"/>
      <c r="BA144" s="332"/>
      <c r="BB144" s="333"/>
      <c r="BC144" s="312"/>
      <c r="BD144" s="241"/>
      <c r="BE144" s="240"/>
      <c r="BF144" s="241"/>
      <c r="BG144" s="332"/>
      <c r="BH144" s="333"/>
      <c r="BI144" s="312"/>
      <c r="BJ144" s="241"/>
      <c r="BK144" s="240"/>
      <c r="BL144" s="241"/>
      <c r="BM144" s="332"/>
      <c r="BN144" s="333"/>
      <c r="BO144" s="312"/>
      <c r="BP144" s="241"/>
      <c r="BQ144" s="240"/>
      <c r="BR144" s="241"/>
      <c r="BS144" s="332"/>
      <c r="BT144" s="333"/>
      <c r="BU144" s="312">
        <v>32</v>
      </c>
      <c r="BV144" s="241"/>
      <c r="BW144" s="240">
        <v>32</v>
      </c>
      <c r="BX144" s="241"/>
      <c r="BY144" s="332"/>
      <c r="BZ144" s="333"/>
      <c r="CA144" s="313"/>
      <c r="CB144" s="268"/>
      <c r="CC144" s="223"/>
      <c r="CD144" s="224"/>
      <c r="CE144" s="352"/>
      <c r="CF144" s="357"/>
      <c r="CG144" s="129"/>
      <c r="CH144" s="130"/>
      <c r="CI144" s="130"/>
      <c r="CJ144" s="131"/>
      <c r="CK144" s="4"/>
      <c r="CL144" s="4"/>
      <c r="CM144" s="4">
        <f t="shared" si="31"/>
        <v>0.88888888888888884</v>
      </c>
      <c r="CN144" s="4">
        <f t="shared" si="17"/>
        <v>0.8</v>
      </c>
      <c r="CO144" s="4">
        <f t="shared" si="32"/>
        <v>0</v>
      </c>
      <c r="CP144" s="4">
        <f t="shared" si="18"/>
        <v>1</v>
      </c>
      <c r="CQ144" s="4">
        <f t="shared" si="19"/>
        <v>16</v>
      </c>
      <c r="CR144" s="15">
        <f t="shared" si="23"/>
        <v>1.2</v>
      </c>
      <c r="CS144" s="4">
        <f t="shared" si="24"/>
        <v>2.6666666666666665</v>
      </c>
      <c r="GY144" s="3"/>
      <c r="GZ144" s="3"/>
      <c r="HA144" s="3"/>
      <c r="HB144" s="3"/>
      <c r="HC144" s="3"/>
      <c r="HD144" s="3"/>
      <c r="HE144" s="3"/>
      <c r="HF144" s="3"/>
      <c r="HG144" s="3"/>
      <c r="HH144" s="3"/>
      <c r="HI144" s="3"/>
      <c r="HJ144" s="3"/>
      <c r="HK144" s="3"/>
      <c r="HL144" s="3"/>
      <c r="HM144" s="3"/>
      <c r="HN144" s="3"/>
    </row>
    <row r="145" spans="1:222" ht="12" customHeight="1" thickBot="1" x14ac:dyDescent="0.25">
      <c r="B145" s="435" t="s">
        <v>384</v>
      </c>
      <c r="C145" s="436"/>
      <c r="D145" s="121" t="s">
        <v>215</v>
      </c>
      <c r="E145" s="107"/>
      <c r="F145" s="107"/>
      <c r="G145" s="107"/>
      <c r="H145" s="107"/>
      <c r="I145" s="107"/>
      <c r="J145" s="107"/>
      <c r="K145" s="107"/>
      <c r="L145" s="107"/>
      <c r="M145" s="107"/>
      <c r="N145" s="107"/>
      <c r="O145" s="107"/>
      <c r="P145" s="107"/>
      <c r="Q145" s="107"/>
      <c r="R145" s="107"/>
      <c r="S145" s="107"/>
      <c r="T145" s="122"/>
      <c r="U145" s="366"/>
      <c r="V145" s="462"/>
      <c r="W145" s="330" t="s">
        <v>148</v>
      </c>
      <c r="X145" s="331"/>
      <c r="Y145" s="329">
        <f>SUM(Y146:Z149)</f>
        <v>564</v>
      </c>
      <c r="Z145" s="220"/>
      <c r="AA145" s="219">
        <f>SUM(AA146:AB149)</f>
        <v>460</v>
      </c>
      <c r="AB145" s="326"/>
      <c r="AC145" s="329">
        <f>SUM(AC146:AD149)</f>
        <v>48</v>
      </c>
      <c r="AD145" s="220"/>
      <c r="AE145" s="460">
        <f>SUM(AE146:AF149)</f>
        <v>0</v>
      </c>
      <c r="AF145" s="461"/>
      <c r="AG145" s="219">
        <f>SUM(AG146:AH149)</f>
        <v>412</v>
      </c>
      <c r="AH145" s="220"/>
      <c r="AI145" s="219">
        <f>SUM(AI146:AJ149)</f>
        <v>0</v>
      </c>
      <c r="AJ145" s="220"/>
      <c r="AK145" s="219">
        <f>SUM(AK146:AL149)</f>
        <v>144</v>
      </c>
      <c r="AL145" s="220"/>
      <c r="AM145" s="219">
        <f>SUM(AM146:AN149)</f>
        <v>118</v>
      </c>
      <c r="AN145" s="220"/>
      <c r="AO145" s="219">
        <f>SUM(AO146:AP149)</f>
        <v>0</v>
      </c>
      <c r="AP145" s="220"/>
      <c r="AQ145" s="219">
        <f>SUM(AQ146:AR149)</f>
        <v>64</v>
      </c>
      <c r="AR145" s="220"/>
      <c r="AS145" s="219">
        <f>SUM(AS146:AT149)</f>
        <v>64</v>
      </c>
      <c r="AT145" s="220"/>
      <c r="AU145" s="219">
        <f>SUM(AU146:AV149)</f>
        <v>0</v>
      </c>
      <c r="AV145" s="220"/>
      <c r="AW145" s="219">
        <f>SUM(AW146:AX149)</f>
        <v>118</v>
      </c>
      <c r="AX145" s="220"/>
      <c r="AY145" s="219">
        <f>SUM(AY146:AZ149)</f>
        <v>100</v>
      </c>
      <c r="AZ145" s="220"/>
      <c r="BA145" s="219">
        <f>SUM(BA146:BB149)</f>
        <v>0</v>
      </c>
      <c r="BB145" s="220"/>
      <c r="BC145" s="219">
        <f>SUM(BC146:BD149)</f>
        <v>64</v>
      </c>
      <c r="BD145" s="220"/>
      <c r="BE145" s="219">
        <f>SUM(BE146:BF149)</f>
        <v>64</v>
      </c>
      <c r="BF145" s="220"/>
      <c r="BG145" s="219">
        <f>SUM(BG146:BH149)</f>
        <v>0</v>
      </c>
      <c r="BH145" s="220"/>
      <c r="BI145" s="219">
        <f>SUM(BI146:BJ149)</f>
        <v>34</v>
      </c>
      <c r="BJ145" s="220"/>
      <c r="BK145" s="219">
        <f>SUM(BK146:BL149)</f>
        <v>34</v>
      </c>
      <c r="BL145" s="220"/>
      <c r="BM145" s="219">
        <f>SUM(BM146:BN149)</f>
        <v>0</v>
      </c>
      <c r="BN145" s="220"/>
      <c r="BO145" s="219">
        <f>SUM(BO146:BP149)</f>
        <v>32</v>
      </c>
      <c r="BP145" s="220"/>
      <c r="BQ145" s="219">
        <f>SUM(BQ146:BR149)</f>
        <v>32</v>
      </c>
      <c r="BR145" s="220"/>
      <c r="BS145" s="219">
        <f>SUM(BS146:BT149)</f>
        <v>0</v>
      </c>
      <c r="BT145" s="220"/>
      <c r="BU145" s="219">
        <f>SUM(BU146:BV149)</f>
        <v>108</v>
      </c>
      <c r="BV145" s="220"/>
      <c r="BW145" s="219">
        <f>SUM(BW146:BX149)</f>
        <v>48</v>
      </c>
      <c r="BX145" s="220"/>
      <c r="BY145" s="219">
        <f>SUM(BY146:BZ149)</f>
        <v>0</v>
      </c>
      <c r="BZ145" s="220"/>
      <c r="CA145" s="219">
        <f>SUM(CA146:CB149)</f>
        <v>0</v>
      </c>
      <c r="CB145" s="220"/>
      <c r="CC145" s="219">
        <f>SUM(CC146:CD149)</f>
        <v>0</v>
      </c>
      <c r="CD145" s="220"/>
      <c r="CE145" s="219">
        <f>SUM(CE146:CF149)</f>
        <v>0</v>
      </c>
      <c r="CF145" s="220"/>
      <c r="CG145" s="105"/>
      <c r="CH145" s="90"/>
      <c r="CI145" s="90"/>
      <c r="CJ145" s="106"/>
      <c r="CK145" s="4"/>
      <c r="CL145" s="4"/>
      <c r="CM145" s="4">
        <f t="shared" si="31"/>
        <v>15.666666666666666</v>
      </c>
      <c r="CN145" s="4">
        <f t="shared" si="17"/>
        <v>14.1</v>
      </c>
      <c r="CO145" s="4">
        <f t="shared" si="32"/>
        <v>0</v>
      </c>
      <c r="CP145" s="4">
        <f t="shared" si="18"/>
        <v>1.2260869565217392</v>
      </c>
      <c r="CQ145" s="4">
        <f t="shared" si="19"/>
        <v>16</v>
      </c>
      <c r="CR145" s="15">
        <f t="shared" si="23"/>
        <v>17.25</v>
      </c>
      <c r="CS145" s="4">
        <f t="shared" si="24"/>
        <v>38.333333333333336</v>
      </c>
      <c r="GY145" s="3"/>
      <c r="GZ145" s="3"/>
      <c r="HA145" s="3"/>
      <c r="HB145" s="3"/>
      <c r="HC145" s="3"/>
      <c r="HD145" s="3"/>
      <c r="HE145" s="3"/>
      <c r="HF145" s="3"/>
      <c r="HG145" s="3"/>
      <c r="HH145" s="3"/>
      <c r="HI145" s="3"/>
      <c r="HJ145" s="3"/>
      <c r="HK145" s="3"/>
      <c r="HL145" s="3"/>
      <c r="HM145" s="3"/>
      <c r="HN145" s="3"/>
    </row>
    <row r="146" spans="1:222" ht="12" customHeight="1" x14ac:dyDescent="0.2">
      <c r="B146" s="290" t="s">
        <v>385</v>
      </c>
      <c r="C146" s="291"/>
      <c r="D146" s="92" t="s">
        <v>119</v>
      </c>
      <c r="E146" s="92"/>
      <c r="F146" s="92"/>
      <c r="G146" s="92"/>
      <c r="H146" s="92"/>
      <c r="I146" s="92"/>
      <c r="J146" s="92"/>
      <c r="K146" s="92"/>
      <c r="L146" s="92"/>
      <c r="M146" s="92"/>
      <c r="N146" s="92"/>
      <c r="O146" s="92"/>
      <c r="P146" s="92"/>
      <c r="Q146" s="92"/>
      <c r="R146" s="92"/>
      <c r="S146" s="92"/>
      <c r="T146" s="93"/>
      <c r="U146" s="292"/>
      <c r="V146" s="293"/>
      <c r="W146" s="221">
        <v>3</v>
      </c>
      <c r="X146" s="294"/>
      <c r="Y146" s="236">
        <v>50</v>
      </c>
      <c r="Z146" s="222"/>
      <c r="AA146" s="221">
        <v>32</v>
      </c>
      <c r="AB146" s="294"/>
      <c r="AC146" s="236">
        <v>0</v>
      </c>
      <c r="AD146" s="222"/>
      <c r="AE146" s="221">
        <v>0</v>
      </c>
      <c r="AF146" s="222"/>
      <c r="AG146" s="221">
        <v>32</v>
      </c>
      <c r="AH146" s="222"/>
      <c r="AI146" s="221"/>
      <c r="AJ146" s="294"/>
      <c r="AK146" s="236"/>
      <c r="AL146" s="222"/>
      <c r="AM146" s="221"/>
      <c r="AN146" s="222"/>
      <c r="AO146" s="221"/>
      <c r="AP146" s="294"/>
      <c r="AQ146" s="236"/>
      <c r="AR146" s="222"/>
      <c r="AS146" s="316"/>
      <c r="AT146" s="317"/>
      <c r="AU146" s="221"/>
      <c r="AV146" s="294"/>
      <c r="AW146" s="236">
        <v>50</v>
      </c>
      <c r="AX146" s="222"/>
      <c r="AY146" s="221">
        <v>32</v>
      </c>
      <c r="AZ146" s="222"/>
      <c r="BA146" s="221"/>
      <c r="BB146" s="294"/>
      <c r="BC146" s="236"/>
      <c r="BD146" s="222"/>
      <c r="BE146" s="221"/>
      <c r="BF146" s="222"/>
      <c r="BG146" s="221"/>
      <c r="BH146" s="294"/>
      <c r="BI146" s="236"/>
      <c r="BJ146" s="222"/>
      <c r="BK146" s="316"/>
      <c r="BL146" s="317"/>
      <c r="BM146" s="221"/>
      <c r="BN146" s="294"/>
      <c r="BO146" s="236"/>
      <c r="BP146" s="222"/>
      <c r="BQ146" s="316"/>
      <c r="BR146" s="317"/>
      <c r="BS146" s="314"/>
      <c r="BT146" s="315"/>
      <c r="BU146" s="292"/>
      <c r="BV146" s="293"/>
      <c r="BW146" s="427"/>
      <c r="BX146" s="456"/>
      <c r="BY146" s="314"/>
      <c r="BZ146" s="315"/>
      <c r="CA146" s="292"/>
      <c r="CB146" s="293"/>
      <c r="CC146" s="427"/>
      <c r="CD146" s="456"/>
      <c r="CE146" s="314"/>
      <c r="CF146" s="315"/>
      <c r="CG146" s="91" t="s">
        <v>252</v>
      </c>
      <c r="CH146" s="92"/>
      <c r="CI146" s="92"/>
      <c r="CJ146" s="93"/>
      <c r="CK146" s="4"/>
      <c r="CL146" s="4"/>
      <c r="CM146" s="4">
        <f t="shared" si="31"/>
        <v>1.3888888888888888</v>
      </c>
      <c r="CN146" s="4">
        <f t="shared" si="17"/>
        <v>1.25</v>
      </c>
      <c r="CO146" s="4">
        <f t="shared" si="32"/>
        <v>0</v>
      </c>
      <c r="CP146" s="4">
        <f t="shared" si="18"/>
        <v>1.5625</v>
      </c>
      <c r="CQ146" s="4">
        <f t="shared" si="19"/>
        <v>16</v>
      </c>
      <c r="CR146" s="15">
        <f t="shared" si="23"/>
        <v>1.2</v>
      </c>
      <c r="CS146" s="4">
        <f t="shared" si="24"/>
        <v>2.6666666666666665</v>
      </c>
      <c r="GY146" s="3"/>
      <c r="GZ146" s="3"/>
      <c r="HA146" s="3"/>
      <c r="HB146" s="3"/>
      <c r="HC146" s="3"/>
      <c r="HD146" s="3"/>
      <c r="HE146" s="3"/>
      <c r="HF146" s="3"/>
      <c r="HG146" s="3"/>
      <c r="HH146" s="3"/>
      <c r="HI146" s="3"/>
      <c r="HJ146" s="3"/>
      <c r="HK146" s="3"/>
      <c r="HL146" s="3"/>
      <c r="HM146" s="3"/>
      <c r="HN146" s="3"/>
    </row>
    <row r="147" spans="1:222" ht="12" customHeight="1" x14ac:dyDescent="0.2">
      <c r="B147" s="297" t="s">
        <v>386</v>
      </c>
      <c r="C147" s="298"/>
      <c r="D147" s="33" t="s">
        <v>120</v>
      </c>
      <c r="E147" s="33"/>
      <c r="F147" s="33"/>
      <c r="G147" s="33"/>
      <c r="H147" s="33"/>
      <c r="I147" s="33"/>
      <c r="J147" s="33"/>
      <c r="K147" s="33"/>
      <c r="L147" s="33"/>
      <c r="M147" s="33"/>
      <c r="N147" s="33"/>
      <c r="O147" s="33"/>
      <c r="P147" s="33"/>
      <c r="Q147" s="33"/>
      <c r="R147" s="33"/>
      <c r="S147" s="33"/>
      <c r="T147" s="132"/>
      <c r="U147" s="110"/>
      <c r="V147" s="76"/>
      <c r="W147" s="237" t="s">
        <v>306</v>
      </c>
      <c r="X147" s="328"/>
      <c r="Y147" s="281">
        <v>330</v>
      </c>
      <c r="Z147" s="238"/>
      <c r="AA147" s="237">
        <v>330</v>
      </c>
      <c r="AB147" s="328"/>
      <c r="AC147" s="133"/>
      <c r="AD147" s="134"/>
      <c r="AE147" s="135"/>
      <c r="AF147" s="134"/>
      <c r="AG147" s="237">
        <v>330</v>
      </c>
      <c r="AH147" s="238"/>
      <c r="AI147" s="135"/>
      <c r="AJ147" s="136"/>
      <c r="AK147" s="281">
        <v>68</v>
      </c>
      <c r="AL147" s="238"/>
      <c r="AM147" s="237">
        <v>68</v>
      </c>
      <c r="AN147" s="238"/>
      <c r="AO147" s="135"/>
      <c r="AP147" s="136"/>
      <c r="AQ147" s="281">
        <v>64</v>
      </c>
      <c r="AR147" s="238"/>
      <c r="AS147" s="237">
        <v>64</v>
      </c>
      <c r="AT147" s="238"/>
      <c r="AU147" s="135"/>
      <c r="AV147" s="136"/>
      <c r="AW147" s="281">
        <v>68</v>
      </c>
      <c r="AX147" s="238"/>
      <c r="AY147" s="237">
        <v>68</v>
      </c>
      <c r="AZ147" s="238"/>
      <c r="BA147" s="135"/>
      <c r="BB147" s="136"/>
      <c r="BC147" s="281">
        <v>64</v>
      </c>
      <c r="BD147" s="238"/>
      <c r="BE147" s="237">
        <v>64</v>
      </c>
      <c r="BF147" s="238"/>
      <c r="BG147" s="135"/>
      <c r="BH147" s="136"/>
      <c r="BI147" s="281">
        <v>34</v>
      </c>
      <c r="BJ147" s="238"/>
      <c r="BK147" s="237">
        <v>34</v>
      </c>
      <c r="BL147" s="238"/>
      <c r="BM147" s="135"/>
      <c r="BN147" s="136"/>
      <c r="BO147" s="281">
        <v>32</v>
      </c>
      <c r="BP147" s="238"/>
      <c r="BQ147" s="237">
        <v>32</v>
      </c>
      <c r="BR147" s="238"/>
      <c r="BS147" s="73"/>
      <c r="BT147" s="113"/>
      <c r="BU147" s="110"/>
      <c r="BV147" s="76"/>
      <c r="BW147" s="137"/>
      <c r="BX147" s="71"/>
      <c r="BY147" s="73"/>
      <c r="BZ147" s="113"/>
      <c r="CA147" s="110"/>
      <c r="CB147" s="76"/>
      <c r="CC147" s="137"/>
      <c r="CD147" s="71"/>
      <c r="CE147" s="73"/>
      <c r="CF147" s="113"/>
      <c r="CG147" s="98" t="s">
        <v>324</v>
      </c>
      <c r="CH147" s="99"/>
      <c r="CI147" s="99"/>
      <c r="CJ147" s="100"/>
      <c r="CK147" s="4"/>
      <c r="CL147" s="4"/>
      <c r="CM147" s="4">
        <f t="shared" si="31"/>
        <v>9.1666666666666661</v>
      </c>
      <c r="CN147" s="4">
        <f t="shared" si="17"/>
        <v>8.25</v>
      </c>
      <c r="CO147" s="4">
        <f t="shared" si="32"/>
        <v>0</v>
      </c>
      <c r="CP147" s="4">
        <f t="shared" si="18"/>
        <v>1</v>
      </c>
      <c r="CQ147" s="4">
        <f t="shared" si="19"/>
        <v>16</v>
      </c>
      <c r="CR147" s="15">
        <f t="shared" si="23"/>
        <v>12.375</v>
      </c>
      <c r="CS147" s="4">
        <f t="shared" si="24"/>
        <v>27.5</v>
      </c>
      <c r="GY147" s="3"/>
      <c r="GZ147" s="3"/>
      <c r="HA147" s="3"/>
      <c r="HB147" s="3"/>
      <c r="HC147" s="3"/>
      <c r="HD147" s="3"/>
      <c r="HE147" s="3"/>
      <c r="HF147" s="3"/>
      <c r="HG147" s="3"/>
      <c r="HH147" s="3"/>
      <c r="HI147" s="3"/>
      <c r="HJ147" s="3"/>
      <c r="HK147" s="3"/>
      <c r="HL147" s="3"/>
      <c r="HM147" s="3"/>
      <c r="HN147" s="3"/>
    </row>
    <row r="148" spans="1:222" ht="12" customHeight="1" x14ac:dyDescent="0.2">
      <c r="B148" s="194" t="s">
        <v>494</v>
      </c>
      <c r="C148" s="195"/>
      <c r="D148" s="542" t="s">
        <v>488</v>
      </c>
      <c r="E148" s="521"/>
      <c r="F148" s="521"/>
      <c r="G148" s="521"/>
      <c r="H148" s="521"/>
      <c r="I148" s="521"/>
      <c r="J148" s="521"/>
      <c r="K148" s="521"/>
      <c r="L148" s="521"/>
      <c r="M148" s="521"/>
      <c r="N148" s="521"/>
      <c r="O148" s="521"/>
      <c r="P148" s="521"/>
      <c r="Q148" s="521"/>
      <c r="R148" s="521"/>
      <c r="S148" s="521"/>
      <c r="T148" s="522"/>
      <c r="U148" s="183"/>
      <c r="V148" s="184"/>
      <c r="W148" s="237">
        <v>1</v>
      </c>
      <c r="X148" s="328"/>
      <c r="Y148" s="281">
        <v>76</v>
      </c>
      <c r="Z148" s="238"/>
      <c r="AA148" s="237">
        <v>50</v>
      </c>
      <c r="AB148" s="328"/>
      <c r="AC148" s="281">
        <v>16</v>
      </c>
      <c r="AD148" s="238"/>
      <c r="AE148" s="185"/>
      <c r="AF148" s="188"/>
      <c r="AG148" s="237">
        <v>34</v>
      </c>
      <c r="AH148" s="238"/>
      <c r="AI148" s="185"/>
      <c r="AJ148" s="186"/>
      <c r="AK148" s="281">
        <v>76</v>
      </c>
      <c r="AL148" s="238"/>
      <c r="AM148" s="237">
        <v>50</v>
      </c>
      <c r="AN148" s="238"/>
      <c r="AO148" s="185"/>
      <c r="AP148" s="186"/>
      <c r="AQ148" s="187"/>
      <c r="AR148" s="188"/>
      <c r="AS148" s="185"/>
      <c r="AT148" s="188"/>
      <c r="AU148" s="185"/>
      <c r="AV148" s="186"/>
      <c r="AW148" s="187"/>
      <c r="AX148" s="188"/>
      <c r="AY148" s="185"/>
      <c r="AZ148" s="188"/>
      <c r="BA148" s="185"/>
      <c r="BB148" s="186"/>
      <c r="BC148" s="187"/>
      <c r="BD148" s="188"/>
      <c r="BE148" s="185"/>
      <c r="BF148" s="188"/>
      <c r="BG148" s="185"/>
      <c r="BH148" s="186"/>
      <c r="BI148" s="187"/>
      <c r="BJ148" s="188"/>
      <c r="BK148" s="185"/>
      <c r="BL148" s="188"/>
      <c r="BM148" s="185"/>
      <c r="BN148" s="186"/>
      <c r="BO148" s="187"/>
      <c r="BP148" s="188"/>
      <c r="BQ148" s="185"/>
      <c r="BR148" s="188"/>
      <c r="BS148" s="189"/>
      <c r="BT148" s="190"/>
      <c r="BU148" s="183"/>
      <c r="BV148" s="184"/>
      <c r="BW148" s="191"/>
      <c r="BX148" s="192"/>
      <c r="BY148" s="189"/>
      <c r="BZ148" s="190"/>
      <c r="CA148" s="183"/>
      <c r="CB148" s="184"/>
      <c r="CC148" s="191"/>
      <c r="CD148" s="192"/>
      <c r="CE148" s="189"/>
      <c r="CF148" s="190"/>
      <c r="CG148" s="193"/>
      <c r="CH148" s="33"/>
      <c r="CI148" s="33"/>
      <c r="CJ148" s="132"/>
      <c r="CK148" s="4"/>
      <c r="CL148" s="4"/>
      <c r="CM148" s="4">
        <f t="shared" si="31"/>
        <v>2.1111111111111112</v>
      </c>
      <c r="CN148" s="4">
        <f t="shared" si="17"/>
        <v>1.9</v>
      </c>
      <c r="CO148" s="4"/>
      <c r="CP148" s="4">
        <f t="shared" si="18"/>
        <v>1.52</v>
      </c>
      <c r="CR148" s="15">
        <f t="shared" si="23"/>
        <v>1.875</v>
      </c>
      <c r="CS148" s="4">
        <f t="shared" si="24"/>
        <v>4.166666666666667</v>
      </c>
      <c r="GY148" s="3"/>
      <c r="GZ148" s="3"/>
      <c r="HA148" s="3"/>
      <c r="HB148" s="3"/>
      <c r="HC148" s="3"/>
      <c r="HD148" s="3"/>
      <c r="HE148" s="3"/>
      <c r="HF148" s="3"/>
      <c r="HG148" s="3"/>
      <c r="HH148" s="3"/>
      <c r="HI148" s="3"/>
      <c r="HJ148" s="3"/>
      <c r="HK148" s="3"/>
      <c r="HL148" s="3"/>
      <c r="HM148" s="3"/>
      <c r="HN148" s="3"/>
    </row>
    <row r="149" spans="1:222" ht="24" customHeight="1" thickBot="1" x14ac:dyDescent="0.25">
      <c r="B149" s="458" t="s">
        <v>486</v>
      </c>
      <c r="C149" s="459"/>
      <c r="D149" s="505" t="s">
        <v>74</v>
      </c>
      <c r="E149" s="506"/>
      <c r="F149" s="506"/>
      <c r="G149" s="506"/>
      <c r="H149" s="506"/>
      <c r="I149" s="506"/>
      <c r="J149" s="506"/>
      <c r="K149" s="506"/>
      <c r="L149" s="506"/>
      <c r="M149" s="506"/>
      <c r="N149" s="506"/>
      <c r="O149" s="506"/>
      <c r="P149" s="506"/>
      <c r="Q149" s="506"/>
      <c r="R149" s="506"/>
      <c r="S149" s="506"/>
      <c r="T149" s="507"/>
      <c r="U149" s="261"/>
      <c r="V149" s="224"/>
      <c r="W149" s="223" t="s">
        <v>307</v>
      </c>
      <c r="X149" s="252"/>
      <c r="Y149" s="312">
        <f>SUM(CA149+BU149+BO149+BI149+BC149+AW149+AQ149+AK149)</f>
        <v>108</v>
      </c>
      <c r="Z149" s="241"/>
      <c r="AA149" s="240">
        <f>SUM(CC149+BW149+BQ149+BK149+BE149+AY149+AS149+AM149)</f>
        <v>48</v>
      </c>
      <c r="AB149" s="327"/>
      <c r="AC149" s="312">
        <v>32</v>
      </c>
      <c r="AD149" s="241"/>
      <c r="AE149" s="240"/>
      <c r="AF149" s="241"/>
      <c r="AG149" s="240">
        <v>16</v>
      </c>
      <c r="AH149" s="241"/>
      <c r="AI149" s="240"/>
      <c r="AJ149" s="327"/>
      <c r="AK149" s="312"/>
      <c r="AL149" s="241"/>
      <c r="AM149" s="240"/>
      <c r="AN149" s="241"/>
      <c r="AO149" s="240"/>
      <c r="AP149" s="327"/>
      <c r="AQ149" s="312"/>
      <c r="AR149" s="241"/>
      <c r="AS149" s="240"/>
      <c r="AT149" s="241"/>
      <c r="AU149" s="240"/>
      <c r="AV149" s="327"/>
      <c r="AW149" s="312"/>
      <c r="AX149" s="241"/>
      <c r="AY149" s="240"/>
      <c r="AZ149" s="241"/>
      <c r="BA149" s="240"/>
      <c r="BB149" s="327"/>
      <c r="BC149" s="312"/>
      <c r="BD149" s="241"/>
      <c r="BE149" s="240"/>
      <c r="BF149" s="241"/>
      <c r="BG149" s="240"/>
      <c r="BH149" s="327"/>
      <c r="BI149" s="312"/>
      <c r="BJ149" s="241"/>
      <c r="BK149" s="240"/>
      <c r="BL149" s="241"/>
      <c r="BM149" s="240"/>
      <c r="BN149" s="327"/>
      <c r="BO149" s="312"/>
      <c r="BP149" s="241"/>
      <c r="BQ149" s="240"/>
      <c r="BR149" s="241"/>
      <c r="BS149" s="223"/>
      <c r="BT149" s="252"/>
      <c r="BU149" s="312">
        <v>108</v>
      </c>
      <c r="BV149" s="241"/>
      <c r="BW149" s="240">
        <v>48</v>
      </c>
      <c r="BX149" s="241"/>
      <c r="BY149" s="223"/>
      <c r="BZ149" s="252"/>
      <c r="CA149" s="313"/>
      <c r="CB149" s="268"/>
      <c r="CC149" s="223"/>
      <c r="CD149" s="224"/>
      <c r="CE149" s="223"/>
      <c r="CF149" s="252"/>
      <c r="CG149" s="129" t="s">
        <v>190</v>
      </c>
      <c r="CH149" s="130"/>
      <c r="CI149" s="130"/>
      <c r="CJ149" s="131"/>
      <c r="CK149" s="4"/>
      <c r="CL149" s="4"/>
      <c r="CM149" s="4">
        <f t="shared" si="31"/>
        <v>3</v>
      </c>
      <c r="CN149" s="4">
        <f t="shared" si="17"/>
        <v>2.7</v>
      </c>
      <c r="CO149" s="4">
        <f t="shared" si="32"/>
        <v>0</v>
      </c>
      <c r="CP149" s="4">
        <f t="shared" si="18"/>
        <v>2.25</v>
      </c>
      <c r="CQ149" s="4">
        <f t="shared" si="19"/>
        <v>16</v>
      </c>
      <c r="CR149" s="15">
        <f t="shared" si="23"/>
        <v>1.8</v>
      </c>
      <c r="CS149" s="4">
        <f t="shared" si="24"/>
        <v>4</v>
      </c>
      <c r="GY149" s="3"/>
      <c r="GZ149" s="3"/>
      <c r="HA149" s="3"/>
      <c r="HB149" s="3"/>
      <c r="HC149" s="3"/>
      <c r="HD149" s="3"/>
      <c r="HE149" s="3"/>
      <c r="HF149" s="3"/>
      <c r="HG149" s="3"/>
      <c r="HH149" s="3"/>
      <c r="HI149" s="3"/>
      <c r="HJ149" s="3"/>
      <c r="HK149" s="3"/>
      <c r="HL149" s="3"/>
      <c r="HM149" s="3"/>
      <c r="HN149" s="3"/>
    </row>
    <row r="150" spans="1:222" s="90" customFormat="1" ht="12" customHeight="1" thickBot="1" x14ac:dyDescent="0.25">
      <c r="A150" s="4"/>
      <c r="B150" s="138"/>
      <c r="C150" s="139"/>
      <c r="D150" s="107" t="s">
        <v>104</v>
      </c>
      <c r="X150" s="106"/>
      <c r="Y150" s="526">
        <f>Y41+Y88</f>
        <v>7837</v>
      </c>
      <c r="Z150" s="527"/>
      <c r="AA150" s="288">
        <f>AA41+AA88</f>
        <v>3718</v>
      </c>
      <c r="AB150" s="289"/>
      <c r="AC150" s="273">
        <f>AC41+AC88</f>
        <v>2221</v>
      </c>
      <c r="AD150" s="274"/>
      <c r="AE150" s="288">
        <f>AE41+AE88</f>
        <v>502</v>
      </c>
      <c r="AF150" s="274"/>
      <c r="AG150" s="288">
        <f>AG41+AG88</f>
        <v>896</v>
      </c>
      <c r="AH150" s="274"/>
      <c r="AI150" s="288">
        <f>AI41+AI88</f>
        <v>99</v>
      </c>
      <c r="AJ150" s="289"/>
      <c r="AK150" s="273">
        <f>AK41+AK88</f>
        <v>1056</v>
      </c>
      <c r="AL150" s="274"/>
      <c r="AM150" s="288">
        <f>AM41+AM88</f>
        <v>504</v>
      </c>
      <c r="AN150" s="274"/>
      <c r="AO150" s="288">
        <f>AO41+AO88</f>
        <v>27</v>
      </c>
      <c r="AP150" s="289"/>
      <c r="AQ150" s="273">
        <f>AQ41+AQ88</f>
        <v>1112</v>
      </c>
      <c r="AR150" s="274"/>
      <c r="AS150" s="288">
        <f>AS41+AS88</f>
        <v>518</v>
      </c>
      <c r="AT150" s="274"/>
      <c r="AU150" s="288">
        <f>AU41+AU88</f>
        <v>30</v>
      </c>
      <c r="AV150" s="289"/>
      <c r="AW150" s="273">
        <f>AW41+AW88</f>
        <v>1048</v>
      </c>
      <c r="AX150" s="274"/>
      <c r="AY150" s="288">
        <f>AY41+AY88</f>
        <v>504</v>
      </c>
      <c r="AZ150" s="274"/>
      <c r="BA150" s="288">
        <f>BA41+BA88</f>
        <v>27</v>
      </c>
      <c r="BB150" s="289"/>
      <c r="BC150" s="273">
        <f>BC41+BC88</f>
        <v>1036</v>
      </c>
      <c r="BD150" s="274"/>
      <c r="BE150" s="288">
        <f>BE41+BE88</f>
        <v>486</v>
      </c>
      <c r="BF150" s="274"/>
      <c r="BG150" s="288">
        <f>BG41+BG88</f>
        <v>28</v>
      </c>
      <c r="BH150" s="289"/>
      <c r="BI150" s="273">
        <f>BI41+BI88</f>
        <v>1012</v>
      </c>
      <c r="BJ150" s="274"/>
      <c r="BK150" s="288">
        <f>BK41+BK88</f>
        <v>492</v>
      </c>
      <c r="BL150" s="274"/>
      <c r="BM150" s="288">
        <f>BM41+BM88</f>
        <v>26</v>
      </c>
      <c r="BN150" s="289"/>
      <c r="BO150" s="273">
        <f>BO41+BO88</f>
        <v>1084</v>
      </c>
      <c r="BP150" s="274"/>
      <c r="BQ150" s="288">
        <f>BQ41+BQ88</f>
        <v>496</v>
      </c>
      <c r="BR150" s="274"/>
      <c r="BS150" s="288">
        <f>BS41+BS88</f>
        <v>30</v>
      </c>
      <c r="BT150" s="289"/>
      <c r="BU150" s="273">
        <f>BU41+BU88</f>
        <v>1008</v>
      </c>
      <c r="BV150" s="274"/>
      <c r="BW150" s="288">
        <f>BW41+BW88</f>
        <v>464</v>
      </c>
      <c r="BX150" s="274"/>
      <c r="BY150" s="288">
        <f>BY41+BY88</f>
        <v>27</v>
      </c>
      <c r="BZ150" s="289"/>
      <c r="CA150" s="273">
        <f>CA41+CA88</f>
        <v>481</v>
      </c>
      <c r="CB150" s="274"/>
      <c r="CC150" s="288">
        <f>CC41+CC88</f>
        <v>254</v>
      </c>
      <c r="CD150" s="274"/>
      <c r="CE150" s="288">
        <f>CE41+CE88</f>
        <v>18</v>
      </c>
      <c r="CF150" s="289"/>
      <c r="CG150" s="105"/>
      <c r="CJ150" s="106"/>
      <c r="CK150" s="4"/>
      <c r="CL150" s="4"/>
      <c r="CM150" s="4">
        <f t="shared" si="31"/>
        <v>217.69444444444446</v>
      </c>
      <c r="CN150" s="4">
        <f t="shared" si="17"/>
        <v>195.92500000000001</v>
      </c>
      <c r="CO150" s="4">
        <f t="shared" si="32"/>
        <v>213</v>
      </c>
      <c r="CP150" s="4">
        <f t="shared" si="18"/>
        <v>2.1078536847767615</v>
      </c>
      <c r="CQ150" s="4">
        <f t="shared" si="19"/>
        <v>8536</v>
      </c>
      <c r="CR150" s="15">
        <f t="shared" si="23"/>
        <v>139.42500000000001</v>
      </c>
      <c r="CS150" s="4">
        <f t="shared" si="24"/>
        <v>309.83333333333331</v>
      </c>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row>
    <row r="151" spans="1:222" s="108" customFormat="1" ht="12" customHeight="1" x14ac:dyDescent="0.2">
      <c r="A151" s="4"/>
      <c r="B151" s="91"/>
      <c r="C151" s="92"/>
      <c r="D151" s="92" t="s">
        <v>109</v>
      </c>
      <c r="E151" s="92"/>
      <c r="F151" s="92"/>
      <c r="G151" s="92"/>
      <c r="H151" s="92"/>
      <c r="I151" s="92"/>
      <c r="J151" s="92"/>
      <c r="K151" s="92"/>
      <c r="L151" s="92"/>
      <c r="M151" s="92"/>
      <c r="N151" s="92"/>
      <c r="O151" s="92"/>
      <c r="P151" s="92"/>
      <c r="Q151" s="92"/>
      <c r="R151" s="92"/>
      <c r="S151" s="92"/>
      <c r="T151" s="92"/>
      <c r="U151" s="92"/>
      <c r="V151" s="92"/>
      <c r="W151" s="92"/>
      <c r="X151" s="92"/>
      <c r="Y151" s="355"/>
      <c r="Z151" s="356"/>
      <c r="AA151" s="358"/>
      <c r="AB151" s="359"/>
      <c r="AC151" s="509">
        <f>SUM(AC150:AJ150)</f>
        <v>3718</v>
      </c>
      <c r="AD151" s="509"/>
      <c r="AE151" s="358"/>
      <c r="AF151" s="358"/>
      <c r="AG151" s="358"/>
      <c r="AH151" s="358"/>
      <c r="AI151" s="358"/>
      <c r="AJ151" s="359"/>
      <c r="AK151" s="336">
        <f>(AM150)/17</f>
        <v>29.647058823529413</v>
      </c>
      <c r="AL151" s="337"/>
      <c r="AM151" s="337"/>
      <c r="AN151" s="337"/>
      <c r="AO151" s="337"/>
      <c r="AP151" s="338"/>
      <c r="AQ151" s="336">
        <f>(AS150)/16</f>
        <v>32.375</v>
      </c>
      <c r="AR151" s="337"/>
      <c r="AS151" s="337"/>
      <c r="AT151" s="337"/>
      <c r="AU151" s="337"/>
      <c r="AV151" s="338"/>
      <c r="AW151" s="336">
        <f>(AY150)/17</f>
        <v>29.647058823529413</v>
      </c>
      <c r="AX151" s="337"/>
      <c r="AY151" s="337"/>
      <c r="AZ151" s="337"/>
      <c r="BA151" s="337"/>
      <c r="BB151" s="338"/>
      <c r="BC151" s="336">
        <f>(BE150)/16</f>
        <v>30.375</v>
      </c>
      <c r="BD151" s="337"/>
      <c r="BE151" s="337"/>
      <c r="BF151" s="337"/>
      <c r="BG151" s="337"/>
      <c r="BH151" s="338"/>
      <c r="BI151" s="336">
        <f>(BK150)/17</f>
        <v>28.941176470588236</v>
      </c>
      <c r="BJ151" s="337"/>
      <c r="BK151" s="337"/>
      <c r="BL151" s="337"/>
      <c r="BM151" s="337"/>
      <c r="BN151" s="338"/>
      <c r="BO151" s="336">
        <f>(BQ150)/16</f>
        <v>31</v>
      </c>
      <c r="BP151" s="337"/>
      <c r="BQ151" s="337"/>
      <c r="BR151" s="337"/>
      <c r="BS151" s="337"/>
      <c r="BT151" s="338"/>
      <c r="BU151" s="336">
        <f>(BW150)/16</f>
        <v>29</v>
      </c>
      <c r="BV151" s="337"/>
      <c r="BW151" s="337"/>
      <c r="BX151" s="337"/>
      <c r="BY151" s="337"/>
      <c r="BZ151" s="338"/>
      <c r="CA151" s="336">
        <f>(CC150)/8</f>
        <v>31.75</v>
      </c>
      <c r="CB151" s="337"/>
      <c r="CC151" s="337"/>
      <c r="CD151" s="337"/>
      <c r="CE151" s="337"/>
      <c r="CF151" s="338"/>
      <c r="CG151" s="91"/>
      <c r="CH151" s="92"/>
      <c r="CI151" s="92"/>
      <c r="CJ151" s="93"/>
      <c r="CK151" s="4"/>
      <c r="CL151" s="15" t="s">
        <v>408</v>
      </c>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row>
    <row r="152" spans="1:222" s="108" customFormat="1" ht="12" customHeight="1" x14ac:dyDescent="0.2">
      <c r="A152" s="4"/>
      <c r="B152" s="115"/>
      <c r="D152" s="108" t="s">
        <v>105</v>
      </c>
      <c r="Y152" s="353">
        <f>SUM(AK152:CF152)</f>
        <v>4</v>
      </c>
      <c r="Z152" s="354"/>
      <c r="AA152" s="225"/>
      <c r="AB152" s="226"/>
      <c r="AC152" s="242"/>
      <c r="AD152" s="225"/>
      <c r="AE152" s="225"/>
      <c r="AF152" s="225"/>
      <c r="AG152" s="225"/>
      <c r="AH152" s="225"/>
      <c r="AI152" s="225"/>
      <c r="AJ152" s="226"/>
      <c r="AK152" s="243"/>
      <c r="AL152" s="280"/>
      <c r="AM152" s="280"/>
      <c r="AN152" s="280"/>
      <c r="AO152" s="280"/>
      <c r="AP152" s="251"/>
      <c r="AQ152" s="243"/>
      <c r="AR152" s="280"/>
      <c r="AS152" s="280"/>
      <c r="AT152" s="280"/>
      <c r="AU152" s="280"/>
      <c r="AV152" s="251"/>
      <c r="AW152" s="243"/>
      <c r="AX152" s="280"/>
      <c r="AY152" s="280"/>
      <c r="AZ152" s="280"/>
      <c r="BA152" s="280"/>
      <c r="BB152" s="251"/>
      <c r="BC152" s="243"/>
      <c r="BD152" s="280"/>
      <c r="BE152" s="280"/>
      <c r="BF152" s="280"/>
      <c r="BG152" s="280"/>
      <c r="BH152" s="251"/>
      <c r="BI152" s="243">
        <v>1</v>
      </c>
      <c r="BJ152" s="280"/>
      <c r="BK152" s="280"/>
      <c r="BL152" s="280"/>
      <c r="BM152" s="280"/>
      <c r="BN152" s="251"/>
      <c r="BO152" s="243">
        <v>1</v>
      </c>
      <c r="BP152" s="280"/>
      <c r="BQ152" s="280"/>
      <c r="BR152" s="280"/>
      <c r="BS152" s="280"/>
      <c r="BT152" s="251"/>
      <c r="BU152" s="243">
        <v>2</v>
      </c>
      <c r="BV152" s="280"/>
      <c r="BW152" s="280"/>
      <c r="BX152" s="280"/>
      <c r="BY152" s="280"/>
      <c r="BZ152" s="251"/>
      <c r="CA152" s="243"/>
      <c r="CB152" s="280"/>
      <c r="CC152" s="280"/>
      <c r="CD152" s="280"/>
      <c r="CE152" s="280"/>
      <c r="CF152" s="251"/>
      <c r="CG152" s="98"/>
      <c r="CH152" s="99"/>
      <c r="CI152" s="99"/>
      <c r="CJ152" s="100"/>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row>
    <row r="153" spans="1:222" ht="12" customHeight="1" x14ac:dyDescent="0.2">
      <c r="B153" s="98"/>
      <c r="C153" s="99"/>
      <c r="D153" s="99" t="s">
        <v>106</v>
      </c>
      <c r="E153" s="99"/>
      <c r="F153" s="99"/>
      <c r="G153" s="99"/>
      <c r="H153" s="99"/>
      <c r="I153" s="99"/>
      <c r="J153" s="99"/>
      <c r="K153" s="99"/>
      <c r="L153" s="99"/>
      <c r="M153" s="99"/>
      <c r="N153" s="99"/>
      <c r="O153" s="99"/>
      <c r="P153" s="99"/>
      <c r="Q153" s="99"/>
      <c r="R153" s="99"/>
      <c r="S153" s="99"/>
      <c r="T153" s="99"/>
      <c r="U153" s="99"/>
      <c r="V153" s="99"/>
      <c r="W153" s="99"/>
      <c r="X153" s="99"/>
      <c r="Y153" s="353">
        <f>SUM(AK153:CF153)</f>
        <v>3</v>
      </c>
      <c r="Z153" s="354"/>
      <c r="AA153" s="225"/>
      <c r="AB153" s="226"/>
      <c r="AC153" s="242"/>
      <c r="AD153" s="225"/>
      <c r="AE153" s="225"/>
      <c r="AF153" s="225"/>
      <c r="AG153" s="225"/>
      <c r="AH153" s="225"/>
      <c r="AI153" s="225"/>
      <c r="AJ153" s="226"/>
      <c r="AK153" s="243"/>
      <c r="AL153" s="280"/>
      <c r="AM153" s="280"/>
      <c r="AN153" s="280"/>
      <c r="AO153" s="280"/>
      <c r="AP153" s="251"/>
      <c r="AQ153" s="243"/>
      <c r="AR153" s="280"/>
      <c r="AS153" s="280"/>
      <c r="AT153" s="280"/>
      <c r="AU153" s="280"/>
      <c r="AV153" s="251"/>
      <c r="AW153" s="243"/>
      <c r="AX153" s="280"/>
      <c r="AY153" s="280"/>
      <c r="AZ153" s="280"/>
      <c r="BA153" s="280"/>
      <c r="BB153" s="251"/>
      <c r="BC153" s="243">
        <v>1</v>
      </c>
      <c r="BD153" s="280"/>
      <c r="BE153" s="280"/>
      <c r="BF153" s="280"/>
      <c r="BG153" s="280"/>
      <c r="BH153" s="251"/>
      <c r="BI153" s="243">
        <v>1</v>
      </c>
      <c r="BJ153" s="280"/>
      <c r="BK153" s="280"/>
      <c r="BL153" s="280"/>
      <c r="BM153" s="280"/>
      <c r="BN153" s="251"/>
      <c r="BO153" s="243">
        <v>1</v>
      </c>
      <c r="BP153" s="280"/>
      <c r="BQ153" s="280"/>
      <c r="BR153" s="280"/>
      <c r="BS153" s="280"/>
      <c r="BT153" s="251"/>
      <c r="BU153" s="243"/>
      <c r="BV153" s="280"/>
      <c r="BW153" s="280"/>
      <c r="BX153" s="280"/>
      <c r="BY153" s="280"/>
      <c r="BZ153" s="251"/>
      <c r="CA153" s="243"/>
      <c r="CB153" s="280"/>
      <c r="CC153" s="280"/>
      <c r="CD153" s="280"/>
      <c r="CE153" s="280"/>
      <c r="CF153" s="251"/>
      <c r="CG153" s="98"/>
      <c r="CH153" s="99"/>
      <c r="CI153" s="99"/>
      <c r="CJ153" s="100"/>
      <c r="CK153" s="4"/>
      <c r="CL153" s="4"/>
      <c r="CM153" s="4"/>
      <c r="CN153" s="4"/>
      <c r="CO153" s="4"/>
      <c r="HF153" s="3"/>
      <c r="HG153" s="3"/>
      <c r="HH153" s="3"/>
      <c r="HI153" s="3"/>
      <c r="HJ153" s="3"/>
      <c r="HK153" s="3"/>
      <c r="HL153" s="3"/>
      <c r="HM153" s="3"/>
      <c r="HN153" s="3"/>
    </row>
    <row r="154" spans="1:222" ht="12" customHeight="1" x14ac:dyDescent="0.2">
      <c r="B154" s="98"/>
      <c r="C154" s="99"/>
      <c r="D154" s="99" t="s">
        <v>107</v>
      </c>
      <c r="E154" s="99"/>
      <c r="F154" s="99"/>
      <c r="G154" s="99"/>
      <c r="H154" s="99"/>
      <c r="I154" s="99"/>
      <c r="J154" s="99"/>
      <c r="K154" s="99"/>
      <c r="L154" s="99"/>
      <c r="M154" s="99"/>
      <c r="N154" s="99"/>
      <c r="O154" s="99"/>
      <c r="P154" s="99"/>
      <c r="Q154" s="99"/>
      <c r="R154" s="99"/>
      <c r="S154" s="99"/>
      <c r="T154" s="99"/>
      <c r="U154" s="77"/>
      <c r="V154" s="77"/>
      <c r="W154" s="99"/>
      <c r="X154" s="99"/>
      <c r="Y154" s="353">
        <f>SUM(AK154:CF154)</f>
        <v>32</v>
      </c>
      <c r="Z154" s="354"/>
      <c r="AA154" s="225"/>
      <c r="AB154" s="226"/>
      <c r="AC154" s="242"/>
      <c r="AD154" s="225"/>
      <c r="AE154" s="225"/>
      <c r="AF154" s="225"/>
      <c r="AG154" s="225"/>
      <c r="AH154" s="225"/>
      <c r="AI154" s="225"/>
      <c r="AJ154" s="226"/>
      <c r="AK154" s="243">
        <v>4</v>
      </c>
      <c r="AL154" s="280"/>
      <c r="AM154" s="280"/>
      <c r="AN154" s="280"/>
      <c r="AO154" s="280"/>
      <c r="AP154" s="251"/>
      <c r="AQ154" s="243">
        <v>5</v>
      </c>
      <c r="AR154" s="280"/>
      <c r="AS154" s="280"/>
      <c r="AT154" s="280"/>
      <c r="AU154" s="280"/>
      <c r="AV154" s="251"/>
      <c r="AW154" s="243">
        <v>3</v>
      </c>
      <c r="AX154" s="280"/>
      <c r="AY154" s="280"/>
      <c r="AZ154" s="280"/>
      <c r="BA154" s="280"/>
      <c r="BB154" s="251"/>
      <c r="BC154" s="243">
        <v>5</v>
      </c>
      <c r="BD154" s="280"/>
      <c r="BE154" s="280"/>
      <c r="BF154" s="280"/>
      <c r="BG154" s="280"/>
      <c r="BH154" s="251"/>
      <c r="BI154" s="243">
        <v>5</v>
      </c>
      <c r="BJ154" s="280"/>
      <c r="BK154" s="280"/>
      <c r="BL154" s="280"/>
      <c r="BM154" s="280"/>
      <c r="BN154" s="251"/>
      <c r="BO154" s="243">
        <v>5</v>
      </c>
      <c r="BP154" s="280"/>
      <c r="BQ154" s="280"/>
      <c r="BR154" s="280"/>
      <c r="BS154" s="280"/>
      <c r="BT154" s="251"/>
      <c r="BU154" s="243">
        <v>4</v>
      </c>
      <c r="BV154" s="280"/>
      <c r="BW154" s="280"/>
      <c r="BX154" s="280"/>
      <c r="BY154" s="280"/>
      <c r="BZ154" s="251"/>
      <c r="CA154" s="243">
        <v>1</v>
      </c>
      <c r="CB154" s="280"/>
      <c r="CC154" s="280"/>
      <c r="CD154" s="280"/>
      <c r="CE154" s="280"/>
      <c r="CF154" s="251"/>
      <c r="CG154" s="98"/>
      <c r="CH154" s="99"/>
      <c r="CI154" s="99"/>
      <c r="CJ154" s="100"/>
      <c r="CK154" s="4"/>
      <c r="CL154" s="4"/>
      <c r="CM154" s="4"/>
      <c r="CN154" s="4"/>
      <c r="CO154" s="4"/>
      <c r="HF154" s="3"/>
      <c r="HG154" s="3"/>
      <c r="HH154" s="3"/>
      <c r="HI154" s="3"/>
      <c r="HJ154" s="3"/>
      <c r="HK154" s="3"/>
      <c r="HL154" s="3"/>
      <c r="HM154" s="3"/>
      <c r="HN154" s="3"/>
    </row>
    <row r="155" spans="1:222" s="83" customFormat="1" ht="12" customHeight="1" thickBot="1" x14ac:dyDescent="0.25">
      <c r="A155" s="4"/>
      <c r="B155" s="129"/>
      <c r="C155" s="130"/>
      <c r="D155" s="130" t="s">
        <v>108</v>
      </c>
      <c r="E155" s="130"/>
      <c r="F155" s="130"/>
      <c r="G155" s="130"/>
      <c r="H155" s="130"/>
      <c r="I155" s="130"/>
      <c r="J155" s="130"/>
      <c r="K155" s="130"/>
      <c r="L155" s="130"/>
      <c r="M155" s="130"/>
      <c r="N155" s="130"/>
      <c r="O155" s="130"/>
      <c r="P155" s="130"/>
      <c r="Q155" s="130"/>
      <c r="R155" s="130"/>
      <c r="S155" s="130"/>
      <c r="T155" s="130"/>
      <c r="U155" s="130"/>
      <c r="V155" s="130"/>
      <c r="W155" s="140"/>
      <c r="X155" s="140"/>
      <c r="Y155" s="349">
        <f>SUM(AK155:CF155)</f>
        <v>26</v>
      </c>
      <c r="Z155" s="350"/>
      <c r="AA155" s="352"/>
      <c r="AB155" s="357"/>
      <c r="AC155" s="351"/>
      <c r="AD155" s="352"/>
      <c r="AE155" s="352"/>
      <c r="AF155" s="352"/>
      <c r="AG155" s="352"/>
      <c r="AH155" s="352"/>
      <c r="AI155" s="352"/>
      <c r="AJ155" s="357"/>
      <c r="AK155" s="320">
        <v>4</v>
      </c>
      <c r="AL155" s="321"/>
      <c r="AM155" s="321"/>
      <c r="AN155" s="321"/>
      <c r="AO155" s="321"/>
      <c r="AP155" s="322"/>
      <c r="AQ155" s="320">
        <v>3</v>
      </c>
      <c r="AR155" s="321"/>
      <c r="AS155" s="321"/>
      <c r="AT155" s="321"/>
      <c r="AU155" s="321"/>
      <c r="AV155" s="322"/>
      <c r="AW155" s="320">
        <v>5</v>
      </c>
      <c r="AX155" s="321"/>
      <c r="AY155" s="321"/>
      <c r="AZ155" s="321"/>
      <c r="BA155" s="321"/>
      <c r="BB155" s="322"/>
      <c r="BC155" s="320">
        <v>2</v>
      </c>
      <c r="BD155" s="321"/>
      <c r="BE155" s="321"/>
      <c r="BF155" s="321"/>
      <c r="BG155" s="321"/>
      <c r="BH155" s="322"/>
      <c r="BI155" s="320">
        <v>2</v>
      </c>
      <c r="BJ155" s="321"/>
      <c r="BK155" s="321"/>
      <c r="BL155" s="321"/>
      <c r="BM155" s="321"/>
      <c r="BN155" s="322"/>
      <c r="BO155" s="320">
        <v>2</v>
      </c>
      <c r="BP155" s="321"/>
      <c r="BQ155" s="321"/>
      <c r="BR155" s="321"/>
      <c r="BS155" s="321"/>
      <c r="BT155" s="322"/>
      <c r="BU155" s="320">
        <v>3</v>
      </c>
      <c r="BV155" s="321"/>
      <c r="BW155" s="321"/>
      <c r="BX155" s="321"/>
      <c r="BY155" s="321"/>
      <c r="BZ155" s="322"/>
      <c r="CA155" s="320">
        <v>5</v>
      </c>
      <c r="CB155" s="321"/>
      <c r="CC155" s="321"/>
      <c r="CD155" s="321"/>
      <c r="CE155" s="321"/>
      <c r="CF155" s="322"/>
      <c r="CG155" s="129"/>
      <c r="CH155" s="130"/>
      <c r="CI155" s="130"/>
      <c r="CJ155" s="131"/>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row>
    <row r="156" spans="1:222" s="145" customFormat="1" ht="6" customHeight="1" thickBot="1" x14ac:dyDescent="0.25">
      <c r="A156" s="141"/>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3"/>
      <c r="Z156" s="143"/>
      <c r="AA156" s="144"/>
      <c r="AB156" s="144"/>
      <c r="AC156" s="142"/>
      <c r="AD156" s="142"/>
      <c r="AE156" s="208"/>
      <c r="AF156" s="208"/>
      <c r="AG156" s="208"/>
      <c r="AH156" s="206" t="s">
        <v>331</v>
      </c>
      <c r="AI156" s="206"/>
      <c r="AJ156" s="206"/>
      <c r="AK156" s="510">
        <f>(AK150+AK140)/(17+AK154)</f>
        <v>51.047619047619051</v>
      </c>
      <c r="AL156" s="510"/>
      <c r="AM156" s="510"/>
      <c r="AN156" s="510"/>
      <c r="AO156" s="510"/>
      <c r="AP156" s="510"/>
      <c r="AQ156" s="510">
        <f>(AQ150+AQ140)/(16+AQ154)</f>
        <v>53.714285714285715</v>
      </c>
      <c r="AR156" s="510"/>
      <c r="AS156" s="510"/>
      <c r="AT156" s="510"/>
      <c r="AU156" s="510"/>
      <c r="AV156" s="510"/>
      <c r="AW156" s="510">
        <f>(AW150+AW140)/(17+AW154)</f>
        <v>52.4</v>
      </c>
      <c r="AX156" s="510"/>
      <c r="AY156" s="510"/>
      <c r="AZ156" s="510"/>
      <c r="BA156" s="510"/>
      <c r="BB156" s="510"/>
      <c r="BC156" s="510">
        <f>(BC150+BC140)/(16+BC154)</f>
        <v>49.333333333333336</v>
      </c>
      <c r="BD156" s="510"/>
      <c r="BE156" s="510"/>
      <c r="BF156" s="510"/>
      <c r="BG156" s="510"/>
      <c r="BH156" s="510"/>
      <c r="BI156" s="510">
        <f>(BI150+BI140)/(17+BI154)</f>
        <v>47.545454545454547</v>
      </c>
      <c r="BJ156" s="510"/>
      <c r="BK156" s="510"/>
      <c r="BL156" s="510"/>
      <c r="BM156" s="510"/>
      <c r="BN156" s="510"/>
      <c r="BO156" s="510">
        <f>(BO150+BO140)/(16+BO154)</f>
        <v>53.142857142857146</v>
      </c>
      <c r="BP156" s="510"/>
      <c r="BQ156" s="510"/>
      <c r="BR156" s="510"/>
      <c r="BS156" s="510"/>
      <c r="BT156" s="510"/>
      <c r="BU156" s="510">
        <f>(BU150+BU140)/(16+BU154)</f>
        <v>52</v>
      </c>
      <c r="BV156" s="510"/>
      <c r="BW156" s="510"/>
      <c r="BX156" s="510"/>
      <c r="BY156" s="510"/>
      <c r="BZ156" s="510"/>
      <c r="CA156" s="510">
        <f>(CA150+CA140)/(8+CA154)</f>
        <v>53.444444444444443</v>
      </c>
      <c r="CB156" s="510"/>
      <c r="CC156" s="510"/>
      <c r="CD156" s="510"/>
      <c r="CE156" s="510"/>
      <c r="CF156" s="510"/>
      <c r="CG156" s="206"/>
      <c r="CH156" s="207"/>
      <c r="CI156" s="207"/>
      <c r="CJ156" s="207"/>
      <c r="CK156" s="207"/>
      <c r="CL156" s="203" t="s">
        <v>407</v>
      </c>
      <c r="CM156" s="205"/>
      <c r="CN156" s="205"/>
      <c r="CO156" s="205"/>
      <c r="CP156" s="205"/>
      <c r="CQ156" s="205"/>
      <c r="CR156" s="205"/>
      <c r="CS156" s="205"/>
      <c r="CT156" s="205"/>
      <c r="CU156" s="205"/>
      <c r="CV156" s="205"/>
      <c r="CW156" s="205"/>
      <c r="CX156" s="205"/>
      <c r="CY156" s="141"/>
      <c r="CZ156" s="141"/>
      <c r="DA156" s="141"/>
      <c r="DB156" s="141"/>
      <c r="DC156" s="141"/>
      <c r="DD156" s="141"/>
      <c r="DE156" s="141"/>
      <c r="DF156" s="141"/>
      <c r="DG156" s="141"/>
      <c r="DH156" s="141"/>
      <c r="DI156" s="141"/>
      <c r="DJ156" s="141"/>
      <c r="DK156" s="141"/>
      <c r="DL156" s="141"/>
      <c r="DM156" s="141"/>
      <c r="DN156" s="141"/>
      <c r="DO156" s="141"/>
      <c r="DP156" s="141"/>
      <c r="DQ156" s="141"/>
      <c r="DR156" s="141"/>
      <c r="DS156" s="141"/>
      <c r="DT156" s="141"/>
      <c r="DU156" s="141"/>
      <c r="DV156" s="141"/>
      <c r="DW156" s="141"/>
      <c r="DX156" s="141"/>
      <c r="DY156" s="141"/>
      <c r="DZ156" s="141"/>
      <c r="EA156" s="141"/>
      <c r="EB156" s="141"/>
      <c r="EC156" s="141"/>
      <c r="ED156" s="141"/>
      <c r="EE156" s="141"/>
      <c r="EF156" s="141"/>
      <c r="EG156" s="141"/>
      <c r="EH156" s="141"/>
      <c r="EI156" s="141"/>
      <c r="EJ156" s="141"/>
      <c r="EK156" s="141"/>
      <c r="EL156" s="141"/>
      <c r="EM156" s="141"/>
      <c r="EN156" s="141"/>
      <c r="EO156" s="141"/>
      <c r="EP156" s="141"/>
      <c r="EQ156" s="141"/>
      <c r="ER156" s="141"/>
      <c r="ES156" s="141"/>
      <c r="ET156" s="141"/>
      <c r="EU156" s="141"/>
      <c r="EV156" s="141"/>
      <c r="EW156" s="141"/>
      <c r="EX156" s="141"/>
      <c r="EY156" s="141"/>
      <c r="EZ156" s="141"/>
      <c r="FA156" s="141"/>
      <c r="FB156" s="141"/>
      <c r="FC156" s="141"/>
      <c r="FD156" s="141"/>
      <c r="FE156" s="141"/>
      <c r="FF156" s="141"/>
      <c r="FG156" s="141"/>
      <c r="FH156" s="141"/>
      <c r="FI156" s="141"/>
      <c r="FJ156" s="141"/>
      <c r="FK156" s="141"/>
      <c r="FL156" s="141"/>
      <c r="FM156" s="141"/>
      <c r="FN156" s="141"/>
      <c r="FO156" s="141"/>
      <c r="FP156" s="141"/>
      <c r="FQ156" s="141"/>
      <c r="FR156" s="141"/>
      <c r="FS156" s="141"/>
      <c r="FT156" s="141"/>
      <c r="FU156" s="141"/>
      <c r="FV156" s="141"/>
      <c r="FW156" s="141"/>
      <c r="FX156" s="141"/>
      <c r="FY156" s="141"/>
      <c r="FZ156" s="141"/>
      <c r="GA156" s="141"/>
      <c r="GB156" s="141"/>
      <c r="GC156" s="141"/>
      <c r="GD156" s="141"/>
      <c r="GE156" s="141"/>
      <c r="GF156" s="141"/>
      <c r="GG156" s="141"/>
      <c r="GH156" s="141"/>
      <c r="GI156" s="141"/>
      <c r="GJ156" s="141"/>
      <c r="GK156" s="141"/>
      <c r="GL156" s="141"/>
      <c r="GM156" s="141"/>
      <c r="GN156" s="141"/>
      <c r="GO156" s="141"/>
      <c r="GP156" s="141"/>
      <c r="GQ156" s="141"/>
      <c r="GR156" s="141"/>
      <c r="GS156" s="141"/>
      <c r="GT156" s="141"/>
      <c r="GU156" s="141"/>
      <c r="GV156" s="141"/>
      <c r="GW156" s="141"/>
      <c r="GX156" s="141"/>
      <c r="GY156" s="141"/>
      <c r="GZ156" s="141"/>
      <c r="HA156" s="141"/>
      <c r="HB156" s="141"/>
      <c r="HC156" s="141"/>
      <c r="HD156" s="141"/>
      <c r="HE156" s="141"/>
      <c r="HF156" s="141"/>
      <c r="HG156" s="141"/>
      <c r="HH156" s="141"/>
      <c r="HI156" s="141"/>
      <c r="HJ156" s="141"/>
      <c r="HK156" s="141"/>
      <c r="HL156" s="141"/>
      <c r="HM156" s="141"/>
      <c r="HN156" s="141"/>
    </row>
    <row r="157" spans="1:222" s="141" customFormat="1" ht="6"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80"/>
      <c r="Z157" s="80"/>
      <c r="AA157" s="146"/>
      <c r="AB157" s="146"/>
      <c r="AC157" s="15"/>
      <c r="AD157" s="15"/>
      <c r="AE157" s="209"/>
      <c r="AF157" s="209"/>
      <c r="AG157" s="209"/>
      <c r="AH157" s="207" t="s">
        <v>332</v>
      </c>
      <c r="AI157" s="207"/>
      <c r="AJ157" s="207"/>
      <c r="AK157" s="360">
        <f>(AK150+AK145+AK140)/(17+AK154)</f>
        <v>57.904761904761905</v>
      </c>
      <c r="AL157" s="360"/>
      <c r="AM157" s="360"/>
      <c r="AN157" s="360"/>
      <c r="AO157" s="360"/>
      <c r="AP157" s="360"/>
      <c r="AQ157" s="360">
        <f>(AQ150+AQ145+AQ140)/(16+AQ154)</f>
        <v>56.761904761904759</v>
      </c>
      <c r="AR157" s="360"/>
      <c r="AS157" s="360"/>
      <c r="AT157" s="360"/>
      <c r="AU157" s="360"/>
      <c r="AV157" s="360"/>
      <c r="AW157" s="360">
        <f>(AW150+AW145+AW140)/(17+AW154)</f>
        <v>58.3</v>
      </c>
      <c r="AX157" s="360"/>
      <c r="AY157" s="360"/>
      <c r="AZ157" s="360"/>
      <c r="BA157" s="360"/>
      <c r="BB157" s="360"/>
      <c r="BC157" s="360">
        <f>(BC150+BC145+BC140)/(16+BC154)</f>
        <v>52.38095238095238</v>
      </c>
      <c r="BD157" s="360"/>
      <c r="BE157" s="360"/>
      <c r="BF157" s="360"/>
      <c r="BG157" s="360"/>
      <c r="BH157" s="360"/>
      <c r="BI157" s="360">
        <f>(BI150+BI145+BI140)/(17+BI154)</f>
        <v>49.090909090909093</v>
      </c>
      <c r="BJ157" s="360"/>
      <c r="BK157" s="360"/>
      <c r="BL157" s="360"/>
      <c r="BM157" s="360"/>
      <c r="BN157" s="360"/>
      <c r="BO157" s="360">
        <f>(BO150+BO145+BO140)/(16+BO154)</f>
        <v>54.666666666666664</v>
      </c>
      <c r="BP157" s="360"/>
      <c r="BQ157" s="360"/>
      <c r="BR157" s="360"/>
      <c r="BS157" s="360"/>
      <c r="BT157" s="360"/>
      <c r="BU157" s="360">
        <f>(BU150+BU145+BU140)/(16+BU154)</f>
        <v>57.4</v>
      </c>
      <c r="BV157" s="360"/>
      <c r="BW157" s="360"/>
      <c r="BX157" s="360"/>
      <c r="BY157" s="360"/>
      <c r="BZ157" s="360"/>
      <c r="CA157" s="360">
        <f>(CA150+CA145+CA140)/(8+CA154)</f>
        <v>53.444444444444443</v>
      </c>
      <c r="CB157" s="360"/>
      <c r="CC157" s="360"/>
      <c r="CD157" s="360"/>
      <c r="CE157" s="360"/>
      <c r="CF157" s="360"/>
      <c r="CG157" s="207"/>
      <c r="CH157" s="207"/>
      <c r="CI157" s="207"/>
      <c r="CJ157" s="207"/>
      <c r="CK157" s="207"/>
      <c r="CL157" s="204" t="s">
        <v>409</v>
      </c>
      <c r="CM157" s="205"/>
      <c r="CN157" s="205"/>
      <c r="CO157" s="205"/>
      <c r="CP157" s="205"/>
      <c r="CQ157" s="205"/>
      <c r="CR157" s="205"/>
      <c r="CS157" s="205"/>
      <c r="CT157" s="205"/>
      <c r="CU157" s="205"/>
      <c r="CV157" s="205"/>
      <c r="CW157" s="205"/>
      <c r="CX157" s="205"/>
    </row>
    <row r="158" spans="1:222" s="141" customFormat="1" ht="6"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80"/>
      <c r="Z158" s="80"/>
      <c r="AA158" s="146"/>
      <c r="AB158" s="146"/>
      <c r="AC158" s="15"/>
      <c r="AD158" s="15"/>
      <c r="AE158" s="209"/>
      <c r="AF158" s="209"/>
      <c r="AG158" s="209"/>
      <c r="AH158" s="207"/>
      <c r="AI158" s="207"/>
      <c r="AJ158" s="207"/>
      <c r="AK158" s="360">
        <f>(AM150+AM145+AM140)/17</f>
        <v>37.529411764705884</v>
      </c>
      <c r="AL158" s="360"/>
      <c r="AM158" s="360"/>
      <c r="AN158" s="360"/>
      <c r="AO158" s="360"/>
      <c r="AP158" s="360"/>
      <c r="AQ158" s="360">
        <f>(AS150+AS145+AS140)/16</f>
        <v>37</v>
      </c>
      <c r="AR158" s="360"/>
      <c r="AS158" s="360"/>
      <c r="AT158" s="360"/>
      <c r="AU158" s="360"/>
      <c r="AV158" s="360"/>
      <c r="AW158" s="360">
        <f>(AY150+AY145+AY140)/17</f>
        <v>35.529411764705884</v>
      </c>
      <c r="AX158" s="360"/>
      <c r="AY158" s="360"/>
      <c r="AZ158" s="360"/>
      <c r="BA158" s="360"/>
      <c r="BB158" s="360"/>
      <c r="BC158" s="360">
        <f>(BE150+BE145+BE140)/16</f>
        <v>34.375</v>
      </c>
      <c r="BD158" s="360"/>
      <c r="BE158" s="360"/>
      <c r="BF158" s="360"/>
      <c r="BG158" s="360"/>
      <c r="BH158" s="360"/>
      <c r="BI158" s="360">
        <f>(BK150+BK145+BK140)/17</f>
        <v>32.941176470588232</v>
      </c>
      <c r="BJ158" s="360"/>
      <c r="BK158" s="360"/>
      <c r="BL158" s="360"/>
      <c r="BM158" s="360"/>
      <c r="BN158" s="360"/>
      <c r="BO158" s="360">
        <f>(BQ150+BQ145+BQ140)/16</f>
        <v>35</v>
      </c>
      <c r="BP158" s="360"/>
      <c r="BQ158" s="360"/>
      <c r="BR158" s="360"/>
      <c r="BS158" s="360"/>
      <c r="BT158" s="360"/>
      <c r="BU158" s="360">
        <f>(BW150+BW145+BW140)/16</f>
        <v>34</v>
      </c>
      <c r="BV158" s="360"/>
      <c r="BW158" s="360"/>
      <c r="BX158" s="360"/>
      <c r="BY158" s="360"/>
      <c r="BZ158" s="360"/>
      <c r="CA158" s="360">
        <f>(CC150+CC145+CC140)/8</f>
        <v>31.75</v>
      </c>
      <c r="CB158" s="360"/>
      <c r="CC158" s="360"/>
      <c r="CD158" s="360"/>
      <c r="CE158" s="360"/>
      <c r="CF158" s="360"/>
      <c r="CG158" s="207"/>
      <c r="CH158" s="207"/>
      <c r="CI158" s="207"/>
      <c r="CJ158" s="207"/>
      <c r="CK158" s="207"/>
      <c r="CL158" s="204" t="s">
        <v>410</v>
      </c>
      <c r="CM158" s="205"/>
      <c r="CN158" s="205"/>
      <c r="CO158" s="205"/>
      <c r="CP158" s="205"/>
      <c r="CQ158" s="205"/>
      <c r="CR158" s="205"/>
      <c r="CS158" s="205"/>
      <c r="CT158" s="205"/>
      <c r="CU158" s="205"/>
      <c r="CV158" s="205"/>
      <c r="CW158" s="205"/>
      <c r="CX158" s="205"/>
    </row>
    <row r="159" spans="1:222" s="141" customFormat="1" ht="6"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80"/>
      <c r="Z159" s="80"/>
      <c r="AA159" s="146"/>
      <c r="AB159" s="146"/>
      <c r="AC159" s="15"/>
      <c r="AD159" s="15"/>
      <c r="AE159" s="209"/>
      <c r="AF159" s="209"/>
      <c r="AG159" s="209"/>
      <c r="AH159" s="207"/>
      <c r="AI159" s="207"/>
      <c r="AJ159" s="207"/>
      <c r="AK159" s="360">
        <f>AO150</f>
        <v>27</v>
      </c>
      <c r="AL159" s="360"/>
      <c r="AM159" s="360"/>
      <c r="AN159" s="360"/>
      <c r="AO159" s="360"/>
      <c r="AP159" s="360"/>
      <c r="AQ159" s="360">
        <f>AU150+T166</f>
        <v>33</v>
      </c>
      <c r="AR159" s="360"/>
      <c r="AS159" s="360"/>
      <c r="AT159" s="360"/>
      <c r="AU159" s="360"/>
      <c r="AV159" s="360"/>
      <c r="AW159" s="360">
        <f>BA150</f>
        <v>27</v>
      </c>
      <c r="AX159" s="360"/>
      <c r="AY159" s="360"/>
      <c r="AZ159" s="360"/>
      <c r="BA159" s="360"/>
      <c r="BB159" s="360"/>
      <c r="BC159" s="360">
        <f>BG150+AU166</f>
        <v>33</v>
      </c>
      <c r="BD159" s="360"/>
      <c r="BE159" s="360"/>
      <c r="BF159" s="360"/>
      <c r="BG159" s="360"/>
      <c r="BH159" s="360"/>
      <c r="BI159" s="360">
        <f>BM150</f>
        <v>26</v>
      </c>
      <c r="BJ159" s="360"/>
      <c r="BK159" s="360"/>
      <c r="BL159" s="360"/>
      <c r="BM159" s="360"/>
      <c r="BN159" s="360"/>
      <c r="BO159" s="360">
        <f>BS150+AU167</f>
        <v>34</v>
      </c>
      <c r="BP159" s="360"/>
      <c r="BQ159" s="360"/>
      <c r="BR159" s="360"/>
      <c r="BS159" s="360"/>
      <c r="BT159" s="360"/>
      <c r="BU159" s="360">
        <f>BY150</f>
        <v>27</v>
      </c>
      <c r="BV159" s="360"/>
      <c r="BW159" s="360"/>
      <c r="BX159" s="360"/>
      <c r="BY159" s="360"/>
      <c r="BZ159" s="360"/>
      <c r="CA159" s="360">
        <f>CE150+AU168+BN166</f>
        <v>33</v>
      </c>
      <c r="CB159" s="360"/>
      <c r="CC159" s="360"/>
      <c r="CD159" s="360"/>
      <c r="CE159" s="360"/>
      <c r="CF159" s="360"/>
      <c r="CG159" s="207"/>
      <c r="CH159" s="207"/>
      <c r="CI159" s="207"/>
      <c r="CJ159" s="207"/>
      <c r="CK159" s="207"/>
      <c r="CL159" s="204" t="s">
        <v>405</v>
      </c>
      <c r="CM159" s="205"/>
      <c r="CN159" s="205"/>
      <c r="CO159" s="205"/>
      <c r="CP159" s="205"/>
      <c r="CQ159" s="205"/>
      <c r="CR159" s="205"/>
      <c r="CS159" s="205"/>
      <c r="CT159" s="205"/>
      <c r="CU159" s="205"/>
      <c r="CV159" s="205"/>
      <c r="CW159" s="205"/>
      <c r="CX159" s="205"/>
    </row>
    <row r="160" spans="1:222" s="141" customFormat="1" ht="6"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80"/>
      <c r="Z160" s="80"/>
      <c r="AA160" s="146"/>
      <c r="AB160" s="146"/>
      <c r="AC160" s="15"/>
      <c r="AD160" s="15"/>
      <c r="AE160" s="15"/>
      <c r="AF160" s="15"/>
      <c r="AG160" s="15"/>
      <c r="AH160" s="204"/>
      <c r="AI160" s="204"/>
      <c r="AJ160" s="204"/>
      <c r="AK160" s="360">
        <f>AK159+AQ159</f>
        <v>60</v>
      </c>
      <c r="AL160" s="360"/>
      <c r="AM160" s="360"/>
      <c r="AN160" s="360"/>
      <c r="AO160" s="360"/>
      <c r="AP160" s="360"/>
      <c r="AQ160" s="360"/>
      <c r="AR160" s="360"/>
      <c r="AS160" s="360"/>
      <c r="AT160" s="360"/>
      <c r="AU160" s="360"/>
      <c r="AV160" s="360"/>
      <c r="AW160" s="360">
        <f>AW159+BC159</f>
        <v>60</v>
      </c>
      <c r="AX160" s="360"/>
      <c r="AY160" s="360"/>
      <c r="AZ160" s="360"/>
      <c r="BA160" s="360"/>
      <c r="BB160" s="360"/>
      <c r="BC160" s="360"/>
      <c r="BD160" s="360"/>
      <c r="BE160" s="360"/>
      <c r="BF160" s="360"/>
      <c r="BG160" s="360"/>
      <c r="BH160" s="360"/>
      <c r="BI160" s="360">
        <f>BI159+BO159</f>
        <v>60</v>
      </c>
      <c r="BJ160" s="360"/>
      <c r="BK160" s="360"/>
      <c r="BL160" s="360"/>
      <c r="BM160" s="360"/>
      <c r="BN160" s="360"/>
      <c r="BO160" s="360"/>
      <c r="BP160" s="360"/>
      <c r="BQ160" s="360"/>
      <c r="BR160" s="360"/>
      <c r="BS160" s="360"/>
      <c r="BT160" s="360"/>
      <c r="BU160" s="360">
        <f>BU159+CA159</f>
        <v>60</v>
      </c>
      <c r="BV160" s="360"/>
      <c r="BW160" s="360"/>
      <c r="BX160" s="360"/>
      <c r="BY160" s="360"/>
      <c r="BZ160" s="360"/>
      <c r="CA160" s="360"/>
      <c r="CB160" s="360"/>
      <c r="CC160" s="360"/>
      <c r="CD160" s="360"/>
      <c r="CE160" s="360"/>
      <c r="CF160" s="360"/>
      <c r="CG160" s="207"/>
      <c r="CH160" s="207"/>
      <c r="CI160" s="207"/>
      <c r="CJ160" s="207"/>
      <c r="CK160" s="207"/>
      <c r="CL160" s="204" t="s">
        <v>406</v>
      </c>
      <c r="CM160" s="205"/>
      <c r="CN160" s="205"/>
      <c r="CO160" s="205"/>
      <c r="CP160" s="205"/>
      <c r="CQ160" s="205"/>
      <c r="CR160" s="205"/>
      <c r="CS160" s="205"/>
      <c r="CT160" s="205"/>
      <c r="CU160" s="205"/>
      <c r="CV160" s="205"/>
      <c r="CW160" s="205"/>
      <c r="CX160" s="205"/>
    </row>
    <row r="161" spans="1:222" s="141" customFormat="1" ht="6"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80"/>
      <c r="Z161" s="80"/>
      <c r="AA161" s="146"/>
      <c r="AB161" s="146"/>
      <c r="AC161" s="15"/>
      <c r="AD161" s="15"/>
      <c r="AE161" s="15"/>
      <c r="AF161" s="15"/>
      <c r="AG161" s="15"/>
      <c r="AH161" s="15"/>
      <c r="AI161" s="15"/>
      <c r="AJ161" s="15"/>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5"/>
      <c r="CH161" s="15"/>
      <c r="CI161" s="15"/>
      <c r="CJ161" s="15"/>
      <c r="CL161" s="15"/>
    </row>
    <row r="162" spans="1:222" s="141" customFormat="1" ht="6"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80"/>
      <c r="Z162" s="80"/>
      <c r="AA162" s="146"/>
      <c r="AB162" s="146"/>
      <c r="AC162" s="15"/>
      <c r="AD162" s="15"/>
      <c r="AE162" s="15"/>
      <c r="AF162" s="15"/>
      <c r="AG162" s="15"/>
      <c r="AH162" s="15"/>
      <c r="AI162" s="15"/>
      <c r="AJ162" s="15"/>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c r="BO162" s="147"/>
      <c r="BP162" s="147"/>
      <c r="BQ162" s="147"/>
      <c r="BR162" s="147"/>
      <c r="BS162" s="147"/>
      <c r="BT162" s="147"/>
      <c r="BU162" s="147"/>
      <c r="BV162" s="147"/>
      <c r="BW162" s="147"/>
      <c r="BX162" s="147"/>
      <c r="BY162" s="147"/>
      <c r="BZ162" s="147"/>
      <c r="CA162" s="147"/>
      <c r="CB162" s="147"/>
      <c r="CC162" s="147"/>
      <c r="CD162" s="147"/>
      <c r="CE162" s="147"/>
      <c r="CF162" s="147"/>
      <c r="CG162" s="15"/>
      <c r="CH162" s="15"/>
      <c r="CI162" s="15"/>
      <c r="CJ162" s="15"/>
      <c r="CL162" s="15"/>
    </row>
    <row r="163" spans="1:222" s="141" customFormat="1" ht="6" customHeight="1" thickBot="1"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9"/>
      <c r="Z163" s="149"/>
      <c r="AA163" s="150"/>
      <c r="AB163" s="150"/>
      <c r="AC163" s="148"/>
      <c r="AD163" s="148"/>
      <c r="AE163" s="148"/>
      <c r="AF163" s="148"/>
      <c r="AG163" s="148"/>
      <c r="AH163" s="148"/>
      <c r="AI163" s="148"/>
      <c r="AJ163" s="148"/>
      <c r="AK163" s="150"/>
      <c r="AL163" s="150"/>
      <c r="AM163" s="151"/>
      <c r="AN163" s="151"/>
      <c r="AO163" s="151">
        <f>AO150+AU150+T166</f>
        <v>60</v>
      </c>
      <c r="AP163" s="151"/>
      <c r="AQ163" s="151"/>
      <c r="AR163" s="151"/>
      <c r="AS163" s="151"/>
      <c r="AT163" s="151"/>
      <c r="AU163" s="151"/>
      <c r="AV163" s="151"/>
      <c r="AW163" s="151"/>
      <c r="AX163" s="151"/>
      <c r="AY163" s="151"/>
      <c r="AZ163" s="151"/>
      <c r="BA163" s="520">
        <f>BA150+BG150+AU166</f>
        <v>60</v>
      </c>
      <c r="BB163" s="520"/>
      <c r="BC163" s="520"/>
      <c r="BD163" s="520"/>
      <c r="BE163" s="151"/>
      <c r="BF163" s="151"/>
      <c r="BG163" s="151"/>
      <c r="BH163" s="151"/>
      <c r="BI163" s="151"/>
      <c r="BJ163" s="151"/>
      <c r="BK163" s="151"/>
      <c r="BL163" s="151"/>
      <c r="BM163" s="520">
        <f>BM150+BS150+AU167</f>
        <v>60</v>
      </c>
      <c r="BN163" s="520"/>
      <c r="BO163" s="520"/>
      <c r="BP163" s="520"/>
      <c r="BQ163" s="151"/>
      <c r="BR163" s="151"/>
      <c r="BS163" s="151"/>
      <c r="BT163" s="151"/>
      <c r="BU163" s="151"/>
      <c r="BV163" s="151"/>
      <c r="BW163" s="151"/>
      <c r="BX163" s="151"/>
      <c r="BY163" s="520">
        <f>BY150+CE150+AU168+BN166</f>
        <v>60</v>
      </c>
      <c r="BZ163" s="520"/>
      <c r="CA163" s="520"/>
      <c r="CB163" s="520"/>
      <c r="CC163" s="151"/>
      <c r="CD163" s="151"/>
      <c r="CE163" s="152"/>
      <c r="CF163" s="152"/>
      <c r="CG163" s="153"/>
      <c r="CH163" s="15"/>
      <c r="CI163" s="15"/>
      <c r="CJ163" s="15"/>
    </row>
    <row r="164" spans="1:222" s="108" customFormat="1" ht="12" customHeight="1" x14ac:dyDescent="0.2">
      <c r="A164" s="4"/>
      <c r="B164" s="345" t="s">
        <v>151</v>
      </c>
      <c r="C164" s="346"/>
      <c r="D164" s="346"/>
      <c r="E164" s="346"/>
      <c r="F164" s="346"/>
      <c r="G164" s="346"/>
      <c r="H164" s="346"/>
      <c r="I164" s="346"/>
      <c r="J164" s="346"/>
      <c r="K164" s="346"/>
      <c r="L164" s="346"/>
      <c r="M164" s="346"/>
      <c r="N164" s="346"/>
      <c r="O164" s="346"/>
      <c r="P164" s="346"/>
      <c r="Q164" s="346"/>
      <c r="R164" s="346"/>
      <c r="S164" s="346"/>
      <c r="T164" s="346"/>
      <c r="U164" s="346"/>
      <c r="V164" s="346"/>
      <c r="W164" s="346"/>
      <c r="X164" s="347"/>
      <c r="Y164" s="345" t="s">
        <v>152</v>
      </c>
      <c r="Z164" s="346"/>
      <c r="AA164" s="346"/>
      <c r="AB164" s="346"/>
      <c r="AC164" s="346"/>
      <c r="AD164" s="346"/>
      <c r="AE164" s="346"/>
      <c r="AF164" s="346"/>
      <c r="AG164" s="346"/>
      <c r="AH164" s="346"/>
      <c r="AI164" s="346"/>
      <c r="AJ164" s="346"/>
      <c r="AK164" s="346"/>
      <c r="AL164" s="346"/>
      <c r="AM164" s="346"/>
      <c r="AN164" s="346"/>
      <c r="AO164" s="346"/>
      <c r="AP164" s="346"/>
      <c r="AQ164" s="346"/>
      <c r="AR164" s="346"/>
      <c r="AS164" s="346"/>
      <c r="AT164" s="346"/>
      <c r="AU164" s="346"/>
      <c r="AV164" s="346"/>
      <c r="AW164" s="346"/>
      <c r="AX164" s="346"/>
      <c r="AY164" s="347"/>
      <c r="AZ164" s="345" t="s">
        <v>153</v>
      </c>
      <c r="BA164" s="346"/>
      <c r="BB164" s="346"/>
      <c r="BC164" s="346"/>
      <c r="BD164" s="346"/>
      <c r="BE164" s="346"/>
      <c r="BF164" s="346"/>
      <c r="BG164" s="346"/>
      <c r="BH164" s="346"/>
      <c r="BI164" s="346"/>
      <c r="BJ164" s="346"/>
      <c r="BK164" s="346"/>
      <c r="BL164" s="346"/>
      <c r="BM164" s="346"/>
      <c r="BN164" s="346"/>
      <c r="BO164" s="346"/>
      <c r="BP164" s="346"/>
      <c r="BQ164" s="346"/>
      <c r="BR164" s="346"/>
      <c r="BS164" s="346"/>
      <c r="BT164" s="347"/>
      <c r="BU164" s="323" t="s">
        <v>154</v>
      </c>
      <c r="BV164" s="324"/>
      <c r="BW164" s="324"/>
      <c r="BX164" s="324"/>
      <c r="BY164" s="324"/>
      <c r="BZ164" s="324"/>
      <c r="CA164" s="324"/>
      <c r="CB164" s="324"/>
      <c r="CC164" s="324"/>
      <c r="CD164" s="324"/>
      <c r="CE164" s="324"/>
      <c r="CF164" s="324"/>
      <c r="CG164" s="324"/>
      <c r="CH164" s="324"/>
      <c r="CI164" s="324"/>
      <c r="CJ164" s="325"/>
      <c r="CK164" s="15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row>
    <row r="165" spans="1:222" s="157" customFormat="1" ht="12" customHeight="1" thickBot="1" x14ac:dyDescent="0.25">
      <c r="A165" s="11"/>
      <c r="B165" s="261" t="s">
        <v>37</v>
      </c>
      <c r="C165" s="260"/>
      <c r="D165" s="260"/>
      <c r="E165" s="260"/>
      <c r="F165" s="260"/>
      <c r="G165" s="260"/>
      <c r="H165" s="260"/>
      <c r="I165" s="224"/>
      <c r="J165" s="233" t="s">
        <v>207</v>
      </c>
      <c r="K165" s="234"/>
      <c r="L165" s="234"/>
      <c r="M165" s="234"/>
      <c r="N165" s="235"/>
      <c r="O165" s="233" t="s">
        <v>115</v>
      </c>
      <c r="P165" s="234"/>
      <c r="Q165" s="234"/>
      <c r="R165" s="234"/>
      <c r="S165" s="235"/>
      <c r="T165" s="233" t="s">
        <v>111</v>
      </c>
      <c r="U165" s="234"/>
      <c r="V165" s="234"/>
      <c r="W165" s="234"/>
      <c r="X165" s="239"/>
      <c r="Y165" s="261" t="s">
        <v>37</v>
      </c>
      <c r="Z165" s="260"/>
      <c r="AA165" s="260"/>
      <c r="AB165" s="260"/>
      <c r="AC165" s="260"/>
      <c r="AD165" s="260"/>
      <c r="AE165" s="260"/>
      <c r="AF165" s="260"/>
      <c r="AG165" s="260"/>
      <c r="AH165" s="260"/>
      <c r="AI165" s="260"/>
      <c r="AJ165" s="224"/>
      <c r="AK165" s="233" t="s">
        <v>207</v>
      </c>
      <c r="AL165" s="234"/>
      <c r="AM165" s="234"/>
      <c r="AN165" s="234"/>
      <c r="AO165" s="235"/>
      <c r="AP165" s="233" t="s">
        <v>115</v>
      </c>
      <c r="AQ165" s="234"/>
      <c r="AR165" s="234"/>
      <c r="AS165" s="234"/>
      <c r="AT165" s="235"/>
      <c r="AU165" s="233" t="s">
        <v>111</v>
      </c>
      <c r="AV165" s="234"/>
      <c r="AW165" s="234"/>
      <c r="AX165" s="234"/>
      <c r="AY165" s="239"/>
      <c r="AZ165" s="361" t="s">
        <v>207</v>
      </c>
      <c r="BA165" s="234"/>
      <c r="BB165" s="234"/>
      <c r="BC165" s="234"/>
      <c r="BD165" s="234"/>
      <c r="BE165" s="234"/>
      <c r="BF165" s="235"/>
      <c r="BG165" s="233" t="s">
        <v>115</v>
      </c>
      <c r="BH165" s="234"/>
      <c r="BI165" s="234"/>
      <c r="BJ165" s="234"/>
      <c r="BK165" s="234"/>
      <c r="BL165" s="234"/>
      <c r="BM165" s="235"/>
      <c r="BN165" s="233" t="s">
        <v>111</v>
      </c>
      <c r="BO165" s="234"/>
      <c r="BP165" s="234"/>
      <c r="BQ165" s="234"/>
      <c r="BR165" s="234"/>
      <c r="BS165" s="234"/>
      <c r="BT165" s="239"/>
      <c r="BU165" s="155"/>
      <c r="BV165" s="148"/>
      <c r="BW165" s="148"/>
      <c r="BX165" s="148"/>
      <c r="BY165" s="148"/>
      <c r="BZ165" s="148"/>
      <c r="CA165" s="148"/>
      <c r="CB165" s="148"/>
      <c r="CC165" s="148"/>
      <c r="CD165" s="148"/>
      <c r="CE165" s="148"/>
      <c r="CF165" s="148"/>
      <c r="CG165" s="148"/>
      <c r="CH165" s="148"/>
      <c r="CI165" s="148"/>
      <c r="CJ165" s="156"/>
      <c r="CK165" s="4"/>
      <c r="CL165" s="4"/>
      <c r="CM165" s="4"/>
      <c r="CN165" s="4"/>
      <c r="CO165" s="4"/>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row>
    <row r="166" spans="1:222" s="108" customFormat="1" ht="12" customHeight="1" x14ac:dyDescent="0.2">
      <c r="A166" s="4"/>
      <c r="B166" s="158" t="s">
        <v>240</v>
      </c>
      <c r="C166" s="87"/>
      <c r="D166" s="87"/>
      <c r="E166" s="87"/>
      <c r="F166" s="87"/>
      <c r="G166" s="87"/>
      <c r="H166" s="87"/>
      <c r="I166" s="87"/>
      <c r="J166" s="503">
        <v>2</v>
      </c>
      <c r="K166" s="448"/>
      <c r="L166" s="448"/>
      <c r="M166" s="448"/>
      <c r="N166" s="504"/>
      <c r="O166" s="503">
        <v>2</v>
      </c>
      <c r="P166" s="448"/>
      <c r="Q166" s="448"/>
      <c r="R166" s="448"/>
      <c r="S166" s="504"/>
      <c r="T166" s="503">
        <v>3</v>
      </c>
      <c r="U166" s="448"/>
      <c r="V166" s="448"/>
      <c r="W166" s="448"/>
      <c r="X166" s="449"/>
      <c r="Y166" s="159" t="s">
        <v>241</v>
      </c>
      <c r="Z166" s="92"/>
      <c r="AA166" s="92"/>
      <c r="AB166" s="92"/>
      <c r="AC166" s="92"/>
      <c r="AD166" s="92"/>
      <c r="AE166" s="92"/>
      <c r="AF166" s="92"/>
      <c r="AG166" s="92"/>
      <c r="AH166" s="92"/>
      <c r="AI166" s="92"/>
      <c r="AJ166" s="160"/>
      <c r="AK166" s="314">
        <v>4</v>
      </c>
      <c r="AL166" s="348"/>
      <c r="AM166" s="348"/>
      <c r="AN166" s="348"/>
      <c r="AO166" s="293"/>
      <c r="AP166" s="314">
        <v>3</v>
      </c>
      <c r="AQ166" s="348"/>
      <c r="AR166" s="348"/>
      <c r="AS166" s="348"/>
      <c r="AT166" s="293"/>
      <c r="AU166" s="314">
        <v>5</v>
      </c>
      <c r="AV166" s="348"/>
      <c r="AW166" s="348"/>
      <c r="AX166" s="348"/>
      <c r="AY166" s="315"/>
      <c r="AZ166" s="447">
        <v>8</v>
      </c>
      <c r="BA166" s="448"/>
      <c r="BB166" s="448"/>
      <c r="BC166" s="448"/>
      <c r="BD166" s="448"/>
      <c r="BE166" s="448"/>
      <c r="BF166" s="504"/>
      <c r="BG166" s="503">
        <v>6</v>
      </c>
      <c r="BH166" s="448"/>
      <c r="BI166" s="448"/>
      <c r="BJ166" s="448"/>
      <c r="BK166" s="448"/>
      <c r="BL166" s="448"/>
      <c r="BM166" s="504"/>
      <c r="BN166" s="503">
        <v>9</v>
      </c>
      <c r="BO166" s="448"/>
      <c r="BP166" s="448"/>
      <c r="BQ166" s="448"/>
      <c r="BR166" s="448"/>
      <c r="BS166" s="448"/>
      <c r="BT166" s="449"/>
      <c r="BU166" s="447" t="s">
        <v>499</v>
      </c>
      <c r="BV166" s="448"/>
      <c r="BW166" s="448"/>
      <c r="BX166" s="448"/>
      <c r="BY166" s="448"/>
      <c r="BZ166" s="448"/>
      <c r="CA166" s="448"/>
      <c r="CB166" s="448"/>
      <c r="CC166" s="448"/>
      <c r="CD166" s="448"/>
      <c r="CE166" s="448"/>
      <c r="CF166" s="448"/>
      <c r="CG166" s="448"/>
      <c r="CH166" s="448"/>
      <c r="CI166" s="448"/>
      <c r="CJ166" s="449"/>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row>
    <row r="167" spans="1:222" s="99" customFormat="1" ht="12" customHeight="1" x14ac:dyDescent="0.2">
      <c r="A167" s="4"/>
      <c r="B167" s="161"/>
      <c r="C167" s="4"/>
      <c r="D167" s="4"/>
      <c r="E167" s="4"/>
      <c r="F167" s="4"/>
      <c r="G167" s="4"/>
      <c r="H167" s="4"/>
      <c r="I167" s="4"/>
      <c r="J167" s="162"/>
      <c r="K167" s="4"/>
      <c r="L167" s="4"/>
      <c r="M167" s="4"/>
      <c r="N167" s="163"/>
      <c r="O167" s="162"/>
      <c r="P167" s="4"/>
      <c r="Q167" s="4"/>
      <c r="R167" s="4"/>
      <c r="S167" s="163"/>
      <c r="T167" s="162"/>
      <c r="U167" s="4"/>
      <c r="V167" s="4"/>
      <c r="W167" s="4"/>
      <c r="X167" s="164"/>
      <c r="Y167" s="165" t="s">
        <v>70</v>
      </c>
      <c r="AJ167" s="64"/>
      <c r="AK167" s="216">
        <v>6</v>
      </c>
      <c r="AL167" s="284"/>
      <c r="AM167" s="284"/>
      <c r="AN167" s="284"/>
      <c r="AO167" s="215"/>
      <c r="AP167" s="216">
        <v>3</v>
      </c>
      <c r="AQ167" s="284"/>
      <c r="AR167" s="284"/>
      <c r="AS167" s="284"/>
      <c r="AT167" s="215"/>
      <c r="AU167" s="216">
        <v>4</v>
      </c>
      <c r="AV167" s="284"/>
      <c r="AW167" s="284"/>
      <c r="AX167" s="284"/>
      <c r="AY167" s="246"/>
      <c r="AZ167" s="154"/>
      <c r="BA167" s="4"/>
      <c r="BB167" s="4"/>
      <c r="BC167" s="4"/>
      <c r="BD167" s="4"/>
      <c r="BE167" s="4"/>
      <c r="BF167" s="163"/>
      <c r="BG167" s="162"/>
      <c r="BH167" s="4"/>
      <c r="BI167" s="4"/>
      <c r="BJ167" s="4"/>
      <c r="BK167" s="4"/>
      <c r="BL167" s="4"/>
      <c r="BM167" s="163"/>
      <c r="BN167" s="162"/>
      <c r="BO167" s="4"/>
      <c r="BP167" s="4"/>
      <c r="BQ167" s="4"/>
      <c r="BR167" s="4"/>
      <c r="BS167" s="4"/>
      <c r="BT167" s="164"/>
      <c r="BU167" s="539" t="s">
        <v>500</v>
      </c>
      <c r="BV167" s="540"/>
      <c r="BW167" s="540"/>
      <c r="BX167" s="540"/>
      <c r="BY167" s="540"/>
      <c r="BZ167" s="540"/>
      <c r="CA167" s="540"/>
      <c r="CB167" s="540"/>
      <c r="CC167" s="540"/>
      <c r="CD167" s="540"/>
      <c r="CE167" s="540"/>
      <c r="CF167" s="540"/>
      <c r="CG167" s="540"/>
      <c r="CH167" s="540"/>
      <c r="CI167" s="540"/>
      <c r="CJ167" s="541"/>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row>
    <row r="168" spans="1:222" s="99" customFormat="1" ht="12" customHeight="1" thickBot="1" x14ac:dyDescent="0.25">
      <c r="A168" s="4"/>
      <c r="B168" s="166"/>
      <c r="C168" s="167"/>
      <c r="D168" s="167"/>
      <c r="E168" s="167"/>
      <c r="F168" s="167"/>
      <c r="G168" s="167"/>
      <c r="H168" s="83"/>
      <c r="I168" s="83"/>
      <c r="J168" s="168"/>
      <c r="K168" s="83"/>
      <c r="L168" s="83"/>
      <c r="M168" s="83"/>
      <c r="N168" s="169"/>
      <c r="O168" s="168"/>
      <c r="P168" s="83"/>
      <c r="Q168" s="83"/>
      <c r="R168" s="83"/>
      <c r="S168" s="169"/>
      <c r="T168" s="168"/>
      <c r="U168" s="83"/>
      <c r="V168" s="83"/>
      <c r="W168" s="83"/>
      <c r="X168" s="170"/>
      <c r="Y168" s="171" t="s">
        <v>59</v>
      </c>
      <c r="Z168" s="130"/>
      <c r="AA168" s="130"/>
      <c r="AB168" s="130"/>
      <c r="AC168" s="130"/>
      <c r="AD168" s="130"/>
      <c r="AE168" s="130"/>
      <c r="AF168" s="130"/>
      <c r="AG168" s="130"/>
      <c r="AH168" s="130"/>
      <c r="AI168" s="130"/>
      <c r="AJ168" s="130"/>
      <c r="AK168" s="223">
        <v>8</v>
      </c>
      <c r="AL168" s="260"/>
      <c r="AM168" s="260"/>
      <c r="AN168" s="260"/>
      <c r="AO168" s="224"/>
      <c r="AP168" s="223">
        <v>4</v>
      </c>
      <c r="AQ168" s="260"/>
      <c r="AR168" s="260"/>
      <c r="AS168" s="260"/>
      <c r="AT168" s="224"/>
      <c r="AU168" s="223">
        <v>6</v>
      </c>
      <c r="AV168" s="260"/>
      <c r="AW168" s="260"/>
      <c r="AX168" s="260"/>
      <c r="AY168" s="252"/>
      <c r="AZ168" s="172"/>
      <c r="BA168" s="83"/>
      <c r="BB168" s="83"/>
      <c r="BC168" s="83"/>
      <c r="BD168" s="83"/>
      <c r="BE168" s="83"/>
      <c r="BF168" s="169"/>
      <c r="BG168" s="168"/>
      <c r="BH168" s="83"/>
      <c r="BI168" s="83"/>
      <c r="BJ168" s="83"/>
      <c r="BK168" s="83"/>
      <c r="BL168" s="83"/>
      <c r="BM168" s="169"/>
      <c r="BN168" s="168"/>
      <c r="BO168" s="83"/>
      <c r="BP168" s="83"/>
      <c r="BQ168" s="83"/>
      <c r="BR168" s="83"/>
      <c r="BS168" s="83"/>
      <c r="BT168" s="170"/>
      <c r="BU168" s="173"/>
      <c r="BV168" s="174"/>
      <c r="BW168" s="174"/>
      <c r="BX168" s="174"/>
      <c r="BY168" s="174"/>
      <c r="BZ168" s="174"/>
      <c r="CA168" s="174"/>
      <c r="CB168" s="174"/>
      <c r="CC168" s="174"/>
      <c r="CD168" s="174"/>
      <c r="CE168" s="174"/>
      <c r="CF168" s="174"/>
      <c r="CG168" s="174"/>
      <c r="CH168" s="83"/>
      <c r="CI168" s="83"/>
      <c r="CJ168" s="170"/>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row>
    <row r="169" spans="1:222" s="4" customFormat="1" ht="12" customHeight="1" x14ac:dyDescent="0.2">
      <c r="AA169" s="117"/>
      <c r="AB169" s="117"/>
      <c r="AM169" s="231"/>
      <c r="AN169" s="232"/>
      <c r="AS169" s="232"/>
      <c r="AT169" s="232"/>
      <c r="AY169" s="232"/>
      <c r="AZ169" s="232"/>
      <c r="BE169" s="232"/>
      <c r="BF169" s="232"/>
      <c r="BG169" s="3"/>
      <c r="BH169" s="3"/>
      <c r="BI169" s="3"/>
      <c r="BJ169" s="3"/>
      <c r="BK169" s="232"/>
      <c r="BL169" s="232"/>
      <c r="BQ169" s="232"/>
      <c r="BR169" s="232"/>
      <c r="BS169" s="3"/>
      <c r="BT169" s="3"/>
      <c r="BU169" s="3"/>
      <c r="BV169" s="3"/>
      <c r="BW169" s="232"/>
      <c r="BX169" s="232"/>
      <c r="BY169" s="3"/>
      <c r="BZ169" s="3"/>
      <c r="CA169" s="3"/>
      <c r="CB169" s="3"/>
      <c r="CC169" s="232"/>
      <c r="CD169" s="232"/>
    </row>
    <row r="170" spans="1:222" ht="12" customHeight="1" x14ac:dyDescent="0.2">
      <c r="B170" s="4"/>
      <c r="C170" s="5"/>
      <c r="E170" s="4"/>
      <c r="F170" s="4"/>
      <c r="G170" s="4"/>
      <c r="H170" s="4"/>
      <c r="I170" s="4"/>
      <c r="J170" s="4"/>
      <c r="L170" s="4"/>
      <c r="M170" s="4"/>
      <c r="N170" s="4"/>
      <c r="O170" s="4"/>
      <c r="P170" s="4"/>
      <c r="Q170" s="4"/>
      <c r="R170" s="4"/>
      <c r="S170" s="4"/>
      <c r="T170" s="4"/>
      <c r="U170" s="4"/>
      <c r="V170" s="4"/>
      <c r="W170" s="4"/>
      <c r="X170" s="4"/>
      <c r="Y170" s="4"/>
      <c r="Z170" s="4"/>
      <c r="AA170" s="4"/>
      <c r="AB170" s="230" t="s">
        <v>155</v>
      </c>
      <c r="AC170" s="230"/>
      <c r="AD170" s="230"/>
      <c r="AE170" s="230"/>
      <c r="AF170" s="230"/>
      <c r="AG170" s="230"/>
      <c r="AH170" s="230"/>
      <c r="AI170" s="230"/>
      <c r="AJ170" s="230"/>
      <c r="AK170" s="230"/>
      <c r="AL170" s="230"/>
      <c r="AM170" s="230"/>
      <c r="AN170" s="230"/>
      <c r="AO170" s="230"/>
      <c r="AP170" s="230"/>
      <c r="AQ170" s="230"/>
      <c r="AR170" s="230"/>
      <c r="AS170" s="230"/>
      <c r="AT170" s="230"/>
      <c r="AU170" s="230"/>
      <c r="AV170" s="230"/>
      <c r="AW170" s="230"/>
      <c r="AX170" s="230"/>
      <c r="AY170" s="230"/>
      <c r="AZ170" s="230"/>
      <c r="BA170" s="230"/>
      <c r="BB170" s="230"/>
      <c r="BC170" s="230"/>
      <c r="BD170" s="230"/>
      <c r="BE170" s="230"/>
      <c r="BF170" s="230"/>
      <c r="BG170" s="230"/>
      <c r="BH170" s="230"/>
      <c r="BI170" s="230"/>
      <c r="BJ170" s="230"/>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row>
    <row r="171" spans="1:222" ht="12" customHeight="1" thickBot="1" x14ac:dyDescent="0.25">
      <c r="B171" s="4"/>
      <c r="C171" s="5"/>
      <c r="E171" s="4"/>
      <c r="F171" s="4"/>
      <c r="G171" s="4"/>
      <c r="H171" s="4"/>
      <c r="I171" s="4"/>
      <c r="J171" s="4"/>
      <c r="L171" s="4"/>
      <c r="M171" s="4"/>
      <c r="N171" s="4"/>
      <c r="O171" s="4"/>
      <c r="P171" s="4"/>
      <c r="Q171" s="4"/>
      <c r="R171" s="4"/>
      <c r="S171" s="4"/>
      <c r="T171" s="4"/>
      <c r="U171" s="4"/>
      <c r="V171" s="4"/>
      <c r="W171" s="4"/>
      <c r="X171" s="4"/>
      <c r="Y171" s="4"/>
      <c r="Z171" s="4"/>
      <c r="AA171" s="4"/>
      <c r="AB171" s="4"/>
      <c r="AC171" s="4"/>
      <c r="AD171" s="4"/>
      <c r="AE171" s="117"/>
      <c r="AF171" s="117"/>
      <c r="AG171" s="4"/>
      <c r="AH171" s="4"/>
      <c r="AI171" s="4"/>
      <c r="AJ171" s="4"/>
      <c r="AK171" s="4"/>
      <c r="AL171" s="4"/>
      <c r="AM171" s="4"/>
      <c r="AN171" s="4"/>
      <c r="BF171" s="5"/>
      <c r="BI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row>
    <row r="172" spans="1:222" s="9" customFormat="1" ht="36" customHeight="1" thickBot="1" x14ac:dyDescent="0.25">
      <c r="A172" s="116"/>
      <c r="B172" s="285" t="s">
        <v>150</v>
      </c>
      <c r="C172" s="286"/>
      <c r="D172" s="286"/>
      <c r="E172" s="286"/>
      <c r="F172" s="286"/>
      <c r="G172" s="287"/>
      <c r="H172" s="285" t="s">
        <v>156</v>
      </c>
      <c r="I172" s="286"/>
      <c r="J172" s="286"/>
      <c r="K172" s="286"/>
      <c r="L172" s="286"/>
      <c r="M172" s="286"/>
      <c r="N172" s="286"/>
      <c r="O172" s="286"/>
      <c r="P172" s="286"/>
      <c r="Q172" s="286"/>
      <c r="R172" s="286"/>
      <c r="S172" s="286"/>
      <c r="T172" s="286"/>
      <c r="U172" s="286"/>
      <c r="V172" s="286"/>
      <c r="W172" s="286"/>
      <c r="X172" s="286"/>
      <c r="Y172" s="286"/>
      <c r="Z172" s="286"/>
      <c r="AA172" s="286"/>
      <c r="AB172" s="286"/>
      <c r="AC172" s="286"/>
      <c r="AD172" s="286"/>
      <c r="AE172" s="286"/>
      <c r="AF172" s="286"/>
      <c r="AG172" s="286"/>
      <c r="AH172" s="286"/>
      <c r="AI172" s="286"/>
      <c r="AJ172" s="286"/>
      <c r="AK172" s="286"/>
      <c r="AL172" s="286"/>
      <c r="AM172" s="286"/>
      <c r="AN172" s="286"/>
      <c r="AO172" s="286"/>
      <c r="AP172" s="286"/>
      <c r="AQ172" s="286"/>
      <c r="AR172" s="286"/>
      <c r="AS172" s="286"/>
      <c r="AT172" s="286"/>
      <c r="AU172" s="286"/>
      <c r="AV172" s="286"/>
      <c r="AW172" s="286"/>
      <c r="AX172" s="286"/>
      <c r="AY172" s="286"/>
      <c r="AZ172" s="286"/>
      <c r="BA172" s="286"/>
      <c r="BB172" s="286"/>
      <c r="BC172" s="286"/>
      <c r="BD172" s="286"/>
      <c r="BE172" s="286"/>
      <c r="BF172" s="286"/>
      <c r="BG172" s="286"/>
      <c r="BH172" s="286"/>
      <c r="BI172" s="286"/>
      <c r="BJ172" s="286"/>
      <c r="BK172" s="286"/>
      <c r="BL172" s="286"/>
      <c r="BM172" s="286"/>
      <c r="BN172" s="286"/>
      <c r="BO172" s="286"/>
      <c r="BP172" s="286"/>
      <c r="BQ172" s="286"/>
      <c r="BR172" s="286"/>
      <c r="BS172" s="286"/>
      <c r="BT172" s="286"/>
      <c r="BU172" s="286"/>
      <c r="BV172" s="286"/>
      <c r="BW172" s="286"/>
      <c r="BX172" s="286"/>
      <c r="BY172" s="286"/>
      <c r="BZ172" s="286"/>
      <c r="CA172" s="286"/>
      <c r="CB172" s="286"/>
      <c r="CC172" s="286"/>
      <c r="CD172" s="286"/>
      <c r="CE172" s="286"/>
      <c r="CF172" s="287"/>
      <c r="CG172" s="544" t="s">
        <v>209</v>
      </c>
      <c r="CH172" s="544"/>
      <c r="CI172" s="544"/>
      <c r="CJ172" s="545"/>
      <c r="CK172" s="116"/>
      <c r="CL172" s="116"/>
      <c r="CM172" s="116"/>
      <c r="CN172" s="116"/>
      <c r="CO172" s="116"/>
      <c r="CP172" s="116"/>
      <c r="CQ172" s="116"/>
      <c r="CR172" s="116"/>
      <c r="CS172" s="116"/>
      <c r="CT172" s="116"/>
      <c r="CU172" s="116"/>
      <c r="CV172" s="116"/>
      <c r="CW172" s="116"/>
      <c r="CX172" s="116"/>
      <c r="CY172" s="116"/>
      <c r="CZ172" s="116"/>
      <c r="DA172" s="116"/>
      <c r="DB172" s="116"/>
      <c r="DC172" s="116"/>
      <c r="DD172" s="116"/>
      <c r="DE172" s="116"/>
      <c r="DF172" s="116"/>
      <c r="DG172" s="116"/>
      <c r="DH172" s="116"/>
      <c r="DI172" s="116"/>
      <c r="DJ172" s="116"/>
      <c r="DK172" s="116"/>
      <c r="DL172" s="116"/>
      <c r="DM172" s="116"/>
      <c r="DN172" s="116"/>
      <c r="DO172" s="116"/>
      <c r="DP172" s="116"/>
      <c r="DQ172" s="116"/>
      <c r="DR172" s="116"/>
      <c r="DS172" s="116"/>
      <c r="DT172" s="116"/>
      <c r="DU172" s="116"/>
      <c r="DV172" s="116"/>
      <c r="DW172" s="116"/>
      <c r="DX172" s="116"/>
      <c r="DY172" s="116"/>
      <c r="DZ172" s="116"/>
      <c r="EA172" s="116"/>
      <c r="EB172" s="116"/>
      <c r="EC172" s="116"/>
      <c r="ED172" s="116"/>
      <c r="EE172" s="116"/>
      <c r="EF172" s="116"/>
      <c r="EG172" s="116"/>
      <c r="EH172" s="116"/>
      <c r="EI172" s="116"/>
      <c r="EJ172" s="116"/>
      <c r="EK172" s="116"/>
      <c r="EL172" s="116"/>
      <c r="EM172" s="116"/>
      <c r="EN172" s="116"/>
      <c r="EO172" s="116"/>
      <c r="EP172" s="116"/>
      <c r="EQ172" s="116"/>
      <c r="ER172" s="116"/>
      <c r="ES172" s="116"/>
      <c r="ET172" s="116"/>
      <c r="EU172" s="116"/>
      <c r="EV172" s="116"/>
      <c r="EW172" s="116"/>
      <c r="EX172" s="116"/>
      <c r="EY172" s="116"/>
      <c r="EZ172" s="116"/>
      <c r="FA172" s="116"/>
      <c r="FB172" s="116"/>
      <c r="FC172" s="116"/>
      <c r="FD172" s="116"/>
      <c r="FE172" s="116"/>
      <c r="FF172" s="116"/>
      <c r="FG172" s="116"/>
      <c r="FH172" s="116"/>
      <c r="FI172" s="116"/>
      <c r="FJ172" s="116"/>
      <c r="FK172" s="116"/>
      <c r="FL172" s="116"/>
      <c r="FM172" s="116"/>
      <c r="FN172" s="116"/>
      <c r="FO172" s="116"/>
      <c r="FP172" s="116"/>
      <c r="FQ172" s="116"/>
      <c r="FR172" s="116"/>
      <c r="FS172" s="116"/>
      <c r="FT172" s="116"/>
      <c r="FU172" s="116"/>
      <c r="FV172" s="116"/>
      <c r="FW172" s="116"/>
      <c r="FX172" s="116"/>
      <c r="FY172" s="116"/>
      <c r="FZ172" s="116"/>
      <c r="GA172" s="116"/>
      <c r="GB172" s="116"/>
      <c r="GC172" s="116"/>
      <c r="GD172" s="116"/>
      <c r="GE172" s="116"/>
      <c r="GF172" s="116"/>
      <c r="GG172" s="116"/>
      <c r="GH172" s="116"/>
      <c r="GI172" s="116"/>
      <c r="GJ172" s="116"/>
      <c r="GK172" s="116"/>
      <c r="GL172" s="116"/>
      <c r="GM172" s="116"/>
      <c r="GN172" s="116"/>
      <c r="GO172" s="116"/>
      <c r="GP172" s="116"/>
      <c r="GQ172" s="116"/>
      <c r="GR172" s="116"/>
      <c r="GS172" s="116"/>
      <c r="GT172" s="116"/>
      <c r="GU172" s="116"/>
      <c r="GV172" s="116"/>
      <c r="GW172" s="116"/>
      <c r="GX172" s="116"/>
      <c r="GY172" s="116"/>
      <c r="GZ172" s="116"/>
      <c r="HA172" s="116"/>
      <c r="HB172" s="116"/>
      <c r="HC172" s="116"/>
      <c r="HD172" s="116"/>
      <c r="HE172" s="116"/>
    </row>
    <row r="173" spans="1:222" ht="48" customHeight="1" x14ac:dyDescent="0.2">
      <c r="B173" s="98" t="s">
        <v>160</v>
      </c>
      <c r="C173" s="96"/>
      <c r="D173" s="99"/>
      <c r="E173" s="99"/>
      <c r="F173" s="99"/>
      <c r="G173" s="100"/>
      <c r="H173" s="227" t="s">
        <v>395</v>
      </c>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c r="AG173" s="228"/>
      <c r="AH173" s="228"/>
      <c r="AI173" s="228"/>
      <c r="AJ173" s="228"/>
      <c r="AK173" s="228"/>
      <c r="AL173" s="228"/>
      <c r="AM173" s="228"/>
      <c r="AN173" s="228"/>
      <c r="AO173" s="228"/>
      <c r="AP173" s="228"/>
      <c r="AQ173" s="228"/>
      <c r="AR173" s="228"/>
      <c r="AS173" s="228"/>
      <c r="AT173" s="228"/>
      <c r="AU173" s="228"/>
      <c r="AV173" s="228"/>
      <c r="AW173" s="228"/>
      <c r="AX173" s="228"/>
      <c r="AY173" s="228"/>
      <c r="AZ173" s="228"/>
      <c r="BA173" s="228"/>
      <c r="BB173" s="228"/>
      <c r="BC173" s="228"/>
      <c r="BD173" s="228"/>
      <c r="BE173" s="228"/>
      <c r="BF173" s="228"/>
      <c r="BG173" s="228"/>
      <c r="BH173" s="228"/>
      <c r="BI173" s="228"/>
      <c r="BJ173" s="228"/>
      <c r="BK173" s="228"/>
      <c r="BL173" s="228"/>
      <c r="BM173" s="228"/>
      <c r="BN173" s="228"/>
      <c r="BO173" s="228"/>
      <c r="BP173" s="228"/>
      <c r="BQ173" s="228"/>
      <c r="BR173" s="228"/>
      <c r="BS173" s="228"/>
      <c r="BT173" s="228"/>
      <c r="BU173" s="228"/>
      <c r="BV173" s="228"/>
      <c r="BW173" s="228"/>
      <c r="BX173" s="228"/>
      <c r="BY173" s="228"/>
      <c r="BZ173" s="228"/>
      <c r="CA173" s="228"/>
      <c r="CB173" s="228"/>
      <c r="CC173" s="228"/>
      <c r="CD173" s="228"/>
      <c r="CE173" s="228"/>
      <c r="CF173" s="229"/>
      <c r="CG173" s="531" t="s">
        <v>357</v>
      </c>
      <c r="CH173" s="532"/>
      <c r="CI173" s="532"/>
      <c r="CJ173" s="533"/>
      <c r="CK173" s="4"/>
      <c r="CL173" s="4"/>
      <c r="CM173" s="4"/>
      <c r="CN173" s="4"/>
      <c r="CO173" s="4"/>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row>
    <row r="174" spans="1:222" ht="12" customHeight="1" x14ac:dyDescent="0.2">
      <c r="B174" s="98" t="s">
        <v>161</v>
      </c>
      <c r="C174" s="96"/>
      <c r="D174" s="99"/>
      <c r="E174" s="99"/>
      <c r="F174" s="99"/>
      <c r="G174" s="100"/>
      <c r="H174" s="227" t="s">
        <v>396</v>
      </c>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c r="AT174" s="228"/>
      <c r="AU174" s="228"/>
      <c r="AV174" s="228"/>
      <c r="AW174" s="228"/>
      <c r="AX174" s="228"/>
      <c r="AY174" s="228"/>
      <c r="AZ174" s="228"/>
      <c r="BA174" s="228"/>
      <c r="BB174" s="228"/>
      <c r="BC174" s="228"/>
      <c r="BD174" s="228"/>
      <c r="BE174" s="228"/>
      <c r="BF174" s="228"/>
      <c r="BG174" s="228"/>
      <c r="BH174" s="228"/>
      <c r="BI174" s="228"/>
      <c r="BJ174" s="228"/>
      <c r="BK174" s="228"/>
      <c r="BL174" s="228"/>
      <c r="BM174" s="228"/>
      <c r="BN174" s="228"/>
      <c r="BO174" s="228"/>
      <c r="BP174" s="228"/>
      <c r="BQ174" s="228"/>
      <c r="BR174" s="228"/>
      <c r="BS174" s="228"/>
      <c r="BT174" s="228"/>
      <c r="BU174" s="228"/>
      <c r="BV174" s="228"/>
      <c r="BW174" s="228"/>
      <c r="BX174" s="228"/>
      <c r="BY174" s="228"/>
      <c r="BZ174" s="228"/>
      <c r="CA174" s="228"/>
      <c r="CB174" s="228"/>
      <c r="CC174" s="228"/>
      <c r="CD174" s="228"/>
      <c r="CE174" s="228"/>
      <c r="CF174" s="229"/>
      <c r="CG174" s="247" t="s">
        <v>323</v>
      </c>
      <c r="CH174" s="248"/>
      <c r="CI174" s="248"/>
      <c r="CJ174" s="249"/>
      <c r="CK174" s="4"/>
      <c r="CL174" s="4"/>
      <c r="CM174" s="4"/>
      <c r="CN174" s="4"/>
      <c r="CO174" s="4"/>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row>
    <row r="175" spans="1:222" ht="12" customHeight="1" x14ac:dyDescent="0.2">
      <c r="B175" s="98" t="s">
        <v>162</v>
      </c>
      <c r="C175" s="96"/>
      <c r="D175" s="96"/>
      <c r="E175" s="96"/>
      <c r="F175" s="96"/>
      <c r="G175" s="100"/>
      <c r="H175" s="227" t="s">
        <v>322</v>
      </c>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c r="AG175" s="228"/>
      <c r="AH175" s="228"/>
      <c r="AI175" s="228"/>
      <c r="AJ175" s="228"/>
      <c r="AK175" s="228"/>
      <c r="AL175" s="228"/>
      <c r="AM175" s="228"/>
      <c r="AN175" s="228"/>
      <c r="AO175" s="228"/>
      <c r="AP175" s="228"/>
      <c r="AQ175" s="228"/>
      <c r="AR175" s="228"/>
      <c r="AS175" s="228"/>
      <c r="AT175" s="228"/>
      <c r="AU175" s="228"/>
      <c r="AV175" s="228"/>
      <c r="AW175" s="228"/>
      <c r="AX175" s="228"/>
      <c r="AY175" s="228"/>
      <c r="AZ175" s="228"/>
      <c r="BA175" s="228"/>
      <c r="BB175" s="228"/>
      <c r="BC175" s="228"/>
      <c r="BD175" s="228"/>
      <c r="BE175" s="228"/>
      <c r="BF175" s="228"/>
      <c r="BG175" s="228"/>
      <c r="BH175" s="228"/>
      <c r="BI175" s="228"/>
      <c r="BJ175" s="228"/>
      <c r="BK175" s="228"/>
      <c r="BL175" s="228"/>
      <c r="BM175" s="228"/>
      <c r="BN175" s="228"/>
      <c r="BO175" s="228"/>
      <c r="BP175" s="228"/>
      <c r="BQ175" s="228"/>
      <c r="BR175" s="228"/>
      <c r="BS175" s="228"/>
      <c r="BT175" s="228"/>
      <c r="BU175" s="228"/>
      <c r="BV175" s="228"/>
      <c r="BW175" s="228"/>
      <c r="BX175" s="228"/>
      <c r="BY175" s="228"/>
      <c r="BZ175" s="228"/>
      <c r="CA175" s="228"/>
      <c r="CB175" s="228"/>
      <c r="CC175" s="228"/>
      <c r="CD175" s="228"/>
      <c r="CE175" s="228"/>
      <c r="CF175" s="229"/>
      <c r="CG175" s="247" t="s">
        <v>199</v>
      </c>
      <c r="CH175" s="248"/>
      <c r="CI175" s="248"/>
      <c r="CJ175" s="249"/>
      <c r="CK175" s="4"/>
      <c r="CL175" s="4"/>
      <c r="CM175" s="4"/>
      <c r="CN175" s="4"/>
      <c r="CO175" s="4"/>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c r="GQ175" s="3"/>
      <c r="GR175" s="3"/>
      <c r="GS175" s="3"/>
      <c r="GT175" s="3"/>
      <c r="GU175" s="3"/>
      <c r="GV175" s="3"/>
      <c r="GW175" s="3"/>
      <c r="GX175" s="3"/>
      <c r="GY175" s="3"/>
      <c r="GZ175" s="3"/>
      <c r="HA175" s="3"/>
      <c r="HB175" s="3"/>
      <c r="HC175" s="3"/>
      <c r="HD175" s="3"/>
      <c r="HE175" s="3"/>
      <c r="HF175" s="3"/>
      <c r="HG175" s="3"/>
      <c r="HH175" s="3"/>
      <c r="HI175" s="3"/>
      <c r="HJ175" s="3"/>
      <c r="HK175" s="3"/>
      <c r="HL175" s="3"/>
      <c r="HM175" s="3"/>
      <c r="HN175" s="3"/>
    </row>
    <row r="176" spans="1:222" ht="12" customHeight="1" thickBot="1" x14ac:dyDescent="0.25">
      <c r="B176" s="98" t="s">
        <v>163</v>
      </c>
      <c r="C176" s="96"/>
      <c r="D176" s="99"/>
      <c r="E176" s="99"/>
      <c r="F176" s="99"/>
      <c r="G176" s="100"/>
      <c r="H176" s="227" t="s">
        <v>397</v>
      </c>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8"/>
      <c r="AQ176" s="228"/>
      <c r="AR176" s="228"/>
      <c r="AS176" s="228"/>
      <c r="AT176" s="228"/>
      <c r="AU176" s="228"/>
      <c r="AV176" s="228"/>
      <c r="AW176" s="228"/>
      <c r="AX176" s="228"/>
      <c r="AY176" s="228"/>
      <c r="AZ176" s="228"/>
      <c r="BA176" s="228"/>
      <c r="BB176" s="228"/>
      <c r="BC176" s="228"/>
      <c r="BD176" s="228"/>
      <c r="BE176" s="228"/>
      <c r="BF176" s="228"/>
      <c r="BG176" s="228"/>
      <c r="BH176" s="228"/>
      <c r="BI176" s="228"/>
      <c r="BJ176" s="228"/>
      <c r="BK176" s="228"/>
      <c r="BL176" s="228"/>
      <c r="BM176" s="228"/>
      <c r="BN176" s="228"/>
      <c r="BO176" s="228"/>
      <c r="BP176" s="228"/>
      <c r="BQ176" s="228"/>
      <c r="BR176" s="228"/>
      <c r="BS176" s="228"/>
      <c r="BT176" s="228"/>
      <c r="BU176" s="228"/>
      <c r="BV176" s="228"/>
      <c r="BW176" s="228"/>
      <c r="BX176" s="228"/>
      <c r="BY176" s="228"/>
      <c r="BZ176" s="228"/>
      <c r="CA176" s="228"/>
      <c r="CB176" s="228"/>
      <c r="CC176" s="228"/>
      <c r="CD176" s="228"/>
      <c r="CE176" s="228"/>
      <c r="CF176" s="229"/>
      <c r="CG176" s="247" t="s">
        <v>261</v>
      </c>
      <c r="CH176" s="248"/>
      <c r="CI176" s="248"/>
      <c r="CJ176" s="249"/>
      <c r="CK176" s="4"/>
      <c r="CL176" s="4"/>
      <c r="CM176" s="4"/>
      <c r="CN176" s="4"/>
      <c r="CO176" s="4"/>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row>
    <row r="177" spans="1:222" ht="36" customHeight="1" thickBot="1" x14ac:dyDescent="0.25">
      <c r="B177" s="285" t="s">
        <v>150</v>
      </c>
      <c r="C177" s="286"/>
      <c r="D177" s="286"/>
      <c r="E177" s="286"/>
      <c r="F177" s="286"/>
      <c r="G177" s="287"/>
      <c r="H177" s="285" t="s">
        <v>156</v>
      </c>
      <c r="I177" s="286"/>
      <c r="J177" s="286"/>
      <c r="K177" s="286"/>
      <c r="L177" s="286"/>
      <c r="M177" s="286"/>
      <c r="N177" s="286"/>
      <c r="O177" s="286"/>
      <c r="P177" s="286"/>
      <c r="Q177" s="286"/>
      <c r="R177" s="286"/>
      <c r="S177" s="286"/>
      <c r="T177" s="286"/>
      <c r="U177" s="286"/>
      <c r="V177" s="286"/>
      <c r="W177" s="286"/>
      <c r="X177" s="286"/>
      <c r="Y177" s="286"/>
      <c r="Z177" s="286"/>
      <c r="AA177" s="286"/>
      <c r="AB177" s="286"/>
      <c r="AC177" s="286"/>
      <c r="AD177" s="286"/>
      <c r="AE177" s="286"/>
      <c r="AF177" s="286"/>
      <c r="AG177" s="286"/>
      <c r="AH177" s="286"/>
      <c r="AI177" s="286"/>
      <c r="AJ177" s="286"/>
      <c r="AK177" s="286"/>
      <c r="AL177" s="286"/>
      <c r="AM177" s="286"/>
      <c r="AN177" s="286"/>
      <c r="AO177" s="286"/>
      <c r="AP177" s="286"/>
      <c r="AQ177" s="286"/>
      <c r="AR177" s="286"/>
      <c r="AS177" s="286"/>
      <c r="AT177" s="286"/>
      <c r="AU177" s="286"/>
      <c r="AV177" s="286"/>
      <c r="AW177" s="286"/>
      <c r="AX177" s="286"/>
      <c r="AY177" s="286"/>
      <c r="AZ177" s="286"/>
      <c r="BA177" s="286"/>
      <c r="BB177" s="286"/>
      <c r="BC177" s="286"/>
      <c r="BD177" s="286"/>
      <c r="BE177" s="286"/>
      <c r="BF177" s="286"/>
      <c r="BG177" s="286"/>
      <c r="BH177" s="286"/>
      <c r="BI177" s="286"/>
      <c r="BJ177" s="286"/>
      <c r="BK177" s="286"/>
      <c r="BL177" s="286"/>
      <c r="BM177" s="286"/>
      <c r="BN177" s="286"/>
      <c r="BO177" s="286"/>
      <c r="BP177" s="286"/>
      <c r="BQ177" s="286"/>
      <c r="BR177" s="286"/>
      <c r="BS177" s="286"/>
      <c r="BT177" s="286"/>
      <c r="BU177" s="286"/>
      <c r="BV177" s="286"/>
      <c r="BW177" s="286"/>
      <c r="BX177" s="286"/>
      <c r="BY177" s="286"/>
      <c r="BZ177" s="286"/>
      <c r="CA177" s="286"/>
      <c r="CB177" s="286"/>
      <c r="CC177" s="286"/>
      <c r="CD177" s="286"/>
      <c r="CE177" s="286"/>
      <c r="CF177" s="287"/>
      <c r="CG177" s="544" t="s">
        <v>209</v>
      </c>
      <c r="CH177" s="544"/>
      <c r="CI177" s="544"/>
      <c r="CJ177" s="545"/>
      <c r="CK177" s="4"/>
      <c r="CL177" s="4"/>
      <c r="CM177" s="4"/>
      <c r="CN177" s="4"/>
      <c r="CO177" s="4"/>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row>
    <row r="178" spans="1:222" ht="48" customHeight="1" x14ac:dyDescent="0.2">
      <c r="B178" s="98" t="s">
        <v>164</v>
      </c>
      <c r="C178" s="96"/>
      <c r="D178" s="99"/>
      <c r="E178" s="99"/>
      <c r="F178" s="99"/>
      <c r="G178" s="100"/>
      <c r="H178" s="227" t="s">
        <v>398</v>
      </c>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c r="AG178" s="228"/>
      <c r="AH178" s="228"/>
      <c r="AI178" s="228"/>
      <c r="AJ178" s="228"/>
      <c r="AK178" s="228"/>
      <c r="AL178" s="228"/>
      <c r="AM178" s="228"/>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8"/>
      <c r="BR178" s="228"/>
      <c r="BS178" s="228"/>
      <c r="BT178" s="228"/>
      <c r="BU178" s="228"/>
      <c r="BV178" s="228"/>
      <c r="BW178" s="228"/>
      <c r="BX178" s="228"/>
      <c r="BY178" s="228"/>
      <c r="BZ178" s="228"/>
      <c r="CA178" s="228"/>
      <c r="CB178" s="228"/>
      <c r="CC178" s="228"/>
      <c r="CD178" s="228"/>
      <c r="CE178" s="228"/>
      <c r="CF178" s="229"/>
      <c r="CG178" s="528" t="s">
        <v>477</v>
      </c>
      <c r="CH178" s="529"/>
      <c r="CI178" s="529"/>
      <c r="CJ178" s="530"/>
      <c r="CK178" s="4"/>
      <c r="CL178" s="4"/>
      <c r="CM178" s="4"/>
      <c r="CN178" s="4"/>
      <c r="CO178" s="4"/>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row>
    <row r="179" spans="1:222" ht="48" customHeight="1" x14ac:dyDescent="0.2">
      <c r="B179" s="98" t="s">
        <v>165</v>
      </c>
      <c r="C179" s="96"/>
      <c r="D179" s="99"/>
      <c r="E179" s="99"/>
      <c r="F179" s="99"/>
      <c r="G179" s="100"/>
      <c r="H179" s="523" t="s">
        <v>399</v>
      </c>
      <c r="I179" s="521"/>
      <c r="J179" s="521"/>
      <c r="K179" s="521"/>
      <c r="L179" s="521"/>
      <c r="M179" s="521"/>
      <c r="N179" s="521"/>
      <c r="O179" s="521"/>
      <c r="P179" s="521"/>
      <c r="Q179" s="521"/>
      <c r="R179" s="521"/>
      <c r="S179" s="521"/>
      <c r="T179" s="521"/>
      <c r="U179" s="521"/>
      <c r="V179" s="521"/>
      <c r="W179" s="521"/>
      <c r="X179" s="521"/>
      <c r="Y179" s="521"/>
      <c r="Z179" s="521"/>
      <c r="AA179" s="521"/>
      <c r="AB179" s="521"/>
      <c r="AC179" s="521"/>
      <c r="AD179" s="521"/>
      <c r="AE179" s="521"/>
      <c r="AF179" s="521"/>
      <c r="AG179" s="521"/>
      <c r="AH179" s="521"/>
      <c r="AI179" s="521"/>
      <c r="AJ179" s="521"/>
      <c r="AK179" s="521"/>
      <c r="AL179" s="521"/>
      <c r="AM179" s="521"/>
      <c r="AN179" s="521"/>
      <c r="AO179" s="521"/>
      <c r="AP179" s="521"/>
      <c r="AQ179" s="521"/>
      <c r="AR179" s="521"/>
      <c r="AS179" s="521"/>
      <c r="AT179" s="521"/>
      <c r="AU179" s="521"/>
      <c r="AV179" s="521"/>
      <c r="AW179" s="521"/>
      <c r="AX179" s="521"/>
      <c r="AY179" s="521"/>
      <c r="AZ179" s="521"/>
      <c r="BA179" s="521"/>
      <c r="BB179" s="521"/>
      <c r="BC179" s="521"/>
      <c r="BD179" s="521"/>
      <c r="BE179" s="521"/>
      <c r="BF179" s="521"/>
      <c r="BG179" s="521"/>
      <c r="BH179" s="521"/>
      <c r="BI179" s="521"/>
      <c r="BJ179" s="521"/>
      <c r="BK179" s="521"/>
      <c r="BL179" s="521"/>
      <c r="BM179" s="521"/>
      <c r="BN179" s="521"/>
      <c r="BO179" s="521"/>
      <c r="BP179" s="521"/>
      <c r="BQ179" s="521"/>
      <c r="BR179" s="521"/>
      <c r="BS179" s="521"/>
      <c r="BT179" s="521"/>
      <c r="BU179" s="521"/>
      <c r="BV179" s="521"/>
      <c r="BW179" s="521"/>
      <c r="BX179" s="521"/>
      <c r="BY179" s="521"/>
      <c r="BZ179" s="521"/>
      <c r="CA179" s="521"/>
      <c r="CB179" s="521"/>
      <c r="CC179" s="521"/>
      <c r="CD179" s="521"/>
      <c r="CE179" s="521"/>
      <c r="CF179" s="522"/>
      <c r="CG179" s="528" t="s">
        <v>478</v>
      </c>
      <c r="CH179" s="529"/>
      <c r="CI179" s="529"/>
      <c r="CJ179" s="530"/>
      <c r="CK179" s="4"/>
      <c r="CL179" s="4"/>
      <c r="CM179" s="4"/>
      <c r="CN179" s="4"/>
      <c r="CO179" s="4"/>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row>
    <row r="180" spans="1:222" ht="24" customHeight="1" x14ac:dyDescent="0.2">
      <c r="B180" s="98" t="s">
        <v>166</v>
      </c>
      <c r="C180" s="96"/>
      <c r="D180" s="99"/>
      <c r="E180" s="99"/>
      <c r="F180" s="99"/>
      <c r="G180" s="100"/>
      <c r="H180" s="227" t="s">
        <v>400</v>
      </c>
      <c r="I180" s="228"/>
      <c r="J180" s="228"/>
      <c r="K180" s="228"/>
      <c r="L180" s="228"/>
      <c r="M180" s="228"/>
      <c r="N180" s="228"/>
      <c r="O180" s="228"/>
      <c r="P180" s="228"/>
      <c r="Q180" s="228"/>
      <c r="R180" s="228"/>
      <c r="S180" s="228"/>
      <c r="T180" s="228"/>
      <c r="U180" s="228"/>
      <c r="V180" s="228"/>
      <c r="W180" s="228"/>
      <c r="X180" s="228"/>
      <c r="Y180" s="228"/>
      <c r="Z180" s="228"/>
      <c r="AA180" s="228"/>
      <c r="AB180" s="228"/>
      <c r="AC180" s="228"/>
      <c r="AD180" s="228"/>
      <c r="AE180" s="228"/>
      <c r="AF180" s="228"/>
      <c r="AG180" s="228"/>
      <c r="AH180" s="228"/>
      <c r="AI180" s="228"/>
      <c r="AJ180" s="228"/>
      <c r="AK180" s="228"/>
      <c r="AL180" s="228"/>
      <c r="AM180" s="228"/>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8"/>
      <c r="BR180" s="228"/>
      <c r="BS180" s="228"/>
      <c r="BT180" s="228"/>
      <c r="BU180" s="228"/>
      <c r="BV180" s="228"/>
      <c r="BW180" s="228"/>
      <c r="BX180" s="228"/>
      <c r="BY180" s="228"/>
      <c r="BZ180" s="228"/>
      <c r="CA180" s="228"/>
      <c r="CB180" s="228"/>
      <c r="CC180" s="228"/>
      <c r="CD180" s="228"/>
      <c r="CE180" s="228"/>
      <c r="CF180" s="229"/>
      <c r="CG180" s="247" t="s">
        <v>259</v>
      </c>
      <c r="CH180" s="248"/>
      <c r="CI180" s="248"/>
      <c r="CJ180" s="249"/>
      <c r="CK180" s="4"/>
      <c r="CL180" s="4"/>
      <c r="CM180" s="4"/>
      <c r="CN180" s="4"/>
      <c r="CO180" s="4"/>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row>
    <row r="181" spans="1:222" ht="24" customHeight="1" x14ac:dyDescent="0.2">
      <c r="B181" s="98" t="s">
        <v>167</v>
      </c>
      <c r="C181" s="96"/>
      <c r="D181" s="99"/>
      <c r="E181" s="99"/>
      <c r="F181" s="99"/>
      <c r="G181" s="100"/>
      <c r="H181" s="211" t="s">
        <v>401</v>
      </c>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3"/>
      <c r="CG181" s="247" t="s">
        <v>261</v>
      </c>
      <c r="CH181" s="248"/>
      <c r="CI181" s="248"/>
      <c r="CJ181" s="249"/>
      <c r="CK181" s="4"/>
      <c r="CL181" s="4"/>
      <c r="CM181" s="4"/>
      <c r="CN181" s="4"/>
      <c r="CO181" s="4"/>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c r="GQ181" s="3"/>
      <c r="GR181" s="3"/>
      <c r="GS181" s="3"/>
      <c r="GT181" s="3"/>
      <c r="GU181" s="3"/>
      <c r="GV181" s="3"/>
      <c r="GW181" s="3"/>
      <c r="GX181" s="3"/>
      <c r="GY181" s="3"/>
      <c r="GZ181" s="3"/>
      <c r="HA181" s="3"/>
      <c r="HB181" s="3"/>
      <c r="HC181" s="3"/>
      <c r="HD181" s="3"/>
      <c r="HE181" s="3"/>
      <c r="HF181" s="3"/>
      <c r="HG181" s="3"/>
      <c r="HH181" s="3"/>
      <c r="HI181" s="3"/>
      <c r="HJ181" s="3"/>
      <c r="HK181" s="3"/>
      <c r="HL181" s="3"/>
      <c r="HM181" s="3"/>
      <c r="HN181" s="3"/>
    </row>
    <row r="182" spans="1:222" s="9" customFormat="1" ht="36" customHeight="1" x14ac:dyDescent="0.2">
      <c r="A182" s="116"/>
      <c r="B182" s="98" t="s">
        <v>251</v>
      </c>
      <c r="C182" s="96"/>
      <c r="D182" s="99"/>
      <c r="E182" s="99"/>
      <c r="F182" s="99"/>
      <c r="G182" s="100"/>
      <c r="H182" s="211" t="s">
        <v>387</v>
      </c>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537" t="s">
        <v>260</v>
      </c>
      <c r="CH182" s="529"/>
      <c r="CI182" s="529"/>
      <c r="CJ182" s="530"/>
      <c r="CK182" s="116"/>
      <c r="CL182" s="116"/>
      <c r="CM182" s="116"/>
      <c r="CN182" s="116"/>
      <c r="CO182" s="116"/>
      <c r="CP182" s="116"/>
      <c r="CQ182" s="116"/>
      <c r="CR182" s="116"/>
      <c r="CS182" s="116"/>
      <c r="CT182" s="116"/>
      <c r="CU182" s="116"/>
      <c r="CV182" s="116"/>
      <c r="CW182" s="116"/>
      <c r="CX182" s="116"/>
      <c r="CY182" s="116"/>
      <c r="CZ182" s="116"/>
      <c r="DA182" s="116"/>
      <c r="DB182" s="116"/>
      <c r="DC182" s="116"/>
      <c r="DD182" s="116"/>
      <c r="DE182" s="116"/>
      <c r="DF182" s="116"/>
      <c r="DG182" s="116"/>
      <c r="DH182" s="116"/>
      <c r="DI182" s="116"/>
      <c r="DJ182" s="116"/>
      <c r="DK182" s="116"/>
      <c r="DL182" s="116"/>
      <c r="DM182" s="116"/>
      <c r="DN182" s="116"/>
      <c r="DO182" s="116"/>
      <c r="DP182" s="116"/>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row>
    <row r="183" spans="1:222" s="9" customFormat="1" ht="12" customHeight="1" x14ac:dyDescent="0.2">
      <c r="A183" s="116"/>
      <c r="B183" s="98" t="s">
        <v>252</v>
      </c>
      <c r="C183" s="96"/>
      <c r="D183" s="99"/>
      <c r="E183" s="99"/>
      <c r="F183" s="99"/>
      <c r="G183" s="100"/>
      <c r="H183" s="523" t="s">
        <v>325</v>
      </c>
      <c r="I183" s="521"/>
      <c r="J183" s="521"/>
      <c r="K183" s="521"/>
      <c r="L183" s="521"/>
      <c r="M183" s="521"/>
      <c r="N183" s="521"/>
      <c r="O183" s="521"/>
      <c r="P183" s="521"/>
      <c r="Q183" s="521"/>
      <c r="R183" s="521"/>
      <c r="S183" s="521"/>
      <c r="T183" s="521"/>
      <c r="U183" s="521"/>
      <c r="V183" s="521"/>
      <c r="W183" s="521"/>
      <c r="X183" s="521"/>
      <c r="Y183" s="521"/>
      <c r="Z183" s="521"/>
      <c r="AA183" s="521"/>
      <c r="AB183" s="521"/>
      <c r="AC183" s="521"/>
      <c r="AD183" s="521"/>
      <c r="AE183" s="521"/>
      <c r="AF183" s="521"/>
      <c r="AG183" s="521"/>
      <c r="AH183" s="521"/>
      <c r="AI183" s="521"/>
      <c r="AJ183" s="521"/>
      <c r="AK183" s="521"/>
      <c r="AL183" s="521"/>
      <c r="AM183" s="521"/>
      <c r="AN183" s="521"/>
      <c r="AO183" s="521"/>
      <c r="AP183" s="521"/>
      <c r="AQ183" s="521"/>
      <c r="AR183" s="521"/>
      <c r="AS183" s="521"/>
      <c r="AT183" s="521"/>
      <c r="AU183" s="521"/>
      <c r="AV183" s="521"/>
      <c r="AW183" s="521"/>
      <c r="AX183" s="521"/>
      <c r="AY183" s="521"/>
      <c r="AZ183" s="521"/>
      <c r="BA183" s="521"/>
      <c r="BB183" s="521"/>
      <c r="BC183" s="521"/>
      <c r="BD183" s="521"/>
      <c r="BE183" s="521"/>
      <c r="BF183" s="521"/>
      <c r="BG183" s="521"/>
      <c r="BH183" s="521"/>
      <c r="BI183" s="521"/>
      <c r="BJ183" s="521"/>
      <c r="BK183" s="521"/>
      <c r="BL183" s="521"/>
      <c r="BM183" s="521"/>
      <c r="BN183" s="521"/>
      <c r="BO183" s="521"/>
      <c r="BP183" s="521"/>
      <c r="BQ183" s="521"/>
      <c r="BR183" s="521"/>
      <c r="BS183" s="521"/>
      <c r="BT183" s="521"/>
      <c r="BU183" s="521"/>
      <c r="BV183" s="521"/>
      <c r="BW183" s="521"/>
      <c r="BX183" s="521"/>
      <c r="BY183" s="521"/>
      <c r="BZ183" s="521"/>
      <c r="CA183" s="521"/>
      <c r="CB183" s="521"/>
      <c r="CC183" s="521"/>
      <c r="CD183" s="521"/>
      <c r="CE183" s="521"/>
      <c r="CF183" s="522"/>
      <c r="CG183" s="175" t="s">
        <v>385</v>
      </c>
      <c r="CH183" s="175"/>
      <c r="CI183" s="175"/>
      <c r="CJ183" s="17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row>
    <row r="184" spans="1:222" s="9" customFormat="1" ht="12" customHeight="1" x14ac:dyDescent="0.2">
      <c r="A184" s="116"/>
      <c r="B184" s="523" t="s">
        <v>324</v>
      </c>
      <c r="C184" s="521"/>
      <c r="D184" s="521"/>
      <c r="E184" s="521"/>
      <c r="F184" s="521"/>
      <c r="G184" s="522"/>
      <c r="H184" s="523" t="s">
        <v>501</v>
      </c>
      <c r="I184" s="521"/>
      <c r="J184" s="521"/>
      <c r="K184" s="521"/>
      <c r="L184" s="521"/>
      <c r="M184" s="521"/>
      <c r="N184" s="521"/>
      <c r="O184" s="521"/>
      <c r="P184" s="521"/>
      <c r="Q184" s="521"/>
      <c r="R184" s="521"/>
      <c r="S184" s="521"/>
      <c r="T184" s="521"/>
      <c r="U184" s="521"/>
      <c r="V184" s="521"/>
      <c r="W184" s="521"/>
      <c r="X184" s="521"/>
      <c r="Y184" s="521"/>
      <c r="Z184" s="521"/>
      <c r="AA184" s="521"/>
      <c r="AB184" s="521"/>
      <c r="AC184" s="521"/>
      <c r="AD184" s="521"/>
      <c r="AE184" s="521"/>
      <c r="AF184" s="521"/>
      <c r="AG184" s="521"/>
      <c r="AH184" s="521"/>
      <c r="AI184" s="521"/>
      <c r="AJ184" s="521"/>
      <c r="AK184" s="521"/>
      <c r="AL184" s="521"/>
      <c r="AM184" s="521"/>
      <c r="AN184" s="521"/>
      <c r="AO184" s="521"/>
      <c r="AP184" s="521"/>
      <c r="AQ184" s="521"/>
      <c r="AR184" s="521"/>
      <c r="AS184" s="521"/>
      <c r="AT184" s="521"/>
      <c r="AU184" s="521"/>
      <c r="AV184" s="521"/>
      <c r="AW184" s="521"/>
      <c r="AX184" s="521"/>
      <c r="AY184" s="521"/>
      <c r="AZ184" s="521"/>
      <c r="BA184" s="521"/>
      <c r="BB184" s="521"/>
      <c r="BC184" s="521"/>
      <c r="BD184" s="521"/>
      <c r="BE184" s="521"/>
      <c r="BF184" s="521"/>
      <c r="BG184" s="521"/>
      <c r="BH184" s="521"/>
      <c r="BI184" s="521"/>
      <c r="BJ184" s="521"/>
      <c r="BK184" s="521"/>
      <c r="BL184" s="521"/>
      <c r="BM184" s="521"/>
      <c r="BN184" s="521"/>
      <c r="BO184" s="521"/>
      <c r="BP184" s="521"/>
      <c r="BQ184" s="521"/>
      <c r="BR184" s="521"/>
      <c r="BS184" s="521"/>
      <c r="BT184" s="521"/>
      <c r="BU184" s="521"/>
      <c r="BV184" s="521"/>
      <c r="BW184" s="521"/>
      <c r="BX184" s="521"/>
      <c r="BY184" s="521"/>
      <c r="BZ184" s="521"/>
      <c r="CA184" s="521"/>
      <c r="CB184" s="521"/>
      <c r="CC184" s="521"/>
      <c r="CD184" s="521"/>
      <c r="CE184" s="521"/>
      <c r="CF184" s="522"/>
      <c r="CG184" s="175" t="s">
        <v>386</v>
      </c>
      <c r="CH184" s="175"/>
      <c r="CI184" s="175"/>
      <c r="CJ184" s="176"/>
      <c r="CK184" s="116"/>
      <c r="CL184" s="116"/>
      <c r="CM184" s="116"/>
      <c r="CN184" s="116"/>
      <c r="CO184" s="116"/>
      <c r="CP184" s="116"/>
      <c r="CQ184" s="116"/>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c r="DN184" s="116"/>
      <c r="DO184" s="116"/>
      <c r="DP184" s="116"/>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row>
    <row r="185" spans="1:222" s="9" customFormat="1" ht="24" customHeight="1" x14ac:dyDescent="0.2">
      <c r="A185" s="116"/>
      <c r="B185" s="211" t="s">
        <v>327</v>
      </c>
      <c r="C185" s="212"/>
      <c r="D185" s="212"/>
      <c r="E185" s="212"/>
      <c r="F185" s="212"/>
      <c r="G185" s="213"/>
      <c r="H185" s="211" t="s">
        <v>308</v>
      </c>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3"/>
      <c r="CG185" s="528" t="s">
        <v>283</v>
      </c>
      <c r="CH185" s="529"/>
      <c r="CI185" s="529"/>
      <c r="CJ185" s="530"/>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row>
    <row r="186" spans="1:222" s="9" customFormat="1" ht="12" customHeight="1" x14ac:dyDescent="0.2">
      <c r="A186" s="116"/>
      <c r="B186" s="211" t="s">
        <v>328</v>
      </c>
      <c r="C186" s="212"/>
      <c r="D186" s="212"/>
      <c r="E186" s="212"/>
      <c r="F186" s="212"/>
      <c r="G186" s="213"/>
      <c r="H186" s="211" t="s">
        <v>456</v>
      </c>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3"/>
      <c r="CG186" s="528" t="s">
        <v>284</v>
      </c>
      <c r="CH186" s="529"/>
      <c r="CI186" s="529"/>
      <c r="CJ186" s="530"/>
      <c r="CK186" s="116"/>
      <c r="CL186" s="116"/>
      <c r="CM186" s="116"/>
      <c r="CN186" s="116"/>
      <c r="CO186" s="116"/>
      <c r="CP186" s="116"/>
      <c r="CQ186" s="116"/>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c r="DN186" s="116"/>
      <c r="DO186" s="116"/>
      <c r="DP186" s="116"/>
      <c r="DQ186" s="116"/>
      <c r="DR186" s="116"/>
      <c r="DS186" s="116"/>
      <c r="DT186" s="116"/>
      <c r="DU186" s="116"/>
      <c r="DV186" s="116"/>
      <c r="DW186" s="116"/>
      <c r="DX186" s="116"/>
      <c r="DY186" s="116"/>
      <c r="DZ186" s="116"/>
      <c r="EA186" s="116"/>
      <c r="EB186" s="116"/>
      <c r="EC186" s="116"/>
      <c r="ED186" s="116"/>
      <c r="EE186" s="116"/>
      <c r="EF186" s="116"/>
      <c r="EG186" s="116"/>
      <c r="EH186" s="116"/>
      <c r="EI186" s="116"/>
      <c r="EJ186" s="116"/>
      <c r="EK186" s="116"/>
      <c r="EL186" s="116"/>
      <c r="EM186" s="116"/>
      <c r="EN186" s="116"/>
      <c r="EO186" s="116"/>
      <c r="EP186" s="116"/>
      <c r="EQ186" s="116"/>
      <c r="ER186" s="116"/>
      <c r="ES186" s="116"/>
      <c r="ET186" s="116"/>
      <c r="EU186" s="116"/>
      <c r="EV186" s="116"/>
      <c r="EW186" s="116"/>
      <c r="EX186" s="116"/>
      <c r="EY186" s="116"/>
      <c r="EZ186" s="116"/>
      <c r="FA186" s="116"/>
      <c r="FB186" s="116"/>
    </row>
    <row r="187" spans="1:222" s="9" customFormat="1" ht="36" customHeight="1" x14ac:dyDescent="0.2">
      <c r="A187" s="116"/>
      <c r="B187" s="211" t="s">
        <v>358</v>
      </c>
      <c r="C187" s="212"/>
      <c r="D187" s="212"/>
      <c r="E187" s="212"/>
      <c r="F187" s="212"/>
      <c r="G187" s="213"/>
      <c r="H187" s="211" t="s">
        <v>402</v>
      </c>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3"/>
      <c r="CG187" s="528" t="s">
        <v>285</v>
      </c>
      <c r="CH187" s="529"/>
      <c r="CI187" s="529"/>
      <c r="CJ187" s="530"/>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row>
    <row r="188" spans="1:222" s="9" customFormat="1" ht="12" customHeight="1" x14ac:dyDescent="0.2">
      <c r="A188" s="116"/>
      <c r="B188" s="211" t="s">
        <v>374</v>
      </c>
      <c r="C188" s="212"/>
      <c r="D188" s="212"/>
      <c r="E188" s="212"/>
      <c r="F188" s="212"/>
      <c r="G188" s="213"/>
      <c r="H188" s="211" t="s">
        <v>359</v>
      </c>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3"/>
      <c r="CG188" s="528" t="s">
        <v>285</v>
      </c>
      <c r="CH188" s="529"/>
      <c r="CI188" s="529"/>
      <c r="CJ188" s="530"/>
      <c r="CK188" s="116"/>
      <c r="CL188" s="116"/>
      <c r="CM188" s="116"/>
      <c r="CN188" s="116"/>
      <c r="CO188" s="116"/>
      <c r="CP188" s="116"/>
      <c r="CQ188" s="116"/>
      <c r="CR188" s="116"/>
      <c r="CS188" s="116"/>
      <c r="CT188" s="116"/>
      <c r="CU188" s="116"/>
      <c r="CV188" s="116"/>
      <c r="CW188" s="116"/>
      <c r="CX188" s="116"/>
      <c r="CY188" s="116"/>
      <c r="CZ188" s="116"/>
      <c r="DA188" s="116"/>
      <c r="DB188" s="116"/>
      <c r="DC188" s="116"/>
      <c r="DD188" s="116"/>
      <c r="DE188" s="116"/>
      <c r="DF188" s="116"/>
      <c r="DG188" s="116"/>
      <c r="DH188" s="116"/>
      <c r="DI188" s="116"/>
      <c r="DJ188" s="116"/>
      <c r="DK188" s="116"/>
      <c r="DL188" s="116"/>
      <c r="DM188" s="116"/>
      <c r="DN188" s="116"/>
      <c r="DO188" s="116"/>
      <c r="DP188" s="116"/>
      <c r="DQ188" s="116"/>
      <c r="DR188" s="116"/>
      <c r="DS188" s="116"/>
      <c r="DT188" s="116"/>
      <c r="DU188" s="116"/>
      <c r="DV188" s="116"/>
      <c r="DW188" s="116"/>
      <c r="DX188" s="116"/>
      <c r="DY188" s="116"/>
      <c r="DZ188" s="116"/>
      <c r="EA188" s="116"/>
      <c r="EB188" s="116"/>
      <c r="EC188" s="116"/>
      <c r="ED188" s="116"/>
      <c r="EE188" s="116"/>
      <c r="EF188" s="116"/>
      <c r="EG188" s="116"/>
      <c r="EH188" s="116"/>
      <c r="EI188" s="116"/>
      <c r="EJ188" s="116"/>
      <c r="EK188" s="116"/>
      <c r="EL188" s="116"/>
      <c r="EM188" s="116"/>
      <c r="EN188" s="116"/>
      <c r="EO188" s="116"/>
      <c r="EP188" s="116"/>
      <c r="EQ188" s="116"/>
      <c r="ER188" s="116"/>
      <c r="ES188" s="116"/>
      <c r="ET188" s="116"/>
      <c r="EU188" s="116"/>
      <c r="EV188" s="116"/>
      <c r="EW188" s="116"/>
      <c r="EX188" s="116"/>
      <c r="EY188" s="116"/>
      <c r="EZ188" s="116"/>
      <c r="FA188" s="116"/>
      <c r="FB188" s="116"/>
    </row>
    <row r="189" spans="1:222" ht="12" customHeight="1" x14ac:dyDescent="0.2">
      <c r="B189" s="98" t="s">
        <v>168</v>
      </c>
      <c r="C189" s="96"/>
      <c r="D189" s="99"/>
      <c r="E189" s="99"/>
      <c r="F189" s="99"/>
      <c r="G189" s="100"/>
      <c r="H189" s="98" t="s">
        <v>337</v>
      </c>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100"/>
      <c r="CG189" s="247" t="s">
        <v>262</v>
      </c>
      <c r="CH189" s="248"/>
      <c r="CI189" s="248"/>
      <c r="CJ189" s="249"/>
      <c r="CK189" s="4"/>
      <c r="CL189" s="4"/>
      <c r="CM189" s="4"/>
      <c r="CN189" s="4"/>
      <c r="CO189" s="4"/>
      <c r="HD189" s="3"/>
      <c r="HE189" s="3"/>
      <c r="HF189" s="3"/>
      <c r="HG189" s="3"/>
      <c r="HH189" s="3"/>
      <c r="HI189" s="3"/>
      <c r="HJ189" s="3"/>
      <c r="HK189" s="3"/>
      <c r="HL189" s="3"/>
      <c r="HM189" s="3"/>
      <c r="HN189" s="3"/>
    </row>
    <row r="190" spans="1:222" ht="12" customHeight="1" x14ac:dyDescent="0.2">
      <c r="B190" s="98" t="s">
        <v>169</v>
      </c>
      <c r="C190" s="96"/>
      <c r="D190" s="99"/>
      <c r="E190" s="99"/>
      <c r="F190" s="99"/>
      <c r="G190" s="100"/>
      <c r="H190" s="477" t="s">
        <v>338</v>
      </c>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3"/>
      <c r="CG190" s="247" t="s">
        <v>263</v>
      </c>
      <c r="CH190" s="248"/>
      <c r="CI190" s="248"/>
      <c r="CJ190" s="249"/>
      <c r="CK190" s="4"/>
      <c r="CL190" s="4"/>
      <c r="CM190" s="4"/>
      <c r="CN190" s="4"/>
      <c r="CO190" s="4"/>
      <c r="HE190" s="3"/>
      <c r="HF190" s="3"/>
      <c r="HG190" s="3"/>
      <c r="HH190" s="3"/>
      <c r="HI190" s="3"/>
      <c r="HJ190" s="3"/>
      <c r="HK190" s="3"/>
      <c r="HL190" s="3"/>
      <c r="HM190" s="3"/>
      <c r="HN190" s="3"/>
    </row>
    <row r="191" spans="1:222" ht="12" customHeight="1" x14ac:dyDescent="0.2">
      <c r="B191" s="98" t="s">
        <v>170</v>
      </c>
      <c r="C191" s="96"/>
      <c r="D191" s="99"/>
      <c r="E191" s="99"/>
      <c r="F191" s="99"/>
      <c r="G191" s="100"/>
      <c r="H191" s="296" t="s">
        <v>339</v>
      </c>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c r="AG191" s="228"/>
      <c r="AH191" s="228"/>
      <c r="AI191" s="228"/>
      <c r="AJ191" s="228"/>
      <c r="AK191" s="228"/>
      <c r="AL191" s="228"/>
      <c r="AM191" s="228"/>
      <c r="AN191" s="228"/>
      <c r="AO191" s="228"/>
      <c r="AP191" s="228"/>
      <c r="AQ191" s="228"/>
      <c r="AR191" s="228"/>
      <c r="AS191" s="228"/>
      <c r="AT191" s="228"/>
      <c r="AU191" s="228"/>
      <c r="AV191" s="228"/>
      <c r="AW191" s="228"/>
      <c r="AX191" s="228"/>
      <c r="AY191" s="228"/>
      <c r="AZ191" s="228"/>
      <c r="BA191" s="228"/>
      <c r="BB191" s="228"/>
      <c r="BC191" s="228"/>
      <c r="BD191" s="228"/>
      <c r="BE191" s="228"/>
      <c r="BF191" s="228"/>
      <c r="BG191" s="228"/>
      <c r="BH191" s="228"/>
      <c r="BI191" s="228"/>
      <c r="BJ191" s="228"/>
      <c r="BK191" s="228"/>
      <c r="BL191" s="228"/>
      <c r="BM191" s="228"/>
      <c r="BN191" s="228"/>
      <c r="BO191" s="228"/>
      <c r="BP191" s="228"/>
      <c r="BQ191" s="228"/>
      <c r="BR191" s="228"/>
      <c r="BS191" s="228"/>
      <c r="BT191" s="228"/>
      <c r="BU191" s="228"/>
      <c r="BV191" s="228"/>
      <c r="BW191" s="228"/>
      <c r="BX191" s="228"/>
      <c r="BY191" s="228"/>
      <c r="BZ191" s="228"/>
      <c r="CA191" s="228"/>
      <c r="CB191" s="228"/>
      <c r="CC191" s="228"/>
      <c r="CD191" s="228"/>
      <c r="CE191" s="228"/>
      <c r="CF191" s="229"/>
      <c r="CG191" s="247" t="s">
        <v>264</v>
      </c>
      <c r="CH191" s="248"/>
      <c r="CI191" s="248"/>
      <c r="CJ191" s="249"/>
      <c r="CK191" s="4"/>
      <c r="CL191" s="4"/>
      <c r="CM191" s="4"/>
      <c r="CN191" s="4"/>
      <c r="CO191" s="4"/>
      <c r="HE191" s="3"/>
      <c r="HF191" s="3"/>
      <c r="HG191" s="3"/>
      <c r="HH191" s="3"/>
      <c r="HI191" s="3"/>
      <c r="HJ191" s="3"/>
      <c r="HK191" s="3"/>
      <c r="HL191" s="3"/>
      <c r="HM191" s="3"/>
      <c r="HN191" s="3"/>
    </row>
    <row r="192" spans="1:222" ht="12" customHeight="1" x14ac:dyDescent="0.2">
      <c r="B192" s="98" t="s">
        <v>171</v>
      </c>
      <c r="C192" s="101"/>
      <c r="D192" s="99"/>
      <c r="E192" s="99"/>
      <c r="F192" s="99"/>
      <c r="G192" s="100"/>
      <c r="H192" s="227" t="s">
        <v>340</v>
      </c>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c r="AG192" s="228"/>
      <c r="AH192" s="228"/>
      <c r="AI192" s="228"/>
      <c r="AJ192" s="228"/>
      <c r="AK192" s="228"/>
      <c r="AL192" s="228"/>
      <c r="AM192" s="228"/>
      <c r="AN192" s="228"/>
      <c r="AO192" s="228"/>
      <c r="AP192" s="228"/>
      <c r="AQ192" s="228"/>
      <c r="AR192" s="228"/>
      <c r="AS192" s="228"/>
      <c r="AT192" s="228"/>
      <c r="AU192" s="228"/>
      <c r="AV192" s="228"/>
      <c r="AW192" s="228"/>
      <c r="AX192" s="228"/>
      <c r="AY192" s="228"/>
      <c r="AZ192" s="228"/>
      <c r="BA192" s="228"/>
      <c r="BB192" s="228"/>
      <c r="BC192" s="228"/>
      <c r="BD192" s="228"/>
      <c r="BE192" s="228"/>
      <c r="BF192" s="228"/>
      <c r="BG192" s="228"/>
      <c r="BH192" s="228"/>
      <c r="BI192" s="228"/>
      <c r="BJ192" s="228"/>
      <c r="BK192" s="228"/>
      <c r="BL192" s="228"/>
      <c r="BM192" s="228"/>
      <c r="BN192" s="228"/>
      <c r="BO192" s="228"/>
      <c r="BP192" s="228"/>
      <c r="BQ192" s="228"/>
      <c r="BR192" s="228"/>
      <c r="BS192" s="228"/>
      <c r="BT192" s="228"/>
      <c r="BU192" s="228"/>
      <c r="BV192" s="228"/>
      <c r="BW192" s="228"/>
      <c r="BX192" s="228"/>
      <c r="BY192" s="228"/>
      <c r="BZ192" s="228"/>
      <c r="CA192" s="228"/>
      <c r="CB192" s="228"/>
      <c r="CC192" s="228"/>
      <c r="CD192" s="228"/>
      <c r="CE192" s="228"/>
      <c r="CF192" s="229"/>
      <c r="CG192" s="247" t="s">
        <v>265</v>
      </c>
      <c r="CH192" s="248"/>
      <c r="CI192" s="248"/>
      <c r="CJ192" s="249"/>
      <c r="CK192" s="4"/>
      <c r="CL192" s="4"/>
      <c r="CM192" s="4"/>
      <c r="CN192" s="4"/>
      <c r="CO192" s="4"/>
      <c r="HE192" s="3"/>
      <c r="HF192" s="3"/>
      <c r="HG192" s="3"/>
      <c r="HH192" s="3"/>
      <c r="HI192" s="3"/>
      <c r="HJ192" s="3"/>
      <c r="HK192" s="3"/>
      <c r="HL192" s="3"/>
      <c r="HM192" s="3"/>
      <c r="HN192" s="3"/>
    </row>
    <row r="193" spans="2:222" ht="12" customHeight="1" x14ac:dyDescent="0.2">
      <c r="B193" s="177" t="s">
        <v>172</v>
      </c>
      <c r="C193" s="101"/>
      <c r="D193" s="99"/>
      <c r="E193" s="99"/>
      <c r="F193" s="99"/>
      <c r="G193" s="100"/>
      <c r="H193" s="98" t="s">
        <v>341</v>
      </c>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100"/>
      <c r="CG193" s="247" t="s">
        <v>266</v>
      </c>
      <c r="CH193" s="248"/>
      <c r="CI193" s="248"/>
      <c r="CJ193" s="249"/>
      <c r="CK193" s="4"/>
      <c r="CL193" s="4"/>
      <c r="CM193" s="4"/>
      <c r="CN193" s="4"/>
      <c r="CO193" s="4"/>
      <c r="HE193" s="3"/>
      <c r="HF193" s="3"/>
      <c r="HG193" s="3"/>
      <c r="HH193" s="3"/>
      <c r="HI193" s="3"/>
      <c r="HJ193" s="3"/>
      <c r="HK193" s="3"/>
      <c r="HL193" s="3"/>
      <c r="HM193" s="3"/>
      <c r="HN193" s="3"/>
    </row>
    <row r="194" spans="2:222" ht="12" customHeight="1" x14ac:dyDescent="0.2">
      <c r="B194" s="177" t="s">
        <v>173</v>
      </c>
      <c r="C194" s="101"/>
      <c r="D194" s="99"/>
      <c r="E194" s="99"/>
      <c r="F194" s="99"/>
      <c r="G194" s="100"/>
      <c r="H194" s="227" t="s">
        <v>342</v>
      </c>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c r="AG194" s="228"/>
      <c r="AH194" s="228"/>
      <c r="AI194" s="228"/>
      <c r="AJ194" s="228"/>
      <c r="AK194" s="228"/>
      <c r="AL194" s="228"/>
      <c r="AM194" s="228"/>
      <c r="AN194" s="228"/>
      <c r="AO194" s="228"/>
      <c r="AP194" s="228"/>
      <c r="AQ194" s="228"/>
      <c r="AR194" s="228"/>
      <c r="AS194" s="228"/>
      <c r="AT194" s="228"/>
      <c r="AU194" s="228"/>
      <c r="AV194" s="228"/>
      <c r="AW194" s="228"/>
      <c r="AX194" s="228"/>
      <c r="AY194" s="228"/>
      <c r="AZ194" s="228"/>
      <c r="BA194" s="228"/>
      <c r="BB194" s="228"/>
      <c r="BC194" s="228"/>
      <c r="BD194" s="228"/>
      <c r="BE194" s="228"/>
      <c r="BF194" s="228"/>
      <c r="BG194" s="228"/>
      <c r="BH194" s="228"/>
      <c r="BI194" s="228"/>
      <c r="BJ194" s="228"/>
      <c r="BK194" s="228"/>
      <c r="BL194" s="228"/>
      <c r="BM194" s="228"/>
      <c r="BN194" s="228"/>
      <c r="BO194" s="228"/>
      <c r="BP194" s="228"/>
      <c r="BQ194" s="228"/>
      <c r="BR194" s="228"/>
      <c r="BS194" s="228"/>
      <c r="BT194" s="228"/>
      <c r="BU194" s="228"/>
      <c r="BV194" s="228"/>
      <c r="BW194" s="228"/>
      <c r="BX194" s="228"/>
      <c r="BY194" s="228"/>
      <c r="BZ194" s="228"/>
      <c r="CA194" s="228"/>
      <c r="CB194" s="228"/>
      <c r="CC194" s="228"/>
      <c r="CD194" s="228"/>
      <c r="CE194" s="228"/>
      <c r="CF194" s="229"/>
      <c r="CG194" s="247" t="s">
        <v>267</v>
      </c>
      <c r="CH194" s="248"/>
      <c r="CI194" s="248"/>
      <c r="CJ194" s="249"/>
      <c r="CK194" s="4"/>
      <c r="CL194" s="4"/>
      <c r="CM194" s="4"/>
      <c r="CN194" s="4"/>
      <c r="CO194" s="4"/>
      <c r="HE194" s="3"/>
      <c r="HF194" s="3"/>
      <c r="HG194" s="3"/>
      <c r="HH194" s="3"/>
      <c r="HI194" s="3"/>
      <c r="HJ194" s="3"/>
      <c r="HK194" s="3"/>
      <c r="HL194" s="3"/>
      <c r="HM194" s="3"/>
      <c r="HN194" s="3"/>
    </row>
    <row r="195" spans="2:222" ht="24" customHeight="1" x14ac:dyDescent="0.2">
      <c r="B195" s="177" t="s">
        <v>174</v>
      </c>
      <c r="C195" s="101"/>
      <c r="D195" s="99"/>
      <c r="E195" s="99"/>
      <c r="F195" s="99"/>
      <c r="G195" s="100"/>
      <c r="H195" s="227" t="s">
        <v>343</v>
      </c>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c r="AG195" s="228"/>
      <c r="AH195" s="228"/>
      <c r="AI195" s="228"/>
      <c r="AJ195" s="228"/>
      <c r="AK195" s="228"/>
      <c r="AL195" s="228"/>
      <c r="AM195" s="228"/>
      <c r="AN195" s="228"/>
      <c r="AO195" s="228"/>
      <c r="AP195" s="228"/>
      <c r="AQ195" s="228"/>
      <c r="AR195" s="228"/>
      <c r="AS195" s="228"/>
      <c r="AT195" s="228"/>
      <c r="AU195" s="228"/>
      <c r="AV195" s="228"/>
      <c r="AW195" s="228"/>
      <c r="AX195" s="228"/>
      <c r="AY195" s="228"/>
      <c r="AZ195" s="228"/>
      <c r="BA195" s="228"/>
      <c r="BB195" s="228"/>
      <c r="BC195" s="228"/>
      <c r="BD195" s="228"/>
      <c r="BE195" s="228"/>
      <c r="BF195" s="228"/>
      <c r="BG195" s="228"/>
      <c r="BH195" s="228"/>
      <c r="BI195" s="228"/>
      <c r="BJ195" s="228"/>
      <c r="BK195" s="228"/>
      <c r="BL195" s="228"/>
      <c r="BM195" s="228"/>
      <c r="BN195" s="228"/>
      <c r="BO195" s="228"/>
      <c r="BP195" s="228"/>
      <c r="BQ195" s="228"/>
      <c r="BR195" s="228"/>
      <c r="BS195" s="228"/>
      <c r="BT195" s="228"/>
      <c r="BU195" s="228"/>
      <c r="BV195" s="228"/>
      <c r="BW195" s="228"/>
      <c r="BX195" s="228"/>
      <c r="BY195" s="228"/>
      <c r="BZ195" s="228"/>
      <c r="CA195" s="228"/>
      <c r="CB195" s="228"/>
      <c r="CC195" s="228"/>
      <c r="CD195" s="228"/>
      <c r="CE195" s="228"/>
      <c r="CF195" s="229"/>
      <c r="CG195" s="247" t="s">
        <v>268</v>
      </c>
      <c r="CH195" s="248"/>
      <c r="CI195" s="248"/>
      <c r="CJ195" s="249"/>
      <c r="CK195" s="4"/>
      <c r="CL195" s="4"/>
      <c r="CM195" s="4"/>
      <c r="CN195" s="4"/>
      <c r="CO195" s="4"/>
      <c r="HE195" s="3"/>
      <c r="HF195" s="3"/>
      <c r="HG195" s="3"/>
      <c r="HH195" s="3"/>
      <c r="HI195" s="3"/>
      <c r="HJ195" s="3"/>
      <c r="HK195" s="3"/>
      <c r="HL195" s="3"/>
      <c r="HM195" s="3"/>
      <c r="HN195" s="3"/>
    </row>
    <row r="196" spans="2:222" ht="12" customHeight="1" x14ac:dyDescent="0.2">
      <c r="B196" s="177" t="s">
        <v>176</v>
      </c>
      <c r="C196" s="101"/>
      <c r="D196" s="99"/>
      <c r="E196" s="99"/>
      <c r="F196" s="99"/>
      <c r="G196" s="100"/>
      <c r="H196" s="227" t="s">
        <v>344</v>
      </c>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c r="AG196" s="228"/>
      <c r="AH196" s="228"/>
      <c r="AI196" s="228"/>
      <c r="AJ196" s="228"/>
      <c r="AK196" s="228"/>
      <c r="AL196" s="228"/>
      <c r="AM196" s="228"/>
      <c r="AN196" s="228"/>
      <c r="AO196" s="228"/>
      <c r="AP196" s="228"/>
      <c r="AQ196" s="228"/>
      <c r="AR196" s="228"/>
      <c r="AS196" s="228"/>
      <c r="AT196" s="228"/>
      <c r="AU196" s="228"/>
      <c r="AV196" s="228"/>
      <c r="AW196" s="228"/>
      <c r="AX196" s="228"/>
      <c r="AY196" s="228"/>
      <c r="AZ196" s="228"/>
      <c r="BA196" s="228"/>
      <c r="BB196" s="228"/>
      <c r="BC196" s="228"/>
      <c r="BD196" s="228"/>
      <c r="BE196" s="228"/>
      <c r="BF196" s="228"/>
      <c r="BG196" s="228"/>
      <c r="BH196" s="228"/>
      <c r="BI196" s="228"/>
      <c r="BJ196" s="228"/>
      <c r="BK196" s="228"/>
      <c r="BL196" s="228"/>
      <c r="BM196" s="228"/>
      <c r="BN196" s="228"/>
      <c r="BO196" s="228"/>
      <c r="BP196" s="228"/>
      <c r="BQ196" s="228"/>
      <c r="BR196" s="228"/>
      <c r="BS196" s="228"/>
      <c r="BT196" s="228"/>
      <c r="BU196" s="228"/>
      <c r="BV196" s="228"/>
      <c r="BW196" s="228"/>
      <c r="BX196" s="228"/>
      <c r="BY196" s="228"/>
      <c r="BZ196" s="228"/>
      <c r="CA196" s="228"/>
      <c r="CB196" s="228"/>
      <c r="CC196" s="228"/>
      <c r="CD196" s="228"/>
      <c r="CE196" s="228"/>
      <c r="CF196" s="229"/>
      <c r="CG196" s="247" t="s">
        <v>269</v>
      </c>
      <c r="CH196" s="248"/>
      <c r="CI196" s="248"/>
      <c r="CJ196" s="249"/>
      <c r="CK196" s="4"/>
      <c r="CL196" s="4"/>
      <c r="CM196" s="4"/>
      <c r="CN196" s="4"/>
      <c r="CO196" s="4"/>
      <c r="HE196" s="3"/>
      <c r="HF196" s="3"/>
      <c r="HG196" s="3"/>
      <c r="HH196" s="3"/>
      <c r="HI196" s="3"/>
      <c r="HJ196" s="3"/>
      <c r="HK196" s="3"/>
      <c r="HL196" s="3"/>
      <c r="HM196" s="3"/>
      <c r="HN196" s="3"/>
    </row>
    <row r="197" spans="2:222" ht="24" customHeight="1" x14ac:dyDescent="0.2">
      <c r="B197" s="177" t="s">
        <v>177</v>
      </c>
      <c r="C197" s="101"/>
      <c r="D197" s="99"/>
      <c r="E197" s="99"/>
      <c r="F197" s="99"/>
      <c r="G197" s="100"/>
      <c r="H197" s="227" t="s">
        <v>345</v>
      </c>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E197" s="228"/>
      <c r="AF197" s="228"/>
      <c r="AG197" s="228"/>
      <c r="AH197" s="228"/>
      <c r="AI197" s="228"/>
      <c r="AJ197" s="228"/>
      <c r="AK197" s="228"/>
      <c r="AL197" s="228"/>
      <c r="AM197" s="228"/>
      <c r="AN197" s="228"/>
      <c r="AO197" s="228"/>
      <c r="AP197" s="228"/>
      <c r="AQ197" s="228"/>
      <c r="AR197" s="228"/>
      <c r="AS197" s="228"/>
      <c r="AT197" s="228"/>
      <c r="AU197" s="228"/>
      <c r="AV197" s="228"/>
      <c r="AW197" s="228"/>
      <c r="AX197" s="228"/>
      <c r="AY197" s="228"/>
      <c r="AZ197" s="228"/>
      <c r="BA197" s="228"/>
      <c r="BB197" s="228"/>
      <c r="BC197" s="228"/>
      <c r="BD197" s="228"/>
      <c r="BE197" s="228"/>
      <c r="BF197" s="228"/>
      <c r="BG197" s="228"/>
      <c r="BH197" s="228"/>
      <c r="BI197" s="228"/>
      <c r="BJ197" s="228"/>
      <c r="BK197" s="228"/>
      <c r="BL197" s="228"/>
      <c r="BM197" s="228"/>
      <c r="BN197" s="228"/>
      <c r="BO197" s="228"/>
      <c r="BP197" s="228"/>
      <c r="BQ197" s="228"/>
      <c r="BR197" s="228"/>
      <c r="BS197" s="228"/>
      <c r="BT197" s="228"/>
      <c r="BU197" s="228"/>
      <c r="BV197" s="228"/>
      <c r="BW197" s="228"/>
      <c r="BX197" s="228"/>
      <c r="BY197" s="228"/>
      <c r="BZ197" s="228"/>
      <c r="CA197" s="228"/>
      <c r="CB197" s="228"/>
      <c r="CC197" s="228"/>
      <c r="CD197" s="228"/>
      <c r="CE197" s="228"/>
      <c r="CF197" s="229"/>
      <c r="CG197" s="247" t="s">
        <v>270</v>
      </c>
      <c r="CH197" s="248"/>
      <c r="CI197" s="248"/>
      <c r="CJ197" s="249"/>
      <c r="CK197" s="4"/>
      <c r="CL197" s="4"/>
      <c r="CM197" s="4"/>
      <c r="CN197" s="4"/>
      <c r="CO197" s="4"/>
      <c r="HE197" s="3"/>
      <c r="HF197" s="3"/>
      <c r="HG197" s="3"/>
      <c r="HH197" s="3"/>
      <c r="HI197" s="3"/>
      <c r="HJ197" s="3"/>
      <c r="HK197" s="3"/>
      <c r="HL197" s="3"/>
      <c r="HM197" s="3"/>
      <c r="HN197" s="3"/>
    </row>
    <row r="198" spans="2:222" ht="12" customHeight="1" x14ac:dyDescent="0.2">
      <c r="B198" s="177" t="s">
        <v>219</v>
      </c>
      <c r="C198" s="101"/>
      <c r="D198" s="99"/>
      <c r="E198" s="99"/>
      <c r="F198" s="99"/>
      <c r="G198" s="100"/>
      <c r="H198" s="98" t="s">
        <v>346</v>
      </c>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100"/>
      <c r="CG198" s="247" t="s">
        <v>271</v>
      </c>
      <c r="CH198" s="248"/>
      <c r="CI198" s="248"/>
      <c r="CJ198" s="249"/>
      <c r="CK198" s="4"/>
      <c r="CL198" s="4"/>
      <c r="CM198" s="4"/>
      <c r="CN198" s="4"/>
      <c r="CO198" s="4"/>
      <c r="HE198" s="3"/>
      <c r="HF198" s="3"/>
      <c r="HG198" s="3"/>
      <c r="HH198" s="3"/>
      <c r="HI198" s="3"/>
      <c r="HJ198" s="3"/>
      <c r="HK198" s="3"/>
      <c r="HL198" s="3"/>
      <c r="HM198" s="3"/>
      <c r="HN198" s="3"/>
    </row>
    <row r="199" spans="2:222" ht="12" customHeight="1" x14ac:dyDescent="0.2">
      <c r="B199" s="177" t="s">
        <v>178</v>
      </c>
      <c r="C199" s="101"/>
      <c r="D199" s="99"/>
      <c r="E199" s="99"/>
      <c r="F199" s="99"/>
      <c r="G199" s="100"/>
      <c r="H199" s="227" t="s">
        <v>347</v>
      </c>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c r="BG199" s="228"/>
      <c r="BH199" s="228"/>
      <c r="BI199" s="228"/>
      <c r="BJ199" s="228"/>
      <c r="BK199" s="228"/>
      <c r="BL199" s="228"/>
      <c r="BM199" s="228"/>
      <c r="BN199" s="228"/>
      <c r="BO199" s="228"/>
      <c r="BP199" s="228"/>
      <c r="BQ199" s="228"/>
      <c r="BR199" s="228"/>
      <c r="BS199" s="228"/>
      <c r="BT199" s="228"/>
      <c r="BU199" s="228"/>
      <c r="BV199" s="228"/>
      <c r="BW199" s="228"/>
      <c r="BX199" s="228"/>
      <c r="BY199" s="228"/>
      <c r="BZ199" s="228"/>
      <c r="CA199" s="228"/>
      <c r="CB199" s="228"/>
      <c r="CC199" s="228"/>
      <c r="CD199" s="228"/>
      <c r="CE199" s="228"/>
      <c r="CF199" s="229"/>
      <c r="CG199" s="247" t="s">
        <v>272</v>
      </c>
      <c r="CH199" s="248"/>
      <c r="CI199" s="248"/>
      <c r="CJ199" s="249"/>
      <c r="CK199" s="4"/>
      <c r="CL199" s="4"/>
      <c r="CM199" s="4"/>
      <c r="CN199" s="4"/>
      <c r="CO199" s="4"/>
      <c r="HE199" s="3"/>
      <c r="HF199" s="3"/>
      <c r="HG199" s="3"/>
      <c r="HH199" s="3"/>
      <c r="HI199" s="3"/>
      <c r="HJ199" s="3"/>
      <c r="HK199" s="3"/>
      <c r="HL199" s="3"/>
      <c r="HM199" s="3"/>
      <c r="HN199" s="3"/>
    </row>
    <row r="200" spans="2:222" ht="24" customHeight="1" x14ac:dyDescent="0.2">
      <c r="B200" s="177" t="s">
        <v>179</v>
      </c>
      <c r="C200" s="101"/>
      <c r="D200" s="99"/>
      <c r="E200" s="99"/>
      <c r="F200" s="99"/>
      <c r="G200" s="100"/>
      <c r="H200" s="227" t="s">
        <v>489</v>
      </c>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c r="AG200" s="228"/>
      <c r="AH200" s="228"/>
      <c r="AI200" s="228"/>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c r="BG200" s="228"/>
      <c r="BH200" s="228"/>
      <c r="BI200" s="228"/>
      <c r="BJ200" s="228"/>
      <c r="BK200" s="228"/>
      <c r="BL200" s="228"/>
      <c r="BM200" s="228"/>
      <c r="BN200" s="228"/>
      <c r="BO200" s="228"/>
      <c r="BP200" s="228"/>
      <c r="BQ200" s="228"/>
      <c r="BR200" s="228"/>
      <c r="BS200" s="228"/>
      <c r="BT200" s="228"/>
      <c r="BU200" s="228"/>
      <c r="BV200" s="228"/>
      <c r="BW200" s="228"/>
      <c r="BX200" s="228"/>
      <c r="BY200" s="228"/>
      <c r="BZ200" s="228"/>
      <c r="CA200" s="228"/>
      <c r="CB200" s="228"/>
      <c r="CC200" s="228"/>
      <c r="CD200" s="228"/>
      <c r="CE200" s="228"/>
      <c r="CF200" s="229"/>
      <c r="CG200" s="247" t="s">
        <v>273</v>
      </c>
      <c r="CH200" s="248"/>
      <c r="CI200" s="248"/>
      <c r="CJ200" s="249"/>
      <c r="CK200" s="4"/>
      <c r="CL200" s="4"/>
      <c r="CM200" s="4"/>
      <c r="CN200" s="4"/>
      <c r="CO200" s="4"/>
      <c r="HE200" s="3"/>
      <c r="HF200" s="3"/>
      <c r="HG200" s="3"/>
      <c r="HH200" s="3"/>
      <c r="HI200" s="3"/>
      <c r="HJ200" s="3"/>
      <c r="HK200" s="3"/>
      <c r="HL200" s="3"/>
      <c r="HM200" s="3"/>
      <c r="HN200" s="3"/>
    </row>
    <row r="201" spans="2:222" ht="12" customHeight="1" x14ac:dyDescent="0.2">
      <c r="B201" s="177" t="s">
        <v>175</v>
      </c>
      <c r="C201" s="101"/>
      <c r="D201" s="101"/>
      <c r="E201" s="99"/>
      <c r="F201" s="99"/>
      <c r="G201" s="100"/>
      <c r="H201" s="227" t="s">
        <v>490</v>
      </c>
      <c r="I201" s="228"/>
      <c r="J201" s="228"/>
      <c r="K201" s="228"/>
      <c r="L201" s="228"/>
      <c r="M201" s="228"/>
      <c r="N201" s="228"/>
      <c r="O201" s="228"/>
      <c r="P201" s="228"/>
      <c r="Q201" s="228"/>
      <c r="R201" s="228"/>
      <c r="S201" s="228"/>
      <c r="T201" s="228"/>
      <c r="U201" s="228"/>
      <c r="V201" s="228"/>
      <c r="W201" s="228"/>
      <c r="X201" s="228"/>
      <c r="Y201" s="228"/>
      <c r="Z201" s="228"/>
      <c r="AA201" s="228"/>
      <c r="AB201" s="228"/>
      <c r="AC201" s="228"/>
      <c r="AD201" s="228"/>
      <c r="AE201" s="228"/>
      <c r="AF201" s="228"/>
      <c r="AG201" s="228"/>
      <c r="AH201" s="228"/>
      <c r="AI201" s="228"/>
      <c r="AJ201" s="228"/>
      <c r="AK201" s="228"/>
      <c r="AL201" s="228"/>
      <c r="AM201" s="228"/>
      <c r="AN201" s="228"/>
      <c r="AO201" s="228"/>
      <c r="AP201" s="228"/>
      <c r="AQ201" s="228"/>
      <c r="AR201" s="228"/>
      <c r="AS201" s="228"/>
      <c r="AT201" s="228"/>
      <c r="AU201" s="228"/>
      <c r="AV201" s="228"/>
      <c r="AW201" s="228"/>
      <c r="AX201" s="228"/>
      <c r="AY201" s="228"/>
      <c r="AZ201" s="228"/>
      <c r="BA201" s="228"/>
      <c r="BB201" s="228"/>
      <c r="BC201" s="228"/>
      <c r="BD201" s="228"/>
      <c r="BE201" s="228"/>
      <c r="BF201" s="228"/>
      <c r="BG201" s="228"/>
      <c r="BH201" s="228"/>
      <c r="BI201" s="228"/>
      <c r="BJ201" s="228"/>
      <c r="BK201" s="228"/>
      <c r="BL201" s="228"/>
      <c r="BM201" s="228"/>
      <c r="BN201" s="228"/>
      <c r="BO201" s="228"/>
      <c r="BP201" s="228"/>
      <c r="BQ201" s="228"/>
      <c r="BR201" s="228"/>
      <c r="BS201" s="228"/>
      <c r="BT201" s="228"/>
      <c r="BU201" s="228"/>
      <c r="BV201" s="228"/>
      <c r="BW201" s="228"/>
      <c r="BX201" s="228"/>
      <c r="BY201" s="228"/>
      <c r="BZ201" s="228"/>
      <c r="CA201" s="228"/>
      <c r="CB201" s="228"/>
      <c r="CC201" s="228"/>
      <c r="CD201" s="228"/>
      <c r="CE201" s="228"/>
      <c r="CF201" s="229"/>
      <c r="CG201" s="247" t="s">
        <v>274</v>
      </c>
      <c r="CH201" s="248"/>
      <c r="CI201" s="248"/>
      <c r="CJ201" s="249"/>
      <c r="CK201" s="4"/>
      <c r="CL201" s="4"/>
      <c r="CM201" s="4"/>
      <c r="CN201" s="4"/>
      <c r="CO201" s="4"/>
      <c r="HE201" s="3"/>
      <c r="HF201" s="3"/>
      <c r="HG201" s="3"/>
      <c r="HH201" s="3"/>
      <c r="HI201" s="3"/>
      <c r="HJ201" s="3"/>
      <c r="HK201" s="3"/>
      <c r="HL201" s="3"/>
      <c r="HM201" s="3"/>
      <c r="HN201" s="3"/>
    </row>
    <row r="202" spans="2:222" ht="24" customHeight="1" x14ac:dyDescent="0.2">
      <c r="B202" s="98" t="s">
        <v>220</v>
      </c>
      <c r="C202" s="99"/>
      <c r="D202" s="99"/>
      <c r="E202" s="99"/>
      <c r="F202" s="99"/>
      <c r="G202" s="100"/>
      <c r="H202" s="296" t="s">
        <v>491</v>
      </c>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c r="AG202" s="228"/>
      <c r="AH202" s="228"/>
      <c r="AI202" s="228"/>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c r="BG202" s="228"/>
      <c r="BH202" s="228"/>
      <c r="BI202" s="228"/>
      <c r="BJ202" s="228"/>
      <c r="BK202" s="228"/>
      <c r="BL202" s="228"/>
      <c r="BM202" s="228"/>
      <c r="BN202" s="228"/>
      <c r="BO202" s="228"/>
      <c r="BP202" s="228"/>
      <c r="BQ202" s="228"/>
      <c r="BR202" s="228"/>
      <c r="BS202" s="228"/>
      <c r="BT202" s="228"/>
      <c r="BU202" s="228"/>
      <c r="BV202" s="228"/>
      <c r="BW202" s="228"/>
      <c r="BX202" s="228"/>
      <c r="BY202" s="228"/>
      <c r="BZ202" s="228"/>
      <c r="CA202" s="228"/>
      <c r="CB202" s="228"/>
      <c r="CC202" s="228"/>
      <c r="CD202" s="228"/>
      <c r="CE202" s="228"/>
      <c r="CF202" s="229"/>
      <c r="CG202" s="247" t="s">
        <v>275</v>
      </c>
      <c r="CH202" s="248"/>
      <c r="CI202" s="248"/>
      <c r="CJ202" s="249"/>
      <c r="CK202" s="4"/>
      <c r="CL202" s="4"/>
      <c r="CM202" s="4"/>
      <c r="CN202" s="4"/>
      <c r="CO202" s="4"/>
      <c r="HE202" s="3"/>
      <c r="HF202" s="3"/>
      <c r="HG202" s="3"/>
      <c r="HH202" s="3"/>
      <c r="HI202" s="3"/>
      <c r="HJ202" s="3"/>
      <c r="HK202" s="3"/>
      <c r="HL202" s="3"/>
      <c r="HM202" s="3"/>
      <c r="HN202" s="3"/>
    </row>
    <row r="203" spans="2:222" ht="24" customHeight="1" x14ac:dyDescent="0.2">
      <c r="B203" s="98" t="s">
        <v>221</v>
      </c>
      <c r="C203" s="99"/>
      <c r="D203" s="99"/>
      <c r="E203" s="99"/>
      <c r="F203" s="99"/>
      <c r="G203" s="100"/>
      <c r="H203" s="227" t="s">
        <v>492</v>
      </c>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c r="AG203" s="228"/>
      <c r="AH203" s="228"/>
      <c r="AI203" s="228"/>
      <c r="AJ203" s="228"/>
      <c r="AK203" s="228"/>
      <c r="AL203" s="228"/>
      <c r="AM203" s="228"/>
      <c r="AN203" s="228"/>
      <c r="AO203" s="228"/>
      <c r="AP203" s="228"/>
      <c r="AQ203" s="228"/>
      <c r="AR203" s="228"/>
      <c r="AS203" s="228"/>
      <c r="AT203" s="228"/>
      <c r="AU203" s="228"/>
      <c r="AV203" s="228"/>
      <c r="AW203" s="228"/>
      <c r="AX203" s="228"/>
      <c r="AY203" s="228"/>
      <c r="AZ203" s="228"/>
      <c r="BA203" s="228"/>
      <c r="BB203" s="228"/>
      <c r="BC203" s="228"/>
      <c r="BD203" s="228"/>
      <c r="BE203" s="228"/>
      <c r="BF203" s="228"/>
      <c r="BG203" s="228"/>
      <c r="BH203" s="228"/>
      <c r="BI203" s="228"/>
      <c r="BJ203" s="228"/>
      <c r="BK203" s="228"/>
      <c r="BL203" s="228"/>
      <c r="BM203" s="228"/>
      <c r="BN203" s="228"/>
      <c r="BO203" s="228"/>
      <c r="BP203" s="228"/>
      <c r="BQ203" s="228"/>
      <c r="BR203" s="228"/>
      <c r="BS203" s="228"/>
      <c r="BT203" s="228"/>
      <c r="BU203" s="228"/>
      <c r="BV203" s="228"/>
      <c r="BW203" s="228"/>
      <c r="BX203" s="228"/>
      <c r="BY203" s="228"/>
      <c r="BZ203" s="228"/>
      <c r="CA203" s="228"/>
      <c r="CB203" s="228"/>
      <c r="CC203" s="228"/>
      <c r="CD203" s="228"/>
      <c r="CE203" s="228"/>
      <c r="CF203" s="229"/>
      <c r="CG203" s="247" t="s">
        <v>276</v>
      </c>
      <c r="CH203" s="248"/>
      <c r="CI203" s="248"/>
      <c r="CJ203" s="249"/>
      <c r="CK203" s="4"/>
      <c r="CL203" s="4"/>
      <c r="CM203" s="4"/>
      <c r="CN203" s="4"/>
      <c r="CO203" s="4"/>
      <c r="HE203" s="3"/>
      <c r="HF203" s="3"/>
      <c r="HG203" s="3"/>
      <c r="HH203" s="3"/>
      <c r="HI203" s="3"/>
      <c r="HJ203" s="3"/>
      <c r="HK203" s="3"/>
      <c r="HL203" s="3"/>
      <c r="HM203" s="3"/>
      <c r="HN203" s="3"/>
    </row>
    <row r="204" spans="2:222" ht="12" customHeight="1" x14ac:dyDescent="0.2">
      <c r="B204" s="177" t="s">
        <v>222</v>
      </c>
      <c r="C204" s="101"/>
      <c r="D204" s="99"/>
      <c r="E204" s="99"/>
      <c r="F204" s="99"/>
      <c r="G204" s="100"/>
      <c r="H204" s="98" t="s">
        <v>493</v>
      </c>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100"/>
      <c r="CG204" s="247" t="s">
        <v>277</v>
      </c>
      <c r="CH204" s="248"/>
      <c r="CI204" s="248"/>
      <c r="CJ204" s="249"/>
      <c r="CK204" s="4"/>
      <c r="CL204" s="4"/>
      <c r="CM204" s="4"/>
      <c r="CN204" s="4"/>
      <c r="CO204" s="4"/>
      <c r="HE204" s="3"/>
      <c r="HF204" s="3"/>
      <c r="HG204" s="3"/>
      <c r="HH204" s="3"/>
      <c r="HI204" s="3"/>
      <c r="HJ204" s="3"/>
      <c r="HK204" s="3"/>
      <c r="HL204" s="3"/>
      <c r="HM204" s="3"/>
      <c r="HN204" s="3"/>
    </row>
    <row r="205" spans="2:222" ht="24" customHeight="1" x14ac:dyDescent="0.2">
      <c r="B205" s="98" t="s">
        <v>250</v>
      </c>
      <c r="C205" s="96"/>
      <c r="D205" s="99"/>
      <c r="E205" s="99"/>
      <c r="F205" s="99"/>
      <c r="G205" s="100"/>
      <c r="H205" s="211" t="s">
        <v>326</v>
      </c>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3"/>
      <c r="CG205" s="247" t="s">
        <v>147</v>
      </c>
      <c r="CH205" s="248"/>
      <c r="CI205" s="248"/>
      <c r="CJ205" s="249"/>
      <c r="CK205" s="4"/>
      <c r="CL205" s="4"/>
      <c r="CM205" s="4"/>
      <c r="CN205" s="4"/>
      <c r="CO205" s="4"/>
      <c r="HE205" s="3"/>
      <c r="HF205" s="3"/>
      <c r="HG205" s="3"/>
      <c r="HH205" s="3"/>
      <c r="HI205" s="3"/>
      <c r="HJ205" s="3"/>
      <c r="HK205" s="3"/>
      <c r="HL205" s="3"/>
      <c r="HM205" s="3"/>
      <c r="HN205" s="3"/>
    </row>
    <row r="206" spans="2:222" ht="24" customHeight="1" x14ac:dyDescent="0.2">
      <c r="B206" s="177" t="s">
        <v>180</v>
      </c>
      <c r="C206" s="101"/>
      <c r="D206" s="99"/>
      <c r="E206" s="99"/>
      <c r="F206" s="99"/>
      <c r="G206" s="100"/>
      <c r="H206" s="98" t="s">
        <v>457</v>
      </c>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100"/>
      <c r="CG206" s="247" t="s">
        <v>286</v>
      </c>
      <c r="CH206" s="248"/>
      <c r="CI206" s="248"/>
      <c r="CJ206" s="249"/>
      <c r="CK206" s="4"/>
      <c r="CL206" s="4"/>
      <c r="CM206" s="4"/>
      <c r="CN206" s="4"/>
      <c r="CO206" s="4"/>
      <c r="HE206" s="3"/>
      <c r="HF206" s="3"/>
      <c r="HG206" s="3"/>
      <c r="HH206" s="3"/>
      <c r="HI206" s="3"/>
      <c r="HJ206" s="3"/>
      <c r="HK206" s="3"/>
      <c r="HL206" s="3"/>
      <c r="HM206" s="3"/>
      <c r="HN206" s="3"/>
    </row>
    <row r="207" spans="2:222" ht="12" customHeight="1" x14ac:dyDescent="0.2">
      <c r="B207" s="177" t="s">
        <v>181</v>
      </c>
      <c r="C207" s="101"/>
      <c r="D207" s="99"/>
      <c r="E207" s="99"/>
      <c r="F207" s="99"/>
      <c r="G207" s="100"/>
      <c r="H207" s="98" t="s">
        <v>348</v>
      </c>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100"/>
      <c r="CG207" s="247" t="s">
        <v>287</v>
      </c>
      <c r="CH207" s="248"/>
      <c r="CI207" s="248"/>
      <c r="CJ207" s="249"/>
      <c r="CK207" s="4"/>
      <c r="CL207" s="4"/>
      <c r="CM207" s="4"/>
      <c r="CN207" s="4"/>
      <c r="CO207" s="4"/>
      <c r="HE207" s="3"/>
      <c r="HF207" s="3"/>
      <c r="HG207" s="3"/>
      <c r="HH207" s="3"/>
      <c r="HI207" s="3"/>
      <c r="HJ207" s="3"/>
      <c r="HK207" s="3"/>
      <c r="HL207" s="3"/>
      <c r="HM207" s="3"/>
      <c r="HN207" s="3"/>
    </row>
    <row r="208" spans="2:222" ht="12" customHeight="1" x14ac:dyDescent="0.2">
      <c r="B208" s="177" t="s">
        <v>182</v>
      </c>
      <c r="C208" s="101"/>
      <c r="D208" s="99"/>
      <c r="E208" s="99"/>
      <c r="F208" s="99"/>
      <c r="G208" s="100"/>
      <c r="H208" s="98" t="s">
        <v>349</v>
      </c>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100"/>
      <c r="CG208" s="247" t="s">
        <v>288</v>
      </c>
      <c r="CH208" s="248"/>
      <c r="CI208" s="248"/>
      <c r="CJ208" s="249"/>
      <c r="CK208" s="4"/>
      <c r="CL208" s="4"/>
      <c r="CM208" s="4"/>
      <c r="CN208" s="4"/>
      <c r="CO208" s="4"/>
      <c r="HE208" s="3"/>
      <c r="HF208" s="3"/>
      <c r="HG208" s="3"/>
      <c r="HH208" s="3"/>
      <c r="HI208" s="3"/>
      <c r="HJ208" s="3"/>
      <c r="HK208" s="3"/>
      <c r="HL208" s="3"/>
      <c r="HM208" s="3"/>
      <c r="HN208" s="3"/>
    </row>
    <row r="209" spans="2:222" ht="12" customHeight="1" x14ac:dyDescent="0.2">
      <c r="B209" s="177" t="s">
        <v>183</v>
      </c>
      <c r="C209" s="178"/>
      <c r="D209" s="33"/>
      <c r="E209" s="33"/>
      <c r="F209" s="33"/>
      <c r="G209" s="132"/>
      <c r="H209" s="98" t="s">
        <v>350</v>
      </c>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100"/>
      <c r="CG209" s="247" t="s">
        <v>289</v>
      </c>
      <c r="CH209" s="248"/>
      <c r="CI209" s="248"/>
      <c r="CJ209" s="249"/>
      <c r="CK209" s="4"/>
      <c r="CL209" s="4"/>
      <c r="CM209" s="4"/>
      <c r="CN209" s="4"/>
      <c r="CO209" s="4"/>
      <c r="HE209" s="3"/>
      <c r="HF209" s="3"/>
      <c r="HG209" s="3"/>
      <c r="HH209" s="3"/>
      <c r="HI209" s="3"/>
      <c r="HJ209" s="3"/>
      <c r="HK209" s="3"/>
      <c r="HL209" s="3"/>
      <c r="HM209" s="3"/>
      <c r="HN209" s="3"/>
    </row>
    <row r="210" spans="2:222" ht="12" customHeight="1" x14ac:dyDescent="0.2">
      <c r="B210" s="177" t="s">
        <v>184</v>
      </c>
      <c r="C210" s="101"/>
      <c r="D210" s="99"/>
      <c r="E210" s="99"/>
      <c r="F210" s="99"/>
      <c r="G210" s="100"/>
      <c r="H210" s="98" t="s">
        <v>351</v>
      </c>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100"/>
      <c r="CG210" s="247" t="s">
        <v>290</v>
      </c>
      <c r="CH210" s="248"/>
      <c r="CI210" s="248"/>
      <c r="CJ210" s="249"/>
      <c r="CK210" s="4"/>
      <c r="CL210" s="4"/>
      <c r="CM210" s="4"/>
      <c r="CN210" s="4"/>
      <c r="CO210" s="4"/>
      <c r="HE210" s="3"/>
      <c r="HF210" s="3"/>
      <c r="HG210" s="3"/>
      <c r="HH210" s="3"/>
      <c r="HI210" s="3"/>
      <c r="HJ210" s="3"/>
      <c r="HK210" s="3"/>
      <c r="HL210" s="3"/>
      <c r="HM210" s="3"/>
      <c r="HN210" s="3"/>
    </row>
    <row r="211" spans="2:222" ht="12" customHeight="1" x14ac:dyDescent="0.2">
      <c r="B211" s="177" t="s">
        <v>185</v>
      </c>
      <c r="C211" s="101"/>
      <c r="D211" s="99"/>
      <c r="E211" s="99"/>
      <c r="F211" s="99"/>
      <c r="G211" s="100"/>
      <c r="H211" s="98" t="s">
        <v>352</v>
      </c>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100"/>
      <c r="CG211" s="247" t="s">
        <v>291</v>
      </c>
      <c r="CH211" s="248"/>
      <c r="CI211" s="248"/>
      <c r="CJ211" s="249"/>
      <c r="CK211" s="4"/>
      <c r="CL211" s="4"/>
      <c r="CM211" s="4"/>
      <c r="CN211" s="4"/>
      <c r="CO211" s="4"/>
      <c r="HE211" s="3"/>
      <c r="HF211" s="3"/>
      <c r="HG211" s="3"/>
      <c r="HH211" s="3"/>
      <c r="HI211" s="3"/>
      <c r="HJ211" s="3"/>
      <c r="HK211" s="3"/>
      <c r="HL211" s="3"/>
      <c r="HM211" s="3"/>
      <c r="HN211" s="3"/>
    </row>
    <row r="212" spans="2:222" ht="12" customHeight="1" x14ac:dyDescent="0.2">
      <c r="B212" s="177" t="s">
        <v>186</v>
      </c>
      <c r="C212" s="101"/>
      <c r="D212" s="99"/>
      <c r="E212" s="99"/>
      <c r="F212" s="99"/>
      <c r="G212" s="100"/>
      <c r="H212" s="98" t="s">
        <v>353</v>
      </c>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100"/>
      <c r="CG212" s="247" t="s">
        <v>292</v>
      </c>
      <c r="CH212" s="248"/>
      <c r="CI212" s="248"/>
      <c r="CJ212" s="249"/>
      <c r="CK212" s="4"/>
      <c r="CL212" s="4"/>
      <c r="CM212" s="4"/>
      <c r="CN212" s="4"/>
      <c r="CO212" s="4"/>
      <c r="HE212" s="3"/>
      <c r="HF212" s="3"/>
      <c r="HG212" s="3"/>
      <c r="HH212" s="3"/>
      <c r="HI212" s="3"/>
      <c r="HJ212" s="3"/>
      <c r="HK212" s="3"/>
      <c r="HL212" s="3"/>
      <c r="HM212" s="3"/>
      <c r="HN212" s="3"/>
    </row>
    <row r="213" spans="2:222" ht="12" customHeight="1" x14ac:dyDescent="0.2">
      <c r="B213" s="177" t="s">
        <v>187</v>
      </c>
      <c r="C213" s="101"/>
      <c r="D213" s="99"/>
      <c r="E213" s="99"/>
      <c r="F213" s="99"/>
      <c r="G213" s="100"/>
      <c r="H213" s="227" t="s">
        <v>458</v>
      </c>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E213" s="228"/>
      <c r="AF213" s="228"/>
      <c r="AG213" s="228"/>
      <c r="AH213" s="228"/>
      <c r="AI213" s="228"/>
      <c r="AJ213" s="228"/>
      <c r="AK213" s="228"/>
      <c r="AL213" s="228"/>
      <c r="AM213" s="228"/>
      <c r="AN213" s="228"/>
      <c r="AO213" s="228"/>
      <c r="AP213" s="228"/>
      <c r="AQ213" s="228"/>
      <c r="AR213" s="228"/>
      <c r="AS213" s="228"/>
      <c r="AT213" s="228"/>
      <c r="AU213" s="228"/>
      <c r="AV213" s="228"/>
      <c r="AW213" s="228"/>
      <c r="AX213" s="228"/>
      <c r="AY213" s="228"/>
      <c r="AZ213" s="228"/>
      <c r="BA213" s="228"/>
      <c r="BB213" s="228"/>
      <c r="BC213" s="228"/>
      <c r="BD213" s="228"/>
      <c r="BE213" s="228"/>
      <c r="BF213" s="228"/>
      <c r="BG213" s="228"/>
      <c r="BH213" s="228"/>
      <c r="BI213" s="228"/>
      <c r="BJ213" s="228"/>
      <c r="BK213" s="228"/>
      <c r="BL213" s="228"/>
      <c r="BM213" s="228"/>
      <c r="BN213" s="228"/>
      <c r="BO213" s="228"/>
      <c r="BP213" s="228"/>
      <c r="BQ213" s="228"/>
      <c r="BR213" s="228"/>
      <c r="BS213" s="228"/>
      <c r="BT213" s="228"/>
      <c r="BU213" s="228"/>
      <c r="BV213" s="228"/>
      <c r="BW213" s="228"/>
      <c r="BX213" s="228"/>
      <c r="BY213" s="228"/>
      <c r="BZ213" s="228"/>
      <c r="CA213" s="228"/>
      <c r="CB213" s="228"/>
      <c r="CC213" s="228"/>
      <c r="CD213" s="228"/>
      <c r="CE213" s="228"/>
      <c r="CF213" s="229"/>
      <c r="CG213" s="247" t="s">
        <v>293</v>
      </c>
      <c r="CH213" s="248"/>
      <c r="CI213" s="248"/>
      <c r="CJ213" s="249"/>
      <c r="CK213" s="4"/>
      <c r="CL213" s="4"/>
      <c r="CM213" s="4"/>
      <c r="CN213" s="4"/>
      <c r="CO213" s="4"/>
      <c r="HE213" s="3"/>
      <c r="HF213" s="3"/>
      <c r="HG213" s="3"/>
      <c r="HH213" s="3"/>
      <c r="HI213" s="3"/>
      <c r="HJ213" s="3"/>
      <c r="HK213" s="3"/>
      <c r="HL213" s="3"/>
      <c r="HM213" s="3"/>
      <c r="HN213" s="3"/>
    </row>
    <row r="214" spans="2:222" ht="12" customHeight="1" x14ac:dyDescent="0.2">
      <c r="AE214" s="3"/>
      <c r="AF214" s="3"/>
      <c r="CK214" s="4"/>
      <c r="CL214" s="4"/>
      <c r="CM214" s="4"/>
      <c r="CN214" s="4"/>
      <c r="CO214" s="4"/>
      <c r="HE214" s="3"/>
      <c r="HF214" s="3"/>
      <c r="HG214" s="3"/>
      <c r="HH214" s="3"/>
      <c r="HI214" s="3"/>
      <c r="HJ214" s="3"/>
      <c r="HK214" s="3"/>
      <c r="HL214" s="3"/>
      <c r="HM214" s="3"/>
      <c r="HN214" s="3"/>
    </row>
    <row r="215" spans="2:222" ht="12" customHeight="1" x14ac:dyDescent="0.2">
      <c r="B215" s="4"/>
      <c r="C215" s="15"/>
      <c r="D215" s="4"/>
      <c r="E215" s="4"/>
      <c r="F215" s="4"/>
      <c r="G215" s="4"/>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c r="AX215" s="116"/>
      <c r="AY215" s="116"/>
      <c r="AZ215" s="116"/>
      <c r="BA215" s="116"/>
      <c r="BB215" s="116"/>
      <c r="BC215" s="116"/>
      <c r="BD215" s="116"/>
      <c r="BE215" s="116"/>
      <c r="BF215" s="116"/>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79"/>
      <c r="CH215" s="179"/>
      <c r="CI215" s="179"/>
      <c r="CJ215" s="179"/>
      <c r="CK215" s="4"/>
      <c r="CL215" s="4"/>
      <c r="CM215" s="4"/>
      <c r="CN215" s="4"/>
      <c r="CO215" s="4"/>
      <c r="HE215" s="3"/>
      <c r="HF215" s="3"/>
      <c r="HG215" s="3"/>
      <c r="HH215" s="3"/>
      <c r="HI215" s="3"/>
      <c r="HJ215" s="3"/>
      <c r="HK215" s="3"/>
      <c r="HL215" s="3"/>
      <c r="HM215" s="3"/>
      <c r="HN215" s="3"/>
    </row>
    <row r="216" spans="2:222" ht="12" customHeight="1" x14ac:dyDescent="0.2">
      <c r="B216" s="5" t="s">
        <v>84</v>
      </c>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117"/>
      <c r="AE216" s="117"/>
      <c r="AF216" s="4"/>
      <c r="AW216" s="5" t="s">
        <v>84</v>
      </c>
      <c r="BA216" s="4"/>
      <c r="BC216" s="4"/>
      <c r="BD216" s="4"/>
      <c r="BE216" s="4"/>
      <c r="BF216" s="4"/>
      <c r="BG216" s="4"/>
      <c r="BH216" s="4"/>
      <c r="BI216" s="4"/>
      <c r="BJ216" s="4"/>
      <c r="BK216" s="4"/>
      <c r="BL216" s="4"/>
      <c r="BM216" s="4"/>
      <c r="BN216" s="4"/>
      <c r="BO216" s="4"/>
      <c r="BP216" s="4"/>
      <c r="BQ216" s="4"/>
      <c r="BR216" s="4"/>
      <c r="BS216" s="4"/>
      <c r="BT216" s="4"/>
      <c r="BU216" s="43"/>
      <c r="BV216" s="43"/>
      <c r="BW216" s="116"/>
      <c r="BX216" s="116"/>
      <c r="BY216" s="116"/>
      <c r="BZ216" s="116"/>
      <c r="CA216" s="116"/>
      <c r="CB216" s="116"/>
      <c r="CC216" s="116"/>
      <c r="CD216" s="116"/>
      <c r="CE216" s="116"/>
      <c r="CF216" s="116"/>
      <c r="CG216" s="179"/>
      <c r="CH216" s="179"/>
      <c r="CI216" s="179"/>
      <c r="CJ216" s="179"/>
      <c r="CK216" s="4"/>
      <c r="CL216" s="4"/>
      <c r="CM216" s="4"/>
      <c r="CN216" s="4"/>
      <c r="CO216" s="4"/>
      <c r="HE216" s="3"/>
      <c r="HF216" s="3"/>
      <c r="HG216" s="3"/>
      <c r="HH216" s="3"/>
      <c r="HI216" s="3"/>
      <c r="HJ216" s="3"/>
      <c r="HK216" s="3"/>
      <c r="HL216" s="3"/>
      <c r="HM216" s="3"/>
      <c r="HN216" s="3"/>
    </row>
    <row r="217" spans="2:222" ht="12" customHeight="1" x14ac:dyDescent="0.2">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117"/>
      <c r="AE217" s="117"/>
      <c r="AF217" s="4"/>
      <c r="AX217" s="4"/>
      <c r="BC217" s="4"/>
      <c r="BE217" s="4"/>
      <c r="BF217" s="4"/>
      <c r="BG217" s="4"/>
      <c r="BI217" s="4"/>
      <c r="BJ217" s="4"/>
      <c r="BK217" s="4"/>
      <c r="BL217" s="4"/>
      <c r="BM217" s="4"/>
      <c r="BN217" s="4"/>
      <c r="BO217" s="4"/>
      <c r="BP217" s="4"/>
      <c r="BQ217" s="4"/>
      <c r="BR217" s="4"/>
      <c r="BS217" s="4"/>
      <c r="BU217" s="43"/>
      <c r="BV217" s="43"/>
      <c r="BW217" s="116"/>
      <c r="BX217" s="116"/>
      <c r="BY217" s="116"/>
      <c r="BZ217" s="116"/>
      <c r="CA217" s="116"/>
      <c r="CB217" s="116"/>
      <c r="CC217" s="116"/>
      <c r="CD217" s="116"/>
      <c r="CE217" s="116"/>
      <c r="CF217" s="116"/>
      <c r="CG217" s="179"/>
      <c r="CH217" s="179"/>
      <c r="CI217" s="179"/>
      <c r="CJ217" s="179"/>
      <c r="CK217" s="4"/>
      <c r="CL217" s="4"/>
      <c r="CM217" s="4"/>
      <c r="CN217" s="4"/>
      <c r="CO217" s="4"/>
      <c r="HE217" s="3"/>
      <c r="HF217" s="3"/>
      <c r="HG217" s="3"/>
      <c r="HH217" s="3"/>
      <c r="HI217" s="3"/>
      <c r="HJ217" s="3"/>
      <c r="HK217" s="3"/>
      <c r="HL217" s="3"/>
      <c r="HM217" s="3"/>
      <c r="HN217" s="3"/>
    </row>
    <row r="218" spans="2:222" ht="12" customHeight="1" x14ac:dyDescent="0.2">
      <c r="B218" s="3" t="s">
        <v>319</v>
      </c>
      <c r="AE218" s="3"/>
      <c r="AF218" s="3"/>
      <c r="AW218" s="3" t="s">
        <v>320</v>
      </c>
      <c r="BT218" s="9"/>
      <c r="BU218" s="43"/>
      <c r="BV218" s="43"/>
      <c r="BW218" s="116"/>
      <c r="BX218" s="116"/>
      <c r="BY218" s="116"/>
      <c r="BZ218" s="116"/>
      <c r="CA218" s="116"/>
      <c r="CB218" s="116"/>
      <c r="CC218" s="116"/>
      <c r="CD218" s="116"/>
      <c r="CE218" s="116"/>
      <c r="CF218" s="116"/>
      <c r="CG218" s="179"/>
      <c r="CH218" s="179"/>
      <c r="CI218" s="179"/>
      <c r="CJ218" s="179"/>
      <c r="CK218" s="4"/>
      <c r="CL218" s="4"/>
      <c r="CM218" s="4"/>
      <c r="CN218" s="4"/>
      <c r="CO218" s="4"/>
      <c r="HE218" s="3"/>
      <c r="HF218" s="3"/>
      <c r="HG218" s="3"/>
      <c r="HH218" s="3"/>
      <c r="HI218" s="3"/>
      <c r="HJ218" s="3"/>
      <c r="HK218" s="3"/>
      <c r="HL218" s="3"/>
      <c r="HM218" s="3"/>
      <c r="HN218" s="3"/>
    </row>
    <row r="219" spans="2:222" ht="12" customHeight="1" x14ac:dyDescent="0.2">
      <c r="B219" s="3" t="s">
        <v>216</v>
      </c>
      <c r="AE219" s="3"/>
      <c r="AF219" s="3"/>
      <c r="AW219" s="3" t="s">
        <v>321</v>
      </c>
      <c r="BS219" s="116"/>
      <c r="BT219" s="116"/>
      <c r="BU219" s="43"/>
      <c r="BV219" s="43"/>
      <c r="BW219" s="116"/>
      <c r="BX219" s="116"/>
      <c r="BY219" s="116"/>
      <c r="BZ219" s="116"/>
      <c r="CA219" s="116"/>
      <c r="CB219" s="116"/>
      <c r="CC219" s="116"/>
      <c r="CD219" s="116"/>
      <c r="CE219" s="116"/>
      <c r="CF219" s="116"/>
      <c r="CG219" s="179"/>
      <c r="CH219" s="179"/>
      <c r="CI219" s="179"/>
      <c r="CJ219" s="179"/>
      <c r="CK219" s="4"/>
      <c r="CL219" s="4"/>
      <c r="CM219" s="4"/>
      <c r="CN219" s="4"/>
      <c r="CO219" s="4"/>
      <c r="HE219" s="3"/>
      <c r="HF219" s="3"/>
      <c r="HG219" s="3"/>
      <c r="HH219" s="3"/>
      <c r="HI219" s="3"/>
      <c r="HJ219" s="3"/>
      <c r="HK219" s="3"/>
      <c r="HL219" s="3"/>
      <c r="HM219" s="3"/>
      <c r="HN219" s="3"/>
    </row>
    <row r="220" spans="2:222" ht="12" customHeight="1" x14ac:dyDescent="0.2">
      <c r="W220" s="4"/>
      <c r="X220" s="4"/>
      <c r="Y220" s="4"/>
      <c r="Z220" s="4"/>
      <c r="AA220" s="4"/>
      <c r="AB220" s="4"/>
      <c r="AC220" s="4"/>
      <c r="AD220" s="4"/>
      <c r="AE220" s="4"/>
      <c r="AF220" s="4"/>
      <c r="BS220" s="116"/>
      <c r="BT220" s="116"/>
      <c r="BU220" s="43"/>
      <c r="BV220" s="43"/>
      <c r="BW220" s="116"/>
      <c r="BX220" s="116"/>
      <c r="BY220" s="116"/>
      <c r="BZ220" s="116"/>
      <c r="CA220" s="116"/>
      <c r="CB220" s="116"/>
      <c r="CC220" s="116"/>
      <c r="CD220" s="116"/>
      <c r="CE220" s="116"/>
      <c r="CF220" s="116"/>
      <c r="CG220" s="179"/>
      <c r="CH220" s="179"/>
      <c r="CI220" s="179"/>
      <c r="CJ220" s="179"/>
      <c r="CK220" s="4"/>
      <c r="CL220" s="4"/>
      <c r="CM220" s="4"/>
      <c r="CN220" s="4"/>
      <c r="CO220" s="4"/>
      <c r="HE220" s="3"/>
      <c r="HF220" s="3"/>
      <c r="HG220" s="3"/>
      <c r="HH220" s="3"/>
      <c r="HI220" s="3"/>
      <c r="HJ220" s="3"/>
      <c r="HK220" s="3"/>
      <c r="HL220" s="3"/>
      <c r="HM220" s="3"/>
      <c r="HN220" s="3"/>
    </row>
    <row r="221" spans="2:222" ht="12" customHeight="1" x14ac:dyDescent="0.2">
      <c r="B221" s="108"/>
      <c r="C221" s="108"/>
      <c r="D221" s="108"/>
      <c r="E221" s="108"/>
      <c r="F221" s="108"/>
      <c r="G221" s="108"/>
      <c r="H221" s="108"/>
      <c r="I221" s="108"/>
      <c r="J221" s="108"/>
      <c r="K221" s="108"/>
      <c r="M221" s="4" t="s">
        <v>417</v>
      </c>
      <c r="W221" s="4"/>
      <c r="X221" s="4"/>
      <c r="Y221" s="4"/>
      <c r="Z221" s="4"/>
      <c r="AA221" s="4"/>
      <c r="AB221" s="4"/>
      <c r="AC221" s="4"/>
      <c r="AD221" s="4"/>
      <c r="AE221" s="4"/>
      <c r="AF221" s="4"/>
      <c r="AH221" s="4"/>
      <c r="AW221" s="108"/>
      <c r="AX221" s="108"/>
      <c r="AY221" s="108"/>
      <c r="AZ221" s="108"/>
      <c r="BA221" s="108"/>
      <c r="BB221" s="108"/>
      <c r="BC221" s="108"/>
      <c r="BD221" s="108"/>
      <c r="BE221" s="108"/>
      <c r="BF221" s="108"/>
      <c r="BH221" s="4" t="s">
        <v>364</v>
      </c>
      <c r="BS221" s="116"/>
      <c r="BT221" s="116"/>
      <c r="BU221" s="43"/>
      <c r="BV221" s="43"/>
      <c r="BW221" s="116"/>
      <c r="BX221" s="116"/>
      <c r="BY221" s="116"/>
      <c r="BZ221" s="116"/>
      <c r="CA221" s="116"/>
      <c r="CB221" s="116"/>
      <c r="CC221" s="116"/>
      <c r="CD221" s="116"/>
      <c r="CE221" s="116"/>
      <c r="CF221" s="116"/>
      <c r="CG221" s="179"/>
      <c r="CH221" s="179"/>
      <c r="CI221" s="179"/>
      <c r="CJ221" s="179"/>
      <c r="CK221" s="4"/>
      <c r="CL221" s="4"/>
      <c r="CM221" s="4"/>
      <c r="CN221" s="4"/>
      <c r="CO221" s="4"/>
      <c r="HE221" s="3"/>
      <c r="HF221" s="3"/>
      <c r="HG221" s="3"/>
      <c r="HH221" s="3"/>
      <c r="HI221" s="3"/>
      <c r="HJ221" s="3"/>
      <c r="HK221" s="3"/>
      <c r="HL221" s="3"/>
      <c r="HM221" s="3"/>
      <c r="HN221" s="3"/>
    </row>
    <row r="222" spans="2:222" ht="12" customHeight="1" x14ac:dyDescent="0.2">
      <c r="W222" s="4"/>
      <c r="X222" s="4"/>
      <c r="Y222" s="4"/>
      <c r="Z222" s="4"/>
      <c r="AA222" s="4"/>
      <c r="AB222" s="4"/>
      <c r="AC222" s="4"/>
      <c r="AD222" s="4"/>
      <c r="AE222" s="4"/>
      <c r="AF222" s="4"/>
      <c r="AH222" s="4"/>
      <c r="BS222" s="116"/>
      <c r="BT222" s="116"/>
      <c r="BU222" s="43"/>
      <c r="BV222" s="43"/>
      <c r="BW222" s="116"/>
      <c r="BX222" s="116"/>
      <c r="BY222" s="116"/>
      <c r="BZ222" s="116"/>
      <c r="CA222" s="116"/>
      <c r="CB222" s="116"/>
      <c r="CC222" s="116"/>
      <c r="CD222" s="116"/>
      <c r="CE222" s="116"/>
      <c r="CF222" s="116"/>
      <c r="CG222" s="179"/>
      <c r="CH222" s="179"/>
      <c r="CI222" s="179"/>
      <c r="CJ222" s="179"/>
      <c r="CK222" s="4"/>
      <c r="CL222" s="4"/>
      <c r="CM222" s="4"/>
      <c r="CN222" s="4"/>
      <c r="CO222" s="4"/>
      <c r="HE222" s="3"/>
      <c r="HF222" s="3"/>
      <c r="HG222" s="3"/>
      <c r="HH222" s="3"/>
      <c r="HI222" s="3"/>
      <c r="HJ222" s="3"/>
      <c r="HK222" s="3"/>
      <c r="HL222" s="3"/>
      <c r="HM222" s="3"/>
      <c r="HN222" s="3"/>
    </row>
    <row r="223" spans="2:222" ht="12" customHeight="1" x14ac:dyDescent="0.2">
      <c r="B223" s="108"/>
      <c r="C223" s="108"/>
      <c r="D223" s="108"/>
      <c r="E223" s="108"/>
      <c r="F223" s="108"/>
      <c r="G223" s="108"/>
      <c r="H223" s="108"/>
      <c r="I223" s="108"/>
      <c r="J223" s="108"/>
      <c r="K223" s="108"/>
      <c r="W223" s="4"/>
      <c r="X223" s="4"/>
      <c r="Y223" s="4"/>
      <c r="Z223" s="4"/>
      <c r="AA223" s="4"/>
      <c r="AB223" s="4"/>
      <c r="AC223" s="4"/>
      <c r="AD223" s="4"/>
      <c r="AE223" s="4"/>
      <c r="AF223" s="4"/>
      <c r="AH223" s="4"/>
      <c r="AW223" s="108"/>
      <c r="AX223" s="108"/>
      <c r="AY223" s="108"/>
      <c r="AZ223" s="108"/>
      <c r="BA223" s="108"/>
      <c r="BB223" s="108"/>
      <c r="BC223" s="108"/>
      <c r="BD223" s="108"/>
      <c r="BE223" s="108"/>
      <c r="BF223" s="108"/>
      <c r="BS223" s="116"/>
      <c r="BT223" s="116"/>
      <c r="BU223" s="43"/>
      <c r="BV223" s="43"/>
      <c r="BW223" s="116"/>
      <c r="BX223" s="116"/>
      <c r="BY223" s="116"/>
      <c r="BZ223" s="116"/>
      <c r="CA223" s="116"/>
      <c r="CB223" s="116"/>
      <c r="CC223" s="116"/>
      <c r="CD223" s="116"/>
      <c r="CE223" s="116"/>
      <c r="CF223" s="116"/>
      <c r="CG223" s="179"/>
      <c r="CH223" s="179"/>
      <c r="CI223" s="179"/>
      <c r="CJ223" s="179"/>
      <c r="CK223" s="4"/>
      <c r="CL223" s="4"/>
      <c r="CM223" s="4"/>
      <c r="CN223" s="4"/>
      <c r="CO223" s="4"/>
      <c r="HE223" s="3"/>
      <c r="HF223" s="3"/>
      <c r="HG223" s="3"/>
      <c r="HH223" s="3"/>
      <c r="HI223" s="3"/>
      <c r="HJ223" s="3"/>
      <c r="HK223" s="3"/>
      <c r="HL223" s="3"/>
      <c r="HM223" s="3"/>
      <c r="HN223" s="3"/>
    </row>
    <row r="224" spans="2:222" ht="12" customHeight="1" x14ac:dyDescent="0.2">
      <c r="B224" s="4"/>
      <c r="C224" s="4"/>
      <c r="D224" s="4"/>
      <c r="E224" s="4"/>
      <c r="F224" s="4"/>
      <c r="G224" s="4"/>
      <c r="H224" s="4"/>
      <c r="I224" s="4"/>
      <c r="J224" s="4"/>
      <c r="K224" s="4"/>
      <c r="W224" s="4"/>
      <c r="X224" s="4"/>
      <c r="Y224" s="4"/>
      <c r="Z224" s="4"/>
      <c r="AA224" s="4"/>
      <c r="AB224" s="4"/>
      <c r="AC224" s="4"/>
      <c r="AD224" s="4"/>
      <c r="AE224" s="4"/>
      <c r="AF224" s="4"/>
      <c r="AH224" s="4"/>
      <c r="AW224" s="4"/>
      <c r="AX224" s="4"/>
      <c r="AY224" s="4"/>
      <c r="AZ224" s="4"/>
      <c r="BA224" s="4"/>
      <c r="BB224" s="4"/>
      <c r="BC224" s="4"/>
      <c r="BD224" s="4"/>
      <c r="BE224" s="4"/>
      <c r="BF224" s="4"/>
      <c r="BS224" s="116"/>
      <c r="BT224" s="116"/>
      <c r="BU224" s="43"/>
      <c r="BV224" s="43"/>
      <c r="BW224" s="116"/>
      <c r="BX224" s="116"/>
      <c r="BY224" s="116"/>
      <c r="BZ224" s="116"/>
      <c r="CA224" s="116"/>
      <c r="CB224" s="116"/>
      <c r="CC224" s="116"/>
      <c r="CD224" s="116"/>
      <c r="CE224" s="116"/>
      <c r="CF224" s="116"/>
      <c r="CG224" s="179"/>
      <c r="CH224" s="179"/>
      <c r="CI224" s="179"/>
      <c r="CJ224" s="179"/>
      <c r="CK224" s="4"/>
      <c r="CL224" s="4"/>
      <c r="CM224" s="4"/>
      <c r="CN224" s="4"/>
      <c r="CO224" s="4"/>
      <c r="HE224" s="3"/>
      <c r="HF224" s="3"/>
      <c r="HG224" s="3"/>
      <c r="HH224" s="3"/>
      <c r="HI224" s="3"/>
      <c r="HJ224" s="3"/>
      <c r="HK224" s="3"/>
      <c r="HL224" s="3"/>
      <c r="HM224" s="3"/>
      <c r="HN224" s="3"/>
    </row>
    <row r="225" spans="2:222" ht="12" customHeight="1" x14ac:dyDescent="0.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S225" s="116"/>
      <c r="BT225" s="116"/>
      <c r="BU225" s="43"/>
      <c r="BV225" s="43"/>
      <c r="BW225" s="116"/>
      <c r="BX225" s="116"/>
      <c r="BY225" s="116"/>
      <c r="BZ225" s="116"/>
      <c r="CA225" s="116"/>
      <c r="CB225" s="116"/>
      <c r="CC225" s="116"/>
      <c r="CD225" s="116"/>
      <c r="CE225" s="116"/>
      <c r="CF225" s="116"/>
      <c r="CG225" s="179"/>
      <c r="CH225" s="179"/>
      <c r="CI225" s="179"/>
      <c r="CJ225" s="179"/>
      <c r="CK225" s="4"/>
      <c r="CL225" s="4"/>
      <c r="CM225" s="4"/>
      <c r="CN225" s="4"/>
      <c r="CO225" s="4"/>
      <c r="HE225" s="3"/>
      <c r="HF225" s="3"/>
      <c r="HG225" s="3"/>
      <c r="HH225" s="3"/>
      <c r="HI225" s="3"/>
      <c r="HJ225" s="3"/>
      <c r="HK225" s="3"/>
      <c r="HL225" s="3"/>
      <c r="HM225" s="3"/>
      <c r="HN225" s="3"/>
    </row>
    <row r="226" spans="2:222" ht="12" customHeight="1" thickBot="1" x14ac:dyDescent="0.25">
      <c r="B226" s="108" t="s">
        <v>460</v>
      </c>
      <c r="C226" s="108"/>
      <c r="D226" s="108"/>
      <c r="E226" s="108"/>
      <c r="F226" s="108"/>
      <c r="G226" s="108"/>
      <c r="H226" s="108"/>
      <c r="I226" s="108"/>
      <c r="J226" s="108"/>
      <c r="K226" s="108"/>
      <c r="W226" s="4"/>
      <c r="X226" s="4"/>
      <c r="Y226" s="4"/>
      <c r="Z226" s="4"/>
      <c r="AA226" s="4"/>
      <c r="AB226" s="4"/>
      <c r="AC226" s="4"/>
      <c r="AD226" s="4"/>
      <c r="AE226" s="4"/>
      <c r="AF226" s="4"/>
      <c r="AH226" s="4"/>
      <c r="AW226" s="108"/>
      <c r="AX226" s="108"/>
      <c r="AY226" s="108"/>
      <c r="AZ226" s="108"/>
      <c r="BA226" s="108"/>
      <c r="BB226" s="108"/>
      <c r="BC226" s="108"/>
      <c r="BD226" s="108"/>
      <c r="BE226" s="108"/>
      <c r="BF226" s="108"/>
      <c r="BS226" s="116"/>
      <c r="BT226" s="116"/>
      <c r="BU226" s="43"/>
      <c r="BV226" s="43"/>
      <c r="BW226" s="43"/>
      <c r="BX226" s="43"/>
      <c r="BY226" s="43"/>
      <c r="BZ226" s="43"/>
      <c r="CA226" s="80"/>
      <c r="CB226" s="80"/>
      <c r="CC226" s="80"/>
      <c r="CD226" s="80"/>
      <c r="CE226" s="43"/>
      <c r="CF226" s="43"/>
      <c r="CG226" s="4"/>
      <c r="CH226" s="4"/>
      <c r="CI226" s="4"/>
      <c r="CJ226" s="4"/>
      <c r="CK226" s="4"/>
      <c r="CL226" s="4"/>
      <c r="CM226" s="4"/>
      <c r="CN226" s="4"/>
      <c r="CO226" s="4"/>
      <c r="HE226" s="3"/>
      <c r="HF226" s="3"/>
      <c r="HG226" s="3"/>
      <c r="HH226" s="3"/>
      <c r="HI226" s="3"/>
      <c r="HJ226" s="3"/>
      <c r="HK226" s="3"/>
      <c r="HL226" s="3"/>
      <c r="HM226" s="3"/>
      <c r="HN226" s="3"/>
    </row>
    <row r="227" spans="2:222" ht="48" customHeight="1" thickBot="1" x14ac:dyDescent="0.25">
      <c r="B227" s="285" t="s">
        <v>150</v>
      </c>
      <c r="C227" s="286"/>
      <c r="D227" s="286"/>
      <c r="E227" s="286"/>
      <c r="F227" s="286"/>
      <c r="G227" s="287"/>
      <c r="H227" s="285" t="s">
        <v>156</v>
      </c>
      <c r="I227" s="286"/>
      <c r="J227" s="286"/>
      <c r="K227" s="286"/>
      <c r="L227" s="286"/>
      <c r="M227" s="286"/>
      <c r="N227" s="286"/>
      <c r="O227" s="286"/>
      <c r="P227" s="286"/>
      <c r="Q227" s="286"/>
      <c r="R227" s="286"/>
      <c r="S227" s="286"/>
      <c r="T227" s="286"/>
      <c r="U227" s="286"/>
      <c r="V227" s="286"/>
      <c r="W227" s="286"/>
      <c r="X227" s="286"/>
      <c r="Y227" s="286"/>
      <c r="Z227" s="286"/>
      <c r="AA227" s="286"/>
      <c r="AB227" s="286"/>
      <c r="AC227" s="286"/>
      <c r="AD227" s="286"/>
      <c r="AE227" s="286"/>
      <c r="AF227" s="286"/>
      <c r="AG227" s="286"/>
      <c r="AH227" s="286"/>
      <c r="AI227" s="286"/>
      <c r="AJ227" s="286"/>
      <c r="AK227" s="286"/>
      <c r="AL227" s="286"/>
      <c r="AM227" s="286"/>
      <c r="AN227" s="286"/>
      <c r="AO227" s="286"/>
      <c r="AP227" s="286"/>
      <c r="AQ227" s="286"/>
      <c r="AR227" s="286"/>
      <c r="AS227" s="286"/>
      <c r="AT227" s="286"/>
      <c r="AU227" s="286"/>
      <c r="AV227" s="286"/>
      <c r="AW227" s="286"/>
      <c r="AX227" s="286"/>
      <c r="AY227" s="286"/>
      <c r="AZ227" s="286"/>
      <c r="BA227" s="286"/>
      <c r="BB227" s="286"/>
      <c r="BC227" s="286"/>
      <c r="BD227" s="286"/>
      <c r="BE227" s="286"/>
      <c r="BF227" s="286"/>
      <c r="BG227" s="286"/>
      <c r="BH227" s="286"/>
      <c r="BI227" s="286"/>
      <c r="BJ227" s="286"/>
      <c r="BK227" s="286"/>
      <c r="BL227" s="286"/>
      <c r="BM227" s="286"/>
      <c r="BN227" s="286"/>
      <c r="BO227" s="286"/>
      <c r="BP227" s="286"/>
      <c r="BQ227" s="286"/>
      <c r="BR227" s="286"/>
      <c r="BS227" s="286"/>
      <c r="BT227" s="286"/>
      <c r="BU227" s="286"/>
      <c r="BV227" s="286"/>
      <c r="BW227" s="286"/>
      <c r="BX227" s="286"/>
      <c r="BY227" s="286"/>
      <c r="BZ227" s="286"/>
      <c r="CA227" s="286"/>
      <c r="CB227" s="286"/>
      <c r="CC227" s="286"/>
      <c r="CD227" s="286"/>
      <c r="CE227" s="286"/>
      <c r="CF227" s="287"/>
      <c r="CG227" s="544" t="s">
        <v>209</v>
      </c>
      <c r="CH227" s="544"/>
      <c r="CI227" s="544"/>
      <c r="CJ227" s="545"/>
      <c r="CK227" s="4"/>
      <c r="CL227" s="4"/>
      <c r="CM227" s="4"/>
      <c r="CN227" s="4"/>
      <c r="CO227" s="4"/>
      <c r="HE227" s="3"/>
      <c r="HF227" s="3"/>
      <c r="HG227" s="3"/>
      <c r="HH227" s="3"/>
      <c r="HI227" s="3"/>
      <c r="HJ227" s="3"/>
      <c r="HK227" s="3"/>
      <c r="HL227" s="3"/>
      <c r="HM227" s="3"/>
      <c r="HN227" s="3"/>
    </row>
    <row r="228" spans="2:222" ht="12" customHeight="1" x14ac:dyDescent="0.2">
      <c r="B228" s="177" t="s">
        <v>188</v>
      </c>
      <c r="C228" s="101"/>
      <c r="D228" s="99"/>
      <c r="E228" s="99"/>
      <c r="F228" s="99"/>
      <c r="G228" s="100"/>
      <c r="H228" s="227" t="s">
        <v>354</v>
      </c>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E228" s="228"/>
      <c r="AF228" s="228"/>
      <c r="AG228" s="228"/>
      <c r="AH228" s="228"/>
      <c r="AI228" s="228"/>
      <c r="AJ228" s="228"/>
      <c r="AK228" s="228"/>
      <c r="AL228" s="228"/>
      <c r="AM228" s="228"/>
      <c r="AN228" s="228"/>
      <c r="AO228" s="228"/>
      <c r="AP228" s="228"/>
      <c r="AQ228" s="228"/>
      <c r="AR228" s="228"/>
      <c r="AS228" s="228"/>
      <c r="AT228" s="228"/>
      <c r="AU228" s="228"/>
      <c r="AV228" s="228"/>
      <c r="AW228" s="228"/>
      <c r="AX228" s="228"/>
      <c r="AY228" s="228"/>
      <c r="AZ228" s="228"/>
      <c r="BA228" s="228"/>
      <c r="BB228" s="228"/>
      <c r="BC228" s="228"/>
      <c r="BD228" s="228"/>
      <c r="BE228" s="228"/>
      <c r="BF228" s="228"/>
      <c r="BG228" s="228"/>
      <c r="BH228" s="228"/>
      <c r="BI228" s="228"/>
      <c r="BJ228" s="228"/>
      <c r="BK228" s="228"/>
      <c r="BL228" s="228"/>
      <c r="BM228" s="228"/>
      <c r="BN228" s="228"/>
      <c r="BO228" s="228"/>
      <c r="BP228" s="228"/>
      <c r="BQ228" s="228"/>
      <c r="BR228" s="228"/>
      <c r="BS228" s="228"/>
      <c r="BT228" s="228"/>
      <c r="BU228" s="228"/>
      <c r="BV228" s="228"/>
      <c r="BW228" s="228"/>
      <c r="BX228" s="228"/>
      <c r="BY228" s="228"/>
      <c r="BZ228" s="228"/>
      <c r="CA228" s="228"/>
      <c r="CB228" s="228"/>
      <c r="CC228" s="228"/>
      <c r="CD228" s="228"/>
      <c r="CE228" s="228"/>
      <c r="CF228" s="229"/>
      <c r="CG228" s="247" t="s">
        <v>294</v>
      </c>
      <c r="CH228" s="248"/>
      <c r="CI228" s="248"/>
      <c r="CJ228" s="249"/>
      <c r="CK228" s="4"/>
      <c r="CL228" s="4"/>
      <c r="CM228" s="4"/>
      <c r="CN228" s="4"/>
      <c r="CO228" s="4"/>
      <c r="HE228" s="3"/>
      <c r="HF228" s="3"/>
      <c r="HG228" s="3"/>
      <c r="HH228" s="3"/>
      <c r="HI228" s="3"/>
      <c r="HJ228" s="3"/>
      <c r="HK228" s="3"/>
      <c r="HL228" s="3"/>
      <c r="HM228" s="3"/>
      <c r="HN228" s="3"/>
    </row>
    <row r="229" spans="2:222" ht="12" customHeight="1" x14ac:dyDescent="0.2">
      <c r="B229" s="177" t="s">
        <v>190</v>
      </c>
      <c r="C229" s="101"/>
      <c r="D229" s="99"/>
      <c r="E229" s="99"/>
      <c r="F229" s="99"/>
      <c r="G229" s="100"/>
      <c r="H229" s="227" t="s">
        <v>403</v>
      </c>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E229" s="228"/>
      <c r="AF229" s="228"/>
      <c r="AG229" s="228"/>
      <c r="AH229" s="228"/>
      <c r="AI229" s="228"/>
      <c r="AJ229" s="228"/>
      <c r="AK229" s="228"/>
      <c r="AL229" s="228"/>
      <c r="AM229" s="228"/>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8"/>
      <c r="BR229" s="228"/>
      <c r="BS229" s="228"/>
      <c r="BT229" s="228"/>
      <c r="BU229" s="228"/>
      <c r="BV229" s="228"/>
      <c r="BW229" s="228"/>
      <c r="BX229" s="228"/>
      <c r="BY229" s="228"/>
      <c r="BZ229" s="228"/>
      <c r="CA229" s="228"/>
      <c r="CB229" s="228"/>
      <c r="CC229" s="228"/>
      <c r="CD229" s="228"/>
      <c r="CE229" s="228"/>
      <c r="CF229" s="229"/>
      <c r="CG229" s="247" t="s">
        <v>487</v>
      </c>
      <c r="CH229" s="248"/>
      <c r="CI229" s="248"/>
      <c r="CJ229" s="249"/>
      <c r="CK229" s="4"/>
      <c r="CL229" s="4"/>
      <c r="CM229" s="4"/>
      <c r="CN229" s="4"/>
      <c r="CO229" s="4"/>
      <c r="HE229" s="3"/>
      <c r="HF229" s="3"/>
      <c r="HG229" s="3"/>
      <c r="HH229" s="3"/>
      <c r="HI229" s="3"/>
      <c r="HJ229" s="3"/>
      <c r="HK229" s="3"/>
      <c r="HL229" s="3"/>
      <c r="HM229" s="3"/>
      <c r="HN229" s="3"/>
    </row>
    <row r="230" spans="2:222" ht="12" customHeight="1" x14ac:dyDescent="0.2">
      <c r="B230" s="177" t="s">
        <v>189</v>
      </c>
      <c r="C230" s="101"/>
      <c r="D230" s="99"/>
      <c r="E230" s="99"/>
      <c r="F230" s="99"/>
      <c r="G230" s="100"/>
      <c r="H230" s="227" t="s">
        <v>479</v>
      </c>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c r="AG230" s="228"/>
      <c r="AH230" s="228"/>
      <c r="AI230" s="228"/>
      <c r="AJ230" s="228"/>
      <c r="AK230" s="228"/>
      <c r="AL230" s="228"/>
      <c r="AM230" s="228"/>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8"/>
      <c r="BR230" s="228"/>
      <c r="BS230" s="228"/>
      <c r="BT230" s="228"/>
      <c r="BU230" s="228"/>
      <c r="BV230" s="228"/>
      <c r="BW230" s="228"/>
      <c r="BX230" s="228"/>
      <c r="BY230" s="228"/>
      <c r="BZ230" s="228"/>
      <c r="CA230" s="228"/>
      <c r="CB230" s="228"/>
      <c r="CC230" s="228"/>
      <c r="CD230" s="228"/>
      <c r="CE230" s="228"/>
      <c r="CF230" s="229"/>
      <c r="CG230" s="247" t="s">
        <v>297</v>
      </c>
      <c r="CH230" s="248"/>
      <c r="CI230" s="248"/>
      <c r="CJ230" s="249"/>
      <c r="CK230" s="4"/>
      <c r="CL230" s="4"/>
      <c r="CM230" s="4"/>
      <c r="CN230" s="4"/>
      <c r="CO230" s="4"/>
      <c r="HE230" s="3"/>
      <c r="HF230" s="3"/>
      <c r="HG230" s="3"/>
      <c r="HH230" s="3"/>
      <c r="HI230" s="3"/>
      <c r="HJ230" s="3"/>
      <c r="HK230" s="3"/>
      <c r="HL230" s="3"/>
      <c r="HM230" s="3"/>
      <c r="HN230" s="3"/>
    </row>
    <row r="231" spans="2:222" ht="24" customHeight="1" x14ac:dyDescent="0.2">
      <c r="B231" s="177" t="s">
        <v>191</v>
      </c>
      <c r="C231" s="101"/>
      <c r="D231" s="99"/>
      <c r="E231" s="99"/>
      <c r="F231" s="99"/>
      <c r="G231" s="100"/>
      <c r="H231" s="211" t="s">
        <v>480</v>
      </c>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c r="BO231" s="212"/>
      <c r="BP231" s="212"/>
      <c r="BQ231" s="212"/>
      <c r="BR231" s="212"/>
      <c r="BS231" s="212"/>
      <c r="BT231" s="212"/>
      <c r="BU231" s="212"/>
      <c r="BV231" s="212"/>
      <c r="BW231" s="212"/>
      <c r="BX231" s="212"/>
      <c r="BY231" s="212"/>
      <c r="BZ231" s="212"/>
      <c r="CA231" s="212"/>
      <c r="CB231" s="212"/>
      <c r="CC231" s="212"/>
      <c r="CD231" s="212"/>
      <c r="CE231" s="212"/>
      <c r="CF231" s="213"/>
      <c r="CG231" s="247" t="s">
        <v>298</v>
      </c>
      <c r="CH231" s="248"/>
      <c r="CI231" s="248"/>
      <c r="CJ231" s="249"/>
      <c r="CK231" s="4"/>
      <c r="CL231" s="4"/>
      <c r="CM231" s="4"/>
      <c r="CN231" s="4"/>
      <c r="CO231" s="4"/>
      <c r="HE231" s="3"/>
      <c r="HF231" s="3"/>
      <c r="HG231" s="3"/>
      <c r="HH231" s="3"/>
      <c r="HI231" s="3"/>
      <c r="HJ231" s="3"/>
      <c r="HK231" s="3"/>
      <c r="HL231" s="3"/>
      <c r="HM231" s="3"/>
      <c r="HN231" s="3"/>
    </row>
    <row r="232" spans="2:222" ht="12" customHeight="1" x14ac:dyDescent="0.2">
      <c r="B232" s="177" t="s">
        <v>192</v>
      </c>
      <c r="C232" s="101"/>
      <c r="D232" s="99"/>
      <c r="E232" s="99"/>
      <c r="F232" s="99"/>
      <c r="G232" s="100"/>
      <c r="H232" s="98" t="s">
        <v>355</v>
      </c>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100"/>
      <c r="CG232" s="247" t="s">
        <v>299</v>
      </c>
      <c r="CH232" s="248"/>
      <c r="CI232" s="248"/>
      <c r="CJ232" s="249"/>
      <c r="CK232" s="4"/>
      <c r="CL232" s="4"/>
      <c r="CM232" s="4"/>
      <c r="CN232" s="4"/>
      <c r="CO232" s="4"/>
      <c r="HE232" s="3"/>
      <c r="HF232" s="3"/>
      <c r="HG232" s="3"/>
      <c r="HH232" s="3"/>
      <c r="HI232" s="3"/>
      <c r="HJ232" s="3"/>
      <c r="HK232" s="3"/>
      <c r="HL232" s="3"/>
      <c r="HM232" s="3"/>
      <c r="HN232" s="3"/>
    </row>
    <row r="233" spans="2:222" ht="12" customHeight="1" x14ac:dyDescent="0.2">
      <c r="B233" s="177" t="s">
        <v>193</v>
      </c>
      <c r="C233" s="101"/>
      <c r="D233" s="99"/>
      <c r="E233" s="99"/>
      <c r="F233" s="99"/>
      <c r="G233" s="100"/>
      <c r="H233" s="98" t="s">
        <v>481</v>
      </c>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100"/>
      <c r="CG233" s="247" t="s">
        <v>300</v>
      </c>
      <c r="CH233" s="248"/>
      <c r="CI233" s="248"/>
      <c r="CJ233" s="249"/>
      <c r="CK233" s="4"/>
      <c r="CL233" s="4"/>
      <c r="CM233" s="4"/>
      <c r="CN233" s="4"/>
      <c r="CO233" s="4"/>
      <c r="HE233" s="3"/>
      <c r="HF233" s="3"/>
      <c r="HG233" s="3"/>
      <c r="HH233" s="3"/>
      <c r="HI233" s="3"/>
      <c r="HJ233" s="3"/>
      <c r="HK233" s="3"/>
      <c r="HL233" s="3"/>
      <c r="HM233" s="3"/>
      <c r="HN233" s="3"/>
    </row>
    <row r="234" spans="2:222" ht="12" customHeight="1" x14ac:dyDescent="0.2">
      <c r="B234" s="177" t="s">
        <v>194</v>
      </c>
      <c r="C234" s="101"/>
      <c r="D234" s="99"/>
      <c r="E234" s="99"/>
      <c r="F234" s="99"/>
      <c r="G234" s="100"/>
      <c r="H234" s="98" t="s">
        <v>356</v>
      </c>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100"/>
      <c r="CG234" s="247" t="s">
        <v>301</v>
      </c>
      <c r="CH234" s="248"/>
      <c r="CI234" s="248"/>
      <c r="CJ234" s="249"/>
      <c r="CK234" s="4"/>
      <c r="CL234" s="4"/>
      <c r="CM234" s="4"/>
      <c r="CN234" s="4"/>
      <c r="CO234" s="4"/>
      <c r="HE234" s="3"/>
      <c r="HF234" s="3"/>
      <c r="HG234" s="3"/>
      <c r="HH234" s="3"/>
      <c r="HI234" s="3"/>
      <c r="HJ234" s="3"/>
      <c r="HK234" s="3"/>
      <c r="HL234" s="3"/>
      <c r="HM234" s="3"/>
      <c r="HN234" s="3"/>
    </row>
    <row r="235" spans="2:222" ht="12" customHeight="1" x14ac:dyDescent="0.2">
      <c r="B235" s="177" t="s">
        <v>195</v>
      </c>
      <c r="C235" s="101"/>
      <c r="D235" s="99"/>
      <c r="E235" s="99"/>
      <c r="F235" s="99"/>
      <c r="G235" s="100"/>
      <c r="H235" s="227" t="s">
        <v>482</v>
      </c>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228"/>
      <c r="AL235" s="228"/>
      <c r="AM235" s="228"/>
      <c r="AN235" s="228"/>
      <c r="AO235" s="228"/>
      <c r="AP235" s="228"/>
      <c r="AQ235" s="228"/>
      <c r="AR235" s="228"/>
      <c r="AS235" s="228"/>
      <c r="AT235" s="228"/>
      <c r="AU235" s="228"/>
      <c r="AV235" s="228"/>
      <c r="AW235" s="228"/>
      <c r="AX235" s="228"/>
      <c r="AY235" s="228"/>
      <c r="AZ235" s="228"/>
      <c r="BA235" s="228"/>
      <c r="BB235" s="228"/>
      <c r="BC235" s="228"/>
      <c r="BD235" s="228"/>
      <c r="BE235" s="228"/>
      <c r="BF235" s="228"/>
      <c r="BG235" s="228"/>
      <c r="BH235" s="228"/>
      <c r="BI235" s="228"/>
      <c r="BJ235" s="228"/>
      <c r="BK235" s="228"/>
      <c r="BL235" s="228"/>
      <c r="BM235" s="228"/>
      <c r="BN235" s="228"/>
      <c r="BO235" s="228"/>
      <c r="BP235" s="228"/>
      <c r="BQ235" s="228"/>
      <c r="BR235" s="228"/>
      <c r="BS235" s="228"/>
      <c r="BT235" s="228"/>
      <c r="BU235" s="228"/>
      <c r="BV235" s="228"/>
      <c r="BW235" s="228"/>
      <c r="BX235" s="228"/>
      <c r="BY235" s="228"/>
      <c r="BZ235" s="228"/>
      <c r="CA235" s="228"/>
      <c r="CB235" s="228"/>
      <c r="CC235" s="228"/>
      <c r="CD235" s="228"/>
      <c r="CE235" s="228"/>
      <c r="CF235" s="229"/>
      <c r="CG235" s="247" t="s">
        <v>302</v>
      </c>
      <c r="CH235" s="248"/>
      <c r="CI235" s="248"/>
      <c r="CJ235" s="249"/>
      <c r="CK235" s="4"/>
      <c r="CL235" s="4"/>
      <c r="CM235" s="4"/>
      <c r="CN235" s="4"/>
      <c r="CO235" s="4"/>
      <c r="HE235" s="3"/>
      <c r="HF235" s="3"/>
      <c r="HG235" s="3"/>
      <c r="HH235" s="3"/>
      <c r="HI235" s="3"/>
      <c r="HJ235" s="3"/>
      <c r="HK235" s="3"/>
      <c r="HL235" s="3"/>
      <c r="HM235" s="3"/>
      <c r="HN235" s="3"/>
    </row>
    <row r="236" spans="2:222" ht="24" customHeight="1" x14ac:dyDescent="0.2">
      <c r="B236" s="177" t="s">
        <v>196</v>
      </c>
      <c r="C236" s="101"/>
      <c r="D236" s="99"/>
      <c r="E236" s="99"/>
      <c r="F236" s="99"/>
      <c r="G236" s="100"/>
      <c r="H236" s="227" t="s">
        <v>483</v>
      </c>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28"/>
      <c r="AE236" s="228"/>
      <c r="AF236" s="228"/>
      <c r="AG236" s="228"/>
      <c r="AH236" s="228"/>
      <c r="AI236" s="228"/>
      <c r="AJ236" s="228"/>
      <c r="AK236" s="228"/>
      <c r="AL236" s="228"/>
      <c r="AM236" s="228"/>
      <c r="AN236" s="228"/>
      <c r="AO236" s="228"/>
      <c r="AP236" s="228"/>
      <c r="AQ236" s="228"/>
      <c r="AR236" s="228"/>
      <c r="AS236" s="228"/>
      <c r="AT236" s="228"/>
      <c r="AU236" s="228"/>
      <c r="AV236" s="228"/>
      <c r="AW236" s="228"/>
      <c r="AX236" s="228"/>
      <c r="AY236" s="228"/>
      <c r="AZ236" s="228"/>
      <c r="BA236" s="228"/>
      <c r="BB236" s="228"/>
      <c r="BC236" s="228"/>
      <c r="BD236" s="228"/>
      <c r="BE236" s="228"/>
      <c r="BF236" s="228"/>
      <c r="BG236" s="228"/>
      <c r="BH236" s="228"/>
      <c r="BI236" s="228"/>
      <c r="BJ236" s="228"/>
      <c r="BK236" s="228"/>
      <c r="BL236" s="228"/>
      <c r="BM236" s="228"/>
      <c r="BN236" s="228"/>
      <c r="BO236" s="228"/>
      <c r="BP236" s="228"/>
      <c r="BQ236" s="228"/>
      <c r="BR236" s="228"/>
      <c r="BS236" s="228"/>
      <c r="BT236" s="228"/>
      <c r="BU236" s="228"/>
      <c r="BV236" s="228"/>
      <c r="BW236" s="524"/>
      <c r="BX236" s="524"/>
      <c r="BY236" s="524"/>
      <c r="BZ236" s="524"/>
      <c r="CA236" s="524"/>
      <c r="CB236" s="524"/>
      <c r="CC236" s="524"/>
      <c r="CD236" s="524"/>
      <c r="CE236" s="524"/>
      <c r="CF236" s="525"/>
      <c r="CG236" s="534" t="s">
        <v>303</v>
      </c>
      <c r="CH236" s="535"/>
      <c r="CI236" s="535"/>
      <c r="CJ236" s="536"/>
      <c r="CK236" s="4"/>
      <c r="CL236" s="4"/>
      <c r="CM236" s="4"/>
      <c r="CN236" s="4"/>
      <c r="CO236" s="4"/>
      <c r="HE236" s="3"/>
      <c r="HF236" s="3"/>
      <c r="HG236" s="3"/>
      <c r="HH236" s="3"/>
      <c r="HI236" s="3"/>
      <c r="HJ236" s="3"/>
      <c r="HK236" s="3"/>
      <c r="HL236" s="3"/>
      <c r="HM236" s="3"/>
      <c r="HN236" s="3"/>
    </row>
    <row r="237" spans="2:222" ht="24" customHeight="1" x14ac:dyDescent="0.2">
      <c r="B237" s="177" t="s">
        <v>197</v>
      </c>
      <c r="C237" s="101"/>
      <c r="D237" s="99"/>
      <c r="E237" s="99"/>
      <c r="F237" s="99"/>
      <c r="G237" s="100"/>
      <c r="H237" s="227" t="s">
        <v>451</v>
      </c>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c r="AG237" s="228"/>
      <c r="AH237" s="228"/>
      <c r="AI237" s="228"/>
      <c r="AJ237" s="228"/>
      <c r="AK237" s="228"/>
      <c r="AL237" s="228"/>
      <c r="AM237" s="228"/>
      <c r="AN237" s="228"/>
      <c r="AO237" s="228"/>
      <c r="AP237" s="228"/>
      <c r="AQ237" s="228"/>
      <c r="AR237" s="228"/>
      <c r="AS237" s="228"/>
      <c r="AT237" s="228"/>
      <c r="AU237" s="228"/>
      <c r="AV237" s="228"/>
      <c r="AW237" s="228"/>
      <c r="AX237" s="228"/>
      <c r="AY237" s="228"/>
      <c r="AZ237" s="228"/>
      <c r="BA237" s="228"/>
      <c r="BB237" s="228"/>
      <c r="BC237" s="228"/>
      <c r="BD237" s="228"/>
      <c r="BE237" s="228"/>
      <c r="BF237" s="228"/>
      <c r="BG237" s="228"/>
      <c r="BH237" s="228"/>
      <c r="BI237" s="228"/>
      <c r="BJ237" s="228"/>
      <c r="BK237" s="228"/>
      <c r="BL237" s="228"/>
      <c r="BM237" s="228"/>
      <c r="BN237" s="228"/>
      <c r="BO237" s="228"/>
      <c r="BP237" s="228"/>
      <c r="BQ237" s="228"/>
      <c r="BR237" s="228"/>
      <c r="BS237" s="228"/>
      <c r="BT237" s="228"/>
      <c r="BU237" s="228"/>
      <c r="BV237" s="228"/>
      <c r="BW237" s="228"/>
      <c r="BX237" s="228"/>
      <c r="BY237" s="228"/>
      <c r="BZ237" s="228"/>
      <c r="CA237" s="228"/>
      <c r="CB237" s="228"/>
      <c r="CC237" s="228"/>
      <c r="CD237" s="228"/>
      <c r="CE237" s="228"/>
      <c r="CF237" s="229"/>
      <c r="CG237" s="247" t="s">
        <v>304</v>
      </c>
      <c r="CH237" s="248"/>
      <c r="CI237" s="248"/>
      <c r="CJ237" s="249"/>
      <c r="CK237" s="4"/>
      <c r="CL237" s="4"/>
      <c r="CM237" s="4"/>
      <c r="CN237" s="4"/>
      <c r="CO237" s="4"/>
      <c r="HE237" s="3"/>
      <c r="HF237" s="3"/>
      <c r="HG237" s="3"/>
      <c r="HH237" s="3"/>
      <c r="HI237" s="3"/>
      <c r="HJ237" s="3"/>
      <c r="HK237" s="3"/>
      <c r="HL237" s="3"/>
      <c r="HM237" s="3"/>
      <c r="HN237" s="3"/>
    </row>
    <row r="238" spans="2:222" ht="12" customHeight="1" x14ac:dyDescent="0.2">
      <c r="B238" s="523" t="s">
        <v>198</v>
      </c>
      <c r="C238" s="521"/>
      <c r="D238" s="521"/>
      <c r="E238" s="521"/>
      <c r="F238" s="521"/>
      <c r="G238" s="522"/>
      <c r="H238" s="211" t="s">
        <v>459</v>
      </c>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c r="BO238" s="212"/>
      <c r="BP238" s="212"/>
      <c r="BQ238" s="212"/>
      <c r="BR238" s="212"/>
      <c r="BS238" s="212"/>
      <c r="BT238" s="212"/>
      <c r="BU238" s="212"/>
      <c r="BV238" s="212"/>
      <c r="BW238" s="212"/>
      <c r="BX238" s="212"/>
      <c r="BY238" s="212"/>
      <c r="BZ238" s="212"/>
      <c r="CA238" s="212"/>
      <c r="CB238" s="212"/>
      <c r="CC238" s="212"/>
      <c r="CD238" s="212"/>
      <c r="CE238" s="212"/>
      <c r="CF238" s="213"/>
      <c r="CG238" s="247" t="s">
        <v>305</v>
      </c>
      <c r="CH238" s="248"/>
      <c r="CI238" s="248"/>
      <c r="CJ238" s="249"/>
      <c r="CK238" s="4"/>
      <c r="CL238" s="4"/>
      <c r="CM238" s="4"/>
      <c r="CN238" s="4"/>
      <c r="CO238" s="4"/>
      <c r="HE238" s="3"/>
      <c r="HF238" s="3"/>
      <c r="HG238" s="3"/>
      <c r="HH238" s="3"/>
      <c r="HI238" s="3"/>
      <c r="HJ238" s="3"/>
      <c r="HK238" s="3"/>
      <c r="HL238" s="3"/>
      <c r="HM238" s="3"/>
      <c r="HN238" s="3"/>
    </row>
    <row r="239" spans="2:222" ht="12" customHeight="1" x14ac:dyDescent="0.2">
      <c r="B239" s="177" t="s">
        <v>309</v>
      </c>
      <c r="C239" s="101"/>
      <c r="D239" s="99"/>
      <c r="E239" s="99"/>
      <c r="F239" s="99"/>
      <c r="G239" s="100"/>
      <c r="H239" s="227" t="s">
        <v>329</v>
      </c>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c r="AG239" s="228"/>
      <c r="AH239" s="228"/>
      <c r="AI239" s="228"/>
      <c r="AJ239" s="228"/>
      <c r="AK239" s="228"/>
      <c r="AL239" s="228"/>
      <c r="AM239" s="228"/>
      <c r="AN239" s="228"/>
      <c r="AO239" s="228"/>
      <c r="AP239" s="228"/>
      <c r="AQ239" s="228"/>
      <c r="AR239" s="228"/>
      <c r="AS239" s="228"/>
      <c r="AT239" s="228"/>
      <c r="AU239" s="228"/>
      <c r="AV239" s="228"/>
      <c r="AW239" s="228"/>
      <c r="AX239" s="228"/>
      <c r="AY239" s="228"/>
      <c r="AZ239" s="228"/>
      <c r="BA239" s="228"/>
      <c r="BB239" s="228"/>
      <c r="BC239" s="228"/>
      <c r="BD239" s="228"/>
      <c r="BE239" s="228"/>
      <c r="BF239" s="228"/>
      <c r="BG239" s="228"/>
      <c r="BH239" s="228"/>
      <c r="BI239" s="228"/>
      <c r="BJ239" s="228"/>
      <c r="BK239" s="228"/>
      <c r="BL239" s="228"/>
      <c r="BM239" s="228"/>
      <c r="BN239" s="228"/>
      <c r="BO239" s="228"/>
      <c r="BP239" s="228"/>
      <c r="BQ239" s="228"/>
      <c r="BR239" s="228"/>
      <c r="BS239" s="228"/>
      <c r="BT239" s="228"/>
      <c r="BU239" s="228"/>
      <c r="BV239" s="228"/>
      <c r="BW239" s="228"/>
      <c r="BX239" s="228"/>
      <c r="BY239" s="228"/>
      <c r="BZ239" s="228"/>
      <c r="CA239" s="228"/>
      <c r="CB239" s="228"/>
      <c r="CC239" s="228"/>
      <c r="CD239" s="228"/>
      <c r="CE239" s="228"/>
      <c r="CF239" s="229"/>
      <c r="CG239" s="247" t="s">
        <v>310</v>
      </c>
      <c r="CH239" s="248"/>
      <c r="CI239" s="248"/>
      <c r="CJ239" s="249"/>
      <c r="CK239" s="4"/>
      <c r="CL239" s="4"/>
      <c r="CM239" s="4"/>
      <c r="CN239" s="4"/>
      <c r="CO239" s="4"/>
      <c r="HE239" s="3"/>
      <c r="HF239" s="3"/>
      <c r="HG239" s="3"/>
      <c r="HH239" s="3"/>
      <c r="HI239" s="3"/>
      <c r="HJ239" s="3"/>
      <c r="HK239" s="3"/>
      <c r="HL239" s="3"/>
      <c r="HM239" s="3"/>
      <c r="HN239" s="3"/>
    </row>
    <row r="240" spans="2:222" ht="24" customHeight="1" x14ac:dyDescent="0.2">
      <c r="B240" s="177" t="s">
        <v>362</v>
      </c>
      <c r="C240" s="101"/>
      <c r="D240" s="99"/>
      <c r="E240" s="99"/>
      <c r="F240" s="99"/>
      <c r="G240" s="100"/>
      <c r="H240" s="227" t="s">
        <v>363</v>
      </c>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c r="AG240" s="228"/>
      <c r="AH240" s="228"/>
      <c r="AI240" s="228"/>
      <c r="AJ240" s="228"/>
      <c r="AK240" s="228"/>
      <c r="AL240" s="228"/>
      <c r="AM240" s="228"/>
      <c r="AN240" s="228"/>
      <c r="AO240" s="228"/>
      <c r="AP240" s="228"/>
      <c r="AQ240" s="228"/>
      <c r="AR240" s="228"/>
      <c r="AS240" s="228"/>
      <c r="AT240" s="228"/>
      <c r="AU240" s="228"/>
      <c r="AV240" s="228"/>
      <c r="AW240" s="228"/>
      <c r="AX240" s="228"/>
      <c r="AY240" s="228"/>
      <c r="AZ240" s="228"/>
      <c r="BA240" s="228"/>
      <c r="BB240" s="228"/>
      <c r="BC240" s="228"/>
      <c r="BD240" s="228"/>
      <c r="BE240" s="228"/>
      <c r="BF240" s="228"/>
      <c r="BG240" s="228"/>
      <c r="BH240" s="228"/>
      <c r="BI240" s="228"/>
      <c r="BJ240" s="228"/>
      <c r="BK240" s="228"/>
      <c r="BL240" s="228"/>
      <c r="BM240" s="228"/>
      <c r="BN240" s="228"/>
      <c r="BO240" s="228"/>
      <c r="BP240" s="228"/>
      <c r="BQ240" s="228"/>
      <c r="BR240" s="228"/>
      <c r="BS240" s="228"/>
      <c r="BT240" s="228"/>
      <c r="BU240" s="228"/>
      <c r="BV240" s="228"/>
      <c r="BW240" s="228"/>
      <c r="BX240" s="228"/>
      <c r="BY240" s="228"/>
      <c r="BZ240" s="228"/>
      <c r="CA240" s="228"/>
      <c r="CB240" s="228"/>
      <c r="CC240" s="228"/>
      <c r="CD240" s="228"/>
      <c r="CE240" s="228"/>
      <c r="CF240" s="229"/>
      <c r="CG240" s="247" t="s">
        <v>310</v>
      </c>
      <c r="CH240" s="248"/>
      <c r="CI240" s="248"/>
      <c r="CJ240" s="249"/>
      <c r="CK240" s="4"/>
      <c r="CL240" s="4"/>
      <c r="CM240" s="4"/>
      <c r="CN240" s="4"/>
      <c r="CO240" s="4"/>
      <c r="HE240" s="3"/>
      <c r="HF240" s="3"/>
      <c r="HG240" s="3"/>
      <c r="HH240" s="3"/>
      <c r="HI240" s="3"/>
      <c r="HJ240" s="3"/>
      <c r="HK240" s="3"/>
      <c r="HL240" s="3"/>
      <c r="HM240" s="3"/>
      <c r="HN240" s="3"/>
    </row>
    <row r="241" spans="2:222" ht="12" customHeight="1" x14ac:dyDescent="0.2">
      <c r="AE241" s="3"/>
      <c r="AF241" s="3"/>
      <c r="AK241" s="4"/>
      <c r="AL241" s="4"/>
      <c r="AM241" s="4"/>
      <c r="AN241" s="4"/>
      <c r="AO241" s="4"/>
      <c r="AP241" s="4"/>
      <c r="AQ241" s="4"/>
      <c r="AR241" s="4"/>
      <c r="AS241" s="4"/>
      <c r="AT241" s="4"/>
      <c r="AY241" s="4"/>
      <c r="AZ241" s="4"/>
      <c r="BA241" s="4"/>
      <c r="BB241" s="4"/>
      <c r="BC241" s="4"/>
      <c r="BD241" s="4"/>
      <c r="BE241" s="4"/>
      <c r="BF241" s="4"/>
      <c r="BK241" s="4"/>
      <c r="BL241" s="4"/>
      <c r="BM241" s="4"/>
      <c r="BN241" s="4"/>
      <c r="BO241" s="4"/>
      <c r="BP241" s="4"/>
      <c r="BQ241" s="4"/>
      <c r="BR241" s="4"/>
      <c r="BW241" s="4"/>
      <c r="BX241" s="4"/>
      <c r="CC241" s="4"/>
      <c r="CD241" s="4"/>
      <c r="CG241" s="4"/>
      <c r="CH241" s="4"/>
      <c r="CI241" s="4"/>
      <c r="CJ241" s="4"/>
      <c r="CK241" s="4"/>
      <c r="CL241" s="4"/>
      <c r="CM241" s="4"/>
    </row>
    <row r="242" spans="2:222" ht="12" customHeight="1" x14ac:dyDescent="0.2">
      <c r="B242" s="3" t="s">
        <v>461</v>
      </c>
      <c r="AE242" s="3"/>
      <c r="AF242" s="3"/>
      <c r="AK242" s="4"/>
      <c r="AL242" s="4"/>
      <c r="AM242" s="4"/>
      <c r="AN242" s="4"/>
      <c r="AO242" s="4"/>
      <c r="AP242" s="4"/>
      <c r="AQ242" s="4"/>
      <c r="AR242" s="4"/>
      <c r="AS242" s="4"/>
      <c r="AT242" s="4"/>
      <c r="AY242" s="4"/>
      <c r="AZ242" s="4"/>
      <c r="BA242" s="4"/>
      <c r="BB242" s="4"/>
      <c r="BC242" s="4"/>
      <c r="BD242" s="4"/>
      <c r="BE242" s="4"/>
      <c r="BF242" s="4"/>
      <c r="BK242" s="4"/>
      <c r="BL242" s="4"/>
      <c r="BM242" s="4"/>
      <c r="BN242" s="4"/>
      <c r="BO242" s="4"/>
      <c r="BP242" s="4"/>
      <c r="BQ242" s="4"/>
      <c r="BR242" s="4"/>
      <c r="BW242" s="4"/>
      <c r="BX242" s="4"/>
      <c r="CC242" s="4"/>
      <c r="CD242" s="4"/>
      <c r="CG242" s="4"/>
      <c r="CH242" s="4"/>
      <c r="CI242" s="4"/>
      <c r="CJ242" s="4"/>
      <c r="CK242" s="4"/>
      <c r="CL242" s="4"/>
      <c r="CM242" s="4"/>
    </row>
    <row r="243" spans="2:222" ht="12" customHeight="1" x14ac:dyDescent="0.2">
      <c r="AE243" s="3"/>
      <c r="AF243" s="3"/>
      <c r="AK243" s="4"/>
      <c r="AL243" s="4"/>
      <c r="AM243" s="4"/>
      <c r="AN243" s="4"/>
      <c r="AO243" s="4"/>
      <c r="AP243" s="4"/>
      <c r="AQ243" s="4"/>
      <c r="AR243" s="4"/>
      <c r="AS243" s="4"/>
      <c r="AT243" s="4"/>
      <c r="AY243" s="4"/>
      <c r="AZ243" s="4"/>
      <c r="BA243" s="4"/>
      <c r="BB243" s="4"/>
      <c r="BC243" s="4"/>
      <c r="BD243" s="4"/>
      <c r="BE243" s="4"/>
      <c r="BF243" s="4"/>
      <c r="BK243" s="4"/>
      <c r="BL243" s="4"/>
      <c r="BM243" s="4"/>
      <c r="BN243" s="4"/>
      <c r="BO243" s="4"/>
      <c r="BP243" s="4"/>
      <c r="BQ243" s="4"/>
      <c r="BR243" s="4"/>
      <c r="BW243" s="4"/>
      <c r="BX243" s="4"/>
      <c r="CC243" s="4"/>
      <c r="CD243" s="4"/>
      <c r="CG243" s="4"/>
      <c r="CH243" s="4"/>
      <c r="CI243" s="4"/>
      <c r="CJ243" s="4"/>
      <c r="CK243" s="4"/>
      <c r="CL243" s="4"/>
      <c r="CM243" s="4"/>
    </row>
    <row r="244" spans="2:222" ht="12" customHeight="1" x14ac:dyDescent="0.2">
      <c r="B244" s="3" t="s">
        <v>369</v>
      </c>
      <c r="AE244" s="3"/>
      <c r="AF244" s="3"/>
      <c r="AK244" s="4"/>
      <c r="AL244" s="4"/>
      <c r="AM244" s="4"/>
      <c r="AN244" s="4"/>
      <c r="AO244" s="4"/>
      <c r="AP244" s="4"/>
      <c r="AQ244" s="4"/>
      <c r="AR244" s="4"/>
      <c r="AS244" s="4"/>
      <c r="AT244" s="4"/>
      <c r="AY244" s="4"/>
      <c r="AZ244" s="4"/>
      <c r="BA244" s="4"/>
      <c r="BB244" s="4"/>
      <c r="BC244" s="4"/>
      <c r="BD244" s="4"/>
      <c r="BE244" s="4"/>
      <c r="BF244" s="4"/>
      <c r="BK244" s="4"/>
      <c r="BL244" s="4"/>
      <c r="BM244" s="4"/>
      <c r="BN244" s="4"/>
      <c r="BO244" s="4"/>
      <c r="BP244" s="4"/>
      <c r="BQ244" s="4"/>
      <c r="BR244" s="4"/>
      <c r="BW244" s="4"/>
      <c r="BX244" s="4"/>
      <c r="CC244" s="4"/>
      <c r="CD244" s="4"/>
      <c r="CG244" s="4"/>
      <c r="CH244" s="4"/>
      <c r="CI244" s="4"/>
      <c r="CJ244" s="4"/>
      <c r="CK244" s="4"/>
      <c r="CL244" s="4"/>
      <c r="CM244" s="4"/>
    </row>
    <row r="245" spans="2:222" ht="12" customHeight="1" x14ac:dyDescent="0.2">
      <c r="B245" s="3" t="s">
        <v>370</v>
      </c>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4"/>
      <c r="CL245" s="4"/>
      <c r="CM245" s="4"/>
    </row>
    <row r="246" spans="2:222" ht="12" customHeight="1" x14ac:dyDescent="0.2">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4"/>
      <c r="CL246" s="4"/>
      <c r="CM246" s="4"/>
    </row>
    <row r="247" spans="2:222" ht="12" customHeight="1" x14ac:dyDescent="0.2">
      <c r="AE247" s="3"/>
      <c r="AF247" s="3"/>
      <c r="AK247" s="4"/>
      <c r="AL247" s="4"/>
      <c r="AM247" s="4"/>
      <c r="AN247" s="4"/>
      <c r="AX247" s="5"/>
      <c r="BA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CA247" s="4"/>
      <c r="CB247" s="4"/>
      <c r="CC247" s="4"/>
      <c r="CD247" s="4"/>
      <c r="CE247" s="4"/>
      <c r="CF247" s="4"/>
      <c r="CH247" s="4"/>
      <c r="CI247" s="4"/>
      <c r="CJ247" s="4"/>
      <c r="CK247" s="4"/>
      <c r="CL247" s="4"/>
      <c r="CM247" s="4"/>
      <c r="CN247" s="4"/>
      <c r="CO247" s="4"/>
      <c r="HG247" s="3"/>
      <c r="HH247" s="3"/>
      <c r="HI247" s="3"/>
      <c r="HJ247" s="3"/>
      <c r="HK247" s="3"/>
      <c r="HL247" s="3"/>
      <c r="HM247" s="3"/>
      <c r="HN247" s="3"/>
    </row>
    <row r="248" spans="2:222" ht="12" customHeight="1" x14ac:dyDescent="0.2">
      <c r="B248" s="5" t="s">
        <v>84</v>
      </c>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117"/>
      <c r="AE248" s="117"/>
      <c r="AF248" s="4"/>
      <c r="AG248" s="4"/>
      <c r="AH248" s="4"/>
      <c r="AI248" s="4"/>
      <c r="AJ248" s="4"/>
      <c r="AK248" s="4"/>
      <c r="AL248" s="4"/>
      <c r="AM248" s="4"/>
      <c r="AW248" s="5" t="s">
        <v>84</v>
      </c>
      <c r="BA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CA248" s="4"/>
      <c r="CB248" s="4"/>
      <c r="CC248" s="4"/>
      <c r="CD248" s="4"/>
      <c r="CE248" s="4"/>
      <c r="CF248" s="4"/>
      <c r="CH248" s="4"/>
      <c r="CI248" s="4"/>
      <c r="CJ248" s="4"/>
      <c r="CK248" s="4"/>
      <c r="CL248" s="4"/>
      <c r="CM248" s="4"/>
      <c r="CN248" s="4"/>
      <c r="CO248" s="4"/>
      <c r="HG248" s="3"/>
      <c r="HH248" s="3"/>
      <c r="HI248" s="3"/>
      <c r="HJ248" s="3"/>
      <c r="HK248" s="3"/>
      <c r="HL248" s="3"/>
      <c r="HM248" s="3"/>
      <c r="HN248" s="3"/>
    </row>
    <row r="249" spans="2:222" ht="12" customHeight="1" x14ac:dyDescent="0.2">
      <c r="B249" s="5"/>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117"/>
      <c r="AE249" s="117"/>
      <c r="AF249" s="4"/>
      <c r="AG249" s="4"/>
      <c r="AH249" s="4"/>
      <c r="AI249" s="4"/>
      <c r="AJ249" s="4"/>
      <c r="AK249" s="4"/>
      <c r="AL249" s="4"/>
      <c r="AM249" s="4"/>
      <c r="AW249" s="5"/>
      <c r="BA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CA249" s="4"/>
      <c r="CB249" s="4"/>
      <c r="CC249" s="4"/>
      <c r="CD249" s="4"/>
      <c r="CE249" s="4"/>
      <c r="CF249" s="4"/>
      <c r="CH249" s="4"/>
      <c r="CI249" s="4"/>
      <c r="CJ249" s="4"/>
      <c r="CK249" s="4"/>
      <c r="CL249" s="4"/>
      <c r="CM249" s="4"/>
      <c r="CN249" s="4"/>
      <c r="CO249" s="4"/>
      <c r="HG249" s="3"/>
      <c r="HH249" s="3"/>
      <c r="HI249" s="3"/>
      <c r="HJ249" s="3"/>
      <c r="HK249" s="3"/>
      <c r="HL249" s="3"/>
      <c r="HM249" s="3"/>
      <c r="HN249" s="3"/>
    </row>
    <row r="250" spans="2:222" ht="12" customHeight="1" x14ac:dyDescent="0.2">
      <c r="B250" s="3" t="s">
        <v>415</v>
      </c>
      <c r="D250" s="4"/>
      <c r="E250" s="4"/>
      <c r="F250" s="4"/>
      <c r="G250" s="4"/>
      <c r="H250" s="4"/>
      <c r="I250" s="4"/>
      <c r="J250" s="4"/>
      <c r="K250" s="4"/>
      <c r="L250" s="4"/>
      <c r="M250" s="4"/>
      <c r="N250" s="4"/>
      <c r="O250" s="4"/>
      <c r="P250" s="4"/>
      <c r="Q250" s="4"/>
      <c r="R250" s="4"/>
      <c r="S250" s="4"/>
      <c r="T250" s="4"/>
      <c r="U250" s="4"/>
      <c r="V250" s="4"/>
      <c r="AE250" s="3"/>
      <c r="AF250" s="3"/>
      <c r="AM250" s="4"/>
      <c r="AW250" s="3" t="s">
        <v>319</v>
      </c>
      <c r="CC250" s="4"/>
      <c r="CD250" s="4"/>
      <c r="CE250" s="4"/>
      <c r="CF250" s="4"/>
      <c r="CH250" s="4"/>
      <c r="CI250" s="4"/>
      <c r="CJ250" s="4"/>
      <c r="CK250" s="4"/>
      <c r="CL250" s="4"/>
      <c r="CM250" s="4"/>
      <c r="CN250" s="4"/>
      <c r="CO250" s="4"/>
      <c r="HG250" s="3"/>
      <c r="HH250" s="3"/>
      <c r="HI250" s="3"/>
      <c r="HJ250" s="3"/>
      <c r="HK250" s="3"/>
      <c r="HL250" s="3"/>
      <c r="HM250" s="3"/>
      <c r="HN250" s="3"/>
    </row>
    <row r="251" spans="2:222" ht="12" customHeight="1" x14ac:dyDescent="0.2">
      <c r="B251" s="3" t="s">
        <v>418</v>
      </c>
      <c r="D251" s="4"/>
      <c r="E251" s="4"/>
      <c r="F251" s="4"/>
      <c r="G251" s="4"/>
      <c r="H251" s="4"/>
      <c r="I251" s="4"/>
      <c r="J251" s="4"/>
      <c r="K251" s="4"/>
      <c r="L251" s="4"/>
      <c r="M251" s="4"/>
      <c r="N251" s="4"/>
      <c r="O251" s="4"/>
      <c r="P251" s="4"/>
      <c r="Q251" s="4"/>
      <c r="R251" s="4"/>
      <c r="S251" s="4"/>
      <c r="T251" s="4"/>
      <c r="U251" s="4"/>
      <c r="V251" s="4"/>
      <c r="AE251" s="3"/>
      <c r="AF251" s="3"/>
      <c r="AM251" s="4"/>
      <c r="AW251" s="3" t="s">
        <v>216</v>
      </c>
      <c r="BS251" s="4"/>
      <c r="BT251" s="4"/>
      <c r="BU251" s="4"/>
      <c r="BV251" s="4"/>
      <c r="BW251" s="4"/>
      <c r="BX251" s="4"/>
      <c r="BY251" s="4"/>
      <c r="BZ251" s="4"/>
      <c r="CA251" s="4"/>
      <c r="CB251" s="4"/>
      <c r="CC251" s="4"/>
      <c r="CD251" s="4"/>
      <c r="CE251" s="4"/>
      <c r="CF251" s="4"/>
      <c r="CH251" s="4"/>
      <c r="CI251" s="4"/>
      <c r="CJ251" s="4"/>
      <c r="CK251" s="4"/>
      <c r="CL251" s="4"/>
      <c r="CM251" s="4"/>
      <c r="CN251" s="4"/>
      <c r="CO251" s="4"/>
      <c r="HG251" s="3"/>
      <c r="HH251" s="3"/>
      <c r="HI251" s="3"/>
      <c r="HJ251" s="3"/>
      <c r="HK251" s="3"/>
      <c r="HL251" s="3"/>
      <c r="HM251" s="3"/>
      <c r="HN251" s="3"/>
    </row>
    <row r="252" spans="2:222" ht="12" customHeight="1" x14ac:dyDescent="0.2">
      <c r="B252" s="5"/>
      <c r="D252" s="4"/>
      <c r="E252" s="4"/>
      <c r="F252" s="4"/>
      <c r="G252" s="4"/>
      <c r="H252" s="4"/>
      <c r="I252" s="4"/>
      <c r="J252" s="4"/>
      <c r="K252" s="4"/>
      <c r="L252" s="4"/>
      <c r="M252" s="4"/>
      <c r="N252" s="4"/>
      <c r="O252" s="4"/>
      <c r="P252" s="4"/>
      <c r="Q252" s="4"/>
      <c r="R252" s="4"/>
      <c r="S252" s="4"/>
      <c r="T252" s="4"/>
      <c r="U252" s="4"/>
      <c r="V252" s="4"/>
      <c r="AE252" s="3"/>
      <c r="AF252" s="3"/>
      <c r="AM252" s="4"/>
      <c r="BS252" s="4"/>
      <c r="BT252" s="4"/>
      <c r="BU252" s="4"/>
      <c r="BV252" s="4"/>
      <c r="BW252" s="4"/>
      <c r="BX252" s="4"/>
      <c r="BY252" s="4"/>
      <c r="BZ252" s="4"/>
      <c r="CA252" s="4"/>
      <c r="CB252" s="4"/>
      <c r="CC252" s="4"/>
      <c r="CD252" s="4"/>
      <c r="CE252" s="4"/>
      <c r="CF252" s="4"/>
      <c r="CH252" s="4"/>
      <c r="CI252" s="4"/>
      <c r="CJ252" s="4"/>
      <c r="CK252" s="4"/>
      <c r="CL252" s="4"/>
      <c r="CM252" s="4"/>
      <c r="CN252" s="4"/>
      <c r="CO252" s="4"/>
      <c r="HG252" s="3"/>
      <c r="HH252" s="3"/>
      <c r="HI252" s="3"/>
      <c r="HJ252" s="3"/>
      <c r="HK252" s="3"/>
      <c r="HL252" s="3"/>
      <c r="HM252" s="3"/>
      <c r="HN252" s="3"/>
    </row>
    <row r="253" spans="2:222" ht="12" customHeight="1" x14ac:dyDescent="0.2">
      <c r="B253" s="108"/>
      <c r="C253" s="108"/>
      <c r="D253" s="108"/>
      <c r="E253" s="108"/>
      <c r="F253" s="108"/>
      <c r="G253" s="108"/>
      <c r="H253" s="108"/>
      <c r="I253" s="180"/>
      <c r="J253" s="180"/>
      <c r="K253" s="108"/>
      <c r="L253" s="4"/>
      <c r="M253" s="4" t="s">
        <v>416</v>
      </c>
      <c r="N253" s="4"/>
      <c r="O253" s="4"/>
      <c r="P253" s="4"/>
      <c r="Q253" s="4"/>
      <c r="AW253" s="108"/>
      <c r="AX253" s="108"/>
      <c r="AY253" s="108"/>
      <c r="AZ253" s="108"/>
      <c r="BA253" s="108"/>
      <c r="BB253" s="108"/>
      <c r="BC253" s="108"/>
      <c r="BD253" s="180"/>
      <c r="BE253" s="180"/>
      <c r="BF253" s="108"/>
      <c r="BG253" s="4"/>
      <c r="BH253" s="4" t="s">
        <v>417</v>
      </c>
      <c r="BI253" s="4"/>
      <c r="BJ253" s="4"/>
      <c r="BK253" s="4"/>
      <c r="BL253" s="4"/>
      <c r="BS253" s="4"/>
      <c r="BT253" s="4"/>
      <c r="BU253" s="4"/>
      <c r="BV253" s="4"/>
      <c r="BW253" s="4"/>
      <c r="BX253" s="4"/>
      <c r="BY253" s="4"/>
      <c r="BZ253" s="4"/>
      <c r="CA253" s="4"/>
      <c r="CB253" s="4"/>
    </row>
    <row r="254" spans="2:222" ht="12" customHeight="1" x14ac:dyDescent="0.2">
      <c r="B254" s="4"/>
      <c r="C254" s="4"/>
      <c r="D254" s="4"/>
      <c r="E254" s="4"/>
      <c r="F254" s="4"/>
      <c r="G254" s="4"/>
      <c r="H254" s="4"/>
      <c r="I254" s="117"/>
      <c r="J254" s="117"/>
      <c r="K254" s="4"/>
      <c r="L254" s="4"/>
      <c r="M254" s="4"/>
      <c r="N254" s="4"/>
      <c r="O254" s="4"/>
      <c r="P254" s="4"/>
      <c r="Q254" s="4"/>
      <c r="R254" s="4"/>
      <c r="S254" s="4"/>
      <c r="T254" s="4"/>
      <c r="U254" s="4"/>
      <c r="V254" s="4"/>
      <c r="W254" s="4"/>
      <c r="X254" s="4"/>
      <c r="Y254" s="4"/>
      <c r="Z254" s="4"/>
      <c r="AA254" s="4"/>
      <c r="AB254" s="4"/>
      <c r="AC254" s="4"/>
      <c r="AD254" s="117"/>
      <c r="AE254" s="117"/>
      <c r="AF254" s="4"/>
      <c r="AG254" s="4"/>
      <c r="AH254" s="4"/>
      <c r="AI254" s="4"/>
      <c r="AJ254" s="4"/>
      <c r="AK254" s="4"/>
      <c r="AL254" s="4"/>
      <c r="AM254" s="4"/>
      <c r="AW254" s="4"/>
      <c r="AX254" s="4"/>
      <c r="AY254" s="4"/>
      <c r="AZ254" s="4"/>
      <c r="BA254" s="4"/>
      <c r="BB254" s="4"/>
      <c r="BC254" s="4"/>
      <c r="BD254" s="117"/>
      <c r="BE254" s="117"/>
      <c r="BF254" s="4"/>
      <c r="BG254" s="4"/>
      <c r="BH254" s="4"/>
      <c r="BI254" s="4"/>
      <c r="BJ254" s="4"/>
      <c r="BK254" s="4"/>
      <c r="BL254" s="4"/>
      <c r="BS254" s="4"/>
      <c r="BT254" s="4"/>
      <c r="BU254" s="4"/>
      <c r="BV254" s="4"/>
      <c r="BW254" s="4"/>
      <c r="BX254" s="4"/>
      <c r="BY254" s="4"/>
      <c r="BZ254" s="4"/>
      <c r="CA254" s="4"/>
      <c r="CB254" s="4"/>
      <c r="CC254" s="4"/>
      <c r="CD254" s="4"/>
      <c r="CE254" s="4"/>
      <c r="CF254" s="4"/>
      <c r="CH254" s="4"/>
      <c r="CI254" s="4"/>
      <c r="CJ254" s="4"/>
      <c r="CK254" s="4"/>
      <c r="CL254" s="4"/>
      <c r="CM254" s="4"/>
      <c r="CN254" s="4"/>
      <c r="CO254" s="4"/>
      <c r="HG254" s="3"/>
      <c r="HH254" s="3"/>
      <c r="HI254" s="3"/>
      <c r="HJ254" s="3"/>
      <c r="HK254" s="3"/>
      <c r="HL254" s="3"/>
      <c r="HM254" s="3"/>
      <c r="HN254" s="3"/>
    </row>
    <row r="255" spans="2:222" ht="12" customHeight="1" x14ac:dyDescent="0.2">
      <c r="B255" s="108"/>
      <c r="C255" s="108"/>
      <c r="D255" s="108"/>
      <c r="E255" s="108"/>
      <c r="F255" s="108"/>
      <c r="G255" s="108"/>
      <c r="H255" s="108"/>
      <c r="I255" s="180"/>
      <c r="J255" s="180"/>
      <c r="K255" s="108"/>
      <c r="L255" s="4"/>
      <c r="M255" s="4"/>
      <c r="N255" s="4"/>
      <c r="O255" s="4"/>
      <c r="P255" s="4"/>
      <c r="Q255" s="4"/>
      <c r="R255" s="4"/>
      <c r="S255" s="4"/>
      <c r="T255" s="4"/>
      <c r="U255" s="4"/>
      <c r="V255" s="4"/>
      <c r="W255" s="4"/>
      <c r="X255" s="4"/>
      <c r="Y255" s="4"/>
      <c r="Z255" s="4"/>
      <c r="AA255" s="4"/>
      <c r="AB255" s="4"/>
      <c r="AC255" s="4"/>
      <c r="AD255" s="117"/>
      <c r="AE255" s="117"/>
      <c r="AF255" s="4"/>
      <c r="AG255" s="4"/>
      <c r="AH255" s="4"/>
      <c r="AI255" s="4"/>
      <c r="AJ255" s="4"/>
      <c r="AK255" s="4"/>
      <c r="AL255" s="4"/>
      <c r="AM255" s="4"/>
      <c r="AW255" s="108"/>
      <c r="AX255" s="108"/>
      <c r="AY255" s="108"/>
      <c r="AZ255" s="108"/>
      <c r="BA255" s="108"/>
      <c r="BB255" s="108"/>
      <c r="BC255" s="108"/>
      <c r="BD255" s="180"/>
      <c r="BE255" s="180"/>
      <c r="BF255" s="108"/>
      <c r="BG255" s="4"/>
      <c r="BH255" s="4"/>
      <c r="BI255" s="4"/>
      <c r="BJ255" s="4"/>
      <c r="BK255" s="4"/>
      <c r="BL255" s="4"/>
      <c r="BS255" s="4"/>
      <c r="BT255" s="4"/>
      <c r="BU255" s="4"/>
      <c r="BV255" s="4"/>
      <c r="BW255" s="4"/>
      <c r="BX255" s="4"/>
      <c r="BY255" s="4"/>
      <c r="BZ255" s="4"/>
      <c r="CA255" s="4"/>
      <c r="CB255" s="4"/>
      <c r="CC255" s="4"/>
      <c r="CD255" s="4"/>
      <c r="CE255" s="4"/>
      <c r="CF255" s="4"/>
      <c r="CH255" s="4"/>
      <c r="CI255" s="4"/>
      <c r="CJ255" s="4"/>
      <c r="CK255" s="4"/>
      <c r="CL255" s="4"/>
      <c r="CM255" s="4"/>
      <c r="CN255" s="4"/>
      <c r="CO255" s="4"/>
      <c r="HG255" s="3"/>
      <c r="HH255" s="3"/>
      <c r="HI255" s="3"/>
      <c r="HJ255" s="3"/>
      <c r="HK255" s="3"/>
      <c r="HL255" s="3"/>
      <c r="HM255" s="3"/>
      <c r="HN255" s="3"/>
    </row>
    <row r="256" spans="2:222" ht="12" customHeight="1" x14ac:dyDescent="0.2">
      <c r="B256" s="5"/>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117"/>
      <c r="AE256" s="117"/>
      <c r="AF256" s="4"/>
      <c r="AG256" s="4"/>
      <c r="AH256" s="4"/>
      <c r="AI256" s="4"/>
      <c r="AJ256" s="4"/>
      <c r="AK256" s="4"/>
      <c r="AL256" s="4"/>
      <c r="AM256" s="4"/>
      <c r="BS256" s="4"/>
      <c r="BT256" s="4"/>
      <c r="BU256" s="4"/>
      <c r="BV256" s="4"/>
      <c r="BW256" s="4"/>
      <c r="BX256" s="4"/>
      <c r="BY256" s="4"/>
      <c r="BZ256" s="4"/>
      <c r="CA256" s="4"/>
      <c r="CB256" s="4"/>
      <c r="CC256" s="4"/>
      <c r="CD256" s="4"/>
      <c r="CE256" s="4"/>
      <c r="CF256" s="4"/>
      <c r="CH256" s="4"/>
      <c r="CI256" s="4"/>
      <c r="CJ256" s="4"/>
      <c r="CK256" s="4"/>
      <c r="CL256" s="4"/>
      <c r="CM256" s="4"/>
      <c r="CN256" s="4"/>
      <c r="CO256" s="4"/>
      <c r="HG256" s="3"/>
      <c r="HH256" s="3"/>
      <c r="HI256" s="3"/>
      <c r="HJ256" s="3"/>
      <c r="HK256" s="3"/>
      <c r="HL256" s="3"/>
      <c r="HM256" s="3"/>
      <c r="HN256" s="3"/>
    </row>
    <row r="257" spans="2:222" ht="12" customHeight="1" x14ac:dyDescent="0.2">
      <c r="B257" s="3" t="s">
        <v>121</v>
      </c>
      <c r="M257" s="4"/>
      <c r="N257" s="4"/>
      <c r="O257" s="4"/>
      <c r="P257" s="4"/>
      <c r="Q257" s="4"/>
      <c r="R257" s="4"/>
      <c r="S257" s="4"/>
      <c r="T257" s="4"/>
      <c r="U257" s="4"/>
      <c r="V257" s="4"/>
      <c r="W257" s="4"/>
      <c r="X257" s="4"/>
      <c r="Y257" s="4"/>
      <c r="Z257" s="4"/>
      <c r="AA257" s="4"/>
      <c r="AB257" s="4"/>
      <c r="AC257" s="4"/>
      <c r="AD257" s="117"/>
      <c r="AE257" s="117"/>
      <c r="AF257" s="4"/>
      <c r="AG257" s="4"/>
      <c r="AH257" s="4"/>
      <c r="AI257" s="4"/>
      <c r="AJ257" s="4"/>
      <c r="AK257" s="4"/>
      <c r="AL257" s="4"/>
      <c r="AM257" s="4"/>
      <c r="AW257" s="3" t="s">
        <v>320</v>
      </c>
      <c r="BS257" s="4"/>
      <c r="BT257" s="4"/>
      <c r="BU257" s="4"/>
      <c r="BV257" s="4"/>
      <c r="BW257" s="4"/>
      <c r="BX257" s="4"/>
      <c r="BY257" s="4"/>
      <c r="BZ257" s="4"/>
      <c r="CA257" s="4"/>
      <c r="CB257" s="4"/>
      <c r="CC257" s="4"/>
      <c r="CD257" s="4"/>
      <c r="CE257" s="4"/>
      <c r="CF257" s="4"/>
      <c r="CH257" s="4"/>
      <c r="CI257" s="4"/>
      <c r="CJ257" s="4"/>
      <c r="CK257" s="4"/>
      <c r="CL257" s="4"/>
      <c r="CM257" s="4"/>
      <c r="CN257" s="4"/>
      <c r="CO257" s="4"/>
      <c r="HG257" s="3"/>
      <c r="HH257" s="3"/>
      <c r="HI257" s="3"/>
      <c r="HJ257" s="3"/>
      <c r="HK257" s="3"/>
      <c r="HL257" s="3"/>
      <c r="HM257" s="3"/>
      <c r="HN257" s="3"/>
    </row>
    <row r="258" spans="2:222" ht="12" customHeight="1" x14ac:dyDescent="0.2">
      <c r="B258" s="4" t="s">
        <v>122</v>
      </c>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117"/>
      <c r="AE258" s="117"/>
      <c r="AF258" s="4"/>
      <c r="AG258" s="4"/>
      <c r="AH258" s="4"/>
      <c r="AI258" s="4"/>
      <c r="AJ258" s="4"/>
      <c r="AK258" s="4"/>
      <c r="AL258" s="4"/>
      <c r="AM258" s="4"/>
      <c r="AW258" s="3" t="s">
        <v>321</v>
      </c>
      <c r="CC258" s="4"/>
      <c r="CD258" s="4"/>
      <c r="CE258" s="4"/>
      <c r="CF258" s="4"/>
      <c r="CH258" s="4"/>
      <c r="CI258" s="4"/>
      <c r="CJ258" s="4"/>
      <c r="CK258" s="4"/>
      <c r="CL258" s="4"/>
      <c r="CM258" s="4"/>
      <c r="CN258" s="4"/>
      <c r="CO258" s="4"/>
      <c r="HG258" s="3"/>
      <c r="HH258" s="3"/>
      <c r="HI258" s="3"/>
      <c r="HJ258" s="3"/>
      <c r="HK258" s="3"/>
      <c r="HL258" s="3"/>
      <c r="HM258" s="3"/>
      <c r="HN258" s="3"/>
    </row>
    <row r="259" spans="2:222" ht="12" customHeight="1" x14ac:dyDescent="0.2">
      <c r="B259" s="5"/>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117"/>
      <c r="AE259" s="117"/>
      <c r="AF259" s="4"/>
      <c r="AG259" s="4"/>
      <c r="AH259" s="4"/>
      <c r="AI259" s="4"/>
      <c r="AJ259" s="4"/>
      <c r="AK259" s="4"/>
      <c r="AL259" s="4"/>
      <c r="AM259" s="4"/>
      <c r="BS259" s="9"/>
      <c r="BT259" s="9"/>
      <c r="BU259" s="9"/>
      <c r="BV259" s="9"/>
      <c r="CC259" s="4"/>
      <c r="CD259" s="4"/>
      <c r="CE259" s="4"/>
      <c r="CF259" s="4"/>
      <c r="CH259" s="4"/>
      <c r="CI259" s="4"/>
      <c r="CJ259" s="4"/>
      <c r="CK259" s="4"/>
      <c r="CL259" s="4"/>
      <c r="CM259" s="4"/>
      <c r="CN259" s="4"/>
      <c r="CO259" s="4"/>
      <c r="HG259" s="3"/>
      <c r="HH259" s="3"/>
      <c r="HI259" s="3"/>
      <c r="HJ259" s="3"/>
      <c r="HK259" s="3"/>
      <c r="HL259" s="3"/>
      <c r="HM259" s="3"/>
      <c r="HN259" s="3"/>
    </row>
    <row r="260" spans="2:222" ht="12" customHeight="1" x14ac:dyDescent="0.2">
      <c r="B260" s="108"/>
      <c r="C260" s="108"/>
      <c r="D260" s="108"/>
      <c r="E260" s="108"/>
      <c r="F260" s="108"/>
      <c r="G260" s="108"/>
      <c r="H260" s="108"/>
      <c r="I260" s="108"/>
      <c r="J260" s="108"/>
      <c r="K260" s="108"/>
      <c r="M260" s="117" t="s">
        <v>158</v>
      </c>
      <c r="P260" s="4"/>
      <c r="R260" s="4"/>
      <c r="S260" s="4"/>
      <c r="T260" s="4"/>
      <c r="U260" s="4"/>
      <c r="V260" s="4"/>
      <c r="W260" s="4"/>
      <c r="X260" s="4"/>
      <c r="Y260" s="4"/>
      <c r="Z260" s="4"/>
      <c r="AA260" s="4"/>
      <c r="AB260" s="4"/>
      <c r="AC260" s="4"/>
      <c r="AD260" s="117"/>
      <c r="AE260" s="117"/>
      <c r="AF260" s="4"/>
      <c r="AG260" s="4"/>
      <c r="AH260" s="4"/>
      <c r="AI260" s="4"/>
      <c r="AJ260" s="4"/>
      <c r="AK260" s="4"/>
      <c r="AL260" s="4"/>
      <c r="AM260" s="4"/>
      <c r="AW260" s="108"/>
      <c r="AX260" s="108"/>
      <c r="AY260" s="108"/>
      <c r="AZ260" s="108"/>
      <c r="BA260" s="108"/>
      <c r="BB260" s="108"/>
      <c r="BC260" s="108"/>
      <c r="BD260" s="180"/>
      <c r="BE260" s="180"/>
      <c r="BF260" s="108"/>
      <c r="BG260" s="4"/>
      <c r="BH260" s="4" t="s">
        <v>364</v>
      </c>
      <c r="BI260" s="4"/>
      <c r="BJ260" s="4"/>
      <c r="BK260" s="4"/>
      <c r="BL260" s="4"/>
      <c r="BS260" s="4"/>
      <c r="BT260" s="4"/>
      <c r="BU260" s="4"/>
      <c r="BV260" s="4"/>
      <c r="BW260" s="4"/>
      <c r="BX260" s="4"/>
      <c r="BY260" s="4"/>
      <c r="BZ260" s="4"/>
      <c r="CA260" s="4"/>
      <c r="CB260" s="4"/>
      <c r="CC260" s="4"/>
      <c r="CD260" s="4"/>
      <c r="CE260" s="4"/>
      <c r="CF260" s="4"/>
      <c r="CH260" s="4"/>
      <c r="CI260" s="4"/>
      <c r="CJ260" s="4"/>
      <c r="CK260" s="4"/>
      <c r="CL260" s="4"/>
      <c r="CM260" s="4"/>
      <c r="CN260" s="4"/>
      <c r="CO260" s="4"/>
      <c r="HG260" s="3"/>
      <c r="HH260" s="3"/>
      <c r="HI260" s="3"/>
      <c r="HJ260" s="3"/>
      <c r="HK260" s="3"/>
      <c r="HL260" s="3"/>
      <c r="HM260" s="3"/>
      <c r="HN260" s="3"/>
    </row>
    <row r="261" spans="2:222" ht="12" customHeight="1" x14ac:dyDescent="0.2">
      <c r="B261" s="33"/>
      <c r="C261" s="4"/>
      <c r="D261" s="4"/>
      <c r="E261" s="4"/>
      <c r="F261" s="33"/>
      <c r="G261" s="4"/>
      <c r="H261" s="4"/>
      <c r="I261" s="117"/>
      <c r="J261" s="117"/>
      <c r="K261" s="4"/>
      <c r="L261" s="4"/>
      <c r="M261" s="4"/>
      <c r="N261" s="4"/>
      <c r="O261" s="4"/>
      <c r="P261" s="4"/>
      <c r="R261" s="4"/>
      <c r="S261" s="4"/>
      <c r="T261" s="4"/>
      <c r="U261" s="4"/>
      <c r="V261" s="4"/>
      <c r="AE261" s="3"/>
      <c r="AF261" s="3"/>
      <c r="AM261" s="4"/>
      <c r="AW261" s="4"/>
      <c r="AX261" s="4"/>
      <c r="AY261" s="4"/>
      <c r="AZ261" s="4"/>
      <c r="BA261" s="4"/>
      <c r="BB261" s="4"/>
      <c r="BC261" s="4"/>
      <c r="BD261" s="117"/>
      <c r="BE261" s="117"/>
      <c r="BF261" s="4"/>
      <c r="BG261" s="4"/>
      <c r="BH261" s="4"/>
      <c r="BI261" s="4"/>
      <c r="BJ261" s="4"/>
      <c r="BK261" s="4"/>
      <c r="BL261" s="4"/>
      <c r="BS261" s="4"/>
      <c r="BT261" s="4"/>
      <c r="BU261" s="4"/>
      <c r="BV261" s="4"/>
      <c r="BW261" s="4"/>
      <c r="BX261" s="4"/>
      <c r="BY261" s="4"/>
      <c r="BZ261" s="4"/>
      <c r="CA261" s="4"/>
      <c r="CB261" s="4"/>
      <c r="CC261" s="4"/>
      <c r="CH261" s="4"/>
      <c r="CI261" s="4"/>
      <c r="CJ261" s="4"/>
      <c r="CK261" s="4"/>
      <c r="CL261" s="4"/>
      <c r="CM261" s="4"/>
      <c r="CN261" s="4"/>
      <c r="CO261" s="4"/>
      <c r="HG261" s="3"/>
      <c r="HH261" s="3"/>
      <c r="HI261" s="3"/>
      <c r="HJ261" s="3"/>
      <c r="HK261" s="3"/>
      <c r="HL261" s="3"/>
      <c r="HM261" s="3"/>
      <c r="HN261" s="3"/>
    </row>
    <row r="262" spans="2:222" ht="12" customHeight="1" x14ac:dyDescent="0.2">
      <c r="B262" s="108"/>
      <c r="C262" s="108"/>
      <c r="D262" s="108"/>
      <c r="E262" s="108"/>
      <c r="F262" s="108"/>
      <c r="G262" s="108"/>
      <c r="H262" s="108"/>
      <c r="I262" s="108"/>
      <c r="J262" s="108"/>
      <c r="K262" s="108"/>
      <c r="L262" s="4"/>
      <c r="M262" s="4"/>
      <c r="N262" s="4"/>
      <c r="O262" s="4"/>
      <c r="P262" s="4"/>
      <c r="AE262" s="3"/>
      <c r="AF262" s="3"/>
      <c r="AW262" s="108"/>
      <c r="AX262" s="108"/>
      <c r="AY262" s="108"/>
      <c r="AZ262" s="108"/>
      <c r="BA262" s="108"/>
      <c r="BB262" s="108"/>
      <c r="BC262" s="108"/>
      <c r="BD262" s="180"/>
      <c r="BE262" s="180"/>
      <c r="BF262" s="108"/>
      <c r="BG262" s="4"/>
      <c r="BH262" s="4"/>
      <c r="BI262" s="4"/>
      <c r="BJ262" s="4"/>
      <c r="BK262" s="4"/>
      <c r="BL262" s="4"/>
      <c r="BS262" s="4"/>
      <c r="BT262" s="4"/>
      <c r="BU262" s="4"/>
      <c r="BV262" s="4"/>
      <c r="BW262" s="4"/>
      <c r="BX262" s="4"/>
      <c r="BY262" s="4"/>
      <c r="BZ262" s="4"/>
      <c r="CA262" s="4"/>
      <c r="CB262" s="4"/>
      <c r="CC262" s="4"/>
      <c r="CH262" s="4"/>
      <c r="CI262" s="4"/>
      <c r="CJ262" s="4"/>
      <c r="CK262" s="4"/>
      <c r="CL262" s="4"/>
      <c r="CM262" s="4"/>
      <c r="CN262" s="4"/>
      <c r="CO262" s="4"/>
      <c r="HG262" s="3"/>
      <c r="HH262" s="3"/>
      <c r="HI262" s="3"/>
      <c r="HJ262" s="3"/>
      <c r="HK262" s="3"/>
      <c r="HL262" s="3"/>
      <c r="HM262" s="3"/>
      <c r="HN262" s="3"/>
    </row>
    <row r="263" spans="2:222" ht="12" customHeight="1" x14ac:dyDescent="0.2">
      <c r="M263" s="4"/>
      <c r="N263" s="4"/>
      <c r="O263" s="4"/>
      <c r="P263" s="4"/>
      <c r="AE263" s="3"/>
      <c r="AF263" s="3"/>
      <c r="BS263" s="116"/>
      <c r="BT263" s="116"/>
      <c r="BU263" s="116"/>
      <c r="BV263" s="116"/>
      <c r="BW263" s="4"/>
      <c r="BX263" s="4"/>
      <c r="BY263" s="4"/>
      <c r="BZ263" s="4"/>
      <c r="CA263" s="4"/>
      <c r="CB263" s="4"/>
      <c r="CC263" s="4"/>
      <c r="CJ263" s="4"/>
      <c r="CK263" s="4"/>
      <c r="CL263" s="4"/>
      <c r="CN263" s="4"/>
      <c r="CO263" s="4"/>
      <c r="HG263" s="3"/>
      <c r="HH263" s="3"/>
      <c r="HI263" s="3"/>
      <c r="HJ263" s="3"/>
      <c r="HK263" s="3"/>
      <c r="HL263" s="3"/>
      <c r="HM263" s="3"/>
      <c r="HN263" s="3"/>
    </row>
    <row r="264" spans="2:222" ht="12" customHeight="1" x14ac:dyDescent="0.2">
      <c r="Q264" s="4"/>
      <c r="R264" s="4"/>
      <c r="S264" s="4"/>
      <c r="T264" s="4"/>
      <c r="U264" s="4"/>
      <c r="V264" s="4"/>
      <c r="AE264" s="3"/>
      <c r="AF264" s="3"/>
      <c r="AN264" s="4"/>
      <c r="AO264" s="4"/>
      <c r="AP264" s="4"/>
      <c r="BS264" s="4"/>
      <c r="BT264" s="4"/>
      <c r="BU264" s="4"/>
      <c r="BV264" s="4"/>
      <c r="BW264" s="4"/>
      <c r="BX264" s="4"/>
      <c r="BY264" s="4"/>
      <c r="BZ264" s="4"/>
      <c r="CA264" s="4"/>
      <c r="CB264" s="4"/>
      <c r="CC264" s="4"/>
      <c r="CD264" s="4"/>
      <c r="CG264" s="4"/>
      <c r="CH264" s="4"/>
      <c r="CI264" s="4"/>
      <c r="CJ264" s="4"/>
      <c r="CK264" s="4"/>
      <c r="CL264" s="4"/>
      <c r="CN264" s="4"/>
      <c r="CO264" s="4"/>
      <c r="HG264" s="3"/>
      <c r="HH264" s="3"/>
      <c r="HI264" s="3"/>
      <c r="HJ264" s="3"/>
      <c r="HK264" s="3"/>
      <c r="HL264" s="3"/>
      <c r="HM264" s="3"/>
      <c r="HN264" s="3"/>
    </row>
    <row r="265" spans="2:222" ht="12" customHeight="1" x14ac:dyDescent="0.2">
      <c r="B265" s="3" t="s">
        <v>242</v>
      </c>
      <c r="C265" s="116"/>
      <c r="D265" s="116"/>
      <c r="E265" s="116"/>
      <c r="F265" s="116"/>
      <c r="G265" s="116"/>
      <c r="H265" s="116"/>
      <c r="I265" s="116"/>
      <c r="J265" s="116"/>
      <c r="K265" s="116"/>
      <c r="L265" s="116"/>
      <c r="M265" s="116"/>
      <c r="N265" s="116"/>
      <c r="O265" s="116"/>
      <c r="P265" s="116"/>
      <c r="Q265" s="116"/>
      <c r="AE265" s="3"/>
      <c r="AF265" s="3"/>
      <c r="AN265" s="4"/>
      <c r="AO265" s="4"/>
      <c r="AP265" s="4"/>
      <c r="AW265" s="4" t="s">
        <v>81</v>
      </c>
      <c r="BA265" s="4"/>
      <c r="BC265" s="4"/>
      <c r="BD265" s="4"/>
      <c r="BS265" s="4"/>
      <c r="BT265" s="4"/>
      <c r="BU265" s="4"/>
      <c r="BV265" s="4"/>
      <c r="BW265" s="4"/>
      <c r="BX265" s="4"/>
      <c r="BY265" s="4"/>
      <c r="BZ265" s="4"/>
      <c r="CA265" s="4"/>
      <c r="CB265" s="4"/>
      <c r="CC265" s="4"/>
      <c r="CG265" s="4"/>
      <c r="CH265" s="4"/>
      <c r="CI265" s="4"/>
      <c r="CJ265" s="4"/>
      <c r="CK265" s="4"/>
      <c r="CL265" s="4"/>
      <c r="CN265" s="4"/>
      <c r="CO265" s="4"/>
      <c r="HG265" s="3"/>
      <c r="HH265" s="3"/>
      <c r="HI265" s="3"/>
      <c r="HJ265" s="3"/>
      <c r="HK265" s="3"/>
      <c r="HL265" s="3"/>
      <c r="HM265" s="3"/>
      <c r="HN265" s="3"/>
    </row>
    <row r="266" spans="2:222" ht="12" customHeight="1" x14ac:dyDescent="0.2">
      <c r="B266" s="4" t="s">
        <v>243</v>
      </c>
      <c r="W266" s="4"/>
      <c r="X266" s="4"/>
      <c r="Y266" s="4"/>
      <c r="Z266" s="4"/>
      <c r="AA266" s="4"/>
      <c r="AB266" s="4"/>
      <c r="AC266" s="4"/>
      <c r="AF266" s="4"/>
      <c r="AG266" s="4"/>
      <c r="AH266" s="4"/>
      <c r="AI266" s="4"/>
      <c r="AN266" s="4"/>
      <c r="AO266" s="4"/>
      <c r="AP266" s="4"/>
      <c r="BE266" s="4"/>
      <c r="BF266" s="4"/>
      <c r="BG266" s="4"/>
      <c r="BH266" s="4"/>
      <c r="BI266" s="4"/>
      <c r="BJ266" s="4"/>
      <c r="BK266" s="4"/>
      <c r="BL266" s="4"/>
      <c r="BM266" s="4"/>
      <c r="BN266" s="4"/>
      <c r="BO266" s="4"/>
      <c r="BP266" s="4"/>
      <c r="BQ266" s="4"/>
      <c r="CC266" s="4"/>
      <c r="CG266" s="4"/>
      <c r="CH266" s="4"/>
      <c r="CI266" s="4"/>
      <c r="CJ266" s="4"/>
      <c r="CK266" s="4"/>
      <c r="CL266" s="4"/>
      <c r="CN266" s="4"/>
      <c r="CO266" s="4"/>
      <c r="HG266" s="3"/>
      <c r="HH266" s="3"/>
      <c r="HI266" s="3"/>
      <c r="HJ266" s="3"/>
      <c r="HK266" s="3"/>
      <c r="HL266" s="3"/>
      <c r="HM266" s="3"/>
      <c r="HN266" s="3"/>
    </row>
    <row r="267" spans="2:222" ht="12" customHeight="1" x14ac:dyDescent="0.2">
      <c r="AE267" s="3"/>
      <c r="AF267" s="3"/>
      <c r="AL267" s="4"/>
      <c r="AM267" s="4"/>
      <c r="AN267" s="4"/>
      <c r="AO267" s="4"/>
      <c r="AP267" s="4"/>
      <c r="AW267" s="108"/>
      <c r="AX267" s="108"/>
      <c r="AY267" s="108"/>
      <c r="AZ267" s="108"/>
      <c r="BA267" s="108"/>
      <c r="BB267" s="108"/>
      <c r="BC267" s="108"/>
      <c r="BD267" s="180"/>
      <c r="BE267" s="180"/>
      <c r="BF267" s="108"/>
      <c r="BG267" s="4"/>
      <c r="BH267" s="4" t="s">
        <v>365</v>
      </c>
      <c r="BI267" s="4"/>
      <c r="BJ267" s="4"/>
      <c r="BK267" s="4"/>
      <c r="BL267" s="4"/>
      <c r="CG267" s="4"/>
      <c r="CH267" s="4"/>
      <c r="CI267" s="4"/>
      <c r="CJ267" s="4"/>
      <c r="CK267" s="4"/>
      <c r="CL267" s="4"/>
      <c r="CN267" s="4"/>
      <c r="CO267" s="4"/>
      <c r="HG267" s="3"/>
      <c r="HH267" s="3"/>
      <c r="HI267" s="3"/>
      <c r="HJ267" s="3"/>
      <c r="HK267" s="3"/>
      <c r="HL267" s="3"/>
      <c r="HM267" s="3"/>
      <c r="HN267" s="3"/>
    </row>
    <row r="268" spans="2:222" ht="12" customHeight="1" x14ac:dyDescent="0.2">
      <c r="B268" s="108"/>
      <c r="C268" s="108"/>
      <c r="D268" s="108"/>
      <c r="E268" s="108"/>
      <c r="F268" s="108"/>
      <c r="G268" s="108"/>
      <c r="H268" s="108"/>
      <c r="I268" s="108"/>
      <c r="J268" s="108"/>
      <c r="K268" s="108"/>
      <c r="M268" s="117" t="s">
        <v>311</v>
      </c>
      <c r="AE268" s="3"/>
      <c r="AF268" s="3"/>
      <c r="AM268" s="4"/>
      <c r="AN268" s="4"/>
      <c r="AO268" s="4"/>
      <c r="AP268" s="4"/>
      <c r="AW268" s="4"/>
      <c r="AX268" s="4"/>
      <c r="AY268" s="4"/>
      <c r="AZ268" s="4"/>
      <c r="BA268" s="4"/>
      <c r="BB268" s="4"/>
      <c r="BC268" s="4"/>
      <c r="BD268" s="117"/>
      <c r="BE268" s="117"/>
      <c r="BF268" s="4"/>
      <c r="BG268" s="4"/>
      <c r="BH268" s="4"/>
      <c r="BI268" s="4"/>
      <c r="BJ268" s="4"/>
      <c r="BK268" s="4"/>
      <c r="BL268" s="4"/>
      <c r="CG268" s="4"/>
      <c r="CH268" s="4"/>
      <c r="CI268" s="4"/>
      <c r="CJ268" s="4"/>
      <c r="CK268" s="4"/>
      <c r="CL268" s="4"/>
      <c r="CN268" s="4"/>
      <c r="CO268" s="4"/>
      <c r="HG268" s="3"/>
      <c r="HH268" s="3"/>
      <c r="HI268" s="3"/>
      <c r="HJ268" s="3"/>
      <c r="HK268" s="3"/>
      <c r="HL268" s="3"/>
      <c r="HM268" s="3"/>
      <c r="HN268" s="3"/>
    </row>
    <row r="269" spans="2:222" ht="12" customHeight="1" x14ac:dyDescent="0.2">
      <c r="AE269" s="3"/>
      <c r="AF269" s="3"/>
      <c r="AM269" s="4"/>
      <c r="AN269" s="4"/>
      <c r="AO269" s="4"/>
      <c r="AP269" s="4"/>
      <c r="AW269" s="108"/>
      <c r="AX269" s="108"/>
      <c r="AY269" s="108"/>
      <c r="AZ269" s="108"/>
      <c r="BA269" s="108"/>
      <c r="BB269" s="108"/>
      <c r="BC269" s="108"/>
      <c r="BD269" s="180"/>
      <c r="BE269" s="180"/>
      <c r="BF269" s="108"/>
      <c r="BG269" s="4"/>
      <c r="BH269" s="4"/>
      <c r="BI269" s="4"/>
      <c r="BJ269" s="4"/>
      <c r="BK269" s="4"/>
      <c r="BL269" s="4"/>
      <c r="CG269" s="4"/>
      <c r="CH269" s="4"/>
      <c r="CI269" s="4"/>
      <c r="CJ269" s="4"/>
      <c r="CK269" s="4"/>
      <c r="CL269" s="4"/>
      <c r="CN269" s="4"/>
      <c r="CO269" s="4"/>
      <c r="HG269" s="3"/>
      <c r="HH269" s="3"/>
      <c r="HI269" s="3"/>
      <c r="HJ269" s="3"/>
      <c r="HK269" s="3"/>
      <c r="HL269" s="3"/>
      <c r="HM269" s="3"/>
      <c r="HN269" s="3"/>
    </row>
    <row r="270" spans="2:222" ht="12" customHeight="1" x14ac:dyDescent="0.2">
      <c r="B270" s="108"/>
      <c r="C270" s="108"/>
      <c r="D270" s="108"/>
      <c r="E270" s="108"/>
      <c r="F270" s="108"/>
      <c r="G270" s="108"/>
      <c r="H270" s="108"/>
      <c r="I270" s="108"/>
      <c r="J270" s="108"/>
      <c r="K270" s="108"/>
      <c r="AE270" s="3"/>
      <c r="AF270" s="3"/>
      <c r="AM270" s="4"/>
      <c r="AN270" s="4"/>
      <c r="AO270" s="4"/>
      <c r="AP270" s="4"/>
      <c r="CG270" s="4"/>
      <c r="CH270" s="4"/>
      <c r="CI270" s="4"/>
      <c r="CJ270" s="4"/>
      <c r="CK270" s="4"/>
      <c r="CL270" s="4"/>
      <c r="CN270" s="4"/>
      <c r="CO270" s="4"/>
      <c r="HG270" s="3"/>
      <c r="HH270" s="3"/>
      <c r="HI270" s="3"/>
      <c r="HJ270" s="3"/>
      <c r="HK270" s="3"/>
      <c r="HL270" s="3"/>
      <c r="HM270" s="3"/>
      <c r="HN270" s="3"/>
    </row>
    <row r="271" spans="2:222" ht="12" customHeight="1" x14ac:dyDescent="0.2">
      <c r="AE271" s="3"/>
      <c r="AF271" s="3"/>
      <c r="AM271" s="4"/>
      <c r="AN271" s="4"/>
      <c r="AO271" s="4"/>
      <c r="AP271" s="4"/>
      <c r="BS271" s="4"/>
      <c r="BT271" s="4"/>
      <c r="BU271" s="4"/>
      <c r="BV271" s="4"/>
      <c r="BW271" s="4"/>
      <c r="BX271" s="4"/>
      <c r="BY271" s="4"/>
      <c r="BZ271" s="4"/>
      <c r="CA271" s="4"/>
      <c r="CB271" s="4"/>
      <c r="CC271" s="4"/>
      <c r="CG271" s="4"/>
      <c r="CH271" s="4"/>
      <c r="CI271" s="4"/>
      <c r="CJ271" s="4"/>
      <c r="CK271" s="4"/>
      <c r="CL271" s="4"/>
      <c r="CN271" s="4"/>
      <c r="CO271" s="4"/>
      <c r="HG271" s="3"/>
      <c r="HH271" s="3"/>
      <c r="HI271" s="3"/>
      <c r="HJ271" s="3"/>
      <c r="HK271" s="3"/>
      <c r="HL271" s="3"/>
      <c r="HM271" s="3"/>
      <c r="HN271" s="3"/>
    </row>
    <row r="272" spans="2:222" ht="12" customHeight="1" x14ac:dyDescent="0.2">
      <c r="B272" s="4"/>
      <c r="C272" s="4"/>
      <c r="D272" s="4"/>
      <c r="E272" s="4"/>
      <c r="F272" s="4"/>
      <c r="G272" s="4"/>
      <c r="H272" s="4"/>
      <c r="I272" s="4"/>
      <c r="J272" s="4"/>
      <c r="K272" s="4"/>
      <c r="AE272" s="3"/>
      <c r="AF272" s="3"/>
      <c r="AM272" s="4"/>
      <c r="AN272" s="4"/>
      <c r="AO272" s="4"/>
      <c r="AP272" s="4"/>
      <c r="BS272" s="4"/>
      <c r="BT272" s="4"/>
      <c r="BU272" s="4"/>
      <c r="BV272" s="4"/>
      <c r="BW272" s="4"/>
      <c r="BX272" s="4"/>
      <c r="BY272" s="4"/>
      <c r="BZ272" s="4"/>
      <c r="CA272" s="4"/>
      <c r="CB272" s="4"/>
      <c r="CC272" s="4"/>
      <c r="CG272" s="4"/>
      <c r="CH272" s="4"/>
      <c r="CI272" s="4"/>
      <c r="CJ272" s="4"/>
      <c r="CK272" s="4"/>
      <c r="CL272" s="4"/>
      <c r="CN272" s="4"/>
      <c r="CO272" s="4"/>
      <c r="HG272" s="3"/>
      <c r="HH272" s="3"/>
      <c r="HI272" s="3"/>
      <c r="HJ272" s="3"/>
      <c r="HK272" s="3"/>
      <c r="HL272" s="3"/>
      <c r="HM272" s="3"/>
      <c r="HN272" s="3"/>
    </row>
    <row r="273" spans="2:222" ht="12" customHeight="1" x14ac:dyDescent="0.2">
      <c r="B273" s="4"/>
      <c r="C273" s="4"/>
      <c r="D273" s="4"/>
      <c r="E273" s="4"/>
      <c r="F273" s="4"/>
      <c r="G273" s="4"/>
      <c r="H273" s="4"/>
      <c r="I273" s="4"/>
      <c r="J273" s="4"/>
      <c r="K273" s="4"/>
      <c r="AE273" s="3"/>
      <c r="AF273" s="3"/>
      <c r="AM273" s="4"/>
      <c r="AN273" s="4"/>
      <c r="AO273" s="4"/>
      <c r="AP273" s="4"/>
      <c r="BS273" s="4"/>
      <c r="BT273" s="4"/>
      <c r="BU273" s="4"/>
      <c r="BV273" s="4"/>
      <c r="BW273" s="4"/>
      <c r="BX273" s="4"/>
      <c r="BY273" s="4"/>
      <c r="BZ273" s="4"/>
      <c r="CA273" s="4"/>
      <c r="CB273" s="4"/>
      <c r="CC273" s="4"/>
      <c r="CG273" s="4"/>
      <c r="CH273" s="4"/>
      <c r="CI273" s="4"/>
      <c r="CJ273" s="4"/>
      <c r="CK273" s="4"/>
      <c r="CL273" s="4"/>
      <c r="CN273" s="4"/>
      <c r="CO273" s="4"/>
      <c r="HG273" s="3"/>
      <c r="HH273" s="3"/>
      <c r="HI273" s="3"/>
      <c r="HJ273" s="3"/>
      <c r="HK273" s="3"/>
      <c r="HL273" s="3"/>
      <c r="HM273" s="3"/>
      <c r="HN273" s="3"/>
    </row>
    <row r="274" spans="2:222" ht="12" customHeight="1" x14ac:dyDescent="0.2">
      <c r="T274" s="116"/>
      <c r="U274" s="4"/>
      <c r="V274" s="4"/>
      <c r="W274" s="4"/>
      <c r="X274" s="4"/>
      <c r="Y274" s="4"/>
      <c r="Z274" s="4"/>
      <c r="AA274" s="4"/>
      <c r="AB274" s="4"/>
      <c r="AC274" s="4"/>
      <c r="AE274" s="117"/>
      <c r="AF274" s="4"/>
      <c r="AG274" s="4"/>
      <c r="AH274" s="4"/>
      <c r="AI274" s="4"/>
      <c r="AJ274" s="4"/>
      <c r="AK274" s="4"/>
      <c r="BS274" s="4"/>
      <c r="BT274" s="4"/>
      <c r="BU274" s="4"/>
      <c r="BV274" s="4"/>
      <c r="BW274" s="4"/>
      <c r="BX274" s="4"/>
      <c r="BY274" s="4"/>
      <c r="BZ274" s="4"/>
      <c r="CA274" s="4"/>
      <c r="CB274" s="4"/>
      <c r="CC274" s="4"/>
      <c r="CG274" s="4"/>
      <c r="CH274" s="4"/>
      <c r="CI274" s="4"/>
      <c r="CJ274" s="4"/>
      <c r="CK274" s="4"/>
      <c r="CL274" s="4"/>
      <c r="CN274" s="4"/>
      <c r="CO274" s="4"/>
      <c r="HG274" s="3"/>
      <c r="HH274" s="3"/>
      <c r="HI274" s="3"/>
      <c r="HJ274" s="3"/>
      <c r="HK274" s="3"/>
      <c r="HL274" s="3"/>
      <c r="HM274" s="3"/>
      <c r="HN274" s="3"/>
    </row>
    <row r="275" spans="2:222" ht="12" customHeight="1" x14ac:dyDescent="0.2">
      <c r="B275" s="181" t="s">
        <v>217</v>
      </c>
      <c r="C275" s="21"/>
      <c r="D275" s="21"/>
      <c r="E275" s="21"/>
      <c r="F275" s="21"/>
      <c r="G275" s="21"/>
      <c r="H275" s="21"/>
      <c r="I275" s="21"/>
      <c r="J275" s="21"/>
      <c r="K275" s="21"/>
      <c r="L275" s="21"/>
      <c r="M275" s="21"/>
      <c r="N275" s="21"/>
      <c r="O275" s="21"/>
      <c r="P275" s="21"/>
      <c r="Q275" s="21"/>
      <c r="R275" s="21"/>
      <c r="S275" s="182"/>
      <c r="T275" s="182"/>
      <c r="U275" s="181"/>
      <c r="V275" s="181"/>
      <c r="AE275" s="3"/>
      <c r="AF275" s="3"/>
      <c r="AH275" s="4"/>
      <c r="AI275" s="4"/>
      <c r="AJ275" s="4"/>
      <c r="AK275" s="4"/>
      <c r="AX275" s="4"/>
      <c r="BA275" s="4"/>
      <c r="BB275" s="9"/>
      <c r="BC275" s="9"/>
      <c r="BD275" s="9"/>
      <c r="BE275" s="9"/>
      <c r="BF275" s="9"/>
      <c r="BG275" s="9"/>
      <c r="BH275" s="9"/>
      <c r="BI275" s="9"/>
      <c r="BJ275" s="9"/>
      <c r="BK275" s="9"/>
      <c r="BL275" s="9"/>
      <c r="BM275" s="9"/>
      <c r="BN275" s="9"/>
      <c r="BO275" s="9"/>
      <c r="BP275" s="9"/>
      <c r="BQ275" s="9"/>
      <c r="CG275" s="4"/>
      <c r="CH275" s="4"/>
      <c r="CI275" s="4"/>
      <c r="CJ275" s="4"/>
      <c r="CK275" s="4"/>
      <c r="CL275" s="4"/>
      <c r="CN275" s="4"/>
      <c r="CO275" s="4"/>
      <c r="HG275" s="3"/>
      <c r="HH275" s="3"/>
      <c r="HI275" s="3"/>
      <c r="HJ275" s="3"/>
      <c r="HK275" s="3"/>
      <c r="HL275" s="3"/>
      <c r="HM275" s="3"/>
      <c r="HN275" s="3"/>
    </row>
    <row r="276" spans="2:222" ht="12" customHeight="1" x14ac:dyDescent="0.2">
      <c r="B276" s="21" t="s">
        <v>218</v>
      </c>
      <c r="C276" s="21"/>
      <c r="D276" s="21"/>
      <c r="E276" s="21"/>
      <c r="F276" s="21"/>
      <c r="G276" s="21"/>
      <c r="H276" s="21"/>
      <c r="I276" s="21"/>
      <c r="J276" s="21"/>
      <c r="K276" s="21"/>
      <c r="L276" s="21"/>
      <c r="M276" s="21"/>
      <c r="N276" s="21"/>
      <c r="O276" s="21"/>
      <c r="P276" s="21"/>
      <c r="Q276" s="21"/>
      <c r="R276" s="21"/>
      <c r="S276" s="182"/>
      <c r="T276" s="182"/>
      <c r="U276" s="181"/>
      <c r="V276" s="181"/>
      <c r="W276" s="4"/>
      <c r="X276" s="4"/>
      <c r="Y276" s="4"/>
      <c r="Z276" s="4"/>
      <c r="AA276" s="4"/>
      <c r="AB276" s="4"/>
      <c r="AC276" s="4"/>
      <c r="AD276" s="4"/>
      <c r="AE276" s="4"/>
      <c r="AF276" s="4"/>
      <c r="AG276" s="4"/>
      <c r="AH276" s="4"/>
      <c r="AI276" s="4"/>
      <c r="AJ276" s="4"/>
      <c r="AK276" s="4"/>
      <c r="AX276" s="4"/>
      <c r="BA276" s="4"/>
      <c r="BB276" s="9"/>
      <c r="BC276" s="9"/>
      <c r="BD276" s="9"/>
      <c r="BE276" s="9"/>
      <c r="BF276" s="9"/>
      <c r="BG276" s="9"/>
      <c r="BH276" s="9"/>
      <c r="BI276" s="9"/>
      <c r="BJ276" s="9"/>
      <c r="BK276" s="9"/>
      <c r="BL276" s="9"/>
      <c r="BM276" s="9"/>
      <c r="BN276" s="9"/>
      <c r="BO276" s="9"/>
      <c r="BP276" s="9"/>
      <c r="BQ276" s="9"/>
      <c r="CG276" s="4"/>
      <c r="CH276" s="4"/>
      <c r="CI276" s="4"/>
      <c r="CJ276" s="4"/>
      <c r="CK276" s="4"/>
      <c r="CL276" s="4"/>
      <c r="CN276" s="4"/>
      <c r="CO276" s="4"/>
      <c r="HG276" s="3"/>
      <c r="HH276" s="3"/>
      <c r="HI276" s="3"/>
      <c r="HJ276" s="3"/>
      <c r="HK276" s="3"/>
      <c r="HL276" s="3"/>
      <c r="HM276" s="3"/>
      <c r="HN276" s="3"/>
    </row>
    <row r="277" spans="2:222" ht="12" customHeight="1" x14ac:dyDescent="0.2">
      <c r="B277" s="21" t="s">
        <v>485</v>
      </c>
      <c r="C277" s="181"/>
      <c r="D277" s="181"/>
      <c r="E277" s="181"/>
      <c r="F277" s="181"/>
      <c r="G277" s="181"/>
      <c r="H277" s="181"/>
      <c r="I277" s="181"/>
      <c r="J277" s="181"/>
      <c r="K277" s="181"/>
      <c r="L277" s="181"/>
      <c r="M277" s="181"/>
      <c r="N277" s="181"/>
      <c r="O277" s="181"/>
      <c r="P277" s="181"/>
      <c r="Q277" s="181"/>
      <c r="R277" s="181"/>
      <c r="S277" s="182"/>
      <c r="T277" s="21"/>
      <c r="U277" s="21"/>
      <c r="V277" s="21"/>
      <c r="W277" s="4"/>
      <c r="X277" s="4"/>
      <c r="Y277" s="4"/>
      <c r="Z277" s="4"/>
      <c r="AA277" s="4"/>
      <c r="AB277" s="4"/>
      <c r="AC277" s="4"/>
      <c r="AD277" s="4"/>
      <c r="AE277" s="4"/>
      <c r="AF277" s="4"/>
      <c r="AG277" s="4"/>
      <c r="AX277" s="4"/>
      <c r="BA277" s="4"/>
      <c r="BB277" s="9"/>
      <c r="BC277" s="9"/>
      <c r="BD277" s="9"/>
      <c r="BE277" s="9"/>
      <c r="BF277" s="9"/>
      <c r="BG277" s="9"/>
      <c r="BH277" s="9"/>
      <c r="BI277" s="9"/>
      <c r="BJ277" s="9"/>
      <c r="BK277" s="9"/>
      <c r="BL277" s="9"/>
      <c r="BM277" s="9"/>
      <c r="BN277" s="9"/>
      <c r="BO277" s="9"/>
      <c r="BP277" s="9"/>
      <c r="BQ277" s="9"/>
      <c r="CG277" s="4"/>
      <c r="CH277" s="4"/>
      <c r="CI277" s="4"/>
      <c r="CJ277" s="4"/>
      <c r="CK277" s="4"/>
      <c r="CL277" s="4"/>
      <c r="CN277" s="4"/>
      <c r="CO277" s="4"/>
      <c r="HG277" s="3"/>
      <c r="HH277" s="3"/>
      <c r="HI277" s="3"/>
      <c r="HJ277" s="3"/>
      <c r="HK277" s="3"/>
      <c r="HL277" s="3"/>
      <c r="HM277" s="3"/>
      <c r="HN277" s="3"/>
    </row>
    <row r="278" spans="2:222" ht="12" customHeight="1" x14ac:dyDescent="0.2">
      <c r="AE278" s="3"/>
      <c r="AF278" s="3"/>
      <c r="BS278" s="4"/>
      <c r="BT278" s="4"/>
      <c r="BU278" s="4"/>
      <c r="BV278" s="4"/>
      <c r="BW278" s="4"/>
      <c r="BX278" s="4"/>
      <c r="BY278" s="4"/>
      <c r="BZ278" s="4"/>
      <c r="CA278" s="4"/>
      <c r="CB278" s="4"/>
      <c r="CH278" s="4"/>
      <c r="CI278" s="4"/>
      <c r="CJ278" s="4"/>
      <c r="CK278" s="4"/>
      <c r="CL278" s="4"/>
      <c r="CN278" s="4"/>
      <c r="CO278" s="4"/>
      <c r="HG278" s="3"/>
      <c r="HH278" s="3"/>
      <c r="HI278" s="3"/>
      <c r="HJ278" s="3"/>
      <c r="HK278" s="3"/>
      <c r="HL278" s="3"/>
      <c r="HM278" s="3"/>
      <c r="HN278" s="3"/>
    </row>
    <row r="279" spans="2:222" ht="12" customHeight="1" x14ac:dyDescent="0.2">
      <c r="AE279" s="3"/>
      <c r="AF279" s="3"/>
      <c r="BS279" s="4"/>
      <c r="BT279" s="4"/>
      <c r="BU279" s="4"/>
      <c r="BV279" s="4"/>
      <c r="BW279" s="4"/>
      <c r="BX279" s="4"/>
      <c r="BY279" s="4"/>
      <c r="BZ279" s="4"/>
      <c r="CA279" s="4"/>
      <c r="CB279" s="4"/>
      <c r="CI279" s="4"/>
      <c r="CJ279" s="4"/>
      <c r="CK279" s="4"/>
      <c r="CL279" s="4"/>
      <c r="CN279" s="4"/>
      <c r="CO279" s="4"/>
      <c r="HG279" s="3"/>
      <c r="HH279" s="3"/>
      <c r="HI279" s="3"/>
      <c r="HJ279" s="3"/>
      <c r="HK279" s="3"/>
      <c r="HL279" s="3"/>
      <c r="HM279" s="3"/>
      <c r="HN279" s="3"/>
    </row>
    <row r="280" spans="2:222" ht="12" customHeight="1" x14ac:dyDescent="0.2">
      <c r="AE280" s="3"/>
      <c r="AF280" s="3"/>
      <c r="BS280" s="4"/>
      <c r="BT280" s="4"/>
      <c r="BU280" s="4"/>
      <c r="BV280" s="4"/>
      <c r="BW280" s="4"/>
      <c r="BX280" s="4"/>
      <c r="BY280" s="4"/>
      <c r="BZ280" s="4"/>
      <c r="CA280" s="4"/>
      <c r="CB280" s="4"/>
      <c r="CC280" s="4"/>
      <c r="CD280" s="4"/>
      <c r="CE280" s="4"/>
      <c r="CF280" s="4"/>
      <c r="CG280" s="4"/>
      <c r="CH280" s="4"/>
      <c r="CI280" s="4"/>
      <c r="CJ280" s="4"/>
      <c r="CK280" s="4"/>
      <c r="CL280" s="4"/>
      <c r="CN280" s="4"/>
      <c r="CO280" s="4"/>
      <c r="HG280" s="3"/>
      <c r="HH280" s="3"/>
      <c r="HI280" s="3"/>
      <c r="HJ280" s="3"/>
      <c r="HK280" s="3"/>
      <c r="HL280" s="3"/>
      <c r="HM280" s="3"/>
      <c r="HN280" s="3"/>
    </row>
    <row r="281" spans="2:222" ht="12" customHeight="1" x14ac:dyDescent="0.2">
      <c r="U281" s="4"/>
      <c r="V281" s="4"/>
      <c r="W281" s="43"/>
      <c r="X281" s="43"/>
      <c r="Y281" s="43"/>
      <c r="Z281" s="43"/>
      <c r="AA281" s="43"/>
      <c r="AB281" s="43"/>
      <c r="AC281" s="43"/>
      <c r="AD281" s="43"/>
      <c r="AE281" s="43"/>
      <c r="AF281" s="43"/>
      <c r="AG281" s="4"/>
      <c r="AH281" s="4"/>
      <c r="AI281" s="4"/>
      <c r="AJ281" s="4"/>
      <c r="AK281" s="4"/>
      <c r="BR281" s="4"/>
      <c r="CC281" s="4"/>
      <c r="CD281" s="4"/>
      <c r="CE281" s="4"/>
      <c r="CF281" s="4"/>
      <c r="CG281" s="4"/>
      <c r="CH281" s="4"/>
      <c r="CI281" s="4"/>
      <c r="CJ281" s="4"/>
      <c r="CK281" s="4"/>
      <c r="CL281" s="4"/>
      <c r="CN281" s="4"/>
      <c r="CO281" s="4"/>
      <c r="HG281" s="3"/>
      <c r="HH281" s="3"/>
      <c r="HI281" s="3"/>
      <c r="HJ281" s="3"/>
      <c r="HK281" s="3"/>
      <c r="HL281" s="3"/>
      <c r="HM281" s="3"/>
      <c r="HN281" s="3"/>
    </row>
    <row r="282" spans="2:222" ht="12" customHeight="1" x14ac:dyDescent="0.2">
      <c r="AE282" s="3"/>
      <c r="AF282" s="3"/>
      <c r="BR282" s="4"/>
      <c r="CC282" s="4"/>
      <c r="CD282" s="4"/>
      <c r="CE282" s="4"/>
      <c r="CF282" s="4"/>
      <c r="CG282" s="4"/>
      <c r="CH282" s="4"/>
      <c r="CI282" s="4"/>
      <c r="CJ282" s="4"/>
      <c r="CK282" s="4"/>
      <c r="CL282" s="4"/>
      <c r="CN282" s="4"/>
      <c r="CO282" s="4"/>
      <c r="HG282" s="3"/>
      <c r="HH282" s="3"/>
      <c r="HI282" s="3"/>
      <c r="HJ282" s="3"/>
      <c r="HK282" s="3"/>
      <c r="HL282" s="3"/>
      <c r="HM282" s="3"/>
      <c r="HN282" s="3"/>
    </row>
    <row r="283" spans="2:222" ht="12" customHeight="1" x14ac:dyDescent="0.2">
      <c r="AE283" s="3"/>
      <c r="AF283" s="3"/>
      <c r="CG283" s="4"/>
      <c r="CH283" s="4"/>
      <c r="CI283" s="4"/>
      <c r="CJ283" s="4"/>
      <c r="CK283" s="4"/>
      <c r="CL283" s="4"/>
      <c r="CN283" s="4"/>
      <c r="CO283" s="4"/>
      <c r="HG283" s="3"/>
      <c r="HH283" s="3"/>
      <c r="HI283" s="3"/>
      <c r="HJ283" s="3"/>
      <c r="HK283" s="3"/>
      <c r="HL283" s="3"/>
      <c r="HM283" s="3"/>
      <c r="HN283" s="3"/>
    </row>
    <row r="284" spans="2:222" ht="12" customHeight="1" x14ac:dyDescent="0.2">
      <c r="AE284" s="3"/>
      <c r="AF284" s="3"/>
      <c r="AM284" s="116"/>
      <c r="AX284" s="116"/>
      <c r="BA284" s="116"/>
      <c r="BB284" s="4"/>
      <c r="BC284" s="4"/>
      <c r="BD284" s="4"/>
      <c r="BE284" s="4"/>
      <c r="BF284" s="4"/>
      <c r="BG284" s="4"/>
      <c r="BH284" s="4"/>
      <c r="BI284" s="4"/>
      <c r="BJ284" s="4"/>
      <c r="BK284" s="4"/>
      <c r="BL284" s="4"/>
      <c r="CD284" s="4"/>
      <c r="CE284" s="4"/>
      <c r="CF284" s="4"/>
      <c r="CH284" s="4"/>
      <c r="CI284" s="4"/>
      <c r="CJ284" s="4"/>
      <c r="CK284" s="4"/>
      <c r="CL284" s="4"/>
      <c r="CM284" s="4"/>
      <c r="CN284" s="4"/>
      <c r="CO284" s="4"/>
      <c r="HG284" s="3"/>
      <c r="HH284" s="3"/>
      <c r="HI284" s="3"/>
      <c r="HJ284" s="3"/>
      <c r="HK284" s="3"/>
      <c r="HL284" s="3"/>
      <c r="HM284" s="3"/>
      <c r="HN284" s="3"/>
    </row>
    <row r="285" spans="2:222" ht="12" customHeight="1" x14ac:dyDescent="0.2">
      <c r="AE285" s="3"/>
      <c r="AF285" s="3"/>
      <c r="AM285" s="4"/>
      <c r="CL285" s="4"/>
      <c r="CM285" s="4"/>
      <c r="CN285" s="4"/>
      <c r="CO285" s="4"/>
      <c r="HG285" s="3"/>
      <c r="HH285" s="3"/>
      <c r="HI285" s="3"/>
      <c r="HJ285" s="3"/>
      <c r="HK285" s="3"/>
      <c r="HL285" s="3"/>
      <c r="HM285" s="3"/>
      <c r="HN285" s="3"/>
    </row>
    <row r="286" spans="2:222" ht="12" customHeight="1" x14ac:dyDescent="0.2">
      <c r="AE286" s="3"/>
      <c r="AF286" s="3"/>
      <c r="AM286" s="4"/>
      <c r="CL286" s="4"/>
      <c r="CM286" s="4"/>
      <c r="CN286" s="4"/>
      <c r="CO286" s="4"/>
      <c r="HG286" s="3"/>
      <c r="HH286" s="3"/>
      <c r="HI286" s="3"/>
      <c r="HJ286" s="3"/>
      <c r="HK286" s="3"/>
      <c r="HL286" s="3"/>
      <c r="HM286" s="3"/>
      <c r="HN286" s="3"/>
    </row>
    <row r="287" spans="2:222" ht="12" customHeight="1" x14ac:dyDescent="0.2">
      <c r="AE287" s="3"/>
      <c r="AF287" s="3"/>
      <c r="AM287" s="4"/>
      <c r="CL287" s="4"/>
      <c r="CM287" s="4"/>
      <c r="CN287" s="4"/>
      <c r="CO287" s="4"/>
      <c r="HG287" s="3"/>
      <c r="HH287" s="3"/>
      <c r="HI287" s="3"/>
      <c r="HJ287" s="3"/>
      <c r="HK287" s="3"/>
      <c r="HL287" s="3"/>
      <c r="HM287" s="3"/>
      <c r="HN287" s="3"/>
    </row>
    <row r="288" spans="2:222" ht="12" customHeight="1" x14ac:dyDescent="0.2">
      <c r="B288" s="4"/>
      <c r="C288" s="4"/>
      <c r="D288" s="4"/>
      <c r="E288" s="4"/>
      <c r="F288" s="4"/>
      <c r="G288" s="4"/>
      <c r="H288" s="4"/>
      <c r="I288" s="4"/>
      <c r="J288" s="4"/>
      <c r="K288" s="4"/>
      <c r="L288" s="4"/>
      <c r="M288" s="4"/>
      <c r="N288" s="4"/>
      <c r="O288" s="4"/>
      <c r="P288" s="4"/>
      <c r="Q288" s="4"/>
      <c r="R288" s="4"/>
      <c r="S288" s="4"/>
      <c r="T288" s="4"/>
      <c r="U288" s="4"/>
      <c r="V288" s="4"/>
      <c r="W288" s="43"/>
      <c r="X288" s="43"/>
      <c r="Y288" s="43"/>
      <c r="Z288" s="43"/>
      <c r="AA288" s="43"/>
      <c r="AB288" s="43"/>
      <c r="AC288" s="43"/>
      <c r="AD288" s="43"/>
      <c r="AE288" s="43"/>
      <c r="AF288" s="43"/>
      <c r="AG288" s="4"/>
      <c r="AH288" s="4"/>
      <c r="AI288" s="4"/>
      <c r="AJ288" s="4"/>
      <c r="AK288" s="4"/>
      <c r="AM288" s="4"/>
      <c r="CL288" s="4"/>
      <c r="CM288" s="4"/>
      <c r="CN288" s="4"/>
      <c r="CO288" s="4"/>
      <c r="HG288" s="3"/>
      <c r="HH288" s="3"/>
      <c r="HI288" s="3"/>
      <c r="HJ288" s="3"/>
      <c r="HK288" s="3"/>
      <c r="HL288" s="3"/>
      <c r="HM288" s="3"/>
      <c r="HN288" s="3"/>
    </row>
    <row r="289" spans="2:222" ht="12" customHeight="1" x14ac:dyDescent="0.2">
      <c r="C289" s="4"/>
      <c r="D289" s="4"/>
      <c r="E289" s="4"/>
      <c r="F289" s="4"/>
      <c r="G289" s="4"/>
      <c r="H289" s="4"/>
      <c r="I289" s="4"/>
      <c r="J289" s="4"/>
      <c r="K289" s="4"/>
      <c r="L289" s="4"/>
      <c r="M289" s="4"/>
      <c r="N289" s="4"/>
      <c r="O289" s="4"/>
      <c r="P289" s="4"/>
      <c r="Q289" s="4"/>
      <c r="R289" s="4"/>
      <c r="S289" s="4"/>
      <c r="T289" s="4"/>
      <c r="U289" s="4"/>
      <c r="V289" s="4"/>
      <c r="W289" s="43"/>
      <c r="X289" s="43"/>
      <c r="Y289" s="43"/>
      <c r="Z289" s="43"/>
      <c r="AA289" s="43"/>
      <c r="AB289" s="43"/>
      <c r="AC289" s="43"/>
      <c r="AD289" s="43"/>
      <c r="AE289" s="43"/>
      <c r="AF289" s="43"/>
      <c r="AG289" s="4"/>
      <c r="AH289" s="4"/>
      <c r="AI289" s="4"/>
      <c r="AJ289" s="4"/>
      <c r="AK289" s="4"/>
      <c r="AM289" s="4"/>
      <c r="CL289" s="4"/>
      <c r="CM289" s="4"/>
      <c r="CN289" s="4"/>
      <c r="CO289" s="4"/>
      <c r="HG289" s="3"/>
      <c r="HH289" s="3"/>
      <c r="HI289" s="3"/>
      <c r="HJ289" s="3"/>
      <c r="HK289" s="3"/>
      <c r="HL289" s="3"/>
      <c r="HM289" s="3"/>
      <c r="HN289" s="3"/>
    </row>
    <row r="290" spans="2:222" ht="12" customHeight="1" x14ac:dyDescent="0.2">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17"/>
      <c r="AF290" s="4"/>
      <c r="AG290" s="4"/>
      <c r="AH290" s="4"/>
      <c r="AI290" s="4"/>
      <c r="AJ290" s="4"/>
      <c r="AK290" s="4"/>
      <c r="AL290" s="4"/>
      <c r="AM290" s="4"/>
      <c r="AN290" s="4"/>
      <c r="AX290" s="4"/>
      <c r="BA290" s="4"/>
      <c r="BB290" s="4"/>
      <c r="BC290" s="4"/>
      <c r="BD290" s="4"/>
      <c r="BE290" s="4"/>
      <c r="BF290" s="4"/>
      <c r="BG290" s="4"/>
      <c r="BH290" s="4"/>
      <c r="BI290" s="4"/>
      <c r="BJ290" s="4"/>
      <c r="BK290" s="4"/>
      <c r="BL290" s="4"/>
      <c r="CD290" s="4"/>
      <c r="CE290" s="4"/>
      <c r="CF290" s="4"/>
      <c r="CH290" s="4"/>
      <c r="CI290" s="4"/>
      <c r="CJ290" s="4"/>
      <c r="CK290" s="4"/>
      <c r="CL290" s="4"/>
      <c r="CM290" s="4"/>
      <c r="CN290" s="4"/>
      <c r="CO290" s="4"/>
      <c r="HG290" s="3"/>
      <c r="HH290" s="3"/>
      <c r="HI290" s="3"/>
      <c r="HJ290" s="3"/>
      <c r="HK290" s="3"/>
      <c r="HL290" s="3"/>
      <c r="HM290" s="3"/>
      <c r="HN290" s="3"/>
    </row>
    <row r="291" spans="2:222" ht="12" customHeight="1" x14ac:dyDescent="0.2">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17"/>
      <c r="AF291" s="4"/>
      <c r="AG291" s="4"/>
      <c r="AH291" s="4"/>
      <c r="AI291" s="4"/>
      <c r="AJ291" s="4"/>
      <c r="AK291" s="4"/>
      <c r="AL291" s="4"/>
      <c r="AM291" s="4"/>
      <c r="AN291" s="4"/>
      <c r="HM291" s="3"/>
      <c r="HN291" s="3"/>
    </row>
    <row r="292" spans="2:222" ht="12" customHeight="1" x14ac:dyDescent="0.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HM292" s="3"/>
      <c r="HN292" s="3"/>
    </row>
    <row r="293" spans="2:222" ht="12" customHeight="1" x14ac:dyDescent="0.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HM293" s="3"/>
      <c r="HN293" s="3"/>
    </row>
    <row r="294" spans="2:222" ht="12" customHeight="1" x14ac:dyDescent="0.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E294" s="117"/>
      <c r="AF294" s="4"/>
      <c r="AG294" s="4"/>
      <c r="AH294" s="4"/>
      <c r="AI294" s="4"/>
      <c r="AJ294" s="4"/>
      <c r="AK294" s="4"/>
      <c r="AM294" s="4"/>
      <c r="CP294" s="3"/>
      <c r="CQ294" s="3"/>
    </row>
    <row r="295" spans="2:222" ht="12" customHeight="1" x14ac:dyDescent="0.2">
      <c r="C295" s="4"/>
      <c r="D295" s="4"/>
      <c r="E295" s="4"/>
      <c r="F295" s="4"/>
      <c r="G295" s="4"/>
      <c r="H295" s="4"/>
      <c r="I295" s="4"/>
      <c r="J295" s="4"/>
      <c r="K295" s="4"/>
      <c r="L295" s="4"/>
      <c r="M295" s="4"/>
      <c r="N295" s="4"/>
      <c r="O295" s="4"/>
      <c r="P295" s="4"/>
      <c r="Q295" s="4"/>
      <c r="R295" s="4"/>
      <c r="S295" s="4"/>
      <c r="T295" s="4"/>
      <c r="AE295" s="3"/>
      <c r="AF295" s="3"/>
      <c r="AM295" s="4"/>
      <c r="CP295" s="3"/>
      <c r="CQ295" s="3"/>
    </row>
    <row r="296" spans="2:222" ht="12" customHeight="1" x14ac:dyDescent="0.2">
      <c r="C296" s="4"/>
      <c r="D296" s="4"/>
      <c r="E296" s="4"/>
      <c r="F296" s="4"/>
      <c r="G296" s="4"/>
      <c r="H296" s="4"/>
      <c r="I296" s="4"/>
      <c r="J296" s="4"/>
      <c r="K296" s="4"/>
      <c r="L296" s="4"/>
      <c r="M296" s="4"/>
      <c r="N296" s="4"/>
      <c r="O296" s="4"/>
      <c r="P296" s="4"/>
      <c r="Q296" s="4"/>
      <c r="R296" s="4"/>
      <c r="S296" s="4"/>
      <c r="T296" s="4"/>
      <c r="U296" s="4"/>
      <c r="V296" s="4"/>
      <c r="W296" s="4"/>
      <c r="X296" s="4"/>
      <c r="AE296" s="3"/>
      <c r="AF296" s="3"/>
      <c r="AM296" s="4"/>
    </row>
    <row r="297" spans="2:222" ht="12" customHeight="1" x14ac:dyDescent="0.2">
      <c r="U297" s="4"/>
      <c r="V297" s="4"/>
      <c r="W297" s="4"/>
      <c r="X297" s="4"/>
      <c r="AB297" s="4"/>
      <c r="AC297" s="4"/>
      <c r="AF297" s="4"/>
      <c r="AG297" s="4"/>
      <c r="AH297" s="4"/>
      <c r="AI297" s="4"/>
      <c r="AM297" s="4"/>
    </row>
    <row r="298" spans="2:222" ht="12" customHeight="1" x14ac:dyDescent="0.2">
      <c r="AE298" s="3"/>
      <c r="AF298" s="3"/>
    </row>
    <row r="299" spans="2:222" ht="12" customHeight="1" x14ac:dyDescent="0.2">
      <c r="AE299" s="3"/>
      <c r="AF299" s="3"/>
    </row>
    <row r="300" spans="2:222" ht="12" customHeight="1" x14ac:dyDescent="0.2">
      <c r="AE300" s="3"/>
      <c r="AF300" s="3"/>
    </row>
    <row r="301" spans="2:222" ht="12" customHeight="1" x14ac:dyDescent="0.2">
      <c r="AE301" s="3"/>
      <c r="AF301" s="3"/>
    </row>
    <row r="302" spans="2:222" ht="12" customHeight="1" x14ac:dyDescent="0.2">
      <c r="AE302" s="3"/>
      <c r="AF302" s="3"/>
    </row>
    <row r="303" spans="2:222" ht="12" customHeight="1" x14ac:dyDescent="0.2">
      <c r="AE303" s="3"/>
      <c r="AF303" s="3"/>
    </row>
    <row r="304" spans="2:222" ht="12" customHeight="1" x14ac:dyDescent="0.2">
      <c r="AE304" s="3"/>
      <c r="AF304" s="3"/>
    </row>
    <row r="305" spans="31:32" ht="12" customHeight="1" x14ac:dyDescent="0.2">
      <c r="AE305" s="3"/>
      <c r="AF305" s="3"/>
    </row>
    <row r="306" spans="31:32" ht="12" customHeight="1" x14ac:dyDescent="0.2">
      <c r="AE306" s="3"/>
      <c r="AF306" s="3"/>
    </row>
    <row r="307" spans="31:32" ht="12" customHeight="1" x14ac:dyDescent="0.2">
      <c r="AE307" s="3"/>
      <c r="AF307" s="3"/>
    </row>
    <row r="308" spans="31:32" ht="12" customHeight="1" x14ac:dyDescent="0.2">
      <c r="AE308" s="3"/>
      <c r="AF308" s="3"/>
    </row>
    <row r="309" spans="31:32" ht="12" customHeight="1" x14ac:dyDescent="0.2">
      <c r="AE309" s="3"/>
      <c r="AF309" s="3"/>
    </row>
    <row r="310" spans="31:32" ht="12" customHeight="1" x14ac:dyDescent="0.2">
      <c r="AE310" s="3"/>
      <c r="AF310" s="3"/>
    </row>
    <row r="311" spans="31:32" ht="12" customHeight="1" x14ac:dyDescent="0.2">
      <c r="AE311" s="3"/>
      <c r="AF311" s="3"/>
    </row>
    <row r="312" spans="31:32" ht="12" customHeight="1" x14ac:dyDescent="0.2">
      <c r="AE312" s="3"/>
      <c r="AF312" s="3"/>
    </row>
  </sheetData>
  <mergeCells count="3251">
    <mergeCell ref="CS33:CS40"/>
    <mergeCell ref="BU166:CJ166"/>
    <mergeCell ref="CR33:CR40"/>
    <mergeCell ref="BU158:BZ158"/>
    <mergeCell ref="CA158:CF158"/>
    <mergeCell ref="CA159:CF159"/>
    <mergeCell ref="CA125:CF125"/>
    <mergeCell ref="BY83:BZ83"/>
    <mergeCell ref="CA83:CB83"/>
    <mergeCell ref="CA124:CF124"/>
    <mergeCell ref="BI70:BJ73"/>
    <mergeCell ref="BK70:BL73"/>
    <mergeCell ref="BM70:BN73"/>
    <mergeCell ref="BO159:BT159"/>
    <mergeCell ref="BU159:BZ159"/>
    <mergeCell ref="AK158:AP158"/>
    <mergeCell ref="AK159:AP159"/>
    <mergeCell ref="AQ159:AV159"/>
    <mergeCell ref="AW159:BB159"/>
    <mergeCell ref="BC159:BH159"/>
    <mergeCell ref="BI156:BN156"/>
    <mergeCell ref="BC157:BH157"/>
    <mergeCell ref="BC124:BH124"/>
    <mergeCell ref="BK140:BL140"/>
    <mergeCell ref="BG138:BH138"/>
    <mergeCell ref="BC153:BH153"/>
    <mergeCell ref="CQ33:CQ40"/>
    <mergeCell ref="BW94:BX94"/>
    <mergeCell ref="CG84:CJ84"/>
    <mergeCell ref="CG48:CJ48"/>
    <mergeCell ref="CG45:CJ45"/>
    <mergeCell ref="CG66:CJ73"/>
    <mergeCell ref="CG227:CJ227"/>
    <mergeCell ref="CG43:CJ43"/>
    <mergeCell ref="CG44:CJ44"/>
    <mergeCell ref="CG186:CJ186"/>
    <mergeCell ref="CG122:CJ129"/>
    <mergeCell ref="Y123:Z129"/>
    <mergeCell ref="BO124:BT124"/>
    <mergeCell ref="BU124:BZ124"/>
    <mergeCell ref="AM126:AN129"/>
    <mergeCell ref="AG124:AH129"/>
    <mergeCell ref="AI124:AJ129"/>
    <mergeCell ref="AK124:AP124"/>
    <mergeCell ref="AQ124:AV124"/>
    <mergeCell ref="AK125:AP125"/>
    <mergeCell ref="AQ125:AV125"/>
    <mergeCell ref="AK126:AL129"/>
    <mergeCell ref="AK160:AV160"/>
    <mergeCell ref="AW160:BH160"/>
    <mergeCell ref="BI160:BT160"/>
    <mergeCell ref="AQ158:AV158"/>
    <mergeCell ref="AW158:BB158"/>
    <mergeCell ref="BC158:BH158"/>
    <mergeCell ref="BI158:BN158"/>
    <mergeCell ref="BO158:BT158"/>
    <mergeCell ref="BI159:BN159"/>
    <mergeCell ref="BU160:CF160"/>
    <mergeCell ref="BO68:BT68"/>
    <mergeCell ref="BU68:BZ68"/>
    <mergeCell ref="BI125:BN125"/>
    <mergeCell ref="BI124:BN124"/>
    <mergeCell ref="CE76:CF76"/>
    <mergeCell ref="CE91:CF91"/>
    <mergeCell ref="CN33:CN40"/>
    <mergeCell ref="CO33:CO40"/>
    <mergeCell ref="CG211:CJ211"/>
    <mergeCell ref="H190:CF190"/>
    <mergeCell ref="CM33:CM40"/>
    <mergeCell ref="BC69:BH69"/>
    <mergeCell ref="BI94:BJ94"/>
    <mergeCell ref="BK94:BL94"/>
    <mergeCell ref="BM94:BN94"/>
    <mergeCell ref="CG55:CJ55"/>
    <mergeCell ref="CG58:CJ58"/>
    <mergeCell ref="CE57:CF57"/>
    <mergeCell ref="CC58:CD58"/>
    <mergeCell ref="CE58:CF58"/>
    <mergeCell ref="AE74:AF74"/>
    <mergeCell ref="AI74:AJ74"/>
    <mergeCell ref="AG74:AH74"/>
    <mergeCell ref="AS62:AT62"/>
    <mergeCell ref="U66:V73"/>
    <mergeCell ref="W66:X73"/>
    <mergeCell ref="Y66:AJ66"/>
    <mergeCell ref="AK66:CF66"/>
    <mergeCell ref="CG206:CJ206"/>
    <mergeCell ref="CG179:CJ179"/>
    <mergeCell ref="CG181:CJ181"/>
    <mergeCell ref="CG200:CJ200"/>
    <mergeCell ref="W148:X148"/>
    <mergeCell ref="Y148:Z148"/>
    <mergeCell ref="AA148:AB148"/>
    <mergeCell ref="AC148:AD148"/>
    <mergeCell ref="AG148:AH148"/>
    <mergeCell ref="AK148:AL148"/>
    <mergeCell ref="CG201:CJ201"/>
    <mergeCell ref="BI157:BN157"/>
    <mergeCell ref="CG177:CJ177"/>
    <mergeCell ref="H179:CF179"/>
    <mergeCell ref="H181:CF181"/>
    <mergeCell ref="H183:CF183"/>
    <mergeCell ref="H182:CF182"/>
    <mergeCell ref="CG180:CJ180"/>
    <mergeCell ref="CG203:CJ203"/>
    <mergeCell ref="H173:CF173"/>
    <mergeCell ref="CG178:CJ178"/>
    <mergeCell ref="H191:CF191"/>
    <mergeCell ref="BY94:BZ94"/>
    <mergeCell ref="CA94:CB94"/>
    <mergeCell ref="CC94:CD94"/>
    <mergeCell ref="CE94:CF94"/>
    <mergeCell ref="BU167:CJ167"/>
    <mergeCell ref="D148:T148"/>
    <mergeCell ref="B165:I165"/>
    <mergeCell ref="B164:X164"/>
    <mergeCell ref="AK144:AL144"/>
    <mergeCell ref="J165:N165"/>
    <mergeCell ref="BQ142:BR142"/>
    <mergeCell ref="BS141:BT141"/>
    <mergeCell ref="BY144:BZ144"/>
    <mergeCell ref="CA137:CB137"/>
    <mergeCell ref="W143:X143"/>
    <mergeCell ref="W142:X142"/>
    <mergeCell ref="AQ146:AR146"/>
    <mergeCell ref="AS146:AT146"/>
    <mergeCell ref="Y152:Z152"/>
    <mergeCell ref="AA153:AB153"/>
    <mergeCell ref="CP33:CP40"/>
    <mergeCell ref="CG92:CJ92"/>
    <mergeCell ref="AI77:AJ77"/>
    <mergeCell ref="AG77:AH77"/>
    <mergeCell ref="AG75:AH75"/>
    <mergeCell ref="AE75:AF75"/>
    <mergeCell ref="AI75:AJ75"/>
    <mergeCell ref="AO63:AP63"/>
    <mergeCell ref="AM63:AN63"/>
    <mergeCell ref="BW62:BX62"/>
    <mergeCell ref="BQ61:BR61"/>
    <mergeCell ref="CA58:CB58"/>
    <mergeCell ref="BU58:BV58"/>
    <mergeCell ref="BS59:BT59"/>
    <mergeCell ref="AK51:AL51"/>
    <mergeCell ref="BQ52:BR52"/>
    <mergeCell ref="CG212:CJ212"/>
    <mergeCell ref="BO156:BT156"/>
    <mergeCell ref="BU156:BZ156"/>
    <mergeCell ref="CG209:CJ209"/>
    <mergeCell ref="CG210:CJ210"/>
    <mergeCell ref="CA156:CF156"/>
    <mergeCell ref="CG193:CJ193"/>
    <mergeCell ref="H174:CF174"/>
    <mergeCell ref="H175:CF175"/>
    <mergeCell ref="AW157:BB157"/>
    <mergeCell ref="BG94:BH94"/>
    <mergeCell ref="AY94:AZ94"/>
    <mergeCell ref="BA94:BB94"/>
    <mergeCell ref="AW94:AX94"/>
    <mergeCell ref="AW123:BH123"/>
    <mergeCell ref="BC156:BH156"/>
    <mergeCell ref="CG238:CJ238"/>
    <mergeCell ref="CG191:CJ191"/>
    <mergeCell ref="CG192:CJ192"/>
    <mergeCell ref="CG229:CJ229"/>
    <mergeCell ref="CG213:CJ213"/>
    <mergeCell ref="CG228:CJ228"/>
    <mergeCell ref="CG54:CJ54"/>
    <mergeCell ref="BO94:BP94"/>
    <mergeCell ref="BC91:BD91"/>
    <mergeCell ref="BE91:BF91"/>
    <mergeCell ref="BG91:BH91"/>
    <mergeCell ref="BI91:BJ91"/>
    <mergeCell ref="BC92:BD92"/>
    <mergeCell ref="BO92:BP92"/>
    <mergeCell ref="BG92:BH92"/>
    <mergeCell ref="BM92:BN92"/>
    <mergeCell ref="BC83:BD83"/>
    <mergeCell ref="CG60:CJ60"/>
    <mergeCell ref="CG75:CJ75"/>
    <mergeCell ref="CG90:CJ90"/>
    <mergeCell ref="CG182:CJ182"/>
    <mergeCell ref="CG189:CJ189"/>
    <mergeCell ref="CG187:CJ187"/>
    <mergeCell ref="CG174:CJ174"/>
    <mergeCell ref="BY59:BZ59"/>
    <mergeCell ref="CA59:CB59"/>
    <mergeCell ref="CE59:CF59"/>
    <mergeCell ref="BI68:BN68"/>
    <mergeCell ref="BO125:BT125"/>
    <mergeCell ref="CG198:CJ198"/>
    <mergeCell ref="CG196:CJ196"/>
    <mergeCell ref="H205:CF205"/>
    <mergeCell ref="CG240:CJ240"/>
    <mergeCell ref="CG230:CJ230"/>
    <mergeCell ref="CG231:CJ231"/>
    <mergeCell ref="CG232:CJ232"/>
    <mergeCell ref="CG233:CJ233"/>
    <mergeCell ref="CG234:CJ234"/>
    <mergeCell ref="CG235:CJ235"/>
    <mergeCell ref="CG239:CJ239"/>
    <mergeCell ref="BO157:BT157"/>
    <mergeCell ref="CG172:CJ172"/>
    <mergeCell ref="AP168:AT168"/>
    <mergeCell ref="BN166:BT166"/>
    <mergeCell ref="H186:CF186"/>
    <mergeCell ref="H185:CF185"/>
    <mergeCell ref="CG185:CJ185"/>
    <mergeCell ref="H184:CF184"/>
    <mergeCell ref="CG175:CJ175"/>
    <mergeCell ref="J166:N166"/>
    <mergeCell ref="O166:S166"/>
    <mergeCell ref="CG236:CJ236"/>
    <mergeCell ref="CG237:CJ237"/>
    <mergeCell ref="AU168:AY168"/>
    <mergeCell ref="BQ169:BR169"/>
    <mergeCell ref="BW169:BX169"/>
    <mergeCell ref="AY169:AZ169"/>
    <mergeCell ref="CG207:CJ207"/>
    <mergeCell ref="CG208:CJ208"/>
    <mergeCell ref="CG204:CJ204"/>
    <mergeCell ref="CG190:CJ190"/>
    <mergeCell ref="BU157:BZ157"/>
    <mergeCell ref="CA157:CF157"/>
    <mergeCell ref="H188:CF188"/>
    <mergeCell ref="CG137:CJ137"/>
    <mergeCell ref="AW132:AX132"/>
    <mergeCell ref="AW110:AX110"/>
    <mergeCell ref="AW124:BB124"/>
    <mergeCell ref="AK70:AL73"/>
    <mergeCell ref="BS101:BT101"/>
    <mergeCell ref="BI130:BJ130"/>
    <mergeCell ref="CA154:CF154"/>
    <mergeCell ref="CE136:CF136"/>
    <mergeCell ref="CG188:CJ188"/>
    <mergeCell ref="CG173:CJ173"/>
    <mergeCell ref="CA155:CF155"/>
    <mergeCell ref="AU126:AV129"/>
    <mergeCell ref="AW154:BB154"/>
    <mergeCell ref="AW138:AX138"/>
    <mergeCell ref="BS150:BT150"/>
    <mergeCell ref="AC154:AD154"/>
    <mergeCell ref="AE151:AF151"/>
    <mergeCell ref="AC152:AD152"/>
    <mergeCell ref="AE152:AF152"/>
    <mergeCell ref="AG151:AH151"/>
    <mergeCell ref="AG152:AH152"/>
    <mergeCell ref="AE153:AF153"/>
    <mergeCell ref="AC153:AD153"/>
    <mergeCell ref="BW103:BX103"/>
    <mergeCell ref="BQ101:BR101"/>
    <mergeCell ref="BQ88:BR88"/>
    <mergeCell ref="CA70:CB73"/>
    <mergeCell ref="CC70:CD73"/>
    <mergeCell ref="CE70:CF73"/>
    <mergeCell ref="CE80:CF80"/>
    <mergeCell ref="BW70:BX73"/>
    <mergeCell ref="B238:G238"/>
    <mergeCell ref="H238:CF238"/>
    <mergeCell ref="B177:G177"/>
    <mergeCell ref="B184:G184"/>
    <mergeCell ref="B185:G185"/>
    <mergeCell ref="B187:G187"/>
    <mergeCell ref="H199:CF199"/>
    <mergeCell ref="H195:CF195"/>
    <mergeCell ref="H236:CF236"/>
    <mergeCell ref="H235:CF235"/>
    <mergeCell ref="B188:G188"/>
    <mergeCell ref="H202:CF202"/>
    <mergeCell ref="B147:C147"/>
    <mergeCell ref="Y147:Z147"/>
    <mergeCell ref="AA147:AB147"/>
    <mergeCell ref="AG147:AH147"/>
    <mergeCell ref="BN165:BT165"/>
    <mergeCell ref="BY163:CB163"/>
    <mergeCell ref="AK168:AO168"/>
    <mergeCell ref="BK169:BL169"/>
    <mergeCell ref="B186:G186"/>
    <mergeCell ref="B227:G227"/>
    <mergeCell ref="H227:CF227"/>
    <mergeCell ref="BU153:BZ153"/>
    <mergeCell ref="AA149:AB149"/>
    <mergeCell ref="AG150:AH150"/>
    <mergeCell ref="AA150:AB150"/>
    <mergeCell ref="Y150:Z150"/>
    <mergeCell ref="AI150:AJ150"/>
    <mergeCell ref="AA155:AB155"/>
    <mergeCell ref="AA154:AB154"/>
    <mergeCell ref="AM148:AN148"/>
    <mergeCell ref="O165:S165"/>
    <mergeCell ref="AG154:AH154"/>
    <mergeCell ref="AG155:AH155"/>
    <mergeCell ref="CG205:CJ205"/>
    <mergeCell ref="CG197:CJ197"/>
    <mergeCell ref="AZ164:BT164"/>
    <mergeCell ref="BA163:BD163"/>
    <mergeCell ref="BM163:BP163"/>
    <mergeCell ref="H187:CF187"/>
    <mergeCell ref="BE169:BF169"/>
    <mergeCell ref="CG202:CJ202"/>
    <mergeCell ref="D60:T60"/>
    <mergeCell ref="U60:V60"/>
    <mergeCell ref="Y58:Z58"/>
    <mergeCell ref="W60:X60"/>
    <mergeCell ref="D64:T64"/>
    <mergeCell ref="W63:X63"/>
    <mergeCell ref="Y63:Z63"/>
    <mergeCell ref="BY92:BZ92"/>
    <mergeCell ref="BY93:BZ93"/>
    <mergeCell ref="CG76:CJ76"/>
    <mergeCell ref="CG78:CJ78"/>
    <mergeCell ref="CG82:CJ82"/>
    <mergeCell ref="AW69:BB69"/>
    <mergeCell ref="AW126:AX129"/>
    <mergeCell ref="AY126:AZ129"/>
    <mergeCell ref="CA74:CB74"/>
    <mergeCell ref="AW70:AX73"/>
    <mergeCell ref="AQ156:AV156"/>
    <mergeCell ref="AW156:BB156"/>
    <mergeCell ref="BG166:BM166"/>
    <mergeCell ref="AP166:AT166"/>
    <mergeCell ref="AK156:AP156"/>
    <mergeCell ref="AQ153:AV153"/>
    <mergeCell ref="BG130:BH130"/>
    <mergeCell ref="CG15:CI20"/>
    <mergeCell ref="CG21:CI21"/>
    <mergeCell ref="CG22:CI22"/>
    <mergeCell ref="CG23:CI23"/>
    <mergeCell ref="AA63:AB63"/>
    <mergeCell ref="BW58:BX58"/>
    <mergeCell ref="AC62:AD62"/>
    <mergeCell ref="AC50:AD50"/>
    <mergeCell ref="AC58:AD58"/>
    <mergeCell ref="AA59:AB59"/>
    <mergeCell ref="AA57:AB57"/>
    <mergeCell ref="AA62:AB62"/>
    <mergeCell ref="AK67:AV67"/>
    <mergeCell ref="AC68:AD73"/>
    <mergeCell ref="AE68:AF73"/>
    <mergeCell ref="BQ70:BR73"/>
    <mergeCell ref="BG49:BH49"/>
    <mergeCell ref="AA61:AB61"/>
    <mergeCell ref="AA58:AB58"/>
    <mergeCell ref="AC64:AD64"/>
    <mergeCell ref="AE58:AF58"/>
    <mergeCell ref="AK64:AL64"/>
    <mergeCell ref="CG24:CI24"/>
    <mergeCell ref="CG25:CI25"/>
    <mergeCell ref="CG61:CJ61"/>
    <mergeCell ref="CG64:CJ64"/>
    <mergeCell ref="CG33:CJ40"/>
    <mergeCell ref="AG64:AH64"/>
    <mergeCell ref="AI64:AJ64"/>
    <mergeCell ref="Y74:Z74"/>
    <mergeCell ref="AG82:AH82"/>
    <mergeCell ref="Y86:Z86"/>
    <mergeCell ref="AG84:AH84"/>
    <mergeCell ref="Y56:Z56"/>
    <mergeCell ref="Y90:Z90"/>
    <mergeCell ref="AA90:AB90"/>
    <mergeCell ref="AE64:AF64"/>
    <mergeCell ref="AE62:AF62"/>
    <mergeCell ref="AA67:AB73"/>
    <mergeCell ref="AC67:AJ67"/>
    <mergeCell ref="AG68:AH73"/>
    <mergeCell ref="AI68:AJ73"/>
    <mergeCell ref="AK68:AP68"/>
    <mergeCell ref="AI62:AJ62"/>
    <mergeCell ref="AG63:AH63"/>
    <mergeCell ref="AC63:AD63"/>
    <mergeCell ref="AE63:AF63"/>
    <mergeCell ref="AG62:AH62"/>
    <mergeCell ref="AI76:AJ76"/>
    <mergeCell ref="AO79:AP79"/>
    <mergeCell ref="AE65:AF65"/>
    <mergeCell ref="AK69:AP69"/>
    <mergeCell ref="AK82:AL82"/>
    <mergeCell ref="AM82:AN82"/>
    <mergeCell ref="AM86:AN86"/>
    <mergeCell ref="AO78:AP78"/>
    <mergeCell ref="AI65:AJ65"/>
    <mergeCell ref="AK65:AL65"/>
    <mergeCell ref="AM65:AN65"/>
    <mergeCell ref="AO65:AP65"/>
    <mergeCell ref="AK77:AL77"/>
    <mergeCell ref="AE51:AF51"/>
    <mergeCell ref="AG56:AH56"/>
    <mergeCell ref="AE55:AF55"/>
    <mergeCell ref="AA91:AB91"/>
    <mergeCell ref="AC91:AD91"/>
    <mergeCell ref="AE91:AF91"/>
    <mergeCell ref="AG91:AH91"/>
    <mergeCell ref="AC51:AD51"/>
    <mergeCell ref="AA50:AB50"/>
    <mergeCell ref="AA54:AB54"/>
    <mergeCell ref="AG65:AH65"/>
    <mergeCell ref="AE78:AF78"/>
    <mergeCell ref="AG79:AH79"/>
    <mergeCell ref="AE76:AF76"/>
    <mergeCell ref="AG85:AH85"/>
    <mergeCell ref="AA56:AB56"/>
    <mergeCell ref="AC83:AD83"/>
    <mergeCell ref="AC87:AD87"/>
    <mergeCell ref="AG60:AH60"/>
    <mergeCell ref="AG51:AH51"/>
    <mergeCell ref="AA51:AB51"/>
    <mergeCell ref="AA83:AB83"/>
    <mergeCell ref="AA85:AB85"/>
    <mergeCell ref="AC85:AD85"/>
    <mergeCell ref="AE85:AF85"/>
    <mergeCell ref="AE83:AF83"/>
    <mergeCell ref="AA74:AB74"/>
    <mergeCell ref="AC74:AD74"/>
    <mergeCell ref="AC52:AD52"/>
    <mergeCell ref="AC53:AD53"/>
    <mergeCell ref="AE53:AF53"/>
    <mergeCell ref="AG53:AH53"/>
    <mergeCell ref="AI51:AJ51"/>
    <mergeCell ref="AY64:AZ64"/>
    <mergeCell ref="BK64:BL64"/>
    <mergeCell ref="CA57:CB57"/>
    <mergeCell ref="BU57:BV57"/>
    <mergeCell ref="BW57:BX57"/>
    <mergeCell ref="BY57:BZ57"/>
    <mergeCell ref="BO57:BP57"/>
    <mergeCell ref="BY64:BZ64"/>
    <mergeCell ref="BK52:BL52"/>
    <mergeCell ref="AY52:AZ52"/>
    <mergeCell ref="AC61:AD61"/>
    <mergeCell ref="BK59:BL59"/>
    <mergeCell ref="BI59:BJ59"/>
    <mergeCell ref="AK61:AL61"/>
    <mergeCell ref="AE60:AF60"/>
    <mergeCell ref="AC59:AD59"/>
    <mergeCell ref="AS60:AT60"/>
    <mergeCell ref="AO57:AP57"/>
    <mergeCell ref="AE52:AF52"/>
    <mergeCell ref="AC57:AD57"/>
    <mergeCell ref="AI53:AJ53"/>
    <mergeCell ref="AI56:AJ56"/>
    <mergeCell ref="BM57:BN57"/>
    <mergeCell ref="AM61:AN61"/>
    <mergeCell ref="AQ63:AR63"/>
    <mergeCell ref="AQ58:AR58"/>
    <mergeCell ref="AS58:AT58"/>
    <mergeCell ref="AC56:AD56"/>
    <mergeCell ref="AI60:AJ60"/>
    <mergeCell ref="AM59:AN59"/>
    <mergeCell ref="AO59:AP59"/>
    <mergeCell ref="BO59:BP59"/>
    <mergeCell ref="BO54:BP54"/>
    <mergeCell ref="AC55:AD55"/>
    <mergeCell ref="AO55:AP55"/>
    <mergeCell ref="AQ54:AR54"/>
    <mergeCell ref="AM53:AN53"/>
    <mergeCell ref="AO56:AP56"/>
    <mergeCell ref="AQ56:AR56"/>
    <mergeCell ref="AS56:AT56"/>
    <mergeCell ref="AM56:AN56"/>
    <mergeCell ref="BG55:BH55"/>
    <mergeCell ref="BC59:BD59"/>
    <mergeCell ref="AW59:AX59"/>
    <mergeCell ref="BM54:BN54"/>
    <mergeCell ref="BM53:BN53"/>
    <mergeCell ref="BW83:BX83"/>
    <mergeCell ref="BW89:BX89"/>
    <mergeCell ref="BG60:BH60"/>
    <mergeCell ref="BE60:BF60"/>
    <mergeCell ref="BM60:BN60"/>
    <mergeCell ref="BG59:BH59"/>
    <mergeCell ref="BK60:BL60"/>
    <mergeCell ref="BM62:BN62"/>
    <mergeCell ref="BK61:BL61"/>
    <mergeCell ref="AQ75:AR75"/>
    <mergeCell ref="AQ80:AR80"/>
    <mergeCell ref="BA87:BB87"/>
    <mergeCell ref="BC87:BD87"/>
    <mergeCell ref="AS85:AT85"/>
    <mergeCell ref="AO70:AP73"/>
    <mergeCell ref="AS79:AT79"/>
    <mergeCell ref="BA70:BB73"/>
    <mergeCell ref="CE60:CF60"/>
    <mergeCell ref="BY62:BZ62"/>
    <mergeCell ref="CA68:CF68"/>
    <mergeCell ref="BU69:BZ69"/>
    <mergeCell ref="CE63:CF63"/>
    <mergeCell ref="CE62:CF62"/>
    <mergeCell ref="BU61:BV61"/>
    <mergeCell ref="BS63:BT63"/>
    <mergeCell ref="AK55:AL55"/>
    <mergeCell ref="AM60:AN60"/>
    <mergeCell ref="AK52:AL52"/>
    <mergeCell ref="AK53:AL53"/>
    <mergeCell ref="AK54:AL54"/>
    <mergeCell ref="AM54:AN54"/>
    <mergeCell ref="AI52:AJ52"/>
    <mergeCell ref="AK60:AL60"/>
    <mergeCell ref="AK59:AL59"/>
    <mergeCell ref="AO52:AP52"/>
    <mergeCell ref="BO53:BP53"/>
    <mergeCell ref="BA54:BB54"/>
    <mergeCell ref="BG53:BH53"/>
    <mergeCell ref="AK62:AL62"/>
    <mergeCell ref="AK63:AL63"/>
    <mergeCell ref="AI63:AJ63"/>
    <mergeCell ref="BW59:BX59"/>
    <mergeCell ref="CC62:CD62"/>
    <mergeCell ref="BY61:BZ61"/>
    <mergeCell ref="BY63:BZ63"/>
    <mergeCell ref="BO61:BP61"/>
    <mergeCell ref="BG63:BH63"/>
    <mergeCell ref="CC61:CD61"/>
    <mergeCell ref="BM59:BN59"/>
    <mergeCell ref="CC63:CD63"/>
    <mergeCell ref="CA64:CB64"/>
    <mergeCell ref="BQ59:BR59"/>
    <mergeCell ref="BE59:BF59"/>
    <mergeCell ref="BS62:BT62"/>
    <mergeCell ref="BU63:BV63"/>
    <mergeCell ref="BW63:BX63"/>
    <mergeCell ref="CA62:CB62"/>
    <mergeCell ref="CA61:CB61"/>
    <mergeCell ref="BU126:BV129"/>
    <mergeCell ref="BW126:BX129"/>
    <mergeCell ref="BY126:BZ129"/>
    <mergeCell ref="BW104:BX104"/>
    <mergeCell ref="CE130:CF130"/>
    <mergeCell ref="BY132:BZ132"/>
    <mergeCell ref="BY70:BZ73"/>
    <mergeCell ref="BU89:BV89"/>
    <mergeCell ref="BS70:BT73"/>
    <mergeCell ref="BU70:BV73"/>
    <mergeCell ref="BU78:BV78"/>
    <mergeCell ref="BU77:BV77"/>
    <mergeCell ref="BU82:BV82"/>
    <mergeCell ref="BY81:BZ81"/>
    <mergeCell ref="BY79:BZ79"/>
    <mergeCell ref="BW80:BX80"/>
    <mergeCell ref="BY80:BZ80"/>
    <mergeCell ref="BK65:BL65"/>
    <mergeCell ref="BE74:BF74"/>
    <mergeCell ref="BE84:BF84"/>
    <mergeCell ref="BI89:BJ89"/>
    <mergeCell ref="CE98:CF98"/>
    <mergeCell ref="CE99:CF99"/>
    <mergeCell ref="CA153:CF153"/>
    <mergeCell ref="CC150:CD150"/>
    <mergeCell ref="CA152:CF152"/>
    <mergeCell ref="CC141:CD141"/>
    <mergeCell ref="BY109:BZ109"/>
    <mergeCell ref="BQ98:BR98"/>
    <mergeCell ref="BY89:BZ89"/>
    <mergeCell ref="BS97:BT97"/>
    <mergeCell ref="BS109:BT109"/>
    <mergeCell ref="BU109:BV109"/>
    <mergeCell ref="BW91:BX91"/>
    <mergeCell ref="BW107:BX107"/>
    <mergeCell ref="BW102:BX102"/>
    <mergeCell ref="BU97:BV97"/>
    <mergeCell ref="CC64:CD64"/>
    <mergeCell ref="CA90:CB90"/>
    <mergeCell ref="BI67:BT67"/>
    <mergeCell ref="CE64:CF64"/>
    <mergeCell ref="CA69:CF69"/>
    <mergeCell ref="BU67:CF67"/>
    <mergeCell ref="CA65:CB65"/>
    <mergeCell ref="BS107:BT107"/>
    <mergeCell ref="BQ134:BR134"/>
    <mergeCell ref="BS135:BT135"/>
    <mergeCell ref="BS134:BT134"/>
    <mergeCell ref="CC149:CD149"/>
    <mergeCell ref="CC146:CD146"/>
    <mergeCell ref="CE126:CF129"/>
    <mergeCell ref="CE132:CF132"/>
    <mergeCell ref="CC131:CD131"/>
    <mergeCell ref="BM82:BN82"/>
    <mergeCell ref="BI69:BN69"/>
    <mergeCell ref="CE142:CF142"/>
    <mergeCell ref="CE141:CF141"/>
    <mergeCell ref="BK134:BL134"/>
    <mergeCell ref="BK137:BL137"/>
    <mergeCell ref="BM137:BN137"/>
    <mergeCell ref="BI131:BJ131"/>
    <mergeCell ref="BW134:BX134"/>
    <mergeCell ref="CA126:CB129"/>
    <mergeCell ref="AQ61:AR61"/>
    <mergeCell ref="AU63:AV63"/>
    <mergeCell ref="AU61:AV61"/>
    <mergeCell ref="AY63:AZ63"/>
    <mergeCell ref="AS61:AT61"/>
    <mergeCell ref="BE61:BF61"/>
    <mergeCell ref="BG61:BH61"/>
    <mergeCell ref="BG62:BH62"/>
    <mergeCell ref="BK62:BL62"/>
    <mergeCell ref="BE62:BF62"/>
    <mergeCell ref="BM63:BN63"/>
    <mergeCell ref="BO70:BP73"/>
    <mergeCell ref="AQ69:AV69"/>
    <mergeCell ref="BE65:BF65"/>
    <mergeCell ref="BM75:BN75"/>
    <mergeCell ref="BG74:BH74"/>
    <mergeCell ref="BO63:BP63"/>
    <mergeCell ref="BG70:BH73"/>
    <mergeCell ref="BI61:BJ61"/>
    <mergeCell ref="BQ63:BR63"/>
    <mergeCell ref="BI63:BJ63"/>
    <mergeCell ref="BG79:BH79"/>
    <mergeCell ref="BO69:BT69"/>
    <mergeCell ref="BI65:BJ65"/>
    <mergeCell ref="BC70:BD73"/>
    <mergeCell ref="BC75:BD75"/>
    <mergeCell ref="BE75:BF75"/>
    <mergeCell ref="AW65:AX65"/>
    <mergeCell ref="AS70:AT73"/>
    <mergeCell ref="AY75:AZ75"/>
    <mergeCell ref="AY65:AZ65"/>
    <mergeCell ref="AW67:BH67"/>
    <mergeCell ref="BK78:BL78"/>
    <mergeCell ref="AU80:AV80"/>
    <mergeCell ref="AY74:AZ74"/>
    <mergeCell ref="AW77:AX77"/>
    <mergeCell ref="BA74:BB74"/>
    <mergeCell ref="AW75:AX75"/>
    <mergeCell ref="BA77:BB77"/>
    <mergeCell ref="AQ68:AV68"/>
    <mergeCell ref="BC68:BH68"/>
    <mergeCell ref="BC74:BD74"/>
    <mergeCell ref="AU70:AV73"/>
    <mergeCell ref="AY70:AZ73"/>
    <mergeCell ref="AU78:AV78"/>
    <mergeCell ref="AU77:AV77"/>
    <mergeCell ref="AW76:AX76"/>
    <mergeCell ref="AY76:AZ76"/>
    <mergeCell ref="AW68:BB68"/>
    <mergeCell ref="BA75:BB75"/>
    <mergeCell ref="AQ65:AR65"/>
    <mergeCell ref="AU79:AV79"/>
    <mergeCell ref="AY80:AZ80"/>
    <mergeCell ref="BW135:BX135"/>
    <mergeCell ref="BO82:BP82"/>
    <mergeCell ref="BM80:BN80"/>
    <mergeCell ref="AO80:AP80"/>
    <mergeCell ref="AO75:AP75"/>
    <mergeCell ref="AO77:AP77"/>
    <mergeCell ref="BO91:BP91"/>
    <mergeCell ref="BQ91:BR91"/>
    <mergeCell ref="BG81:BH81"/>
    <mergeCell ref="BM81:BN81"/>
    <mergeCell ref="BE81:BF81"/>
    <mergeCell ref="BS82:BT82"/>
    <mergeCell ref="BQ81:BR81"/>
    <mergeCell ref="BQ78:BR78"/>
    <mergeCell ref="BM78:BN78"/>
    <mergeCell ref="BO84:BP84"/>
    <mergeCell ref="AW91:AX91"/>
    <mergeCell ref="AY91:AZ91"/>
    <mergeCell ref="BA91:BB91"/>
    <mergeCell ref="BQ80:BR80"/>
    <mergeCell ref="BO78:BP78"/>
    <mergeCell ref="BO76:BP76"/>
    <mergeCell ref="BQ76:BR76"/>
    <mergeCell ref="AK123:AV123"/>
    <mergeCell ref="BG75:BH75"/>
    <mergeCell ref="BE110:BF110"/>
    <mergeCell ref="AW107:AX107"/>
    <mergeCell ref="AW105:AX105"/>
    <mergeCell ref="BA78:BB78"/>
    <mergeCell ref="BW75:BX75"/>
    <mergeCell ref="BK80:BL80"/>
    <mergeCell ref="AM78:AN78"/>
    <mergeCell ref="U141:V141"/>
    <mergeCell ref="AU132:AV132"/>
    <mergeCell ref="AO109:AP109"/>
    <mergeCell ref="AQ132:AR132"/>
    <mergeCell ref="AS110:AT110"/>
    <mergeCell ref="AS130:AT130"/>
    <mergeCell ref="AQ130:AR130"/>
    <mergeCell ref="AK130:AL130"/>
    <mergeCell ref="AI110:AJ110"/>
    <mergeCell ref="AG110:AH110"/>
    <mergeCell ref="AQ134:AR134"/>
    <mergeCell ref="AK153:AP153"/>
    <mergeCell ref="AM144:AN144"/>
    <mergeCell ref="AK122:CF122"/>
    <mergeCell ref="AS126:AT129"/>
    <mergeCell ref="BI123:BT123"/>
    <mergeCell ref="BU123:CF123"/>
    <mergeCell ref="BC126:BD129"/>
    <mergeCell ref="BE126:BF129"/>
    <mergeCell ref="BG126:BH129"/>
    <mergeCell ref="AA152:AB152"/>
    <mergeCell ref="AC151:AD151"/>
    <mergeCell ref="BW136:BX136"/>
    <mergeCell ref="BG135:BH135"/>
    <mergeCell ref="BA126:BB129"/>
    <mergeCell ref="BS144:BT144"/>
    <mergeCell ref="BW137:BX137"/>
    <mergeCell ref="BU142:BV142"/>
    <mergeCell ref="BW146:BX146"/>
    <mergeCell ref="CE145:CF145"/>
    <mergeCell ref="CC145:CD145"/>
    <mergeCell ref="AK135:AL135"/>
    <mergeCell ref="AG136:AH136"/>
    <mergeCell ref="AI136:AJ136"/>
    <mergeCell ref="AM140:AN140"/>
    <mergeCell ref="BA133:BB133"/>
    <mergeCell ref="BI140:BJ140"/>
    <mergeCell ref="BE135:BF135"/>
    <mergeCell ref="BE134:BF134"/>
    <mergeCell ref="BI136:BJ136"/>
    <mergeCell ref="W137:X137"/>
    <mergeCell ref="AE138:AF138"/>
    <mergeCell ref="Y138:Z138"/>
    <mergeCell ref="AA138:AB138"/>
    <mergeCell ref="AA137:AB137"/>
    <mergeCell ref="AE136:AF136"/>
    <mergeCell ref="Y135:Z135"/>
    <mergeCell ref="AE137:AF137"/>
    <mergeCell ref="AG135:AH135"/>
    <mergeCell ref="AG138:AH138"/>
    <mergeCell ref="AG140:AH140"/>
    <mergeCell ref="AO140:AP140"/>
    <mergeCell ref="AM137:AN137"/>
    <mergeCell ref="AI138:AJ138"/>
    <mergeCell ref="AK138:AL138"/>
    <mergeCell ref="AM135:AN135"/>
    <mergeCell ref="AM134:AN134"/>
    <mergeCell ref="AM136:AN136"/>
    <mergeCell ref="AO137:AP137"/>
    <mergeCell ref="AO136:AP136"/>
    <mergeCell ref="AA134:AB134"/>
    <mergeCell ref="AU137:AV137"/>
    <mergeCell ref="T166:X166"/>
    <mergeCell ref="AZ166:BF166"/>
    <mergeCell ref="W91:X91"/>
    <mergeCell ref="Y91:Z91"/>
    <mergeCell ref="W130:X130"/>
    <mergeCell ref="W102:X102"/>
    <mergeCell ref="AC102:AD102"/>
    <mergeCell ref="Y102:Z102"/>
    <mergeCell ref="D132:T132"/>
    <mergeCell ref="AE132:AF132"/>
    <mergeCell ref="W135:X135"/>
    <mergeCell ref="Y122:AJ122"/>
    <mergeCell ref="D149:T149"/>
    <mergeCell ref="AI132:AJ132"/>
    <mergeCell ref="AC138:AD138"/>
    <mergeCell ref="AI140:AJ140"/>
    <mergeCell ref="AI146:AJ146"/>
    <mergeCell ref="D133:T133"/>
    <mergeCell ref="AA123:AB129"/>
    <mergeCell ref="AC123:AJ123"/>
    <mergeCell ref="AA142:AB142"/>
    <mergeCell ref="Y132:Z132"/>
    <mergeCell ref="AM108:AN108"/>
    <mergeCell ref="AM100:AN100"/>
    <mergeCell ref="AS108:AT108"/>
    <mergeCell ref="AY108:AZ108"/>
    <mergeCell ref="AS134:AT134"/>
    <mergeCell ref="AU134:AV134"/>
    <mergeCell ref="AS135:AT135"/>
    <mergeCell ref="AO134:AP134"/>
    <mergeCell ref="AO132:AP132"/>
    <mergeCell ref="W132:X132"/>
    <mergeCell ref="AE154:AF154"/>
    <mergeCell ref="AE149:AF149"/>
    <mergeCell ref="AE150:AF150"/>
    <mergeCell ref="AG153:AH153"/>
    <mergeCell ref="AQ157:AV157"/>
    <mergeCell ref="CC65:CD65"/>
    <mergeCell ref="CC74:CD74"/>
    <mergeCell ref="BU79:BV79"/>
    <mergeCell ref="CC75:CD75"/>
    <mergeCell ref="CC76:CD76"/>
    <mergeCell ref="AO64:AP64"/>
    <mergeCell ref="BE64:BF64"/>
    <mergeCell ref="BE70:BF73"/>
    <mergeCell ref="BM74:BN74"/>
    <mergeCell ref="BI74:BJ74"/>
    <mergeCell ref="BU76:BV76"/>
    <mergeCell ref="CA76:CB76"/>
    <mergeCell ref="AW109:AX109"/>
    <mergeCell ref="AW80:AX80"/>
    <mergeCell ref="AY97:AZ97"/>
    <mergeCell ref="AY99:AZ99"/>
    <mergeCell ref="AW79:AX79"/>
    <mergeCell ref="AW104:AX104"/>
    <mergeCell ref="AW106:AX106"/>
    <mergeCell ref="BI110:BJ110"/>
    <mergeCell ref="BG110:BH110"/>
    <mergeCell ref="BG86:BH86"/>
    <mergeCell ref="BI106:BJ106"/>
    <mergeCell ref="BC104:BD104"/>
    <mergeCell ref="BI98:BJ98"/>
    <mergeCell ref="BE98:BF98"/>
    <mergeCell ref="BA141:BB141"/>
    <mergeCell ref="BK54:BL54"/>
    <mergeCell ref="AW52:AX52"/>
    <mergeCell ref="AY50:AZ50"/>
    <mergeCell ref="BE57:BF57"/>
    <mergeCell ref="BA53:BB53"/>
    <mergeCell ref="AQ53:AR53"/>
    <mergeCell ref="AS53:AT53"/>
    <mergeCell ref="BS57:BT57"/>
    <mergeCell ref="AK74:AL74"/>
    <mergeCell ref="BU59:BV59"/>
    <mergeCell ref="CA75:CB75"/>
    <mergeCell ref="BU74:BV74"/>
    <mergeCell ref="BY74:BZ74"/>
    <mergeCell ref="BY65:BZ65"/>
    <mergeCell ref="BQ65:BR65"/>
    <mergeCell ref="AQ60:AR60"/>
    <mergeCell ref="AU60:AV60"/>
    <mergeCell ref="AQ70:AR73"/>
    <mergeCell ref="AO74:AP74"/>
    <mergeCell ref="BS60:BT60"/>
    <mergeCell ref="BM61:BN61"/>
    <mergeCell ref="BW61:BX61"/>
    <mergeCell ref="BU60:BV60"/>
    <mergeCell ref="BU62:BV62"/>
    <mergeCell ref="BY60:BZ60"/>
    <mergeCell ref="BA65:BB65"/>
    <mergeCell ref="BU65:BV65"/>
    <mergeCell ref="BW65:BX65"/>
    <mergeCell ref="AY59:AZ59"/>
    <mergeCell ref="AQ74:AR74"/>
    <mergeCell ref="BQ64:BR64"/>
    <mergeCell ref="AU65:AV65"/>
    <mergeCell ref="BI54:BJ54"/>
    <mergeCell ref="AW55:AX55"/>
    <mergeCell ref="AY55:AZ55"/>
    <mergeCell ref="BE54:BF54"/>
    <mergeCell ref="BE55:BF55"/>
    <mergeCell ref="AE61:AF61"/>
    <mergeCell ref="AG59:AH59"/>
    <mergeCell ref="BI48:BJ48"/>
    <mergeCell ref="AO58:AP58"/>
    <mergeCell ref="AS51:AT51"/>
    <mergeCell ref="AU52:AV52"/>
    <mergeCell ref="AO49:AP49"/>
    <mergeCell ref="AQ57:AR57"/>
    <mergeCell ref="AU51:AV51"/>
    <mergeCell ref="AQ51:AR51"/>
    <mergeCell ref="AO54:AP54"/>
    <mergeCell ref="AS54:AT54"/>
    <mergeCell ref="AU54:AV54"/>
    <mergeCell ref="AO53:AP53"/>
    <mergeCell ref="AS52:AT52"/>
    <mergeCell ref="BI57:BJ57"/>
    <mergeCell ref="BA57:BB57"/>
    <mergeCell ref="BE53:BF53"/>
    <mergeCell ref="AW50:AX50"/>
    <mergeCell ref="BC50:BD50"/>
    <mergeCell ref="BI60:BJ60"/>
    <mergeCell ref="AS59:AT59"/>
    <mergeCell ref="BI52:BJ52"/>
    <mergeCell ref="BG57:BH57"/>
    <mergeCell ref="AY57:AZ57"/>
    <mergeCell ref="BC57:BD57"/>
    <mergeCell ref="AU53:AV53"/>
    <mergeCell ref="AQ52:AR52"/>
    <mergeCell ref="BG50:BH50"/>
    <mergeCell ref="AS49:AT49"/>
    <mergeCell ref="AU50:AV50"/>
    <mergeCell ref="BC52:BD52"/>
    <mergeCell ref="BE52:BF52"/>
    <mergeCell ref="BA51:BB51"/>
    <mergeCell ref="AY51:AZ51"/>
    <mergeCell ref="BC51:BD51"/>
    <mergeCell ref="AU58:AV58"/>
    <mergeCell ref="AW58:AX58"/>
    <mergeCell ref="AY58:AZ58"/>
    <mergeCell ref="AU62:AV62"/>
    <mergeCell ref="AW62:AX62"/>
    <mergeCell ref="AS50:AT50"/>
    <mergeCell ref="AO60:AP60"/>
    <mergeCell ref="AW51:AX51"/>
    <mergeCell ref="BC61:BD61"/>
    <mergeCell ref="AY54:AZ54"/>
    <mergeCell ref="BE58:BF58"/>
    <mergeCell ref="BG58:BH58"/>
    <mergeCell ref="AW49:AX49"/>
    <mergeCell ref="AY49:AZ49"/>
    <mergeCell ref="BC49:BD49"/>
    <mergeCell ref="BG51:BH51"/>
    <mergeCell ref="BA52:BB52"/>
    <mergeCell ref="BE50:BF50"/>
    <mergeCell ref="BC54:BD54"/>
    <mergeCell ref="BG54:BH54"/>
    <mergeCell ref="BC62:BD62"/>
    <mergeCell ref="AW53:AX53"/>
    <mergeCell ref="AM74:AN74"/>
    <mergeCell ref="AK78:AL78"/>
    <mergeCell ref="AM70:AN73"/>
    <mergeCell ref="AS76:AT76"/>
    <mergeCell ref="AS74:AT74"/>
    <mergeCell ref="AU74:AV74"/>
    <mergeCell ref="BA76:BB76"/>
    <mergeCell ref="B74:C74"/>
    <mergeCell ref="W62:X62"/>
    <mergeCell ref="B62:C62"/>
    <mergeCell ref="U62:V62"/>
    <mergeCell ref="D63:T63"/>
    <mergeCell ref="W74:X74"/>
    <mergeCell ref="D74:T74"/>
    <mergeCell ref="U74:V74"/>
    <mergeCell ref="D62:T62"/>
    <mergeCell ref="D59:T59"/>
    <mergeCell ref="AU59:AV59"/>
    <mergeCell ref="B77:C78"/>
    <mergeCell ref="AC77:AD77"/>
    <mergeCell ref="Y77:Z77"/>
    <mergeCell ref="AE77:AF77"/>
    <mergeCell ref="B75:C76"/>
    <mergeCell ref="D75:T75"/>
    <mergeCell ref="AO76:AP76"/>
    <mergeCell ref="AQ76:AR76"/>
    <mergeCell ref="Y75:Z75"/>
    <mergeCell ref="D77:T77"/>
    <mergeCell ref="AA75:AB75"/>
    <mergeCell ref="AC75:AD75"/>
    <mergeCell ref="AU76:AV76"/>
    <mergeCell ref="AU75:AV75"/>
    <mergeCell ref="BC60:BD60"/>
    <mergeCell ref="AW57:AX57"/>
    <mergeCell ref="AS57:AT57"/>
    <mergeCell ref="BA55:BB55"/>
    <mergeCell ref="BC55:BD55"/>
    <mergeCell ref="AW54:AX54"/>
    <mergeCell ref="AG58:AH58"/>
    <mergeCell ref="AI58:AJ58"/>
    <mergeCell ref="AE59:AF59"/>
    <mergeCell ref="AY62:AZ62"/>
    <mergeCell ref="BA58:BB58"/>
    <mergeCell ref="AK56:AL56"/>
    <mergeCell ref="AG61:AH61"/>
    <mergeCell ref="AI61:AJ61"/>
    <mergeCell ref="AQ62:AR62"/>
    <mergeCell ref="AM62:AN62"/>
    <mergeCell ref="AW64:AX64"/>
    <mergeCell ref="AY61:AZ61"/>
    <mergeCell ref="BA64:BB64"/>
    <mergeCell ref="AQ64:AR64"/>
    <mergeCell ref="AM64:AN64"/>
    <mergeCell ref="AQ55:AR55"/>
    <mergeCell ref="D53:T53"/>
    <mergeCell ref="U53:V53"/>
    <mergeCell ref="W53:X53"/>
    <mergeCell ref="Y53:Z53"/>
    <mergeCell ref="AA65:AB65"/>
    <mergeCell ref="D50:T50"/>
    <mergeCell ref="D51:T51"/>
    <mergeCell ref="Y67:Z73"/>
    <mergeCell ref="U57:V57"/>
    <mergeCell ref="U58:V58"/>
    <mergeCell ref="B51:C51"/>
    <mergeCell ref="B52:C52"/>
    <mergeCell ref="AA52:AB52"/>
    <mergeCell ref="W51:X51"/>
    <mergeCell ref="B55:C55"/>
    <mergeCell ref="Y65:Z65"/>
    <mergeCell ref="AA60:AB60"/>
    <mergeCell ref="AA64:AB64"/>
    <mergeCell ref="U51:V51"/>
    <mergeCell ref="AA55:AB55"/>
    <mergeCell ref="AA53:AB53"/>
    <mergeCell ref="Y64:Z64"/>
    <mergeCell ref="D48:T48"/>
    <mergeCell ref="D49:T49"/>
    <mergeCell ref="D56:T56"/>
    <mergeCell ref="W49:X49"/>
    <mergeCell ref="W57:X57"/>
    <mergeCell ref="B66:C73"/>
    <mergeCell ref="D66:T73"/>
    <mergeCell ref="B60:C61"/>
    <mergeCell ref="B49:C49"/>
    <mergeCell ref="U50:V50"/>
    <mergeCell ref="B57:C58"/>
    <mergeCell ref="B56:C56"/>
    <mergeCell ref="Y62:Z62"/>
    <mergeCell ref="U64:V64"/>
    <mergeCell ref="W64:X64"/>
    <mergeCell ref="Y52:Z52"/>
    <mergeCell ref="U56:V56"/>
    <mergeCell ref="W56:X56"/>
    <mergeCell ref="U61:V61"/>
    <mergeCell ref="W61:X61"/>
    <mergeCell ref="U59:V59"/>
    <mergeCell ref="Y61:Z61"/>
    <mergeCell ref="B53:C53"/>
    <mergeCell ref="U48:V48"/>
    <mergeCell ref="Y48:Z48"/>
    <mergeCell ref="W54:X54"/>
    <mergeCell ref="Y51:Z51"/>
    <mergeCell ref="Y50:Z50"/>
    <mergeCell ref="Y60:Z60"/>
    <mergeCell ref="W55:X55"/>
    <mergeCell ref="Y55:Z55"/>
    <mergeCell ref="Y54:Z54"/>
    <mergeCell ref="Y44:Z44"/>
    <mergeCell ref="BC41:BD41"/>
    <mergeCell ref="AG46:AH46"/>
    <mergeCell ref="AM47:AN47"/>
    <mergeCell ref="AK46:AL46"/>
    <mergeCell ref="AG50:AH50"/>
    <mergeCell ref="AA48:AB48"/>
    <mergeCell ref="AC47:AD47"/>
    <mergeCell ref="AC46:AD46"/>
    <mergeCell ref="AI50:AJ50"/>
    <mergeCell ref="AA46:AB46"/>
    <mergeCell ref="AC49:AD49"/>
    <mergeCell ref="AE47:AF47"/>
    <mergeCell ref="AE48:AF48"/>
    <mergeCell ref="W46:X46"/>
    <mergeCell ref="W41:X41"/>
    <mergeCell ref="BA49:BB49"/>
    <mergeCell ref="AG49:AH49"/>
    <mergeCell ref="Y47:Z47"/>
    <mergeCell ref="W45:X45"/>
    <mergeCell ref="AM42:AN42"/>
    <mergeCell ref="AG44:AH44"/>
    <mergeCell ref="AA43:AB43"/>
    <mergeCell ref="AC45:AD45"/>
    <mergeCell ref="AI45:AJ45"/>
    <mergeCell ref="AY46:AZ46"/>
    <mergeCell ref="AU46:AV46"/>
    <mergeCell ref="BA45:BB45"/>
    <mergeCell ref="BC45:BD45"/>
    <mergeCell ref="W50:X50"/>
    <mergeCell ref="AE50:AF50"/>
    <mergeCell ref="BA41:BB41"/>
    <mergeCell ref="U47:V47"/>
    <mergeCell ref="Y42:Z42"/>
    <mergeCell ref="Y46:Z46"/>
    <mergeCell ref="BA47:BB47"/>
    <mergeCell ref="W42:X42"/>
    <mergeCell ref="BA50:BB50"/>
    <mergeCell ref="AY45:AZ45"/>
    <mergeCell ref="AE44:AF44"/>
    <mergeCell ref="AE45:AF45"/>
    <mergeCell ref="AC44:AD44"/>
    <mergeCell ref="AA44:AB44"/>
    <mergeCell ref="AS46:AT46"/>
    <mergeCell ref="AS47:AT47"/>
    <mergeCell ref="AS48:AT48"/>
    <mergeCell ref="W59:X59"/>
    <mergeCell ref="Y59:Z59"/>
    <mergeCell ref="W52:X52"/>
    <mergeCell ref="U55:V55"/>
    <mergeCell ref="AE57:AF57"/>
    <mergeCell ref="AI57:AJ57"/>
    <mergeCell ref="AI59:AJ59"/>
    <mergeCell ref="AG52:AH52"/>
    <mergeCell ref="AQ50:AR50"/>
    <mergeCell ref="AC54:AD54"/>
    <mergeCell ref="AE54:AF54"/>
    <mergeCell ref="AG54:AH54"/>
    <mergeCell ref="AM51:AN51"/>
    <mergeCell ref="AO51:AP51"/>
    <mergeCell ref="AO50:AP50"/>
    <mergeCell ref="AE56:AF56"/>
    <mergeCell ref="AS43:AT43"/>
    <mergeCell ref="Y45:Z45"/>
    <mergeCell ref="D44:T44"/>
    <mergeCell ref="D47:T47"/>
    <mergeCell ref="AA47:AB47"/>
    <mergeCell ref="AA49:AB49"/>
    <mergeCell ref="AI48:AJ48"/>
    <mergeCell ref="AM50:AN50"/>
    <mergeCell ref="AG48:AH48"/>
    <mergeCell ref="AM46:AN46"/>
    <mergeCell ref="AQ47:AR47"/>
    <mergeCell ref="AO48:AP48"/>
    <mergeCell ref="AQ48:AR48"/>
    <mergeCell ref="AM48:AN48"/>
    <mergeCell ref="D42:T42"/>
    <mergeCell ref="AQ49:AR49"/>
    <mergeCell ref="AQ42:AR42"/>
    <mergeCell ref="AW44:AX44"/>
    <mergeCell ref="AY44:AZ44"/>
    <mergeCell ref="AI49:AJ49"/>
    <mergeCell ref="AE49:AF49"/>
    <mergeCell ref="AU49:AV49"/>
    <mergeCell ref="AW47:AX47"/>
    <mergeCell ref="AU48:AV48"/>
    <mergeCell ref="W43:X43"/>
    <mergeCell ref="U46:V46"/>
    <mergeCell ref="U49:V49"/>
    <mergeCell ref="AK50:AL50"/>
    <mergeCell ref="W47:X47"/>
    <mergeCell ref="W48:X48"/>
    <mergeCell ref="AI46:AJ46"/>
    <mergeCell ref="AE46:AF46"/>
    <mergeCell ref="Y49:Z49"/>
    <mergeCell ref="AC48:AD48"/>
    <mergeCell ref="B46:C46"/>
    <mergeCell ref="B50:C50"/>
    <mergeCell ref="AK49:AL49"/>
    <mergeCell ref="B47:C47"/>
    <mergeCell ref="B48:C48"/>
    <mergeCell ref="AO46:AP46"/>
    <mergeCell ref="AK47:AL47"/>
    <mergeCell ref="AG47:AH47"/>
    <mergeCell ref="AI47:AJ47"/>
    <mergeCell ref="D43:T43"/>
    <mergeCell ref="AA15:AC15"/>
    <mergeCell ref="AK37:AL40"/>
    <mergeCell ref="AE15:AH15"/>
    <mergeCell ref="B43:C43"/>
    <mergeCell ref="U43:V43"/>
    <mergeCell ref="U44:V44"/>
    <mergeCell ref="W44:X44"/>
    <mergeCell ref="B42:C42"/>
    <mergeCell ref="AE41:AF41"/>
    <mergeCell ref="AM41:AN41"/>
    <mergeCell ref="AK41:AL41"/>
    <mergeCell ref="AM49:AN49"/>
    <mergeCell ref="AK48:AL48"/>
    <mergeCell ref="AO47:AP47"/>
    <mergeCell ref="AO45:AP45"/>
    <mergeCell ref="AO44:AP44"/>
    <mergeCell ref="C24:D24"/>
    <mergeCell ref="B41:C41"/>
    <mergeCell ref="R15:U15"/>
    <mergeCell ref="U41:V41"/>
    <mergeCell ref="U42:V42"/>
    <mergeCell ref="D45:T45"/>
    <mergeCell ref="AW34:BH34"/>
    <mergeCell ref="AJ15:AL15"/>
    <mergeCell ref="AI42:AJ42"/>
    <mergeCell ref="Y33:AJ33"/>
    <mergeCell ref="AA41:AB41"/>
    <mergeCell ref="AI35:AJ40"/>
    <mergeCell ref="AK35:AP35"/>
    <mergeCell ref="AO37:AP40"/>
    <mergeCell ref="AA34:AB40"/>
    <mergeCell ref="AC34:AJ34"/>
    <mergeCell ref="AO41:AP41"/>
    <mergeCell ref="AA42:AB42"/>
    <mergeCell ref="Y41:Z41"/>
    <mergeCell ref="AG41:AH41"/>
    <mergeCell ref="AM45:AN45"/>
    <mergeCell ref="AK42:AL42"/>
    <mergeCell ref="AA45:AB45"/>
    <mergeCell ref="AC43:AD43"/>
    <mergeCell ref="AK44:AL44"/>
    <mergeCell ref="AG45:AH45"/>
    <mergeCell ref="AI44:AJ44"/>
    <mergeCell ref="AC35:AD40"/>
    <mergeCell ref="AC42:AD42"/>
    <mergeCell ref="AC41:AD41"/>
    <mergeCell ref="AK36:AP36"/>
    <mergeCell ref="AO42:AP42"/>
    <mergeCell ref="AM44:AN44"/>
    <mergeCell ref="AK45:AL45"/>
    <mergeCell ref="AI41:AJ41"/>
    <mergeCell ref="AG42:AH42"/>
    <mergeCell ref="AK34:AV34"/>
    <mergeCell ref="AS37:AT40"/>
    <mergeCell ref="BG41:BH41"/>
    <mergeCell ref="BY42:BZ42"/>
    <mergeCell ref="BK44:BL44"/>
    <mergeCell ref="BM44:BN44"/>
    <mergeCell ref="BQ44:BR44"/>
    <mergeCell ref="BY44:BZ44"/>
    <mergeCell ref="AE35:AF40"/>
    <mergeCell ref="AE43:AF43"/>
    <mergeCell ref="AE42:AF42"/>
    <mergeCell ref="BW42:BX42"/>
    <mergeCell ref="BU42:BV42"/>
    <mergeCell ref="AU42:AV42"/>
    <mergeCell ref="AW42:AX42"/>
    <mergeCell ref="AY42:AZ42"/>
    <mergeCell ref="AU44:AV44"/>
    <mergeCell ref="BA44:BB44"/>
    <mergeCell ref="BA43:BB43"/>
    <mergeCell ref="AS44:AT44"/>
    <mergeCell ref="AY43:AZ43"/>
    <mergeCell ref="AW35:BB35"/>
    <mergeCell ref="BC42:BD42"/>
    <mergeCell ref="BC35:BH35"/>
    <mergeCell ref="BA42:BB42"/>
    <mergeCell ref="AY41:AZ41"/>
    <mergeCell ref="BC43:BD43"/>
    <mergeCell ref="BI42:BJ42"/>
    <mergeCell ref="BK43:BL43"/>
    <mergeCell ref="BE44:BF44"/>
    <mergeCell ref="AQ43:AR43"/>
    <mergeCell ref="BA37:BB40"/>
    <mergeCell ref="BW41:BX41"/>
    <mergeCell ref="BO35:BT35"/>
    <mergeCell ref="AW48:AX48"/>
    <mergeCell ref="BI44:BJ44"/>
    <mergeCell ref="AW43:AX43"/>
    <mergeCell ref="BC44:BD44"/>
    <mergeCell ref="BA46:BB46"/>
    <mergeCell ref="BC46:BD46"/>
    <mergeCell ref="AW45:AX45"/>
    <mergeCell ref="BC47:BD47"/>
    <mergeCell ref="BA48:BB48"/>
    <mergeCell ref="BE48:BF48"/>
    <mergeCell ref="BC48:BD48"/>
    <mergeCell ref="BG46:BH46"/>
    <mergeCell ref="BI15:BL20"/>
    <mergeCell ref="AU41:AV41"/>
    <mergeCell ref="AW15:AY15"/>
    <mergeCell ref="BA15:BD15"/>
    <mergeCell ref="BK41:BL41"/>
    <mergeCell ref="AR15:AU15"/>
    <mergeCell ref="AQ41:AR41"/>
    <mergeCell ref="BC37:BD40"/>
    <mergeCell ref="AS41:AT41"/>
    <mergeCell ref="AW41:AX41"/>
    <mergeCell ref="BE41:BF41"/>
    <mergeCell ref="BI41:BJ41"/>
    <mergeCell ref="AQ37:AR40"/>
    <mergeCell ref="AY37:AZ40"/>
    <mergeCell ref="BC36:BH36"/>
    <mergeCell ref="BG37:BH40"/>
    <mergeCell ref="BI37:BJ40"/>
    <mergeCell ref="BE37:BF40"/>
    <mergeCell ref="BE15:BH20"/>
    <mergeCell ref="BE21:BH21"/>
    <mergeCell ref="AS45:AT45"/>
    <mergeCell ref="AQ44:AR44"/>
    <mergeCell ref="AW46:AX46"/>
    <mergeCell ref="AQ46:AR46"/>
    <mergeCell ref="AU45:AV45"/>
    <mergeCell ref="AQ45:AR45"/>
    <mergeCell ref="AU43:AV43"/>
    <mergeCell ref="BS44:BT44"/>
    <mergeCell ref="BS45:BT45"/>
    <mergeCell ref="BU45:BV45"/>
    <mergeCell ref="BW45:BX45"/>
    <mergeCell ref="BY45:BZ45"/>
    <mergeCell ref="BI45:BJ45"/>
    <mergeCell ref="BG44:BH44"/>
    <mergeCell ref="BG45:BH45"/>
    <mergeCell ref="BI43:BJ43"/>
    <mergeCell ref="BE47:BF47"/>
    <mergeCell ref="BI47:BJ47"/>
    <mergeCell ref="AU47:AV47"/>
    <mergeCell ref="AY47:AZ47"/>
    <mergeCell ref="BI51:BJ51"/>
    <mergeCell ref="BE51:BF51"/>
    <mergeCell ref="BS49:BT49"/>
    <mergeCell ref="CA48:CB48"/>
    <mergeCell ref="BM46:BN46"/>
    <mergeCell ref="CA51:CB51"/>
    <mergeCell ref="BI46:BJ46"/>
    <mergeCell ref="BE46:BF46"/>
    <mergeCell ref="BM45:BN45"/>
    <mergeCell ref="CC44:CD44"/>
    <mergeCell ref="BO45:BP45"/>
    <mergeCell ref="BQ47:BR47"/>
    <mergeCell ref="BO50:BP50"/>
    <mergeCell ref="BU46:BV46"/>
    <mergeCell ref="BY47:BZ47"/>
    <mergeCell ref="BM50:BN50"/>
    <mergeCell ref="BG48:BH48"/>
    <mergeCell ref="BM49:BN49"/>
    <mergeCell ref="BI49:BJ49"/>
    <mergeCell ref="CC45:CD45"/>
    <mergeCell ref="BS48:BT48"/>
    <mergeCell ref="BY48:BZ48"/>
    <mergeCell ref="CA47:CB47"/>
    <mergeCell ref="BW47:BX47"/>
    <mergeCell ref="BS47:BT47"/>
    <mergeCell ref="BS51:BT51"/>
    <mergeCell ref="BS50:BT50"/>
    <mergeCell ref="BO49:BP49"/>
    <mergeCell ref="BQ46:BR46"/>
    <mergeCell ref="BO51:BP51"/>
    <mergeCell ref="CA42:CB42"/>
    <mergeCell ref="CE43:CF43"/>
    <mergeCell ref="BY41:BZ41"/>
    <mergeCell ref="BK46:BL46"/>
    <mergeCell ref="BK37:BL40"/>
    <mergeCell ref="BK48:BL48"/>
    <mergeCell ref="BO48:BP48"/>
    <mergeCell ref="BK47:BL47"/>
    <mergeCell ref="BO37:BP40"/>
    <mergeCell ref="BM37:BN40"/>
    <mergeCell ref="BK42:BL42"/>
    <mergeCell ref="BW51:BX51"/>
    <mergeCell ref="CA50:CB50"/>
    <mergeCell ref="BO44:BP44"/>
    <mergeCell ref="BO43:BP43"/>
    <mergeCell ref="BY49:BZ49"/>
    <mergeCell ref="BY46:BZ46"/>
    <mergeCell ref="BQ49:BR49"/>
    <mergeCell ref="BQ43:BR43"/>
    <mergeCell ref="BS42:BT42"/>
    <mergeCell ref="BK49:BL49"/>
    <mergeCell ref="BK51:BL51"/>
    <mergeCell ref="BK45:BL45"/>
    <mergeCell ref="BM41:BN41"/>
    <mergeCell ref="BO41:BP41"/>
    <mergeCell ref="BQ51:BR51"/>
    <mergeCell ref="CE45:CF45"/>
    <mergeCell ref="CC42:CD42"/>
    <mergeCell ref="CC41:CD41"/>
    <mergeCell ref="CA45:CB45"/>
    <mergeCell ref="CA44:CB44"/>
    <mergeCell ref="CE47:CF47"/>
    <mergeCell ref="CE48:CF48"/>
    <mergeCell ref="BU47:BV47"/>
    <mergeCell ref="BU48:BV48"/>
    <mergeCell ref="CC52:CD52"/>
    <mergeCell ref="CC47:CD47"/>
    <mergeCell ref="CA52:CB52"/>
    <mergeCell ref="BW44:BX44"/>
    <mergeCell ref="BW46:BX46"/>
    <mergeCell ref="BW50:BX50"/>
    <mergeCell ref="CC51:CD51"/>
    <mergeCell ref="BY51:BZ51"/>
    <mergeCell ref="CC48:CD48"/>
    <mergeCell ref="BW48:BX48"/>
    <mergeCell ref="CA49:CB49"/>
    <mergeCell ref="CC50:CD50"/>
    <mergeCell ref="BW49:BX49"/>
    <mergeCell ref="BU49:BV49"/>
    <mergeCell ref="BU50:BV50"/>
    <mergeCell ref="BU51:BV51"/>
    <mergeCell ref="CA150:CB150"/>
    <mergeCell ref="CE149:CF149"/>
    <mergeCell ref="BW145:BX145"/>
    <mergeCell ref="CE146:CF146"/>
    <mergeCell ref="CC140:CD140"/>
    <mergeCell ref="CE144:CF144"/>
    <mergeCell ref="CE138:CF138"/>
    <mergeCell ref="AW153:BB153"/>
    <mergeCell ref="BA102:BB102"/>
    <mergeCell ref="BM109:BN109"/>
    <mergeCell ref="BC132:BD132"/>
    <mergeCell ref="BE132:BF132"/>
    <mergeCell ref="BC131:BD131"/>
    <mergeCell ref="BC130:BD130"/>
    <mergeCell ref="BK108:BL108"/>
    <mergeCell ref="BA138:BB138"/>
    <mergeCell ref="BA134:BB134"/>
    <mergeCell ref="BA140:BB140"/>
    <mergeCell ref="BM140:BN140"/>
    <mergeCell ref="BC140:BD140"/>
    <mergeCell ref="BG142:BH142"/>
    <mergeCell ref="BI142:BJ142"/>
    <mergeCell ref="BM141:BN141"/>
    <mergeCell ref="BG141:BH141"/>
    <mergeCell ref="AW130:AX130"/>
    <mergeCell ref="BI109:BJ109"/>
    <mergeCell ref="AY137:AZ137"/>
    <mergeCell ref="BA135:BB135"/>
    <mergeCell ref="AY133:AZ133"/>
    <mergeCell ref="AY136:AZ136"/>
    <mergeCell ref="AY135:AZ135"/>
    <mergeCell ref="BY136:BZ136"/>
    <mergeCell ref="BS136:BT136"/>
    <mergeCell ref="BQ136:BR136"/>
    <mergeCell ref="BU136:BV136"/>
    <mergeCell ref="BG109:BH109"/>
    <mergeCell ref="BK138:BL138"/>
    <mergeCell ref="BC135:BD135"/>
    <mergeCell ref="BG136:BH136"/>
    <mergeCell ref="BE137:BF137"/>
    <mergeCell ref="BK84:BL84"/>
    <mergeCell ref="BM103:BN103"/>
    <mergeCell ref="AY48:AZ48"/>
    <mergeCell ref="BM130:BN130"/>
    <mergeCell ref="BC107:BD107"/>
    <mergeCell ref="BC108:BD108"/>
    <mergeCell ref="BA107:BB107"/>
    <mergeCell ref="BU138:BV138"/>
    <mergeCell ref="BM65:BN65"/>
    <mergeCell ref="BO65:BP65"/>
    <mergeCell ref="BU53:BV53"/>
    <mergeCell ref="BU134:BV134"/>
    <mergeCell ref="BK135:BL135"/>
    <mergeCell ref="BM133:BN133"/>
    <mergeCell ref="BQ133:BR133"/>
    <mergeCell ref="BQ135:BR135"/>
    <mergeCell ref="BQ130:BR130"/>
    <mergeCell ref="BS126:BT129"/>
    <mergeCell ref="BQ103:BR103"/>
    <mergeCell ref="BS103:BT103"/>
    <mergeCell ref="BA108:BB108"/>
    <mergeCell ref="BE136:BF136"/>
    <mergeCell ref="BA109:BB109"/>
    <mergeCell ref="BA136:BB136"/>
    <mergeCell ref="BW53:BX53"/>
    <mergeCell ref="BY53:BZ53"/>
    <mergeCell ref="BM48:BN48"/>
    <mergeCell ref="BC64:BD64"/>
    <mergeCell ref="BC77:BD77"/>
    <mergeCell ref="BM52:BN52"/>
    <mergeCell ref="BG52:BH52"/>
    <mergeCell ref="BG102:BH102"/>
    <mergeCell ref="BI102:BJ102"/>
    <mergeCell ref="BI80:BJ80"/>
    <mergeCell ref="BG84:BH84"/>
    <mergeCell ref="BG93:BH93"/>
    <mergeCell ref="CC110:CD110"/>
    <mergeCell ref="BQ107:BR107"/>
    <mergeCell ref="BW132:BX132"/>
    <mergeCell ref="BU130:BV130"/>
    <mergeCell ref="BY110:BZ110"/>
    <mergeCell ref="BW110:BX110"/>
    <mergeCell ref="CC97:CD97"/>
    <mergeCell ref="BO107:BP107"/>
    <mergeCell ref="BU107:BV107"/>
    <mergeCell ref="BQ132:BR132"/>
    <mergeCell ref="BM132:BN132"/>
    <mergeCell ref="BM110:BN110"/>
    <mergeCell ref="BO109:BP109"/>
    <mergeCell ref="BS108:BT108"/>
    <mergeCell ref="BQ108:BR108"/>
    <mergeCell ref="BY98:BZ98"/>
    <mergeCell ref="BY101:BZ101"/>
    <mergeCell ref="CC99:CD99"/>
    <mergeCell ref="CA100:CB100"/>
    <mergeCell ref="BO131:BP131"/>
    <mergeCell ref="CC137:CD137"/>
    <mergeCell ref="BQ137:BR137"/>
    <mergeCell ref="BY133:BZ133"/>
    <mergeCell ref="AY150:AZ150"/>
    <mergeCell ref="BM106:BN106"/>
    <mergeCell ref="BI137:BJ137"/>
    <mergeCell ref="BG107:BH107"/>
    <mergeCell ref="BG133:BH133"/>
    <mergeCell ref="BK110:BL110"/>
    <mergeCell ref="BI132:BJ132"/>
    <mergeCell ref="BA132:BB132"/>
    <mergeCell ref="BC125:BH125"/>
    <mergeCell ref="BK107:BL107"/>
    <mergeCell ref="BM107:BN107"/>
    <mergeCell ref="BM134:BN134"/>
    <mergeCell ref="BG134:BH134"/>
    <mergeCell ref="BY145:BZ145"/>
    <mergeCell ref="BO142:BP142"/>
    <mergeCell ref="BW142:BX142"/>
    <mergeCell ref="BU140:BV140"/>
    <mergeCell ref="CC144:CD144"/>
    <mergeCell ref="CA140:CB140"/>
    <mergeCell ref="BS137:BT137"/>
    <mergeCell ref="BS142:BT142"/>
    <mergeCell ref="BO130:BP130"/>
    <mergeCell ref="BM142:BN142"/>
    <mergeCell ref="BK142:BL142"/>
    <mergeCell ref="AY142:AZ142"/>
    <mergeCell ref="BC142:BD142"/>
    <mergeCell ref="BC143:BD143"/>
    <mergeCell ref="BA142:BB142"/>
    <mergeCell ref="BA144:BB144"/>
    <mergeCell ref="AW141:AX141"/>
    <mergeCell ref="AW143:AX143"/>
    <mergeCell ref="BC141:BD141"/>
    <mergeCell ref="AY141:AZ141"/>
    <mergeCell ref="BQ139:BR139"/>
    <mergeCell ref="BS139:BT139"/>
    <mergeCell ref="BS138:BT138"/>
    <mergeCell ref="BI141:BJ141"/>
    <mergeCell ref="BM138:BN138"/>
    <mergeCell ref="AW139:AX139"/>
    <mergeCell ref="AY138:AZ138"/>
    <mergeCell ref="BK139:BL139"/>
    <mergeCell ref="AW144:AX144"/>
    <mergeCell ref="BO140:BP140"/>
    <mergeCell ref="CA139:CB139"/>
    <mergeCell ref="BY138:BZ138"/>
    <mergeCell ref="BW140:BX140"/>
    <mergeCell ref="BY142:BZ142"/>
    <mergeCell ref="BI138:BJ138"/>
    <mergeCell ref="AI151:AJ151"/>
    <mergeCell ref="BY150:BZ150"/>
    <mergeCell ref="BC151:BH151"/>
    <mergeCell ref="BC149:BD149"/>
    <mergeCell ref="BI150:BJ150"/>
    <mergeCell ref="BW150:BX150"/>
    <mergeCell ref="BK149:BL149"/>
    <mergeCell ref="BE147:BF147"/>
    <mergeCell ref="BU152:BZ152"/>
    <mergeCell ref="AW152:BB152"/>
    <mergeCell ref="AW151:BB151"/>
    <mergeCell ref="BQ147:BR147"/>
    <mergeCell ref="AS150:AT150"/>
    <mergeCell ref="BK150:BL150"/>
    <mergeCell ref="BC147:BD147"/>
    <mergeCell ref="BG149:BH149"/>
    <mergeCell ref="BC150:BD150"/>
    <mergeCell ref="AK149:AL149"/>
    <mergeCell ref="AQ149:AR149"/>
    <mergeCell ref="BO150:BP150"/>
    <mergeCell ref="BQ150:BR150"/>
    <mergeCell ref="AK152:AP152"/>
    <mergeCell ref="AM147:AN147"/>
    <mergeCell ref="AQ152:AV152"/>
    <mergeCell ref="BK147:BL147"/>
    <mergeCell ref="AO149:AP149"/>
    <mergeCell ref="BO147:BP147"/>
    <mergeCell ref="CA151:CF151"/>
    <mergeCell ref="CC102:CD102"/>
    <mergeCell ref="BS104:BT104"/>
    <mergeCell ref="BY108:BZ108"/>
    <mergeCell ref="CA132:CB132"/>
    <mergeCell ref="CC132:CD132"/>
    <mergeCell ref="CA109:CB109"/>
    <mergeCell ref="BW109:BX109"/>
    <mergeCell ref="BS146:BT146"/>
    <mergeCell ref="AI142:AJ142"/>
    <mergeCell ref="AK142:AL142"/>
    <mergeCell ref="AM142:AN142"/>
    <mergeCell ref="AI141:AJ141"/>
    <mergeCell ref="AM141:AN141"/>
    <mergeCell ref="AS147:AT147"/>
    <mergeCell ref="BO145:BP145"/>
    <mergeCell ref="BW141:BX141"/>
    <mergeCell ref="BO141:BP141"/>
    <mergeCell ref="BO144:BP144"/>
    <mergeCell ref="BS143:BT143"/>
    <mergeCell ref="BE141:BF141"/>
    <mergeCell ref="AY145:AZ145"/>
    <mergeCell ref="BA145:BB145"/>
    <mergeCell ref="AU142:AV142"/>
    <mergeCell ref="AU141:AV141"/>
    <mergeCell ref="BM139:BN139"/>
    <mergeCell ref="BO139:BP139"/>
    <mergeCell ref="BU139:BV139"/>
    <mergeCell ref="CA142:CB142"/>
    <mergeCell ref="BY139:BZ139"/>
    <mergeCell ref="BO136:BP136"/>
    <mergeCell ref="BM136:BN136"/>
    <mergeCell ref="BK136:BL136"/>
    <mergeCell ref="BM135:BN135"/>
    <mergeCell ref="BU135:BV135"/>
    <mergeCell ref="BS133:BT133"/>
    <mergeCell ref="BU133:BV133"/>
    <mergeCell ref="CE105:CF105"/>
    <mergeCell ref="CE103:CF103"/>
    <mergeCell ref="CE100:CF100"/>
    <mergeCell ref="CE109:CF109"/>
    <mergeCell ref="CE101:CF101"/>
    <mergeCell ref="BM100:BN100"/>
    <mergeCell ref="BK102:BL102"/>
    <mergeCell ref="CC134:CD134"/>
    <mergeCell ref="BY135:BZ135"/>
    <mergeCell ref="CE102:CF102"/>
    <mergeCell ref="CA136:CB136"/>
    <mergeCell ref="CE135:CF135"/>
    <mergeCell ref="BY107:BZ107"/>
    <mergeCell ref="CC109:CD109"/>
    <mergeCell ref="CA107:CB107"/>
    <mergeCell ref="CC107:CD107"/>
    <mergeCell ref="CC130:CD130"/>
    <mergeCell ref="CA130:CB130"/>
    <mergeCell ref="CA110:CB110"/>
    <mergeCell ref="CE131:CF131"/>
    <mergeCell ref="BO135:BP135"/>
    <mergeCell ref="BO126:BP129"/>
    <mergeCell ref="BQ126:BR129"/>
    <mergeCell ref="BU125:BZ125"/>
    <mergeCell ref="BQ131:BR131"/>
    <mergeCell ref="CE107:CF107"/>
    <mergeCell ref="CE104:CF104"/>
    <mergeCell ref="AU133:AV133"/>
    <mergeCell ref="CE110:CF110"/>
    <mergeCell ref="BK126:BL129"/>
    <mergeCell ref="BM126:BN129"/>
    <mergeCell ref="BW131:BX131"/>
    <mergeCell ref="CC100:CD100"/>
    <mergeCell ref="BW98:BX98"/>
    <mergeCell ref="BU100:BV100"/>
    <mergeCell ref="BU99:BV99"/>
    <mergeCell ref="BO106:BP106"/>
    <mergeCell ref="BW108:BX108"/>
    <mergeCell ref="CA108:CB108"/>
    <mergeCell ref="CC108:CD108"/>
    <mergeCell ref="BY134:BZ134"/>
    <mergeCell ref="BY100:BZ100"/>
    <mergeCell ref="CE108:CF108"/>
    <mergeCell ref="BK132:BL132"/>
    <mergeCell ref="BY103:BZ103"/>
    <mergeCell ref="CA103:CB103"/>
    <mergeCell ref="BY106:BZ106"/>
    <mergeCell ref="BU102:BV102"/>
    <mergeCell ref="BO132:BP132"/>
    <mergeCell ref="BU108:BV108"/>
    <mergeCell ref="BU110:BV110"/>
    <mergeCell ref="BS110:BT110"/>
    <mergeCell ref="BU131:BV131"/>
    <mergeCell ref="BQ109:BR109"/>
    <mergeCell ref="BQ110:BR110"/>
    <mergeCell ref="BO108:BP108"/>
    <mergeCell ref="BS132:BT132"/>
    <mergeCell ref="BO133:BP133"/>
    <mergeCell ref="BY131:BZ131"/>
    <mergeCell ref="BO101:BP101"/>
    <mergeCell ref="AU109:AV109"/>
    <mergeCell ref="BU132:BV132"/>
    <mergeCell ref="BO110:BP110"/>
    <mergeCell ref="BK98:BL98"/>
    <mergeCell ref="AY132:AZ132"/>
    <mergeCell ref="CC98:CD98"/>
    <mergeCell ref="CC105:CD105"/>
    <mergeCell ref="CC103:CD103"/>
    <mergeCell ref="CC104:CD104"/>
    <mergeCell ref="BS131:BT131"/>
    <mergeCell ref="CA105:CB105"/>
    <mergeCell ref="CA102:CB102"/>
    <mergeCell ref="CA98:CB98"/>
    <mergeCell ref="BY104:BZ104"/>
    <mergeCell ref="CA104:CB104"/>
    <mergeCell ref="BM108:BN108"/>
    <mergeCell ref="CA131:CB131"/>
    <mergeCell ref="BW130:BX130"/>
    <mergeCell ref="BI126:BJ129"/>
    <mergeCell ref="BG131:BH131"/>
    <mergeCell ref="AU130:AV130"/>
    <mergeCell ref="BA131:BB131"/>
    <mergeCell ref="BA130:BB130"/>
    <mergeCell ref="BC110:BD110"/>
    <mergeCell ref="AY130:AZ130"/>
    <mergeCell ref="AY131:AZ131"/>
    <mergeCell ref="BE130:BF130"/>
    <mergeCell ref="BE131:BF131"/>
    <mergeCell ref="AE98:AF98"/>
    <mergeCell ref="AM101:AN101"/>
    <mergeCell ref="AO100:AP100"/>
    <mergeCell ref="AI101:AJ101"/>
    <mergeCell ref="AO101:AP101"/>
    <mergeCell ref="AE99:AF99"/>
    <mergeCell ref="AK98:AL98"/>
    <mergeCell ref="AM98:AN98"/>
    <mergeCell ref="AO98:AP98"/>
    <mergeCell ref="AO105:AP105"/>
    <mergeCell ref="AE124:AF129"/>
    <mergeCell ref="AQ103:AR103"/>
    <mergeCell ref="AG109:AH109"/>
    <mergeCell ref="CC96:CD96"/>
    <mergeCell ref="BK130:BL130"/>
    <mergeCell ref="BI107:BJ107"/>
    <mergeCell ref="BE109:BF109"/>
    <mergeCell ref="BC109:BD109"/>
    <mergeCell ref="BY96:BZ96"/>
    <mergeCell ref="BI108:BJ108"/>
    <mergeCell ref="BK109:BL109"/>
    <mergeCell ref="AO110:AP110"/>
    <mergeCell ref="AM130:AN130"/>
    <mergeCell ref="AM110:AN110"/>
    <mergeCell ref="AO130:AP130"/>
    <mergeCell ref="AS106:AT106"/>
    <mergeCell ref="AQ107:AR107"/>
    <mergeCell ref="AK110:AL110"/>
    <mergeCell ref="BW100:BX100"/>
    <mergeCell ref="AI98:AJ98"/>
    <mergeCell ref="BG99:BH99"/>
    <mergeCell ref="AG100:AH100"/>
    <mergeCell ref="AM99:AN99"/>
    <mergeCell ref="BK131:BL131"/>
    <mergeCell ref="BM102:BN102"/>
    <mergeCell ref="AQ110:AR110"/>
    <mergeCell ref="AU108:AV108"/>
    <mergeCell ref="AW108:AX108"/>
    <mergeCell ref="AU131:AV131"/>
    <mergeCell ref="BW99:BX99"/>
    <mergeCell ref="BM98:BN98"/>
    <mergeCell ref="BU101:BV101"/>
    <mergeCell ref="BW101:BX101"/>
    <mergeCell ref="BI105:BJ105"/>
    <mergeCell ref="BS130:BT130"/>
    <mergeCell ref="AY109:AZ109"/>
    <mergeCell ref="AG131:AH131"/>
    <mergeCell ref="BE105:BF105"/>
    <mergeCell ref="BG106:BH106"/>
    <mergeCell ref="BG105:BH105"/>
    <mergeCell ref="BG103:BH103"/>
    <mergeCell ref="AU107:AV107"/>
    <mergeCell ref="AW125:BB125"/>
    <mergeCell ref="BA110:BB110"/>
    <mergeCell ref="AG106:AH106"/>
    <mergeCell ref="AI107:AJ107"/>
    <mergeCell ref="AG101:AH101"/>
    <mergeCell ref="AE130:AF130"/>
    <mergeCell ref="AC137:AD137"/>
    <mergeCell ref="AE110:AF110"/>
    <mergeCell ref="AA140:AB140"/>
    <mergeCell ref="AC107:AD107"/>
    <mergeCell ref="AQ109:AR109"/>
    <mergeCell ref="AG108:AH108"/>
    <mergeCell ref="AI109:AJ109"/>
    <mergeCell ref="AO107:AP107"/>
    <mergeCell ref="AM109:AN109"/>
    <mergeCell ref="AI103:AJ103"/>
    <mergeCell ref="AO108:AP108"/>
    <mergeCell ref="AC100:AD100"/>
    <mergeCell ref="AE107:AF107"/>
    <mergeCell ref="AM102:AN102"/>
    <mergeCell ref="AK107:AL107"/>
    <mergeCell ref="AM107:AN107"/>
    <mergeCell ref="AO102:AP102"/>
    <mergeCell ref="AQ102:AR102"/>
    <mergeCell ref="AO104:AP104"/>
    <mergeCell ref="AQ104:AR104"/>
    <mergeCell ref="AQ108:AR108"/>
    <mergeCell ref="AC109:AD109"/>
    <mergeCell ref="AI108:AJ108"/>
    <mergeCell ref="AK109:AL109"/>
    <mergeCell ref="AQ106:AR106"/>
    <mergeCell ref="AE106:AF106"/>
    <mergeCell ref="AO131:AP131"/>
    <mergeCell ref="AQ131:AR131"/>
    <mergeCell ref="AQ133:AR133"/>
    <mergeCell ref="AK137:AL137"/>
    <mergeCell ref="AI137:AJ137"/>
    <mergeCell ref="AA136:AB136"/>
    <mergeCell ref="Y136:Z136"/>
    <mergeCell ref="AA135:AB135"/>
    <mergeCell ref="AC136:AD136"/>
    <mergeCell ref="B108:C108"/>
    <mergeCell ref="D108:T108"/>
    <mergeCell ref="B133:C133"/>
    <mergeCell ref="U133:V133"/>
    <mergeCell ref="U131:V131"/>
    <mergeCell ref="W133:X133"/>
    <mergeCell ref="U132:V132"/>
    <mergeCell ref="U136:V136"/>
    <mergeCell ref="U137:V137"/>
    <mergeCell ref="B140:C140"/>
    <mergeCell ref="B138:C138"/>
    <mergeCell ref="D109:T109"/>
    <mergeCell ref="Y130:Z130"/>
    <mergeCell ref="D122:T129"/>
    <mergeCell ref="U122:V129"/>
    <mergeCell ref="W122:X129"/>
    <mergeCell ref="W131:X131"/>
    <mergeCell ref="W109:X109"/>
    <mergeCell ref="U130:V130"/>
    <mergeCell ref="B132:C132"/>
    <mergeCell ref="AA109:AB109"/>
    <mergeCell ref="AA132:AB132"/>
    <mergeCell ref="B106:C106"/>
    <mergeCell ref="D134:T134"/>
    <mergeCell ref="D136:T136"/>
    <mergeCell ref="Y140:Z140"/>
    <mergeCell ref="Y139:Z139"/>
    <mergeCell ref="B109:C109"/>
    <mergeCell ref="Y110:Z110"/>
    <mergeCell ref="B107:C107"/>
    <mergeCell ref="D130:T130"/>
    <mergeCell ref="U109:V109"/>
    <mergeCell ref="W138:X138"/>
    <mergeCell ref="U106:V106"/>
    <mergeCell ref="D107:T107"/>
    <mergeCell ref="D137:T137"/>
    <mergeCell ref="D138:T138"/>
    <mergeCell ref="U138:V138"/>
    <mergeCell ref="D135:T135"/>
    <mergeCell ref="B110:C110"/>
    <mergeCell ref="U108:V108"/>
    <mergeCell ref="D110:T110"/>
    <mergeCell ref="U110:V110"/>
    <mergeCell ref="B135:C135"/>
    <mergeCell ref="U140:V140"/>
    <mergeCell ref="W140:X140"/>
    <mergeCell ref="B122:C129"/>
    <mergeCell ref="W134:X134"/>
    <mergeCell ref="Y134:Z134"/>
    <mergeCell ref="AA110:AB110"/>
    <mergeCell ref="W110:X110"/>
    <mergeCell ref="AC132:AD132"/>
    <mergeCell ref="W136:X136"/>
    <mergeCell ref="B130:C130"/>
    <mergeCell ref="B131:C131"/>
    <mergeCell ref="B134:C134"/>
    <mergeCell ref="U135:V135"/>
    <mergeCell ref="B136:C137"/>
    <mergeCell ref="BE108:BF108"/>
    <mergeCell ref="BE107:BF107"/>
    <mergeCell ref="BG108:BH108"/>
    <mergeCell ref="B139:C139"/>
    <mergeCell ref="D139:T139"/>
    <mergeCell ref="U139:V139"/>
    <mergeCell ref="W139:X139"/>
    <mergeCell ref="AC139:AD139"/>
    <mergeCell ref="AE139:AF139"/>
    <mergeCell ref="AA139:AB139"/>
    <mergeCell ref="AO139:AP139"/>
    <mergeCell ref="Y133:Z133"/>
    <mergeCell ref="Y131:Z131"/>
    <mergeCell ref="Y109:Z109"/>
    <mergeCell ref="Y108:Z108"/>
    <mergeCell ref="D131:T131"/>
    <mergeCell ref="AC124:AD129"/>
    <mergeCell ref="AI130:AJ130"/>
    <mergeCell ref="AS133:AT133"/>
    <mergeCell ref="AM138:AN138"/>
    <mergeCell ref="AK108:AL108"/>
    <mergeCell ref="AM132:AN132"/>
    <mergeCell ref="AE131:AF131"/>
    <mergeCell ref="BE138:BF138"/>
    <mergeCell ref="AU103:AV103"/>
    <mergeCell ref="AS107:AT107"/>
    <mergeCell ref="AO106:AP106"/>
    <mergeCell ref="AK133:AL133"/>
    <mergeCell ref="AG137:AH137"/>
    <mergeCell ref="BA82:BB82"/>
    <mergeCell ref="BE56:BF56"/>
    <mergeCell ref="BI56:BJ56"/>
    <mergeCell ref="AQ135:AR135"/>
    <mergeCell ref="AC144:AD144"/>
    <mergeCell ref="BM47:BN47"/>
    <mergeCell ref="AG96:AH96"/>
    <mergeCell ref="AW136:AX136"/>
    <mergeCell ref="AG107:AH107"/>
    <mergeCell ref="AE135:AF135"/>
    <mergeCell ref="AQ140:AR140"/>
    <mergeCell ref="AC140:AD140"/>
    <mergeCell ref="AO126:AP129"/>
    <mergeCell ref="AQ126:AR129"/>
    <mergeCell ref="AO138:AP138"/>
    <mergeCell ref="BK133:BL133"/>
    <mergeCell ref="AO133:AP133"/>
    <mergeCell ref="AU139:AV139"/>
    <mergeCell ref="BA137:BB137"/>
    <mergeCell ref="AU100:AV100"/>
    <mergeCell ref="BI99:BJ99"/>
    <mergeCell ref="BI97:BJ97"/>
    <mergeCell ref="AO97:AP97"/>
    <mergeCell ref="BI100:BJ100"/>
    <mergeCell ref="AC110:AD110"/>
    <mergeCell ref="AE134:AF134"/>
    <mergeCell ref="AC98:AD98"/>
    <mergeCell ref="BE100:BF100"/>
    <mergeCell ref="BG100:BH100"/>
    <mergeCell ref="BE104:BF104"/>
    <mergeCell ref="Y142:Z142"/>
    <mergeCell ref="AC141:AD141"/>
    <mergeCell ref="AC142:AD142"/>
    <mergeCell ref="AE142:AF142"/>
    <mergeCell ref="AE140:AF140"/>
    <mergeCell ref="AE141:AF141"/>
    <mergeCell ref="AC130:AD130"/>
    <mergeCell ref="AE108:AF108"/>
    <mergeCell ref="AA108:AB108"/>
    <mergeCell ref="AC108:AD108"/>
    <mergeCell ref="AM133:AN133"/>
    <mergeCell ref="AK132:AL132"/>
    <mergeCell ref="AM104:AN104"/>
    <mergeCell ref="AM105:AN105"/>
    <mergeCell ref="AA107:AB107"/>
    <mergeCell ref="AA106:AB106"/>
    <mergeCell ref="AC106:AD106"/>
    <mergeCell ref="AC135:AD135"/>
    <mergeCell ref="AK141:AL141"/>
    <mergeCell ref="AA105:AB105"/>
    <mergeCell ref="AK139:AL139"/>
    <mergeCell ref="AI135:AJ135"/>
    <mergeCell ref="AA130:AB130"/>
    <mergeCell ref="AG134:AH134"/>
    <mergeCell ref="AC134:AD134"/>
    <mergeCell ref="AC133:AD133"/>
    <mergeCell ref="AY104:AZ104"/>
    <mergeCell ref="BC138:BD138"/>
    <mergeCell ref="AG132:AH132"/>
    <mergeCell ref="AG130:AH130"/>
    <mergeCell ref="AG133:AH133"/>
    <mergeCell ref="Y137:Z137"/>
    <mergeCell ref="AM131:AN131"/>
    <mergeCell ref="BQ21:BT21"/>
    <mergeCell ref="BQ22:BT22"/>
    <mergeCell ref="AU37:AV40"/>
    <mergeCell ref="AQ36:AV36"/>
    <mergeCell ref="AW37:AX40"/>
    <mergeCell ref="BG47:BH47"/>
    <mergeCell ref="BE45:BF45"/>
    <mergeCell ref="BO56:BP56"/>
    <mergeCell ref="BG88:BH88"/>
    <mergeCell ref="BI88:BJ88"/>
    <mergeCell ref="BE76:BF76"/>
    <mergeCell ref="BG76:BH76"/>
    <mergeCell ref="BE63:BF63"/>
    <mergeCell ref="BG65:BH65"/>
    <mergeCell ref="BE49:BF49"/>
    <mergeCell ref="BM77:BN77"/>
    <mergeCell ref="BO58:BP58"/>
    <mergeCell ref="BO62:BP62"/>
    <mergeCell ref="BO85:BP85"/>
    <mergeCell ref="BM83:BN83"/>
    <mergeCell ref="BO83:BP83"/>
    <mergeCell ref="BQ85:BR85"/>
    <mergeCell ref="BI84:BJ84"/>
    <mergeCell ref="BS86:BT86"/>
    <mergeCell ref="AQ78:AR78"/>
    <mergeCell ref="AW81:AX81"/>
    <mergeCell ref="BA79:BB79"/>
    <mergeCell ref="BM42:BN42"/>
    <mergeCell ref="BI50:BJ50"/>
    <mergeCell ref="B100:C100"/>
    <mergeCell ref="B149:C149"/>
    <mergeCell ref="U149:V149"/>
    <mergeCell ref="AC149:AD149"/>
    <mergeCell ref="AS145:AT145"/>
    <mergeCell ref="AG149:AH149"/>
    <mergeCell ref="AC145:AD145"/>
    <mergeCell ref="AI149:AJ149"/>
    <mergeCell ref="AQ147:AR147"/>
    <mergeCell ref="AE145:AF145"/>
    <mergeCell ref="AK145:AL145"/>
    <mergeCell ref="AU138:AV138"/>
    <mergeCell ref="AK134:AL134"/>
    <mergeCell ref="AQ137:AR137"/>
    <mergeCell ref="AO135:AP135"/>
    <mergeCell ref="AS137:AT137"/>
    <mergeCell ref="AS136:AT136"/>
    <mergeCell ref="AQ136:AR136"/>
    <mergeCell ref="AU135:AV135"/>
    <mergeCell ref="B141:C141"/>
    <mergeCell ref="B144:C144"/>
    <mergeCell ref="B145:C145"/>
    <mergeCell ref="U145:V145"/>
    <mergeCell ref="B143:C143"/>
    <mergeCell ref="U143:V143"/>
    <mergeCell ref="U144:V144"/>
    <mergeCell ref="U134:V134"/>
    <mergeCell ref="B142:C142"/>
    <mergeCell ref="U142:V142"/>
    <mergeCell ref="AS143:AT143"/>
    <mergeCell ref="AU140:AV140"/>
    <mergeCell ref="AB3:BJ3"/>
    <mergeCell ref="AG43:AH43"/>
    <mergeCell ref="AI43:AJ43"/>
    <mergeCell ref="AK43:AL43"/>
    <mergeCell ref="AM43:AN43"/>
    <mergeCell ref="AN15:AQ15"/>
    <mergeCell ref="AS42:AT42"/>
    <mergeCell ref="AO43:AP43"/>
    <mergeCell ref="BE43:BF43"/>
    <mergeCell ref="BG43:BH43"/>
    <mergeCell ref="AQ35:AV35"/>
    <mergeCell ref="AM37:AN40"/>
    <mergeCell ref="AG35:AH40"/>
    <mergeCell ref="CC43:CD43"/>
    <mergeCell ref="CA43:CB43"/>
    <mergeCell ref="BS43:BT43"/>
    <mergeCell ref="BE42:BF42"/>
    <mergeCell ref="BG42:BH42"/>
    <mergeCell ref="CC37:CD40"/>
    <mergeCell ref="AW36:BB36"/>
    <mergeCell ref="BI35:BN35"/>
    <mergeCell ref="BI36:BN36"/>
    <mergeCell ref="BI22:BL22"/>
    <mergeCell ref="BI24:BL24"/>
    <mergeCell ref="BI25:BL25"/>
    <mergeCell ref="BE22:BH22"/>
    <mergeCell ref="BI23:BL23"/>
    <mergeCell ref="BM43:BN43"/>
    <mergeCell ref="BE24:BH24"/>
    <mergeCell ref="BE25:BH25"/>
    <mergeCell ref="BY15:CB20"/>
    <mergeCell ref="CC15:CF20"/>
    <mergeCell ref="BY82:BZ82"/>
    <mergeCell ref="BK74:BL74"/>
    <mergeCell ref="BK63:BL63"/>
    <mergeCell ref="BI64:BJ64"/>
    <mergeCell ref="BS52:BT52"/>
    <mergeCell ref="BS65:BT65"/>
    <mergeCell ref="BI58:BJ58"/>
    <mergeCell ref="BK53:BL53"/>
    <mergeCell ref="BW52:BX52"/>
    <mergeCell ref="BO47:BP47"/>
    <mergeCell ref="BY76:BZ76"/>
    <mergeCell ref="BS61:BT61"/>
    <mergeCell ref="BI75:BJ75"/>
    <mergeCell ref="BK75:BL75"/>
    <mergeCell ref="BK76:BL76"/>
    <mergeCell ref="BI62:BJ62"/>
    <mergeCell ref="BI76:BJ76"/>
    <mergeCell ref="BK82:BL82"/>
    <mergeCell ref="BY55:BZ55"/>
    <mergeCell ref="BQ75:BR75"/>
    <mergeCell ref="BW64:BX64"/>
    <mergeCell ref="BK77:BL77"/>
    <mergeCell ref="BW76:BX76"/>
    <mergeCell ref="BI82:BJ82"/>
    <mergeCell ref="BS64:BT64"/>
    <mergeCell ref="BS76:BT76"/>
    <mergeCell ref="BM76:BN76"/>
    <mergeCell ref="BS80:BT80"/>
    <mergeCell ref="BS58:BT58"/>
    <mergeCell ref="BO80:BP80"/>
    <mergeCell ref="BO52:BP52"/>
    <mergeCell ref="BQ15:BT20"/>
    <mergeCell ref="BQ23:BT23"/>
    <mergeCell ref="BI34:BT34"/>
    <mergeCell ref="BM21:BP21"/>
    <mergeCell ref="BM25:BP25"/>
    <mergeCell ref="BM24:BP24"/>
    <mergeCell ref="BI21:BL21"/>
    <mergeCell ref="BU44:BV44"/>
    <mergeCell ref="BQ45:BR45"/>
    <mergeCell ref="BO42:BP42"/>
    <mergeCell ref="CE46:CF46"/>
    <mergeCell ref="CE41:CF41"/>
    <mergeCell ref="CA41:CB41"/>
    <mergeCell ref="BS41:BT41"/>
    <mergeCell ref="BQ42:BR42"/>
    <mergeCell ref="BO46:BP46"/>
    <mergeCell ref="BU80:BV80"/>
    <mergeCell ref="BO79:BP79"/>
    <mergeCell ref="BO60:BP60"/>
    <mergeCell ref="BQ41:BR41"/>
    <mergeCell ref="BQ37:BR40"/>
    <mergeCell ref="BO36:BT36"/>
    <mergeCell ref="BS37:BT40"/>
    <mergeCell ref="CE44:CF44"/>
    <mergeCell ref="CA46:CB46"/>
    <mergeCell ref="CE51:CF51"/>
    <mergeCell ref="CE49:CF49"/>
    <mergeCell ref="CC49:CD49"/>
    <mergeCell ref="CE50:CF50"/>
    <mergeCell ref="BU36:BZ36"/>
    <mergeCell ref="BK50:BL50"/>
    <mergeCell ref="BM51:BN51"/>
    <mergeCell ref="CC21:CF21"/>
    <mergeCell ref="CC46:CD46"/>
    <mergeCell ref="BY43:BZ43"/>
    <mergeCell ref="CA37:CB40"/>
    <mergeCell ref="CA35:CF35"/>
    <mergeCell ref="CE42:CF42"/>
    <mergeCell ref="CA36:CF36"/>
    <mergeCell ref="CE37:CF40"/>
    <mergeCell ref="BU22:BX22"/>
    <mergeCell ref="BY21:CB21"/>
    <mergeCell ref="CC22:CF22"/>
    <mergeCell ref="CC23:CF23"/>
    <mergeCell ref="BY22:CB22"/>
    <mergeCell ref="BY23:CB23"/>
    <mergeCell ref="BU21:BX21"/>
    <mergeCell ref="BU23:BX23"/>
    <mergeCell ref="CC59:CD59"/>
    <mergeCell ref="CE54:CF54"/>
    <mergeCell ref="BU54:BV54"/>
    <mergeCell ref="BW54:BX54"/>
    <mergeCell ref="BY54:BZ54"/>
    <mergeCell ref="CA53:CB53"/>
    <mergeCell ref="CE55:CF55"/>
    <mergeCell ref="CE56:CF56"/>
    <mergeCell ref="CC55:CD55"/>
    <mergeCell ref="CE53:CF53"/>
    <mergeCell ref="BU35:BZ35"/>
    <mergeCell ref="BY37:BZ40"/>
    <mergeCell ref="BU37:BV40"/>
    <mergeCell ref="BW37:BX40"/>
    <mergeCell ref="BU41:BV41"/>
    <mergeCell ref="CC53:CD53"/>
    <mergeCell ref="CE65:CF65"/>
    <mergeCell ref="BQ50:BR50"/>
    <mergeCell ref="CC60:CD60"/>
    <mergeCell ref="BM58:BN58"/>
    <mergeCell ref="BQ58:BR58"/>
    <mergeCell ref="BY58:BZ58"/>
    <mergeCell ref="BU64:BV64"/>
    <mergeCell ref="BO75:BP75"/>
    <mergeCell ref="BO64:BP64"/>
    <mergeCell ref="BM64:BN64"/>
    <mergeCell ref="BS75:BT75"/>
    <mergeCell ref="BU75:BV75"/>
    <mergeCell ref="CE74:CF74"/>
    <mergeCell ref="BQ74:BR74"/>
    <mergeCell ref="BS74:BT74"/>
    <mergeCell ref="CE75:CF75"/>
    <mergeCell ref="BY75:BZ75"/>
    <mergeCell ref="BW74:BX74"/>
    <mergeCell ref="BO74:BP74"/>
    <mergeCell ref="BQ60:BR60"/>
    <mergeCell ref="CE52:CF52"/>
    <mergeCell ref="BU52:BV52"/>
    <mergeCell ref="BY50:BZ50"/>
    <mergeCell ref="BY52:BZ52"/>
    <mergeCell ref="CA60:CB60"/>
    <mergeCell ref="CA63:CB63"/>
    <mergeCell ref="BY56:BZ56"/>
    <mergeCell ref="CA56:CB56"/>
    <mergeCell ref="CC57:CD57"/>
    <mergeCell ref="BQ57:BR57"/>
    <mergeCell ref="CE61:CF61"/>
    <mergeCell ref="BS53:BT53"/>
    <mergeCell ref="Y89:Z89"/>
    <mergeCell ref="W90:X90"/>
    <mergeCell ref="B93:C93"/>
    <mergeCell ref="B90:C90"/>
    <mergeCell ref="U86:V86"/>
    <mergeCell ref="W86:X86"/>
    <mergeCell ref="U95:V95"/>
    <mergeCell ref="U96:V96"/>
    <mergeCell ref="W97:X97"/>
    <mergeCell ref="Y98:Z98"/>
    <mergeCell ref="B94:C94"/>
    <mergeCell ref="U94:V94"/>
    <mergeCell ref="W94:X94"/>
    <mergeCell ref="Y94:Z94"/>
    <mergeCell ref="D88:T88"/>
    <mergeCell ref="W88:X88"/>
    <mergeCell ref="W89:X89"/>
    <mergeCell ref="B92:C92"/>
    <mergeCell ref="D92:T92"/>
    <mergeCell ref="U92:V92"/>
    <mergeCell ref="Y88:Z88"/>
    <mergeCell ref="U88:V88"/>
    <mergeCell ref="Y93:Z93"/>
    <mergeCell ref="Y84:Z84"/>
    <mergeCell ref="W96:X96"/>
    <mergeCell ref="B102:C102"/>
    <mergeCell ref="B87:C87"/>
    <mergeCell ref="U87:V87"/>
    <mergeCell ref="W87:X87"/>
    <mergeCell ref="B86:C86"/>
    <mergeCell ref="D86:T86"/>
    <mergeCell ref="B84:C84"/>
    <mergeCell ref="U84:V84"/>
    <mergeCell ref="B97:C97"/>
    <mergeCell ref="B98:C98"/>
    <mergeCell ref="B101:C101"/>
    <mergeCell ref="D101:T101"/>
    <mergeCell ref="B91:C91"/>
    <mergeCell ref="D91:T91"/>
    <mergeCell ref="U91:V91"/>
    <mergeCell ref="Y96:Z96"/>
    <mergeCell ref="B99:C99"/>
    <mergeCell ref="U98:V98"/>
    <mergeCell ref="D98:T98"/>
    <mergeCell ref="B85:C85"/>
    <mergeCell ref="D85:T85"/>
    <mergeCell ref="U85:V85"/>
    <mergeCell ref="W85:X85"/>
    <mergeCell ref="B89:C89"/>
    <mergeCell ref="U89:V89"/>
    <mergeCell ref="B88:C88"/>
    <mergeCell ref="D89:T89"/>
    <mergeCell ref="B96:C96"/>
    <mergeCell ref="D96:T96"/>
    <mergeCell ref="B95:C95"/>
    <mergeCell ref="B80:C80"/>
    <mergeCell ref="D80:T80"/>
    <mergeCell ref="AA80:AB80"/>
    <mergeCell ref="Y79:Z79"/>
    <mergeCell ref="Y80:Z80"/>
    <mergeCell ref="AC80:AD80"/>
    <mergeCell ref="AE81:AF81"/>
    <mergeCell ref="AE82:AF82"/>
    <mergeCell ref="Y78:Z78"/>
    <mergeCell ref="AA78:AB78"/>
    <mergeCell ref="AC78:AD78"/>
    <mergeCell ref="U81:V81"/>
    <mergeCell ref="W81:X81"/>
    <mergeCell ref="B79:C79"/>
    <mergeCell ref="AC82:AD82"/>
    <mergeCell ref="AA79:AB79"/>
    <mergeCell ref="D83:T83"/>
    <mergeCell ref="U83:V83"/>
    <mergeCell ref="B83:C83"/>
    <mergeCell ref="C7:L7"/>
    <mergeCell ref="C9:L9"/>
    <mergeCell ref="D33:T40"/>
    <mergeCell ref="D41:T41"/>
    <mergeCell ref="E15:H15"/>
    <mergeCell ref="J15:L15"/>
    <mergeCell ref="N15:Q15"/>
    <mergeCell ref="D79:T79"/>
    <mergeCell ref="W33:X40"/>
    <mergeCell ref="B33:C40"/>
    <mergeCell ref="U75:V75"/>
    <mergeCell ref="W15:Y15"/>
    <mergeCell ref="U33:V40"/>
    <mergeCell ref="Y34:Z40"/>
    <mergeCell ref="C22:D22"/>
    <mergeCell ref="C23:D23"/>
    <mergeCell ref="U52:V52"/>
    <mergeCell ref="Y43:Z43"/>
    <mergeCell ref="U77:V77"/>
    <mergeCell ref="W77:X77"/>
    <mergeCell ref="B54:C54"/>
    <mergeCell ref="U54:V54"/>
    <mergeCell ref="B59:C59"/>
    <mergeCell ref="B65:C65"/>
    <mergeCell ref="D65:T65"/>
    <mergeCell ref="U65:V65"/>
    <mergeCell ref="W65:X65"/>
    <mergeCell ref="D61:T61"/>
    <mergeCell ref="B45:C45"/>
    <mergeCell ref="U45:V45"/>
    <mergeCell ref="C15:D20"/>
    <mergeCell ref="C21:D21"/>
    <mergeCell ref="B44:C44"/>
    <mergeCell ref="D58:T58"/>
    <mergeCell ref="BW60:BX60"/>
    <mergeCell ref="BS46:BT46"/>
    <mergeCell ref="BU43:BV43"/>
    <mergeCell ref="BW43:BX43"/>
    <mergeCell ref="BS55:BT55"/>
    <mergeCell ref="BU55:BV55"/>
    <mergeCell ref="BW55:BX55"/>
    <mergeCell ref="B63:C64"/>
    <mergeCell ref="U63:V63"/>
    <mergeCell ref="AM52:AN52"/>
    <mergeCell ref="BC58:BD58"/>
    <mergeCell ref="BA59:BB59"/>
    <mergeCell ref="BA63:BB63"/>
    <mergeCell ref="BA62:BB62"/>
    <mergeCell ref="AU57:AV57"/>
    <mergeCell ref="BC53:BD53"/>
    <mergeCell ref="AY53:AZ53"/>
    <mergeCell ref="AM58:AN58"/>
    <mergeCell ref="AK57:AL57"/>
    <mergeCell ref="AM57:AN57"/>
    <mergeCell ref="AG57:AH57"/>
    <mergeCell ref="AK58:AL58"/>
    <mergeCell ref="AI54:AJ54"/>
    <mergeCell ref="AU56:AV56"/>
    <mergeCell ref="AW56:AX56"/>
    <mergeCell ref="AY56:AZ56"/>
    <mergeCell ref="BA56:BB56"/>
    <mergeCell ref="BG56:BH56"/>
    <mergeCell ref="BC56:BD56"/>
    <mergeCell ref="Y57:Z57"/>
    <mergeCell ref="AA77:AB77"/>
    <mergeCell ref="AC79:AD79"/>
    <mergeCell ref="B81:C82"/>
    <mergeCell ref="D81:T81"/>
    <mergeCell ref="U82:V82"/>
    <mergeCell ref="AE80:AF80"/>
    <mergeCell ref="W78:X78"/>
    <mergeCell ref="U79:V79"/>
    <mergeCell ref="D76:T76"/>
    <mergeCell ref="U76:V76"/>
    <mergeCell ref="W76:X76"/>
    <mergeCell ref="Y76:Z76"/>
    <mergeCell ref="W75:X75"/>
    <mergeCell ref="AC76:AD76"/>
    <mergeCell ref="AA76:AB76"/>
    <mergeCell ref="AK76:AL76"/>
    <mergeCell ref="AG76:AH76"/>
    <mergeCell ref="AK80:AL80"/>
    <mergeCell ref="AG81:AH81"/>
    <mergeCell ref="AI81:AJ81"/>
    <mergeCell ref="W82:X82"/>
    <mergeCell ref="W79:X79"/>
    <mergeCell ref="U78:V78"/>
    <mergeCell ref="D82:T82"/>
    <mergeCell ref="D78:T78"/>
    <mergeCell ref="AE79:AF79"/>
    <mergeCell ref="AA81:AB81"/>
    <mergeCell ref="Y82:Z82"/>
    <mergeCell ref="Y81:Z81"/>
    <mergeCell ref="AC81:AD81"/>
    <mergeCell ref="U80:V80"/>
    <mergeCell ref="W80:X80"/>
    <mergeCell ref="AB1:BJ1"/>
    <mergeCell ref="AB9:BJ9"/>
    <mergeCell ref="AK33:CF33"/>
    <mergeCell ref="BU34:CF34"/>
    <mergeCell ref="AB31:BJ31"/>
    <mergeCell ref="BE23:BH23"/>
    <mergeCell ref="BM15:BP20"/>
    <mergeCell ref="BM22:BP22"/>
    <mergeCell ref="BM23:BP23"/>
    <mergeCell ref="BU15:BX20"/>
    <mergeCell ref="BC133:BD133"/>
    <mergeCell ref="AW133:AX133"/>
    <mergeCell ref="AY134:AZ134"/>
    <mergeCell ref="CE134:CF134"/>
    <mergeCell ref="BE77:BF77"/>
    <mergeCell ref="AW74:AX74"/>
    <mergeCell ref="CA134:CB134"/>
    <mergeCell ref="BQ83:BR83"/>
    <mergeCell ref="BG77:BH77"/>
    <mergeCell ref="BG80:BH80"/>
    <mergeCell ref="BW81:BX81"/>
    <mergeCell ref="BQ82:BR82"/>
    <mergeCell ref="CA81:CB81"/>
    <mergeCell ref="CC126:CD129"/>
    <mergeCell ref="AY107:AZ107"/>
    <mergeCell ref="CC133:CD133"/>
    <mergeCell ref="AW131:AX131"/>
    <mergeCell ref="AS109:AT109"/>
    <mergeCell ref="BY130:BZ130"/>
    <mergeCell ref="BG132:BH132"/>
    <mergeCell ref="AY110:AZ110"/>
    <mergeCell ref="AS132:AT132"/>
    <mergeCell ref="AK167:AO167"/>
    <mergeCell ref="AP167:AT167"/>
    <mergeCell ref="BG165:BM165"/>
    <mergeCell ref="BC155:BH155"/>
    <mergeCell ref="AU166:AY166"/>
    <mergeCell ref="AQ154:AV154"/>
    <mergeCell ref="BG150:BH150"/>
    <mergeCell ref="AI154:AJ154"/>
    <mergeCell ref="AI155:AJ155"/>
    <mergeCell ref="AQ151:AV151"/>
    <mergeCell ref="AW150:AX150"/>
    <mergeCell ref="AA144:AB144"/>
    <mergeCell ref="AQ145:AR145"/>
    <mergeCell ref="AU145:AV145"/>
    <mergeCell ref="AW146:AX146"/>
    <mergeCell ref="AU144:AV144"/>
    <mergeCell ref="BI147:BJ147"/>
    <mergeCell ref="AI152:AJ152"/>
    <mergeCell ref="AM146:AN146"/>
    <mergeCell ref="AO146:AP146"/>
    <mergeCell ref="AW145:AX145"/>
    <mergeCell ref="AM145:AN145"/>
    <mergeCell ref="AU150:AV150"/>
    <mergeCell ref="AK146:AL146"/>
    <mergeCell ref="AQ150:AR150"/>
    <mergeCell ref="AM150:AN150"/>
    <mergeCell ref="AK147:AL147"/>
    <mergeCell ref="AC150:AD150"/>
    <mergeCell ref="AA151:AB151"/>
    <mergeCell ref="AQ155:AV155"/>
    <mergeCell ref="AK157:AP157"/>
    <mergeCell ref="AZ165:BF165"/>
    <mergeCell ref="Y164:AY164"/>
    <mergeCell ref="AW155:BB155"/>
    <mergeCell ref="AP165:AT165"/>
    <mergeCell ref="AK166:AO166"/>
    <mergeCell ref="AK155:AP155"/>
    <mergeCell ref="Y155:Z155"/>
    <mergeCell ref="AC155:AD155"/>
    <mergeCell ref="AE155:AF155"/>
    <mergeCell ref="BM144:BN144"/>
    <mergeCell ref="BE144:BF144"/>
    <mergeCell ref="BC145:BD145"/>
    <mergeCell ref="BG144:BH144"/>
    <mergeCell ref="BG145:BH145"/>
    <mergeCell ref="Y153:Z153"/>
    <mergeCell ref="BE140:BF140"/>
    <mergeCell ref="AK140:AL140"/>
    <mergeCell ref="AO142:AP142"/>
    <mergeCell ref="AQ142:AR142"/>
    <mergeCell ref="BA150:BB150"/>
    <mergeCell ref="BE149:BF149"/>
    <mergeCell ref="AI153:AJ153"/>
    <mergeCell ref="AK154:AP154"/>
    <mergeCell ref="Y154:Z154"/>
    <mergeCell ref="AO141:AP141"/>
    <mergeCell ref="AG141:AH141"/>
    <mergeCell ref="Y141:Z141"/>
    <mergeCell ref="AA141:AB141"/>
    <mergeCell ref="Y151:Z151"/>
    <mergeCell ref="Y144:Z144"/>
    <mergeCell ref="AO150:AP150"/>
    <mergeCell ref="AK151:AP151"/>
    <mergeCell ref="AK150:AL150"/>
    <mergeCell ref="CE137:CF137"/>
    <mergeCell ref="AQ141:AR141"/>
    <mergeCell ref="BY137:BZ137"/>
    <mergeCell ref="BG137:BH137"/>
    <mergeCell ref="BC139:BD139"/>
    <mergeCell ref="CA133:CB133"/>
    <mergeCell ref="CE133:CF133"/>
    <mergeCell ref="CC136:CD136"/>
    <mergeCell ref="CC135:CD135"/>
    <mergeCell ref="CA135:CB135"/>
    <mergeCell ref="BI135:BJ135"/>
    <mergeCell ref="BI133:BJ133"/>
    <mergeCell ref="BO138:BP138"/>
    <mergeCell ref="AS141:AT141"/>
    <mergeCell ref="CA141:CB141"/>
    <mergeCell ref="BW138:BX138"/>
    <mergeCell ref="CA138:CB138"/>
    <mergeCell ref="BU141:BV141"/>
    <mergeCell ref="BG140:BH140"/>
    <mergeCell ref="BQ138:BR138"/>
    <mergeCell ref="AU136:AV136"/>
    <mergeCell ref="AQ138:AR138"/>
    <mergeCell ref="AS138:AT138"/>
    <mergeCell ref="AW135:AX135"/>
    <mergeCell ref="BO137:BP137"/>
    <mergeCell ref="AW140:AX140"/>
    <mergeCell ref="BC137:BD137"/>
    <mergeCell ref="CC138:CD138"/>
    <mergeCell ref="BC134:BD134"/>
    <mergeCell ref="BC136:BD136"/>
    <mergeCell ref="BO134:BP134"/>
    <mergeCell ref="BI134:BJ134"/>
    <mergeCell ref="BU155:BZ155"/>
    <mergeCell ref="BI154:BN154"/>
    <mergeCell ref="BO154:BT154"/>
    <mergeCell ref="BO152:BT152"/>
    <mergeCell ref="BU154:BZ154"/>
    <mergeCell ref="BI155:BN155"/>
    <mergeCell ref="AS142:AT142"/>
    <mergeCell ref="BY140:BZ140"/>
    <mergeCell ref="AW142:AX142"/>
    <mergeCell ref="BK141:BL141"/>
    <mergeCell ref="BQ140:BR140"/>
    <mergeCell ref="BS140:BT140"/>
    <mergeCell ref="BE142:BF142"/>
    <mergeCell ref="BY141:BZ141"/>
    <mergeCell ref="BI151:BN151"/>
    <mergeCell ref="BA149:BB149"/>
    <mergeCell ref="AY147:AZ147"/>
    <mergeCell ref="BI153:BN153"/>
    <mergeCell ref="BI152:BN152"/>
    <mergeCell ref="BM150:BN150"/>
    <mergeCell ref="BM149:BN149"/>
    <mergeCell ref="AY149:AZ149"/>
    <mergeCell ref="AY140:AZ140"/>
    <mergeCell ref="BC152:BH152"/>
    <mergeCell ref="BA146:BB146"/>
    <mergeCell ref="BC146:BD146"/>
    <mergeCell ref="BE146:BF146"/>
    <mergeCell ref="BO151:BT151"/>
    <mergeCell ref="AS149:AT149"/>
    <mergeCell ref="BU151:BZ151"/>
    <mergeCell ref="BU150:BV150"/>
    <mergeCell ref="BQ149:BR149"/>
    <mergeCell ref="W145:X145"/>
    <mergeCell ref="BG146:BH146"/>
    <mergeCell ref="AA146:AB146"/>
    <mergeCell ref="AC146:AD146"/>
    <mergeCell ref="AE146:AF146"/>
    <mergeCell ref="AG146:AH146"/>
    <mergeCell ref="BE145:BF145"/>
    <mergeCell ref="AQ144:AR144"/>
    <mergeCell ref="BM145:BN145"/>
    <mergeCell ref="AO143:AP143"/>
    <mergeCell ref="AE144:AF144"/>
    <mergeCell ref="BK144:BL144"/>
    <mergeCell ref="BG143:BH143"/>
    <mergeCell ref="BI143:BJ143"/>
    <mergeCell ref="BK143:BL143"/>
    <mergeCell ref="AS144:AT144"/>
    <mergeCell ref="AY146:AZ146"/>
    <mergeCell ref="AO145:AP145"/>
    <mergeCell ref="AO144:AP144"/>
    <mergeCell ref="BM143:BN143"/>
    <mergeCell ref="AA143:AB143"/>
    <mergeCell ref="AY144:AZ144"/>
    <mergeCell ref="BC144:BD144"/>
    <mergeCell ref="W141:X141"/>
    <mergeCell ref="B172:G172"/>
    <mergeCell ref="H172:CF172"/>
    <mergeCell ref="BI145:BJ145"/>
    <mergeCell ref="BK145:BL145"/>
    <mergeCell ref="BO155:BT155"/>
    <mergeCell ref="BU164:CJ164"/>
    <mergeCell ref="AU167:AY167"/>
    <mergeCell ref="AA145:AB145"/>
    <mergeCell ref="AG145:AH145"/>
    <mergeCell ref="AU149:AV149"/>
    <mergeCell ref="Y143:Z143"/>
    <mergeCell ref="AC143:AD143"/>
    <mergeCell ref="AE143:AF143"/>
    <mergeCell ref="AG143:AH143"/>
    <mergeCell ref="AM149:AN149"/>
    <mergeCell ref="BA143:BB143"/>
    <mergeCell ref="CA143:CB143"/>
    <mergeCell ref="CC143:CD143"/>
    <mergeCell ref="AI143:AJ143"/>
    <mergeCell ref="AK143:AL143"/>
    <mergeCell ref="AM143:AN143"/>
    <mergeCell ref="BO143:BP143"/>
    <mergeCell ref="CE143:CF143"/>
    <mergeCell ref="W144:X144"/>
    <mergeCell ref="BC154:BH154"/>
    <mergeCell ref="W147:X147"/>
    <mergeCell ref="Y145:Z145"/>
    <mergeCell ref="AI145:AJ145"/>
    <mergeCell ref="AU146:AV146"/>
    <mergeCell ref="BW143:BX143"/>
    <mergeCell ref="BE143:BF143"/>
    <mergeCell ref="BU137:BV137"/>
    <mergeCell ref="AW137:AX137"/>
    <mergeCell ref="BQ79:BR79"/>
    <mergeCell ref="CA80:CB80"/>
    <mergeCell ref="CC80:CD80"/>
    <mergeCell ref="CC79:CD79"/>
    <mergeCell ref="BO81:BP81"/>
    <mergeCell ref="BY77:BZ77"/>
    <mergeCell ref="BW77:BX77"/>
    <mergeCell ref="BO77:BP77"/>
    <mergeCell ref="BS81:BT81"/>
    <mergeCell ref="CC82:CD82"/>
    <mergeCell ref="BI78:BJ78"/>
    <mergeCell ref="BK79:BL79"/>
    <mergeCell ref="CC81:CD81"/>
    <mergeCell ref="BY78:BZ78"/>
    <mergeCell ref="CA79:CB79"/>
    <mergeCell ref="CA77:CB77"/>
    <mergeCell ref="BW79:BX79"/>
    <mergeCell ref="CA78:CB78"/>
    <mergeCell ref="CC78:CD78"/>
    <mergeCell ref="AY78:AZ78"/>
    <mergeCell ref="BI77:BJ77"/>
    <mergeCell ref="BU96:BV96"/>
    <mergeCell ref="BW97:BX97"/>
    <mergeCell ref="BU98:BV98"/>
    <mergeCell ref="BO97:BP97"/>
    <mergeCell ref="BM97:BN97"/>
    <mergeCell ref="CC85:CD85"/>
    <mergeCell ref="BS98:BT98"/>
    <mergeCell ref="BK97:BL97"/>
    <mergeCell ref="BG98:BH98"/>
    <mergeCell ref="Y149:Z149"/>
    <mergeCell ref="AW147:AX147"/>
    <mergeCell ref="AW149:AX149"/>
    <mergeCell ref="CA144:CB144"/>
    <mergeCell ref="BU146:BV146"/>
    <mergeCell ref="CA145:CB145"/>
    <mergeCell ref="BW149:BX149"/>
    <mergeCell ref="BY143:BZ143"/>
    <mergeCell ref="BW144:BX144"/>
    <mergeCell ref="CA146:CB146"/>
    <mergeCell ref="CA149:CB149"/>
    <mergeCell ref="BY146:BZ146"/>
    <mergeCell ref="BY149:BZ149"/>
    <mergeCell ref="BS149:BT149"/>
    <mergeCell ref="BS145:BT145"/>
    <mergeCell ref="BK146:BL146"/>
    <mergeCell ref="BM146:BN146"/>
    <mergeCell ref="BO146:BP146"/>
    <mergeCell ref="BI144:BJ144"/>
    <mergeCell ref="BU149:BV149"/>
    <mergeCell ref="AY143:AZ143"/>
    <mergeCell ref="BQ144:BR144"/>
    <mergeCell ref="BU145:BV145"/>
    <mergeCell ref="BU143:BV143"/>
    <mergeCell ref="BQ143:BR143"/>
    <mergeCell ref="BQ146:BR146"/>
    <mergeCell ref="BQ145:BR145"/>
    <mergeCell ref="BU144:BV144"/>
    <mergeCell ref="CE81:CF81"/>
    <mergeCell ref="CC83:CD83"/>
    <mergeCell ref="BU83:BV83"/>
    <mergeCell ref="T165:X165"/>
    <mergeCell ref="Y146:Z146"/>
    <mergeCell ref="BE150:BF150"/>
    <mergeCell ref="W149:X149"/>
    <mergeCell ref="BO149:BP149"/>
    <mergeCell ref="BI149:BJ149"/>
    <mergeCell ref="BU84:BV84"/>
    <mergeCell ref="BW84:BX84"/>
    <mergeCell ref="CE78:CF78"/>
    <mergeCell ref="CE77:CF77"/>
    <mergeCell ref="BS78:BT78"/>
    <mergeCell ref="BQ77:BR77"/>
    <mergeCell ref="BS77:BT77"/>
    <mergeCell ref="BW78:BX78"/>
    <mergeCell ref="CC77:CD77"/>
    <mergeCell ref="CC84:CD84"/>
    <mergeCell ref="AK79:AL79"/>
    <mergeCell ref="AI79:AJ79"/>
    <mergeCell ref="AQ77:AR77"/>
    <mergeCell ref="AY77:AZ77"/>
    <mergeCell ref="BC80:BD80"/>
    <mergeCell ref="BE79:BF79"/>
    <mergeCell ref="BC79:BD79"/>
    <mergeCell ref="BI79:BJ79"/>
    <mergeCell ref="BG78:BH78"/>
    <mergeCell ref="U97:V97"/>
    <mergeCell ref="AE101:AF101"/>
    <mergeCell ref="U99:V99"/>
    <mergeCell ref="CA101:CB101"/>
    <mergeCell ref="CE95:CF95"/>
    <mergeCell ref="BQ87:BR87"/>
    <mergeCell ref="BY91:BZ91"/>
    <mergeCell ref="BW87:BX87"/>
    <mergeCell ref="BY87:BZ87"/>
    <mergeCell ref="CC88:CD88"/>
    <mergeCell ref="BW88:BX88"/>
    <mergeCell ref="BU88:BV88"/>
    <mergeCell ref="CA91:CB91"/>
    <mergeCell ref="BU91:BV91"/>
    <mergeCell ref="BO86:BP86"/>
    <mergeCell ref="BO87:BP87"/>
    <mergeCell ref="BM96:BN96"/>
    <mergeCell ref="BO96:BP96"/>
    <mergeCell ref="BM95:BN95"/>
    <mergeCell ref="BM91:BN91"/>
    <mergeCell ref="CE87:CF87"/>
    <mergeCell ref="BM88:BN88"/>
    <mergeCell ref="BQ94:BR94"/>
    <mergeCell ref="CE89:CF89"/>
    <mergeCell ref="CA88:CB88"/>
    <mergeCell ref="CC89:CD89"/>
    <mergeCell ref="CA89:CB89"/>
    <mergeCell ref="CC92:CD92"/>
    <mergeCell ref="CE92:CF92"/>
    <mergeCell ref="BU95:BV95"/>
    <mergeCell ref="CA92:CB92"/>
    <mergeCell ref="CC87:CD87"/>
    <mergeCell ref="CA95:CB95"/>
    <mergeCell ref="CE96:CF96"/>
    <mergeCell ref="CC90:CD90"/>
    <mergeCell ref="CE90:CF90"/>
    <mergeCell ref="AG98:AH98"/>
    <mergeCell ref="AG97:AH97"/>
    <mergeCell ref="AK95:AL95"/>
    <mergeCell ref="D100:T100"/>
    <mergeCell ref="U100:V100"/>
    <mergeCell ref="BS100:BT100"/>
    <mergeCell ref="BO100:BP100"/>
    <mergeCell ref="AA97:AB97"/>
    <mergeCell ref="AA88:AB88"/>
    <mergeCell ref="AC90:AD90"/>
    <mergeCell ref="W100:X100"/>
    <mergeCell ref="Y100:Z100"/>
    <mergeCell ref="AA99:AB99"/>
    <mergeCell ref="AA94:AB94"/>
    <mergeCell ref="Y97:Z97"/>
    <mergeCell ref="AE96:AF96"/>
    <mergeCell ref="AO88:AP88"/>
    <mergeCell ref="AQ88:AR88"/>
    <mergeCell ref="AO89:AP89"/>
    <mergeCell ref="BC95:BD95"/>
    <mergeCell ref="BE95:BF95"/>
    <mergeCell ref="BC88:BD88"/>
    <mergeCell ref="BE88:BF88"/>
    <mergeCell ref="AO93:AP93"/>
    <mergeCell ref="AQ93:AR93"/>
    <mergeCell ref="BA92:BB92"/>
    <mergeCell ref="AU94:AV94"/>
    <mergeCell ref="AG89:AH89"/>
    <mergeCell ref="AQ92:AR92"/>
    <mergeCell ref="Y95:Z95"/>
    <mergeCell ref="BM99:BN99"/>
    <mergeCell ref="BO98:BP98"/>
    <mergeCell ref="AU84:AV84"/>
    <mergeCell ref="AY82:AZ82"/>
    <mergeCell ref="BA83:BB83"/>
    <mergeCell ref="BM84:BN84"/>
    <mergeCell ref="BK85:BL85"/>
    <mergeCell ref="BY86:BZ86"/>
    <mergeCell ref="BM87:BN87"/>
    <mergeCell ref="BS87:BT87"/>
    <mergeCell ref="BU87:BV87"/>
    <mergeCell ref="BK92:BL92"/>
    <mergeCell ref="BK91:BL91"/>
    <mergeCell ref="BI92:BJ92"/>
    <mergeCell ref="BG95:BH95"/>
    <mergeCell ref="BE97:BF97"/>
    <mergeCell ref="D99:T99"/>
    <mergeCell ref="AE97:AF97"/>
    <mergeCell ref="AA98:AB98"/>
    <mergeCell ref="BQ99:BR99"/>
    <mergeCell ref="W98:X98"/>
    <mergeCell ref="BQ97:BR97"/>
    <mergeCell ref="AQ91:AR91"/>
    <mergeCell ref="BQ84:BR84"/>
    <mergeCell ref="W84:X84"/>
    <mergeCell ref="AA86:AB86"/>
    <mergeCell ref="AG86:AH86"/>
    <mergeCell ref="AK86:AL86"/>
    <mergeCell ref="AS84:AT84"/>
    <mergeCell ref="AQ84:AR84"/>
    <mergeCell ref="BY84:BZ84"/>
    <mergeCell ref="BY85:BZ85"/>
    <mergeCell ref="AK91:AL91"/>
    <mergeCell ref="AG95:AH95"/>
    <mergeCell ref="BG83:BH83"/>
    <mergeCell ref="BE83:BF83"/>
    <mergeCell ref="AM83:AN83"/>
    <mergeCell ref="Y83:Z83"/>
    <mergeCell ref="AA84:AB84"/>
    <mergeCell ref="AA82:AB82"/>
    <mergeCell ref="AC84:AD84"/>
    <mergeCell ref="AE84:AF84"/>
    <mergeCell ref="AI84:AJ84"/>
    <mergeCell ref="AI85:AJ85"/>
    <mergeCell ref="AK85:AL85"/>
    <mergeCell ref="Y85:Z85"/>
    <mergeCell ref="CC91:CD91"/>
    <mergeCell ref="AK88:AL88"/>
    <mergeCell ref="AS97:AT97"/>
    <mergeCell ref="AI82:AJ82"/>
    <mergeCell ref="AU82:AV82"/>
    <mergeCell ref="AG83:AH83"/>
    <mergeCell ref="BI96:BJ96"/>
    <mergeCell ref="BI85:BJ85"/>
    <mergeCell ref="BA85:BB85"/>
    <mergeCell ref="AQ94:AR94"/>
    <mergeCell ref="AS94:AT94"/>
    <mergeCell ref="AU95:AV95"/>
    <mergeCell ref="AU85:AV85"/>
    <mergeCell ref="BK88:BL88"/>
    <mergeCell ref="BS94:BT94"/>
    <mergeCell ref="BC94:BD94"/>
    <mergeCell ref="BG89:BH89"/>
    <mergeCell ref="AO92:AP92"/>
    <mergeCell ref="AS89:AT89"/>
    <mergeCell ref="AW88:AX88"/>
    <mergeCell ref="AY79:AZ79"/>
    <mergeCell ref="AG80:AH80"/>
    <mergeCell ref="BC78:BD78"/>
    <mergeCell ref="AM76:AN76"/>
    <mergeCell ref="AM79:AN79"/>
    <mergeCell ref="AM77:AN77"/>
    <mergeCell ref="BE78:BF78"/>
    <mergeCell ref="AQ82:AR82"/>
    <mergeCell ref="AY81:AZ81"/>
    <mergeCell ref="AW78:AX78"/>
    <mergeCell ref="AM81:AN81"/>
    <mergeCell ref="BC82:BD82"/>
    <mergeCell ref="AI80:AJ80"/>
    <mergeCell ref="AK75:AL75"/>
    <mergeCell ref="AM75:AN75"/>
    <mergeCell ref="AM80:AN80"/>
    <mergeCell ref="AU81:AV81"/>
    <mergeCell ref="AK81:AL81"/>
    <mergeCell ref="AI78:AJ78"/>
    <mergeCell ref="AQ81:AR81"/>
    <mergeCell ref="BA80:BB80"/>
    <mergeCell ref="AG78:AH78"/>
    <mergeCell ref="AS78:AT78"/>
    <mergeCell ref="AS75:AT75"/>
    <mergeCell ref="AQ79:AR79"/>
    <mergeCell ref="AS80:AT80"/>
    <mergeCell ref="AK83:AL83"/>
    <mergeCell ref="AK84:AL84"/>
    <mergeCell ref="AM84:AN84"/>
    <mergeCell ref="AM85:AN85"/>
    <mergeCell ref="BK83:BL83"/>
    <mergeCell ref="BG87:BH87"/>
    <mergeCell ref="BI87:BJ87"/>
    <mergeCell ref="BK87:BL87"/>
    <mergeCell ref="BE87:BF87"/>
    <mergeCell ref="AQ87:AR87"/>
    <mergeCell ref="AU87:AV87"/>
    <mergeCell ref="Y87:Z87"/>
    <mergeCell ref="AC86:AD86"/>
    <mergeCell ref="AE86:AF86"/>
    <mergeCell ref="AW85:AX85"/>
    <mergeCell ref="BC84:BD84"/>
    <mergeCell ref="AW84:AX84"/>
    <mergeCell ref="BA84:BB84"/>
    <mergeCell ref="AY84:AZ84"/>
    <mergeCell ref="AO85:AP85"/>
    <mergeCell ref="AQ85:AR85"/>
    <mergeCell ref="AY85:AZ85"/>
    <mergeCell ref="AS86:AT86"/>
    <mergeCell ref="BC85:BD85"/>
    <mergeCell ref="BE85:BF85"/>
    <mergeCell ref="AI86:AJ86"/>
    <mergeCell ref="AI83:AJ83"/>
    <mergeCell ref="AO83:AP83"/>
    <mergeCell ref="AW83:AX83"/>
    <mergeCell ref="AU83:AV83"/>
    <mergeCell ref="AY83:AZ83"/>
    <mergeCell ref="AQ83:AR83"/>
    <mergeCell ref="BS83:BT83"/>
    <mergeCell ref="BQ89:BR89"/>
    <mergeCell ref="BS89:BT89"/>
    <mergeCell ref="BS84:BT84"/>
    <mergeCell ref="BY88:BZ88"/>
    <mergeCell ref="CE88:CF88"/>
    <mergeCell ref="CE83:CF83"/>
    <mergeCell ref="AU89:AV89"/>
    <mergeCell ref="CA86:CB86"/>
    <mergeCell ref="CA87:CB87"/>
    <mergeCell ref="AK87:AL87"/>
    <mergeCell ref="AM87:AN87"/>
    <mergeCell ref="AK96:AL96"/>
    <mergeCell ref="AW87:AX87"/>
    <mergeCell ref="AU86:AV86"/>
    <mergeCell ref="AW86:AX86"/>
    <mergeCell ref="AY86:AZ86"/>
    <mergeCell ref="BA86:BB86"/>
    <mergeCell ref="AO84:AP84"/>
    <mergeCell ref="BM85:BN85"/>
    <mergeCell ref="BG85:BH85"/>
    <mergeCell ref="AM96:AN96"/>
    <mergeCell ref="AS96:AT96"/>
    <mergeCell ref="AO96:AP96"/>
    <mergeCell ref="BA95:BB95"/>
    <mergeCell ref="BA89:BB89"/>
    <mergeCell ref="AY88:AZ88"/>
    <mergeCell ref="AY87:AZ87"/>
    <mergeCell ref="AM94:AN94"/>
    <mergeCell ref="AW89:AX89"/>
    <mergeCell ref="AS91:AT91"/>
    <mergeCell ref="CE86:CF86"/>
    <mergeCell ref="CC86:CD86"/>
    <mergeCell ref="BI86:BJ86"/>
    <mergeCell ref="BK86:BL86"/>
    <mergeCell ref="BM86:BN86"/>
    <mergeCell ref="BC89:BD89"/>
    <mergeCell ref="BK89:BL89"/>
    <mergeCell ref="BM89:BN89"/>
    <mergeCell ref="AY89:AZ89"/>
    <mergeCell ref="BE89:BF89"/>
    <mergeCell ref="AM95:AN95"/>
    <mergeCell ref="AO95:AP95"/>
    <mergeCell ref="AQ95:AR95"/>
    <mergeCell ref="AO86:AP86"/>
    <mergeCell ref="AQ86:AR86"/>
    <mergeCell ref="BC86:BD86"/>
    <mergeCell ref="BE86:BF86"/>
    <mergeCell ref="CA85:CB85"/>
    <mergeCell ref="BO88:BP88"/>
    <mergeCell ref="BO89:BP89"/>
    <mergeCell ref="AU91:AV91"/>
    <mergeCell ref="AU88:AV88"/>
    <mergeCell ref="BU86:BV86"/>
    <mergeCell ref="BW86:BX86"/>
    <mergeCell ref="BS85:BT85"/>
    <mergeCell ref="BU85:BV85"/>
    <mergeCell ref="BW85:BX85"/>
    <mergeCell ref="BQ86:BR86"/>
    <mergeCell ref="BE94:BF94"/>
    <mergeCell ref="AQ89:AR89"/>
    <mergeCell ref="AM89:AN89"/>
    <mergeCell ref="AM88:AN88"/>
    <mergeCell ref="AS95:AT95"/>
    <mergeCell ref="AI96:AJ96"/>
    <mergeCell ref="AY95:AZ95"/>
    <mergeCell ref="AY92:AZ92"/>
    <mergeCell ref="AI88:AJ88"/>
    <mergeCell ref="BE99:BF99"/>
    <mergeCell ref="BA88:BB88"/>
    <mergeCell ref="AO94:AP94"/>
    <mergeCell ref="BE93:BF93"/>
    <mergeCell ref="BE92:BF92"/>
    <mergeCell ref="BC93:BD93"/>
    <mergeCell ref="BA97:BB97"/>
    <mergeCell ref="AU97:AV97"/>
    <mergeCell ref="BC97:BD97"/>
    <mergeCell ref="AQ97:AR97"/>
    <mergeCell ref="AM97:AN97"/>
    <mergeCell ref="BA101:BB101"/>
    <mergeCell ref="AY102:AZ102"/>
    <mergeCell ref="AQ101:AR101"/>
    <mergeCell ref="AU102:AV102"/>
    <mergeCell ref="AS88:AT88"/>
    <mergeCell ref="AQ100:AR100"/>
    <mergeCell ref="AS100:AT100"/>
    <mergeCell ref="AQ98:AR98"/>
    <mergeCell ref="BC100:BD100"/>
    <mergeCell ref="AW98:AX98"/>
    <mergeCell ref="AU98:AV98"/>
    <mergeCell ref="AK99:AL99"/>
    <mergeCell ref="AG88:AH88"/>
    <mergeCell ref="AE89:AF89"/>
    <mergeCell ref="AK89:AL89"/>
    <mergeCell ref="AW92:AX92"/>
    <mergeCell ref="AM91:AN91"/>
    <mergeCell ref="BA99:BB99"/>
    <mergeCell ref="AC94:AD94"/>
    <mergeCell ref="AC89:AD89"/>
    <mergeCell ref="AI90:AJ90"/>
    <mergeCell ref="AY100:AZ100"/>
    <mergeCell ref="AY101:AZ101"/>
    <mergeCell ref="AW103:AX103"/>
    <mergeCell ref="AS103:AT103"/>
    <mergeCell ref="AK103:AL103"/>
    <mergeCell ref="AA92:AB92"/>
    <mergeCell ref="AW96:AX96"/>
    <mergeCell ref="AS92:AT92"/>
    <mergeCell ref="AU92:AV92"/>
    <mergeCell ref="AW93:AX93"/>
    <mergeCell ref="AY93:AZ93"/>
    <mergeCell ref="AM93:AN93"/>
    <mergeCell ref="AU93:AV93"/>
    <mergeCell ref="AC96:AD96"/>
    <mergeCell ref="AW102:AX102"/>
    <mergeCell ref="AU101:AV101"/>
    <mergeCell ref="BA93:BB93"/>
    <mergeCell ref="AS93:AT93"/>
    <mergeCell ref="AO91:AP91"/>
    <mergeCell ref="BA100:BB100"/>
    <mergeCell ref="AM92:AN92"/>
    <mergeCell ref="AG99:AH99"/>
    <mergeCell ref="AS102:AT102"/>
    <mergeCell ref="B105:C105"/>
    <mergeCell ref="U105:V105"/>
    <mergeCell ref="W105:X105"/>
    <mergeCell ref="Y105:Z105"/>
    <mergeCell ref="AW101:AX101"/>
    <mergeCell ref="BC101:BD101"/>
    <mergeCell ref="AI104:AJ104"/>
    <mergeCell ref="AK104:AL104"/>
    <mergeCell ref="BC103:BD103"/>
    <mergeCell ref="BA103:BB103"/>
    <mergeCell ref="AY103:AZ103"/>
    <mergeCell ref="U103:V103"/>
    <mergeCell ref="U104:V104"/>
    <mergeCell ref="BC102:BD102"/>
    <mergeCell ref="W103:X103"/>
    <mergeCell ref="B103:C103"/>
    <mergeCell ref="D103:T103"/>
    <mergeCell ref="U101:V101"/>
    <mergeCell ref="W101:X101"/>
    <mergeCell ref="U102:V102"/>
    <mergeCell ref="AC105:AD105"/>
    <mergeCell ref="AG104:AH104"/>
    <mergeCell ref="AK105:AL105"/>
    <mergeCell ref="D102:T102"/>
    <mergeCell ref="AC103:AD103"/>
    <mergeCell ref="AA102:AB102"/>
    <mergeCell ref="B104:C104"/>
    <mergeCell ref="Y104:Z104"/>
    <mergeCell ref="AK101:AL101"/>
    <mergeCell ref="B146:C146"/>
    <mergeCell ref="U146:V146"/>
    <mergeCell ref="CC169:CD169"/>
    <mergeCell ref="W146:X146"/>
    <mergeCell ref="Y165:AJ165"/>
    <mergeCell ref="AI106:AJ106"/>
    <mergeCell ref="AK106:AL106"/>
    <mergeCell ref="AO87:AP87"/>
    <mergeCell ref="AA133:AB133"/>
    <mergeCell ref="AI131:AJ131"/>
    <mergeCell ref="AO103:AP103"/>
    <mergeCell ref="AE105:AF105"/>
    <mergeCell ref="AG105:AH105"/>
    <mergeCell ref="AC104:AD104"/>
    <mergeCell ref="AI105:AJ105"/>
    <mergeCell ref="AG92:AH92"/>
    <mergeCell ref="AI92:AJ92"/>
    <mergeCell ref="AG87:AH87"/>
    <mergeCell ref="AC88:AD88"/>
    <mergeCell ref="AE88:AF88"/>
    <mergeCell ref="AE87:AF87"/>
    <mergeCell ref="AE133:AF133"/>
    <mergeCell ref="AE109:AF109"/>
    <mergeCell ref="AQ96:AR96"/>
    <mergeCell ref="AU105:AV105"/>
    <mergeCell ref="AU104:AV104"/>
    <mergeCell ref="AS105:AT105"/>
    <mergeCell ref="AQ105:AR105"/>
    <mergeCell ref="U107:V107"/>
    <mergeCell ref="D106:T106"/>
    <mergeCell ref="BM104:BN104"/>
    <mergeCell ref="BS105:BT105"/>
    <mergeCell ref="H239:CF239"/>
    <mergeCell ref="H197:CF197"/>
    <mergeCell ref="H200:CF200"/>
    <mergeCell ref="BY24:CB24"/>
    <mergeCell ref="BY25:CB25"/>
    <mergeCell ref="CC24:CF24"/>
    <mergeCell ref="CC25:CF25"/>
    <mergeCell ref="AI87:AJ87"/>
    <mergeCell ref="BU24:BX24"/>
    <mergeCell ref="BU25:BX25"/>
    <mergeCell ref="BQ48:BR48"/>
    <mergeCell ref="BQ24:BT24"/>
    <mergeCell ref="BQ25:BT25"/>
    <mergeCell ref="H240:CF240"/>
    <mergeCell ref="H177:CF177"/>
    <mergeCell ref="H230:CF230"/>
    <mergeCell ref="H213:CF213"/>
    <mergeCell ref="H228:CF228"/>
    <mergeCell ref="CE150:CF150"/>
    <mergeCell ref="AI133:AJ133"/>
    <mergeCell ref="AI134:AJ134"/>
    <mergeCell ref="AA131:AB131"/>
    <mergeCell ref="AC131:AD131"/>
    <mergeCell ref="AK136:AL136"/>
    <mergeCell ref="AM139:AN139"/>
    <mergeCell ref="BW133:BX133"/>
    <mergeCell ref="AW134:AX134"/>
    <mergeCell ref="AI144:AJ144"/>
    <mergeCell ref="W92:X92"/>
    <mergeCell ref="W104:X104"/>
    <mergeCell ref="H201:CF201"/>
    <mergeCell ref="H180:CF180"/>
    <mergeCell ref="H229:CF229"/>
    <mergeCell ref="H237:CF237"/>
    <mergeCell ref="BI101:BJ101"/>
    <mergeCell ref="BK101:BL101"/>
    <mergeCell ref="BM101:BN101"/>
    <mergeCell ref="BI104:BJ104"/>
    <mergeCell ref="BS102:BT102"/>
    <mergeCell ref="BK105:BL105"/>
    <mergeCell ref="BM105:BN105"/>
    <mergeCell ref="BO105:BP105"/>
    <mergeCell ref="AU106:AV106"/>
    <mergeCell ref="BC105:BD105"/>
    <mergeCell ref="BK104:BL104"/>
    <mergeCell ref="AM106:AN106"/>
    <mergeCell ref="AM103:AN103"/>
    <mergeCell ref="AG102:AH102"/>
    <mergeCell ref="AK102:AL102"/>
    <mergeCell ref="BE103:BF103"/>
    <mergeCell ref="BA104:BB104"/>
    <mergeCell ref="AY105:AZ105"/>
    <mergeCell ref="BG104:BH104"/>
    <mergeCell ref="BE102:BF102"/>
    <mergeCell ref="BI103:BJ103"/>
    <mergeCell ref="BK103:BL103"/>
    <mergeCell ref="AS101:AT101"/>
    <mergeCell ref="BE101:BF101"/>
    <mergeCell ref="BQ105:BR105"/>
    <mergeCell ref="CC101:CD101"/>
    <mergeCell ref="BG101:BH101"/>
    <mergeCell ref="BO153:BT153"/>
    <mergeCell ref="AQ143:AR143"/>
    <mergeCell ref="AU143:AV143"/>
    <mergeCell ref="W83:X83"/>
    <mergeCell ref="W95:X95"/>
    <mergeCell ref="AA89:AB89"/>
    <mergeCell ref="W58:X58"/>
    <mergeCell ref="AC99:AD99"/>
    <mergeCell ref="AA87:AB87"/>
    <mergeCell ref="AA96:AB96"/>
    <mergeCell ref="AA95:AB95"/>
    <mergeCell ref="AC95:AD95"/>
    <mergeCell ref="AE95:AF95"/>
    <mergeCell ref="AU99:AV99"/>
    <mergeCell ref="AS99:AT99"/>
    <mergeCell ref="AQ99:AR99"/>
    <mergeCell ref="AY98:AZ98"/>
    <mergeCell ref="AO99:AP99"/>
    <mergeCell ref="AI91:AJ91"/>
    <mergeCell ref="AI94:AJ94"/>
    <mergeCell ref="AK94:AL94"/>
    <mergeCell ref="Y92:Z92"/>
    <mergeCell ref="AY60:AZ60"/>
    <mergeCell ref="AW61:AX61"/>
    <mergeCell ref="AK97:AL97"/>
    <mergeCell ref="AI95:AJ95"/>
    <mergeCell ref="AC92:AD92"/>
    <mergeCell ref="AG93:AH93"/>
    <mergeCell ref="AI93:AJ93"/>
    <mergeCell ref="AK93:AL93"/>
    <mergeCell ref="AE94:AF94"/>
    <mergeCell ref="AG94:AH94"/>
    <mergeCell ref="AC60:AD60"/>
    <mergeCell ref="W93:X93"/>
    <mergeCell ref="AY96:AZ96"/>
    <mergeCell ref="BQ53:BR53"/>
    <mergeCell ref="AS55:AT55"/>
    <mergeCell ref="AU55:AV55"/>
    <mergeCell ref="AG55:AH55"/>
    <mergeCell ref="AI55:AJ55"/>
    <mergeCell ref="BI55:BJ55"/>
    <mergeCell ref="BI53:BJ53"/>
    <mergeCell ref="AM55:AN55"/>
    <mergeCell ref="BK55:BL55"/>
    <mergeCell ref="BM55:BN55"/>
    <mergeCell ref="BO55:BP55"/>
    <mergeCell ref="BS54:BT54"/>
    <mergeCell ref="CG91:CJ91"/>
    <mergeCell ref="BQ104:BR104"/>
    <mergeCell ref="BU105:BV105"/>
    <mergeCell ref="BS106:BT106"/>
    <mergeCell ref="BY102:BZ102"/>
    <mergeCell ref="BS96:BT96"/>
    <mergeCell ref="BQ96:BR96"/>
    <mergeCell ref="BQ95:BR95"/>
    <mergeCell ref="BS95:BT95"/>
    <mergeCell ref="BQ54:BR54"/>
    <mergeCell ref="BU92:BV92"/>
    <mergeCell ref="CA97:CB97"/>
    <mergeCell ref="CE97:CF97"/>
    <mergeCell ref="CA96:CB96"/>
    <mergeCell ref="BY97:BZ97"/>
    <mergeCell ref="CA84:CB84"/>
    <mergeCell ref="BU94:BV94"/>
    <mergeCell ref="CE79:CF79"/>
    <mergeCell ref="CA82:CB82"/>
    <mergeCell ref="BU81:BV81"/>
    <mergeCell ref="CE82:CF82"/>
    <mergeCell ref="CE84:CF84"/>
    <mergeCell ref="CC56:CD56"/>
    <mergeCell ref="BQ55:BR55"/>
    <mergeCell ref="BS88:BT88"/>
    <mergeCell ref="BQ102:BR102"/>
    <mergeCell ref="CA54:CB54"/>
    <mergeCell ref="CC54:CD54"/>
    <mergeCell ref="BW96:BX96"/>
    <mergeCell ref="BQ106:BR106"/>
    <mergeCell ref="BQ100:BR100"/>
    <mergeCell ref="BK56:BL56"/>
    <mergeCell ref="BM56:BN56"/>
    <mergeCell ref="BQ56:BR56"/>
    <mergeCell ref="BS56:BT56"/>
    <mergeCell ref="BU56:BV56"/>
    <mergeCell ref="CA55:CB55"/>
    <mergeCell ref="BS91:BT91"/>
    <mergeCell ref="BQ92:BR92"/>
    <mergeCell ref="BS92:BT92"/>
    <mergeCell ref="BM93:BN93"/>
    <mergeCell ref="BS99:BT99"/>
    <mergeCell ref="BW95:BX95"/>
    <mergeCell ref="CC95:CD95"/>
    <mergeCell ref="BU93:BV93"/>
    <mergeCell ref="BW93:BX93"/>
    <mergeCell ref="BO102:BP102"/>
    <mergeCell ref="BO104:BP104"/>
    <mergeCell ref="BW92:BX92"/>
    <mergeCell ref="BY99:BZ99"/>
    <mergeCell ref="CA99:CB99"/>
    <mergeCell ref="CE85:CF85"/>
    <mergeCell ref="BW56:BX56"/>
    <mergeCell ref="BQ62:BR62"/>
    <mergeCell ref="AQ59:AR59"/>
    <mergeCell ref="AW60:AX60"/>
    <mergeCell ref="AS65:AT65"/>
    <mergeCell ref="BK81:BL81"/>
    <mergeCell ref="AW82:AX82"/>
    <mergeCell ref="AO82:AP82"/>
    <mergeCell ref="BE80:BF80"/>
    <mergeCell ref="BC81:BD81"/>
    <mergeCell ref="BE82:BF82"/>
    <mergeCell ref="AS82:AT82"/>
    <mergeCell ref="BI81:BJ81"/>
    <mergeCell ref="BS79:BT79"/>
    <mergeCell ref="BM79:BN79"/>
    <mergeCell ref="BW82:BX82"/>
    <mergeCell ref="BA81:BB81"/>
    <mergeCell ref="BC76:BD76"/>
    <mergeCell ref="AS77:AT77"/>
    <mergeCell ref="AO62:AP62"/>
    <mergeCell ref="BK58:BL58"/>
    <mergeCell ref="AS81:AT81"/>
    <mergeCell ref="AS64:AT64"/>
    <mergeCell ref="BG64:BH64"/>
    <mergeCell ref="BA61:BB61"/>
    <mergeCell ref="BA60:BB60"/>
    <mergeCell ref="AS63:AT63"/>
    <mergeCell ref="AU64:AV64"/>
    <mergeCell ref="BC63:BD63"/>
    <mergeCell ref="BK57:BL57"/>
    <mergeCell ref="BG82:BH82"/>
    <mergeCell ref="BC65:BD65"/>
    <mergeCell ref="AC65:AD65"/>
    <mergeCell ref="AO81:AP81"/>
    <mergeCell ref="AW63:AX63"/>
    <mergeCell ref="AO61:AP61"/>
    <mergeCell ref="AS87:AT87"/>
    <mergeCell ref="AI89:AJ89"/>
    <mergeCell ref="BI83:BJ83"/>
    <mergeCell ref="CE106:CF106"/>
    <mergeCell ref="BY105:BZ105"/>
    <mergeCell ref="BK96:BL96"/>
    <mergeCell ref="BO99:BP99"/>
    <mergeCell ref="BK99:BL99"/>
    <mergeCell ref="AS98:AT98"/>
    <mergeCell ref="BK100:BL100"/>
    <mergeCell ref="BC98:BD98"/>
    <mergeCell ref="BC99:BD99"/>
    <mergeCell ref="BA96:BB96"/>
    <mergeCell ref="BG96:BH96"/>
    <mergeCell ref="AE92:AF92"/>
    <mergeCell ref="AK92:AL92"/>
    <mergeCell ref="AW97:AX97"/>
    <mergeCell ref="AU96:AV96"/>
    <mergeCell ref="BY95:BZ95"/>
    <mergeCell ref="BI93:BJ93"/>
    <mergeCell ref="BK93:BL93"/>
    <mergeCell ref="BQ93:BR93"/>
    <mergeCell ref="BS93:BT93"/>
    <mergeCell ref="BO93:BP93"/>
    <mergeCell ref="AS83:AT83"/>
    <mergeCell ref="CC106:CD106"/>
    <mergeCell ref="CA106:CB106"/>
    <mergeCell ref="AY106:AZ106"/>
    <mergeCell ref="BO95:BP95"/>
    <mergeCell ref="Y101:Z101"/>
    <mergeCell ref="AC101:AD101"/>
    <mergeCell ref="AG139:AH139"/>
    <mergeCell ref="W106:X106"/>
    <mergeCell ref="Y106:Z106"/>
    <mergeCell ref="W108:X108"/>
    <mergeCell ref="W107:X107"/>
    <mergeCell ref="Y107:Z107"/>
    <mergeCell ref="AA100:AB100"/>
    <mergeCell ref="AK100:AL100"/>
    <mergeCell ref="AI100:AJ100"/>
    <mergeCell ref="Y103:Z103"/>
    <mergeCell ref="AA103:AB103"/>
    <mergeCell ref="AI102:AJ102"/>
    <mergeCell ref="AA101:AB101"/>
    <mergeCell ref="AA104:AB104"/>
    <mergeCell ref="AE102:AF102"/>
    <mergeCell ref="AE103:AF103"/>
    <mergeCell ref="AE104:AF104"/>
    <mergeCell ref="AG103:AH103"/>
    <mergeCell ref="AS104:AT104"/>
    <mergeCell ref="AE100:AF100"/>
    <mergeCell ref="AW100:AX100"/>
    <mergeCell ref="AC97:AD97"/>
    <mergeCell ref="AI99:AJ99"/>
    <mergeCell ref="BG97:BH97"/>
    <mergeCell ref="AQ139:AR139"/>
    <mergeCell ref="AS139:AT139"/>
    <mergeCell ref="AK131:AL131"/>
    <mergeCell ref="BE133:BF133"/>
    <mergeCell ref="BE96:BF96"/>
    <mergeCell ref="CG199:CJ199"/>
    <mergeCell ref="CG130:CJ130"/>
    <mergeCell ref="CA93:CB93"/>
    <mergeCell ref="CC93:CD93"/>
    <mergeCell ref="CE93:CF93"/>
    <mergeCell ref="CE139:CF139"/>
    <mergeCell ref="CG139:CJ139"/>
    <mergeCell ref="CG195:CJ195"/>
    <mergeCell ref="H196:CF196"/>
    <mergeCell ref="H194:CF194"/>
    <mergeCell ref="CG194:CJ194"/>
    <mergeCell ref="AA93:AB93"/>
    <mergeCell ref="AC93:AD93"/>
    <mergeCell ref="AE93:AF93"/>
    <mergeCell ref="AY139:AZ139"/>
    <mergeCell ref="BA139:BB139"/>
    <mergeCell ref="BW106:BX106"/>
    <mergeCell ref="BG139:BH139"/>
    <mergeCell ref="BI139:BJ139"/>
    <mergeCell ref="CG176:CJ176"/>
    <mergeCell ref="BA106:BB106"/>
    <mergeCell ref="BC106:BD106"/>
    <mergeCell ref="U93:V93"/>
    <mergeCell ref="W99:X99"/>
    <mergeCell ref="Y99:Z99"/>
    <mergeCell ref="AW95:AX95"/>
    <mergeCell ref="BC96:BD96"/>
    <mergeCell ref="AW99:AX99"/>
    <mergeCell ref="AI97:AJ97"/>
    <mergeCell ref="BA98:BB98"/>
    <mergeCell ref="BI95:BJ95"/>
    <mergeCell ref="BK95:BL95"/>
    <mergeCell ref="H231:CF231"/>
    <mergeCell ref="BU103:BV103"/>
    <mergeCell ref="BW105:BX105"/>
    <mergeCell ref="AI139:AJ139"/>
    <mergeCell ref="CE140:CF140"/>
    <mergeCell ref="CC142:CD142"/>
    <mergeCell ref="BQ141:BR141"/>
    <mergeCell ref="BE139:BF139"/>
    <mergeCell ref="BW139:BX139"/>
    <mergeCell ref="CC139:CD139"/>
    <mergeCell ref="AU110:AV110"/>
    <mergeCell ref="H203:CF203"/>
    <mergeCell ref="H176:CF176"/>
    <mergeCell ref="AB170:BJ170"/>
    <mergeCell ref="AM169:AN169"/>
    <mergeCell ref="AS169:AT169"/>
    <mergeCell ref="H178:CF178"/>
    <mergeCell ref="H192:CF192"/>
    <mergeCell ref="AK165:AO165"/>
    <mergeCell ref="AS140:AT140"/>
    <mergeCell ref="BI146:BJ146"/>
    <mergeCell ref="AG142:AH142"/>
    <mergeCell ref="AU165:AY165"/>
    <mergeCell ref="AG144:AH144"/>
    <mergeCell ref="BU106:BV106"/>
    <mergeCell ref="BU104:BV104"/>
    <mergeCell ref="AS131:AT131"/>
    <mergeCell ref="BO103:BP103"/>
    <mergeCell ref="BM131:BN131"/>
    <mergeCell ref="BE106:BF106"/>
    <mergeCell ref="BK106:BL106"/>
    <mergeCell ref="BA105:BB105"/>
  </mergeCells>
  <phoneticPr fontId="0" type="noConversion"/>
  <printOptions horizontalCentered="1"/>
  <pageMargins left="0.19685039370078741" right="0.19685039370078741" top="0.19685039370078741" bottom="0.19685039370078741" header="0" footer="0"/>
  <pageSetup paperSize="9" scale="65" fitToHeight="0" orientation="landscape" horizontalDpi="4294967294" verticalDpi="4294967294" r:id="rId1"/>
  <headerFooter alignWithMargins="0"/>
  <rowBreaks count="4" manualBreakCount="4">
    <brk id="65" min="1" max="87" man="1"/>
    <brk id="120" min="1" max="87" man="1"/>
    <brk id="176" min="1" max="87" man="1"/>
    <brk id="225" min="1" max="8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4" workbookViewId="0">
      <selection activeCell="A39" sqref="A1:B39"/>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7" workbookViewId="0">
      <selection activeCell="B9" sqref="B9"/>
    </sheetView>
  </sheetViews>
  <sheetFormatPr defaultColWidth="11.83203125" defaultRowHeight="12.75" x14ac:dyDescent="0.2"/>
  <cols>
    <col min="1" max="1" width="12.83203125" style="1" customWidth="1"/>
    <col min="2" max="2" width="32" style="2" customWidth="1"/>
    <col min="3" max="3" width="48.6640625" style="2" customWidth="1"/>
    <col min="4" max="4" width="15.6640625" style="2" customWidth="1"/>
    <col min="5" max="16384" width="11.83203125" style="2"/>
  </cols>
  <sheetData>
    <row r="1" spans="1:4" ht="38.25" x14ac:dyDescent="0.2">
      <c r="A1" s="1" t="s">
        <v>434</v>
      </c>
      <c r="B1" s="2" t="s">
        <v>437</v>
      </c>
      <c r="C1" s="2" t="s">
        <v>435</v>
      </c>
      <c r="D1" s="2" t="s">
        <v>436</v>
      </c>
    </row>
    <row r="2" spans="1:4" ht="204" x14ac:dyDescent="0.2">
      <c r="A2" s="1" t="s">
        <v>273</v>
      </c>
      <c r="B2" s="2" t="s">
        <v>420</v>
      </c>
      <c r="C2" s="2" t="s">
        <v>438</v>
      </c>
    </row>
    <row r="3" spans="1:4" ht="138" customHeight="1" x14ac:dyDescent="0.2">
      <c r="A3" s="1" t="s">
        <v>275</v>
      </c>
      <c r="B3" s="2" t="s">
        <v>422</v>
      </c>
      <c r="C3" s="2" t="s">
        <v>439</v>
      </c>
    </row>
    <row r="4" spans="1:4" ht="153" x14ac:dyDescent="0.2">
      <c r="A4" s="1" t="s">
        <v>276</v>
      </c>
      <c r="B4" s="2" t="s">
        <v>423</v>
      </c>
      <c r="C4" s="2" t="s">
        <v>440</v>
      </c>
    </row>
    <row r="5" spans="1:4" ht="137.25" customHeight="1" x14ac:dyDescent="0.2">
      <c r="A5" s="1" t="s">
        <v>277</v>
      </c>
      <c r="B5" s="2" t="s">
        <v>424</v>
      </c>
      <c r="C5" s="2" t="s">
        <v>441</v>
      </c>
    </row>
    <row r="6" spans="1:4" ht="105" customHeight="1" x14ac:dyDescent="0.2">
      <c r="A6" s="1" t="s">
        <v>297</v>
      </c>
      <c r="B6" s="2" t="s">
        <v>426</v>
      </c>
      <c r="C6" s="2" t="s">
        <v>442</v>
      </c>
    </row>
    <row r="7" spans="1:4" ht="38.25" x14ac:dyDescent="0.2">
      <c r="A7" s="1" t="s">
        <v>298</v>
      </c>
      <c r="B7" s="2" t="s">
        <v>427</v>
      </c>
    </row>
    <row r="8" spans="1:4" ht="114.75" x14ac:dyDescent="0.2">
      <c r="A8" s="1" t="s">
        <v>300</v>
      </c>
      <c r="B8" s="2" t="s">
        <v>428</v>
      </c>
      <c r="C8" s="2" t="s">
        <v>443</v>
      </c>
    </row>
    <row r="9" spans="1:4" ht="33" customHeight="1" x14ac:dyDescent="0.2">
      <c r="A9" s="1" t="s">
        <v>301</v>
      </c>
      <c r="B9" s="2" t="s">
        <v>237</v>
      </c>
    </row>
    <row r="10" spans="1:4" ht="51" x14ac:dyDescent="0.2">
      <c r="A10" s="1" t="s">
        <v>302</v>
      </c>
      <c r="B10" s="2" t="s">
        <v>430</v>
      </c>
    </row>
    <row r="11" spans="1:4" ht="51" customHeight="1" x14ac:dyDescent="0.2">
      <c r="A11" s="1" t="s">
        <v>303</v>
      </c>
      <c r="B11" s="2" t="s">
        <v>431</v>
      </c>
      <c r="C11" s="2" t="s">
        <v>444</v>
      </c>
    </row>
    <row r="12" spans="1:4" ht="242.25" x14ac:dyDescent="0.2">
      <c r="A12" s="1" t="s">
        <v>304</v>
      </c>
      <c r="B12" s="2" t="s">
        <v>432</v>
      </c>
      <c r="C12" s="2" t="s">
        <v>445</v>
      </c>
    </row>
    <row r="13" spans="1:4" ht="51" x14ac:dyDescent="0.2">
      <c r="A13" s="1" t="s">
        <v>305</v>
      </c>
      <c r="B13" s="2" t="s">
        <v>433</v>
      </c>
    </row>
    <row r="17" ht="33" customHeight="1" x14ac:dyDescent="0.2"/>
    <row r="20" ht="33" customHeight="1" x14ac:dyDescent="0.2"/>
    <row r="22" ht="33" customHeight="1"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 стр</vt:lpstr>
      <vt:lpstr>Лист1</vt:lpstr>
      <vt:lpstr>Спецдисциплины</vt:lpstr>
      <vt:lpstr>'1 стр'!Область_печати</vt:lpstr>
    </vt:vector>
  </TitlesOfParts>
  <Company>iitt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Gala</dc:creator>
  <cp:lastModifiedBy>Karina</cp:lastModifiedBy>
  <cp:lastPrinted>2024-01-26T09:16:50Z</cp:lastPrinted>
  <dcterms:created xsi:type="dcterms:W3CDTF">1997-04-10T15:36:56Z</dcterms:created>
  <dcterms:modified xsi:type="dcterms:W3CDTF">2024-01-26T09:22:07Z</dcterms:modified>
</cp:coreProperties>
</file>