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3" windowHeight="11697" activeTab="2"/>
  </bookViews>
  <sheets>
    <sheet name="график_сводные" sheetId="1" r:id="rId1"/>
    <sheet name="ПРОЕКТ ПЛАНА ДЛЯ РАССМ" sheetId="2" r:id="rId2"/>
    <sheet name="МАТРИЦА" sheetId="3" r:id="rId3"/>
    <sheet name="примечание" sheetId="4" r:id="rId4"/>
    <sheet name="практика" sheetId="5" r:id="rId5"/>
  </sheets>
  <definedNames>
    <definedName name="_xlfn.COUNTIFS" hidden="1">#NAME?</definedName>
    <definedName name="_xlnm._FilterDatabase" localSheetId="1" hidden="1">'ПРОЕКТ ПЛАНА ДЛЯ РАССМ'!$B$4:$G$135</definedName>
    <definedName name="_xlnm.Print_Titles" localSheetId="1">'ПРОЕКТ ПЛАНА ДЛЯ РАССМ'!$6:$10</definedName>
    <definedName name="_xlnm.Print_Area" localSheetId="0">'график_сводные'!$A$1:$BH$25</definedName>
    <definedName name="_xlnm.Print_Area" localSheetId="2">'МАТРИЦА'!$B$1:$E$68</definedName>
    <definedName name="_xlnm.Print_Area" localSheetId="4">'практика'!$A$1:$T$5</definedName>
    <definedName name="_xlnm.Print_Area" localSheetId="3">'примечание'!$A$1:$V$41</definedName>
    <definedName name="_xlnm.Print_Area" localSheetId="1">'ПРОЕКТ ПЛАНА ДЛЯ РАССМ'!$H$6:$CA$135</definedName>
  </definedNames>
  <calcPr fullCalcOnLoad="1"/>
</workbook>
</file>

<file path=xl/sharedStrings.xml><?xml version="1.0" encoding="utf-8"?>
<sst xmlns="http://schemas.openxmlformats.org/spreadsheetml/2006/main" count="1083" uniqueCount="657">
  <si>
    <t>УТВЕРЖДАЮ</t>
  </si>
  <si>
    <t>Срок обучения - 6 лет</t>
  </si>
  <si>
    <t>Республики Беларусь</t>
  </si>
  <si>
    <t xml:space="preserve">Типовой учебный план </t>
  </si>
  <si>
    <t>II. Сводные данные по бюджету времени</t>
  </si>
  <si>
    <t>(в неделях)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</si>
  <si>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</si>
  <si>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</si>
  <si>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</si>
  <si>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</si>
  <si>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</si>
  <si>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</si>
  <si>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</si>
  <si>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═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</si>
  <si>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</si>
  <si>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</si>
  <si>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</si>
  <si>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</si>
  <si>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</si>
  <si>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</si>
  <si>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 xml:space="preserve">Первый заместитель </t>
  </si>
  <si>
    <t>Министра образования</t>
  </si>
  <si>
    <t>Регистрационный № ________________</t>
  </si>
  <si>
    <t>МИНИСТЕРСТВО ОБРАЗОВАНИЯ РЕСПУБЛИКИ БЕЛАРУСЬ</t>
  </si>
  <si>
    <t>I</t>
  </si>
  <si>
    <t>II</t>
  </si>
  <si>
    <t>III</t>
  </si>
  <si>
    <t>IV</t>
  </si>
  <si>
    <t>V</t>
  </si>
  <si>
    <t>VI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</si>
  <si>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</si>
  <si>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</si>
  <si>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</si>
  <si>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</si>
  <si>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</si>
  <si>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</si>
  <si>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</si>
  <si>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</si>
  <si>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</si>
  <si>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</si>
  <si>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</si>
  <si>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Производственные практики</t>
  </si>
  <si>
    <t>Итоговая аттестация</t>
  </si>
  <si>
    <t>Всего</t>
  </si>
  <si>
    <t>учебная практика</t>
  </si>
  <si>
    <t>—</t>
  </si>
  <si>
    <t>III. План образовательного процесса</t>
  </si>
  <si>
    <t>№ п/п</t>
  </si>
  <si>
    <t>Экзамены</t>
  </si>
  <si>
    <t>Зачеты</t>
  </si>
  <si>
    <t>Аудиторных</t>
  </si>
  <si>
    <t>Из них</t>
  </si>
  <si>
    <t>лекции</t>
  </si>
  <si>
    <t>Распределение по курсам и семестрам</t>
  </si>
  <si>
    <t>I курс</t>
  </si>
  <si>
    <t>II курс</t>
  </si>
  <si>
    <t>III курс</t>
  </si>
  <si>
    <t>VI курс</t>
  </si>
  <si>
    <t>IV курс</t>
  </si>
  <si>
    <t>Всего зачетных единиц</t>
  </si>
  <si>
    <t>Всего часов</t>
  </si>
  <si>
    <t>Ауд. часов</t>
  </si>
  <si>
    <t>Зач. единиц</t>
  </si>
  <si>
    <t>Государственный компонент</t>
  </si>
  <si>
    <t>Философия</t>
  </si>
  <si>
    <t>практ. (лаб., семинары)</t>
  </si>
  <si>
    <t>Медицинская биология и общая генетика</t>
  </si>
  <si>
    <t>Биоорганическая химия</t>
  </si>
  <si>
    <t>Биологическая химия</t>
  </si>
  <si>
    <t>Латинский язык</t>
  </si>
  <si>
    <t>Иностранный язык</t>
  </si>
  <si>
    <t>Анатомия человека</t>
  </si>
  <si>
    <t>Гистология, цитология, эмбриология</t>
  </si>
  <si>
    <t>1, 2</t>
  </si>
  <si>
    <t>Нормальная физиология</t>
  </si>
  <si>
    <t>Патологическая анатомия</t>
  </si>
  <si>
    <t>Радиационная и экологическая медицина</t>
  </si>
  <si>
    <t>Пропедевтика внутренних болезней</t>
  </si>
  <si>
    <t>Общая хирургия</t>
  </si>
  <si>
    <t>Лучевая диагностика и лучевая терапия</t>
  </si>
  <si>
    <t>Фармакология</t>
  </si>
  <si>
    <t xml:space="preserve">Топографическая анатомия и оперативная хирургия </t>
  </si>
  <si>
    <t>Анестезиология и реаниматология</t>
  </si>
  <si>
    <t>Неврология и нейрохирургия</t>
  </si>
  <si>
    <t>Педиатрия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</si>
  <si>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</si>
  <si>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</si>
  <si>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</si>
  <si>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</si>
  <si>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Поликлиническая терапия</t>
  </si>
  <si>
    <t>Акушерство и гинекология</t>
  </si>
  <si>
    <t>Офтальмология</t>
  </si>
  <si>
    <t>Инфекционные болезни</t>
  </si>
  <si>
    <t>Психиатрия и наркология</t>
  </si>
  <si>
    <t>Общественное здоровье и здравоохранение</t>
  </si>
  <si>
    <t>Онкология</t>
  </si>
  <si>
    <t>Травматология и ортопедия</t>
  </si>
  <si>
    <t>Детская хирургия</t>
  </si>
  <si>
    <t>Эндокринология</t>
  </si>
  <si>
    <t>Клиническая фармакология</t>
  </si>
  <si>
    <t>Физическая культура</t>
  </si>
  <si>
    <t>/72</t>
  </si>
  <si>
    <t>/76</t>
  </si>
  <si>
    <t>Семестр</t>
  </si>
  <si>
    <t>Название практики</t>
  </si>
  <si>
    <t>Недель</t>
  </si>
  <si>
    <t>Зачетных единиц</t>
  </si>
  <si>
    <t>1. Внутренние болезни</t>
  </si>
  <si>
    <t>Медицинская психология</t>
  </si>
  <si>
    <t>V курс</t>
  </si>
  <si>
    <t>История медицины</t>
  </si>
  <si>
    <t>VII. Дипломное проектирование</t>
  </si>
  <si>
    <t>/3-6</t>
  </si>
  <si>
    <t>/270</t>
  </si>
  <si>
    <t>/175</t>
  </si>
  <si>
    <t>/70</t>
  </si>
  <si>
    <t>/105</t>
  </si>
  <si>
    <t>/50</t>
  </si>
  <si>
    <t>/45</t>
  </si>
  <si>
    <t>/48</t>
  </si>
  <si>
    <t>/30</t>
  </si>
  <si>
    <t>Лекции</t>
  </si>
  <si>
    <t xml:space="preserve">производственная практика </t>
  </si>
  <si>
    <t>итоговая аттестация</t>
  </si>
  <si>
    <t>Учебные практики</t>
  </si>
  <si>
    <t>2</t>
  </si>
  <si>
    <t>Количество академических часов</t>
  </si>
  <si>
    <t>3д</t>
  </si>
  <si>
    <t>7д</t>
  </si>
  <si>
    <t>=</t>
  </si>
  <si>
    <t>Патологическая физиология</t>
  </si>
  <si>
    <t>Дисциплина по выбору</t>
  </si>
  <si>
    <t>V. Производственные практики</t>
  </si>
  <si>
    <t>VI. Итоговая аттестация</t>
  </si>
  <si>
    <t>I. График образовательного процесса</t>
  </si>
  <si>
    <t xml:space="preserve">Лабораторные </t>
  </si>
  <si>
    <t xml:space="preserve">Практические </t>
  </si>
  <si>
    <t>Семинарские</t>
  </si>
  <si>
    <t>Название  модуля, учебной дисциплины</t>
  </si>
  <si>
    <t>/38</t>
  </si>
  <si>
    <t>Факультативные дисциплины</t>
  </si>
  <si>
    <t>2д</t>
  </si>
  <si>
    <t>Медицинский уход и манипуляционная техника</t>
  </si>
  <si>
    <t>1. Медсестринская с манипуляционной техникой</t>
  </si>
  <si>
    <t>3. Врачебная клиническая</t>
  </si>
  <si>
    <t>/34</t>
  </si>
  <si>
    <t>/1</t>
  </si>
  <si>
    <t>1.1.1</t>
  </si>
  <si>
    <t>1.1.2</t>
  </si>
  <si>
    <t>1.1.3</t>
  </si>
  <si>
    <t>1.1</t>
  </si>
  <si>
    <t>1.2</t>
  </si>
  <si>
    <t>Естественно-научный модуль</t>
  </si>
  <si>
    <t>1.2.1</t>
  </si>
  <si>
    <t>1.2.2</t>
  </si>
  <si>
    <t>1.3</t>
  </si>
  <si>
    <t>Лингвистический модуль</t>
  </si>
  <si>
    <t>1.3.1</t>
  </si>
  <si>
    <t>1.4</t>
  </si>
  <si>
    <t>1.4.1</t>
  </si>
  <si>
    <t>1.5</t>
  </si>
  <si>
    <t>1.6</t>
  </si>
  <si>
    <t>1.4.2</t>
  </si>
  <si>
    <t>2.1</t>
  </si>
  <si>
    <t>2.2</t>
  </si>
  <si>
    <t>1.5.1</t>
  </si>
  <si>
    <t>1.5.2</t>
  </si>
  <si>
    <t>1.6.1</t>
  </si>
  <si>
    <t>1.6.2</t>
  </si>
  <si>
    <t>Информатика в медицине</t>
  </si>
  <si>
    <t>Медицинская и биологическая физика</t>
  </si>
  <si>
    <t>2.4</t>
  </si>
  <si>
    <t>2.6</t>
  </si>
  <si>
    <t>Терапевтический модуль 1</t>
  </si>
  <si>
    <t>Хирургический модуль 1</t>
  </si>
  <si>
    <t>Хирургический модуль 2</t>
  </si>
  <si>
    <t>Хирургический модуль 3</t>
  </si>
  <si>
    <t>Военно-медицинский модуль</t>
  </si>
  <si>
    <t>2.7</t>
  </si>
  <si>
    <t>/36</t>
  </si>
  <si>
    <t>/20</t>
  </si>
  <si>
    <t>/25</t>
  </si>
  <si>
    <t>/10</t>
  </si>
  <si>
    <t>/18</t>
  </si>
  <si>
    <t>8, 10</t>
  </si>
  <si>
    <t>/54</t>
  </si>
  <si>
    <t>Терапевтический модуль 2</t>
  </si>
  <si>
    <t>/2</t>
  </si>
  <si>
    <t>11, 12</t>
  </si>
  <si>
    <t>Специальная военная подготовка</t>
  </si>
  <si>
    <t>1.7</t>
  </si>
  <si>
    <t>1.8</t>
  </si>
  <si>
    <t>1.9</t>
  </si>
  <si>
    <t>1.10</t>
  </si>
  <si>
    <t>1.11</t>
  </si>
  <si>
    <t>Акушерско-гинекологический модуль</t>
  </si>
  <si>
    <t>Безопасность жизне-деятельности человека</t>
  </si>
  <si>
    <t>1.3.2</t>
  </si>
  <si>
    <t>4, 5</t>
  </si>
  <si>
    <t>2.3</t>
  </si>
  <si>
    <t>Педиатрический модуль</t>
  </si>
  <si>
    <t>Терапевтический модуль 3</t>
  </si>
  <si>
    <t>Биомедицинская статистика</t>
  </si>
  <si>
    <t>Неотложная кардиология и другие неотложные состояния</t>
  </si>
  <si>
    <t>Профессиональная коммуникация в медицине</t>
  </si>
  <si>
    <t>Медицинское право</t>
  </si>
  <si>
    <t>9 семестр,                                    
18 недель</t>
  </si>
  <si>
    <t>10 семестр,                        
13 недель</t>
  </si>
  <si>
    <t>3 семестр,                               
19 недель</t>
  </si>
  <si>
    <t>2 семестр,                              
18 недель</t>
  </si>
  <si>
    <t>Химический модуль</t>
  </si>
  <si>
    <t>ЗЕ</t>
  </si>
  <si>
    <t>Вариативный социально-гуманитарный модуль</t>
  </si>
  <si>
    <t>Код компетенции</t>
  </si>
  <si>
    <t>1.7.1</t>
  </si>
  <si>
    <t>1.7.2</t>
  </si>
  <si>
    <t>1.8.2</t>
  </si>
  <si>
    <t>1.9.1</t>
  </si>
  <si>
    <t>1.9.2</t>
  </si>
  <si>
    <t>1.9.3</t>
  </si>
  <si>
    <t>1.9.4</t>
  </si>
  <si>
    <t>1.10.1</t>
  </si>
  <si>
    <t>1.10.2</t>
  </si>
  <si>
    <t>1.10.3</t>
  </si>
  <si>
    <t>1.11.1</t>
  </si>
  <si>
    <t>1.11.2</t>
  </si>
  <si>
    <t>2.1.1</t>
  </si>
  <si>
    <t>2.1.2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</si>
  <si>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</si>
  <si>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</si>
  <si>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</si>
  <si>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</si>
  <si>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</si>
  <si>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</si>
  <si>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</si>
  <si>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</si>
  <si>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</si>
  <si>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</si>
  <si>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2.7.1</t>
  </si>
  <si>
    <t>Микробиология, вирусология, иммунология</t>
  </si>
  <si>
    <t>Общая гигиена</t>
  </si>
  <si>
    <t>Эпидемиология</t>
  </si>
  <si>
    <t>Коммуникационно-правовой модуль</t>
  </si>
  <si>
    <t>Модуль "Психическое здоровье"</t>
  </si>
  <si>
    <t>Модуль "Общественное здоровье и здравоохранение"</t>
  </si>
  <si>
    <t>/8</t>
  </si>
  <si>
    <t>8д, 11</t>
  </si>
  <si>
    <t>7, 8д</t>
  </si>
  <si>
    <t>Медицинская химия</t>
  </si>
  <si>
    <t>Биомедицинская этика</t>
  </si>
  <si>
    <t>6 семестр,                                             
17 недель</t>
  </si>
  <si>
    <t>5 семестр,                               
19 недель</t>
  </si>
  <si>
    <t>2.7.2</t>
  </si>
  <si>
    <t>8 семестр,                        
17 недель</t>
  </si>
  <si>
    <t>7 семестр,                    
20 недель</t>
  </si>
  <si>
    <t>1 семестр,                                 
19 недель</t>
  </si>
  <si>
    <t>Менеджмент и маркетинг в здравоохранении</t>
  </si>
  <si>
    <t>Государственные экзамены:</t>
  </si>
  <si>
    <t>7, 8</t>
  </si>
  <si>
    <t>4 семестр,                               
17 недель</t>
  </si>
  <si>
    <t>Клиническая оценка лабораторных исследований</t>
  </si>
  <si>
    <t>1.8.1</t>
  </si>
  <si>
    <t>2.5</t>
  </si>
  <si>
    <t>2.6.3</t>
  </si>
  <si>
    <t>2.6.4</t>
  </si>
  <si>
    <t>2.7.3</t>
  </si>
  <si>
    <t>2.8</t>
  </si>
  <si>
    <t>2.8.1</t>
  </si>
  <si>
    <t>2.8.2</t>
  </si>
  <si>
    <t>2.9</t>
  </si>
  <si>
    <t>2.9.1</t>
  </si>
  <si>
    <t>2.9.2</t>
  </si>
  <si>
    <t>2.9.3</t>
  </si>
  <si>
    <t>2.10</t>
  </si>
  <si>
    <t>2.10.1</t>
  </si>
  <si>
    <t>2.10.2</t>
  </si>
  <si>
    <t>УК-1</t>
  </si>
  <si>
    <t>УК-2</t>
  </si>
  <si>
    <t>УК-3</t>
  </si>
  <si>
    <t>УК-4</t>
  </si>
  <si>
    <t>УК-5</t>
  </si>
  <si>
    <t>БПК-1</t>
  </si>
  <si>
    <t>БПК-2</t>
  </si>
  <si>
    <t>БПК-3</t>
  </si>
  <si>
    <t>БПК-4</t>
  </si>
  <si>
    <t>БПК-5</t>
  </si>
  <si>
    <t>БПК-6</t>
  </si>
  <si>
    <t>БПК-8</t>
  </si>
  <si>
    <t>БПК-11</t>
  </si>
  <si>
    <t>БПК-12</t>
  </si>
  <si>
    <t>БПК-13</t>
  </si>
  <si>
    <t>СК-1</t>
  </si>
  <si>
    <t>СК-2</t>
  </si>
  <si>
    <t>СК-6</t>
  </si>
  <si>
    <t>СК-7</t>
  </si>
  <si>
    <t>СК-8</t>
  </si>
  <si>
    <t>СК-9</t>
  </si>
  <si>
    <t>СК-10</t>
  </si>
  <si>
    <t>СК-12</t>
  </si>
  <si>
    <t>СК-13</t>
  </si>
  <si>
    <t>СК-14</t>
  </si>
  <si>
    <t>СК-15</t>
  </si>
  <si>
    <t>СК-16</t>
  </si>
  <si>
    <t>2.11</t>
  </si>
  <si>
    <t>2.11.1</t>
  </si>
  <si>
    <t>СК-17</t>
  </si>
  <si>
    <t>СК-18</t>
  </si>
  <si>
    <t>СК-20</t>
  </si>
  <si>
    <t>11 семестр,                                  
20 недель</t>
  </si>
  <si>
    <t xml:space="preserve">Военная гигиена и военная эпидемиология </t>
  </si>
  <si>
    <t>Первая помощь</t>
  </si>
  <si>
    <t>4</t>
  </si>
  <si>
    <t>Клиническая патологическая физиология</t>
  </si>
  <si>
    <t>СК-11</t>
  </si>
  <si>
    <t>БПК-7</t>
  </si>
  <si>
    <t>Медико-биологи-ческий модуль 1</t>
  </si>
  <si>
    <t>Медико-биологи-ческий модуль 2</t>
  </si>
  <si>
    <t>2.5.3</t>
  </si>
  <si>
    <t>2.5.4</t>
  </si>
  <si>
    <t>2.12</t>
  </si>
  <si>
    <t>2.12.1</t>
  </si>
  <si>
    <t>2.13</t>
  </si>
  <si>
    <t>2.13.1</t>
  </si>
  <si>
    <t>2.13.2</t>
  </si>
  <si>
    <t>2.14</t>
  </si>
  <si>
    <t>2.14.1</t>
  </si>
  <si>
    <t>2.14.2</t>
  </si>
  <si>
    <t>2.10.3</t>
  </si>
  <si>
    <t>2.14.3</t>
  </si>
  <si>
    <t>2.15</t>
  </si>
  <si>
    <t>2.15.1</t>
  </si>
  <si>
    <t>2.15.2</t>
  </si>
  <si>
    <t>Судебная медицина</t>
  </si>
  <si>
    <t>/26</t>
  </si>
  <si>
    <t>6д, 9</t>
  </si>
  <si>
    <t>VII. Матрица компетенций</t>
  </si>
  <si>
    <t>Модуль, Дисциплина</t>
  </si>
  <si>
    <t>Наименование компетенции</t>
  </si>
  <si>
    <t>Код модуля, учебной дисциплины</t>
  </si>
  <si>
    <t>СОГЛАСОВАНО</t>
  </si>
  <si>
    <t xml:space="preserve">Министерства образования Республики Беларусь  </t>
  </si>
  <si>
    <t xml:space="preserve">Проректор по научно-методической работе Государственного учреждения </t>
  </si>
  <si>
    <t>Министерства здравоохранения Республики Беларусь</t>
  </si>
  <si>
    <t>образования «Республиканский институт высшей школы»</t>
  </si>
  <si>
    <t>Председатель НМС по лечебному делу</t>
  </si>
  <si>
    <t>Эксперт-нормоконтролер</t>
  </si>
  <si>
    <t>___________________________</t>
  </si>
  <si>
    <t>БПК-14</t>
  </si>
  <si>
    <t xml:space="preserve">Медицинская реабилитация и физиотерапия </t>
  </si>
  <si>
    <t>Медицинская реабилитация и физиотерапия</t>
  </si>
  <si>
    <t>Основы права/ Психология межличностных отношений</t>
  </si>
  <si>
    <t>УК-6</t>
  </si>
  <si>
    <t>/16</t>
  </si>
  <si>
    <t>И.В.Титович</t>
  </si>
  <si>
    <r>
      <t>29</t>
    </r>
    <r>
      <rPr>
        <sz val="12"/>
        <rFont val="Arial"/>
        <family val="2"/>
      </rPr>
      <t xml:space="preserve">
09</t>
    </r>
  </si>
  <si>
    <r>
      <t>27</t>
    </r>
    <r>
      <rPr>
        <sz val="12"/>
        <rFont val="Arial"/>
        <family val="2"/>
      </rPr>
      <t xml:space="preserve">
10</t>
    </r>
  </si>
  <si>
    <r>
      <t>29</t>
    </r>
    <r>
      <rPr>
        <sz val="12"/>
        <rFont val="Arial"/>
        <family val="2"/>
      </rPr>
      <t xml:space="preserve">
12</t>
    </r>
  </si>
  <si>
    <r>
      <t>26</t>
    </r>
    <r>
      <rPr>
        <sz val="12"/>
        <rFont val="Arial"/>
        <family val="2"/>
      </rPr>
      <t xml:space="preserve">
01</t>
    </r>
  </si>
  <si>
    <r>
      <t>23</t>
    </r>
    <r>
      <rPr>
        <sz val="12"/>
        <rFont val="Arial"/>
        <family val="2"/>
      </rPr>
      <t xml:space="preserve">
02</t>
    </r>
  </si>
  <si>
    <r>
      <t>30</t>
    </r>
    <r>
      <rPr>
        <sz val="12"/>
        <rFont val="Arial"/>
        <family val="2"/>
      </rPr>
      <t xml:space="preserve">
03</t>
    </r>
  </si>
  <si>
    <r>
      <t>27</t>
    </r>
    <r>
      <rPr>
        <sz val="12"/>
        <rFont val="Arial"/>
        <family val="2"/>
      </rPr>
      <t xml:space="preserve">
04</t>
    </r>
  </si>
  <si>
    <r>
      <t>29</t>
    </r>
    <r>
      <rPr>
        <sz val="12"/>
        <rFont val="Arial"/>
        <family val="2"/>
      </rPr>
      <t xml:space="preserve">
06</t>
    </r>
  </si>
  <si>
    <r>
      <t>27</t>
    </r>
    <r>
      <rPr>
        <sz val="12"/>
        <rFont val="Arial"/>
        <family val="2"/>
      </rPr>
      <t xml:space="preserve">
07</t>
    </r>
  </si>
  <si>
    <r>
      <t>05</t>
    </r>
    <r>
      <rPr>
        <sz val="12"/>
        <rFont val="Arial"/>
        <family val="2"/>
      </rPr>
      <t xml:space="preserve">
10</t>
    </r>
  </si>
  <si>
    <r>
      <t>02</t>
    </r>
    <r>
      <rPr>
        <sz val="12"/>
        <rFont val="Arial"/>
        <family val="2"/>
      </rPr>
      <t xml:space="preserve">
11</t>
    </r>
  </si>
  <si>
    <r>
      <t>04</t>
    </r>
    <r>
      <rPr>
        <sz val="12"/>
        <rFont val="Arial"/>
        <family val="2"/>
      </rPr>
      <t xml:space="preserve">
01</t>
    </r>
  </si>
  <si>
    <r>
      <t>01</t>
    </r>
    <r>
      <rPr>
        <sz val="12"/>
        <rFont val="Arial"/>
        <family val="2"/>
      </rPr>
      <t xml:space="preserve">
02</t>
    </r>
  </si>
  <si>
    <r>
      <t>01</t>
    </r>
    <r>
      <rPr>
        <sz val="12"/>
        <rFont val="Arial"/>
        <family val="2"/>
      </rPr>
      <t xml:space="preserve">
03</t>
    </r>
  </si>
  <si>
    <r>
      <t>05</t>
    </r>
    <r>
      <rPr>
        <sz val="12"/>
        <rFont val="Arial"/>
        <family val="2"/>
      </rPr>
      <t xml:space="preserve">
04</t>
    </r>
  </si>
  <si>
    <r>
      <t>03</t>
    </r>
    <r>
      <rPr>
        <sz val="12"/>
        <rFont val="Arial"/>
        <family val="2"/>
      </rPr>
      <t xml:space="preserve">
05</t>
    </r>
  </si>
  <si>
    <r>
      <t>05</t>
    </r>
    <r>
      <rPr>
        <sz val="12"/>
        <rFont val="Arial"/>
        <family val="2"/>
      </rPr>
      <t xml:space="preserve">
07</t>
    </r>
  </si>
  <si>
    <r>
      <t>02</t>
    </r>
    <r>
      <rPr>
        <sz val="12"/>
        <rFont val="Arial"/>
        <family val="2"/>
      </rPr>
      <t xml:space="preserve">
08</t>
    </r>
  </si>
  <si>
    <t>Фтизиопульмоно-логия</t>
  </si>
  <si>
    <t>Дерматовенеро-логия</t>
  </si>
  <si>
    <t>Морфологичес-кий модуль</t>
  </si>
  <si>
    <t>Медико-профи-лактический модуль</t>
  </si>
  <si>
    <t>Акушерско-гине-кологический модуль</t>
  </si>
  <si>
    <t>_______________ И.А.Старовойтова</t>
  </si>
  <si>
    <t>12 семестр,                                   
16 недель</t>
  </si>
  <si>
    <t>Внутренние болезни</t>
  </si>
  <si>
    <t>Хирургические болезни</t>
  </si>
  <si>
    <t>Урология</t>
  </si>
  <si>
    <t>Биопсийно-секционный курс</t>
  </si>
  <si>
    <t>Терапия</t>
  </si>
  <si>
    <t>Хирургия</t>
  </si>
  <si>
    <t>/500</t>
  </si>
  <si>
    <t>/1-10</t>
  </si>
  <si>
    <t>2.10.4</t>
  </si>
  <si>
    <t>Модуль "Внутренние болезни"</t>
  </si>
  <si>
    <t>Клиническая иммунология, аллергология</t>
  </si>
  <si>
    <t>2.11.2</t>
  </si>
  <si>
    <t>2.11.3</t>
  </si>
  <si>
    <t>2.15.3</t>
  </si>
  <si>
    <t>2.16</t>
  </si>
  <si>
    <t>2.16.1</t>
  </si>
  <si>
    <t>2.16.1.1</t>
  </si>
  <si>
    <t>2.16.1.2</t>
  </si>
  <si>
    <t>2.16.1.3</t>
  </si>
  <si>
    <t>2.16.1.4</t>
  </si>
  <si>
    <t>2.16.2</t>
  </si>
  <si>
    <t>2.16.2.1</t>
  </si>
  <si>
    <t>2.16.2.2</t>
  </si>
  <si>
    <t>2.16.2.3</t>
  </si>
  <si>
    <t>2.16.2.4</t>
  </si>
  <si>
    <t>2.16.2.5</t>
  </si>
  <si>
    <t>2.11.4</t>
  </si>
  <si>
    <t>1. Ознакомительная</t>
  </si>
  <si>
    <r>
      <t>52</t>
    </r>
    <r>
      <rPr>
        <vertAlign val="superscript"/>
        <sz val="12"/>
        <rFont val="Arial"/>
        <family val="2"/>
      </rPr>
      <t>1</t>
    </r>
  </si>
  <si>
    <t>Социально-гуманитарный модуль</t>
  </si>
  <si>
    <t>___________________ 2021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</si>
  <si>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Допускается совмещение учебной практики с теоретическим обучением.</t>
    </r>
  </si>
  <si>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Профили и учебные дисциплины субординатуры утверждаются  Министерством здравоохранения Республики Беларусь.</t>
    </r>
  </si>
  <si>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 xml:space="preserve"> Интегрированная дисциплина «Безопасность жизнедеятельности человека» включает учебные дисциплины «Охрана труда», «Основы энергосбережения».</t>
    </r>
  </si>
  <si>
    <r>
      <rPr>
        <vertAlign val="superscript"/>
        <sz val="14"/>
        <rFont val="Arial"/>
        <family val="2"/>
      </rPr>
      <t>6</t>
    </r>
    <r>
      <rPr>
        <sz val="14"/>
        <rFont val="Arial"/>
        <family val="2"/>
      </rPr>
      <t xml:space="preserve"> Для обучающихся по программе подготовки офицеров запаса.</t>
    </r>
  </si>
  <si>
    <t>Начальник Главного управления организационно-кадровой работы</t>
  </si>
  <si>
    <t>Начальник Главного управления профессионального образования</t>
  </si>
  <si>
    <r>
      <t xml:space="preserve">Модуль </t>
    </r>
    <r>
      <rPr>
        <b/>
        <sz val="18"/>
        <rFont val="Calibri"/>
        <family val="2"/>
      </rPr>
      <t>«</t>
    </r>
    <r>
      <rPr>
        <b/>
        <sz val="18"/>
        <rFont val="Arial"/>
        <family val="2"/>
      </rPr>
      <t>Медицинский уход</t>
    </r>
    <r>
      <rPr>
        <b/>
        <sz val="18"/>
        <rFont val="Calibri"/>
        <family val="2"/>
      </rPr>
      <t>»</t>
    </r>
  </si>
  <si>
    <r>
      <t>Модуль «Введение в специальность</t>
    </r>
    <r>
      <rPr>
        <b/>
        <sz val="18"/>
        <rFont val="Calibri"/>
        <family val="2"/>
      </rPr>
      <t>»</t>
    </r>
  </si>
  <si>
    <r>
      <t xml:space="preserve">Модуль </t>
    </r>
    <r>
      <rPr>
        <b/>
        <sz val="18"/>
        <rFont val="Calibri"/>
        <family val="2"/>
      </rPr>
      <t>«</t>
    </r>
    <r>
      <rPr>
        <b/>
        <sz val="18"/>
        <rFont val="Arial"/>
        <family val="2"/>
      </rPr>
      <t>Психическое здоровье</t>
    </r>
    <r>
      <rPr>
        <b/>
        <sz val="18"/>
        <rFont val="Calibri"/>
        <family val="2"/>
      </rPr>
      <t>»</t>
    </r>
  </si>
  <si>
    <r>
      <t xml:space="preserve">Модуль </t>
    </r>
    <r>
      <rPr>
        <b/>
        <sz val="18"/>
        <rFont val="Calibri"/>
        <family val="2"/>
      </rPr>
      <t>«</t>
    </r>
    <r>
      <rPr>
        <b/>
        <sz val="18"/>
        <rFont val="Arial"/>
        <family val="2"/>
      </rPr>
      <t>Внутренние болезни</t>
    </r>
    <r>
      <rPr>
        <b/>
        <sz val="18"/>
        <rFont val="Calibri"/>
        <family val="2"/>
      </rPr>
      <t>»</t>
    </r>
  </si>
  <si>
    <t>УК-7</t>
  </si>
  <si>
    <t xml:space="preserve">Работать с оптическими приборами, составлять родословную человека, решать задачи по молекулярной биологии, общей и медицинской генетике, паразитологии, распознавать возбудителей  паразитарных заболеваний и их переносчиков на макро- и микропрепаратах </t>
  </si>
  <si>
    <t>Применять основные биофизические законы и знания об общих принципах функционирования медицинского оборудования для решения задач  профессиональной деятельности</t>
  </si>
  <si>
    <t>Оценивать свойства природных и синтетических органических соединений, потенциально опасных для организма человека веществ, прогнозировать их поведение в биологических средах</t>
  </si>
  <si>
    <t>Использовать знания о клинической симптоматике, владеть методами обследования пациентов, диагностики и дифференциальной диагностики, принципами лечения и профилактики, формулировать клинический диагноз при дерматовенерологических заболеваниях, туберкулезе, основных неврологических и инфекционных заболеваниях</t>
  </si>
  <si>
    <t>БПК-9</t>
  </si>
  <si>
    <t>БПК-10</t>
  </si>
  <si>
    <t>Социология здоровья</t>
  </si>
  <si>
    <t>СК-3</t>
  </si>
  <si>
    <t>СК-4</t>
  </si>
  <si>
    <t>СК-5</t>
  </si>
  <si>
    <t>Использовать  знания о строении и топографии, функции органов и систем тела человека в возрастном аспекте при выполнении базовых хирургических манипуляций</t>
  </si>
  <si>
    <t>/3</t>
  </si>
  <si>
    <t>УК-8</t>
  </si>
  <si>
    <t>УК-9</t>
  </si>
  <si>
    <t>СК-19</t>
  </si>
  <si>
    <t>2.9, 2.16.1</t>
  </si>
  <si>
    <t>2.10.2, 2.16.1</t>
  </si>
  <si>
    <t>2.11, 2.16.2</t>
  </si>
  <si>
    <t>2.12, 2.16.2</t>
  </si>
  <si>
    <t>3</t>
  </si>
  <si>
    <t>2. Медицинский уход</t>
  </si>
  <si>
    <t>2.10.5</t>
  </si>
  <si>
    <t>2.6.1-2.6.3, 2.10.1, 2.16.1</t>
  </si>
  <si>
    <t>Медицинский уход и манипуляцион-ная техника</t>
  </si>
  <si>
    <t>Оториноларин-гология и стоматология</t>
  </si>
  <si>
    <r>
      <t xml:space="preserve">Модуль субординатуры по профилю </t>
    </r>
    <r>
      <rPr>
        <b/>
        <sz val="18"/>
        <rFont val="Calibri"/>
        <family val="2"/>
      </rPr>
      <t>«</t>
    </r>
    <r>
      <rPr>
        <b/>
        <sz val="18"/>
        <rFont val="Arial"/>
        <family val="2"/>
      </rPr>
      <t>Терапия</t>
    </r>
    <r>
      <rPr>
        <b/>
        <sz val="18"/>
        <rFont val="Calibri"/>
        <family val="2"/>
      </rPr>
      <t>»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2</t>
    </r>
  </si>
  <si>
    <t>Профессиональ-ные болезни</t>
  </si>
  <si>
    <t>1</t>
  </si>
  <si>
    <t>Осуществлять патофизиологический анализ симптомов и синдромов заболеваний, данных клинических, лабораторных и иных методов обследования пациента</t>
  </si>
  <si>
    <t xml:space="preserve">Оценивать теории медицины на современном этапе на основе знаний о развитии способов и методов организации и оказания медицинской помощи 
</t>
  </si>
  <si>
    <t>Обследовать пациентов с применением лучевых методов диагностики, выявлять основные лучевые симптомы и синдромы заболеваний  человека при комплексном использовании методик лучевой визуализации и лучевой терапии</t>
  </si>
  <si>
    <t>Организовывать и оказывать первичную медицинскую помощь взрослым в амбулаторных условиях, проводить экспертизу временной нетрудоспособности, оказывать скорую медицинскую помощь на догоспитальном этапе</t>
  </si>
  <si>
    <t>Оказывать первичную и специализированную медицинскую помощь при заболеваниях  внутренних органов, включая неотложные и угрожающие жизни состояния, профессиональные заболевания; проводить медико-социальную экспертизу заболеваний внутренних органов, в том числе при профессиональных заболеваниях; владеть методиками интерпретации тестов для диагностики аутоиммунных и аллергических заболеваний, результатов лабораторного и иммунологического контроля при проведении патогенетической терапии</t>
  </si>
  <si>
    <t>Проводить клиническое обследование пациентов на основе знаний о семиотике поражения органов и систем организма взрослого человека</t>
  </si>
  <si>
    <t xml:space="preserve">Организовывать медицинское обеспечение воинской части в военное время </t>
  </si>
  <si>
    <t>/40</t>
  </si>
  <si>
    <t>/208</t>
  </si>
  <si>
    <t>/68</t>
  </si>
  <si>
    <t>Использовать знания о современных химических и физико-химических методах анализа биологических жидкостей, растворов лекарственных веществ и биополимеров для произведения расчетов на основании проведенных исследований</t>
  </si>
  <si>
    <t xml:space="preserve">Использовать знания об этиологии и патогенезе общепатологических процессов, типовых форм патологии органов и систем организма человека при проведении патофизиологического анализа данных лабораторных исследований </t>
  </si>
  <si>
    <t>2.6.4, 2.16.1</t>
  </si>
  <si>
    <t>1.7.1, 1.11</t>
  </si>
  <si>
    <t>Первая помощь
Профессиональная коммуникация в медицине
Медицинское право</t>
  </si>
  <si>
    <t>Профессиональная коммуникация в медицине
Медправо</t>
  </si>
  <si>
    <t>УК-10</t>
  </si>
  <si>
    <t>УК-11</t>
  </si>
  <si>
    <t>УК-12</t>
  </si>
  <si>
    <t>УК-13</t>
  </si>
  <si>
    <t>IV. Учебные практики</t>
  </si>
  <si>
    <r>
      <t xml:space="preserve">Модуль </t>
    </r>
    <r>
      <rPr>
        <b/>
        <sz val="18"/>
        <rFont val="Calibri"/>
        <family val="2"/>
      </rPr>
      <t>«</t>
    </r>
    <r>
      <rPr>
        <b/>
        <sz val="18"/>
        <rFont val="Arial"/>
        <family val="2"/>
      </rPr>
      <t>Клиническая патология и клиническая диагностика</t>
    </r>
    <r>
      <rPr>
        <b/>
        <sz val="18"/>
        <rFont val="Calibri"/>
        <family val="2"/>
      </rPr>
      <t>»</t>
    </r>
  </si>
  <si>
    <t>6д</t>
  </si>
  <si>
    <t>Оценивать показатели физиологического состояния здорового и больного человека на основе знаний о закономерностях функционирования и регуляции жизнедеятельности целостного организма человека, его органов и систем</t>
  </si>
  <si>
    <t xml:space="preserve">Применять знания об основных характеристиках микроорганизмов, вызывающих инфекционные заболевания человека, закономерностях функционирования иммунной системы, механизмах развития заболеваний при проведении микробиологической диагностики </t>
  </si>
  <si>
    <t>Использовать знания о рисках развития и патогенетических механизмах формирования  радиационно и экологически обусловленной патологии, применять методы индивидуальной и популяционной профилактики заболеваний и патологических состояний, обусловленных хроническим низкодозовым физико-химическим и биологическим воздействием</t>
  </si>
  <si>
    <t xml:space="preserve">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 современного социума
</t>
  </si>
  <si>
    <t>УК-14</t>
  </si>
  <si>
    <t>СК-21</t>
  </si>
  <si>
    <t>СК-22</t>
  </si>
  <si>
    <t>СК-23</t>
  </si>
  <si>
    <t>СК-24</t>
  </si>
  <si>
    <t>СК-25</t>
  </si>
  <si>
    <t>СК-26</t>
  </si>
  <si>
    <t>Основы управления интеллектуальной собственностью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</si>
  <si>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</si>
  <si>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Составлять план лабораторных исследований и интерпретировать лабораторные показатели</t>
  </si>
  <si>
    <t>СК-27</t>
  </si>
  <si>
    <t>Применять методы обследования, диагностики, оказания первичной медицинской помощи при наиболее распространенных хирургических заболеваниях</t>
  </si>
  <si>
    <t>Оказывать первичную и специализированную медицинскую помощь при наиболее распространенных оториноларингологических, стоматологических, глазных заболеваниях и травмах, включая неотложные и угрожающие жизни состояния</t>
  </si>
  <si>
    <t xml:space="preserve">Применять психодиагностические методики и психокоррекционные методы, методы и принципы лечения и профилактики, формулировать клинический диагноз при психических расстройствах (заболеваниях), при оказании психиатрической помощи </t>
  </si>
  <si>
    <t>Оказывать первичную и специализированную медицинскую помощь при эндокринных заболеваниях, экстренную медицинскую помощь при прекоматозных и коматозных состояниях эндокринного генеза</t>
  </si>
  <si>
    <t>Осуществлять выбор эффективных и безопасных лекарственных средств для индивидуального лечения заболеваний у взрослых</t>
  </si>
  <si>
    <t>Проводить диагностику и оказывать первичную и специализированную медицинскую помощь при хирургических заболеваниях и травмах, урологических заболеваниях и наиболее распространенных злокачественных новообразованиях</t>
  </si>
  <si>
    <t>Проводить диагностику и применять принципы лечения заболеваний женских половых органов, ведения беременности, родов и послеродового периода, оказывать медицинскую помощь при неотложных состояниях в акушерстве и гинекологии</t>
  </si>
  <si>
    <t xml:space="preserve">Использовать психолого-педагогические знания о целях и видах коммуникаций, организации коммуникативного процесса в здравоохранении, применять методы эффективной коммуникации при разрешении конфликтных ситуаций в медицине </t>
  </si>
  <si>
    <t>Проводить общую и местную анестезию, интенсивную терапию критических состояний, применять приемы сердечно-легочной реанимации при терминальных состояниях</t>
  </si>
  <si>
    <t xml:space="preserve">Организовывать и оказывать медицинскую помощь при чрезвычайных ситуациях, организовывать и проводить санитарно-гигиенические и санитарно-противоэпидемические мероприятия среди военнослужащих, оказывать терапевтическую и хирургическую помощь военнослужащим и пострадавшим на этапах медицинской эвакуации </t>
  </si>
  <si>
    <t>Применять принципы и нормы биомедицинской этики, этико-деонтологические принципы оказания медицинской помощи пациентам, оценивать конфликтные ситуации в медицине</t>
  </si>
  <si>
    <t>Применять методы изучения здоровья населения для организации и проведения мероприятий превентивного (предупреждающего) и протективного (защитного) поведения</t>
  </si>
  <si>
    <t>Основы права
Медицинское право</t>
  </si>
  <si>
    <t>/498</t>
  </si>
  <si>
    <t>к врачебной поликлинической практике.</t>
  </si>
  <si>
    <t>Использовать знания о закономерностях воздействия факторов среды обитания на здоровье человека, применять методы гигиенической оценки среды обитания человека для разработки базовых профилактических здоровьесберегающих мероприятий</t>
  </si>
  <si>
    <t>Проводить судебно-медицинскую экспертизу трупа и живых лиц, осмотр трупа на месте его обнаружения (происшествия)</t>
  </si>
  <si>
    <t xml:space="preserve">Применять дополнительные методы диагностики и оказания медицинской помощи при заболеваниях и травмах у взрослых и детей в рамках углубленного изучения учебных дисциплин образовательных модулей специальности </t>
  </si>
  <si>
    <t>Использовать знания о фармакологических свойствах лекарственных средств, владеть принципами выбора рациональной фармакотерапии при заболеваниях и патологических состояниях организма человека и с профилактической целью</t>
  </si>
  <si>
    <t>2.7.1, 2.7.2</t>
  </si>
  <si>
    <t>Оценивать клиническую симптоматику, применять методы обследования больного ребенка, лабораторной и дифференциальной диагностики, формулировать клинический диагноз, владеть принципами лечения, профилактики и медицинской реабилитации при заболеваниях у детей и подростков</t>
  </si>
  <si>
    <t xml:space="preserve">Рекомендован к утверждению Президиумом Совета УМО </t>
  </si>
  <si>
    <t>по высшему медицинскому, фармацевтическому образованию</t>
  </si>
  <si>
    <t>/12</t>
  </si>
  <si>
    <t>/35</t>
  </si>
  <si>
    <t>Профессиональ-ная коммуникация в медицине</t>
  </si>
  <si>
    <r>
      <t>Медицина катастроф</t>
    </r>
    <r>
      <rPr>
        <vertAlign val="superscript"/>
        <sz val="19"/>
        <rFont val="Arial"/>
        <family val="2"/>
      </rPr>
      <t>7</t>
    </r>
  </si>
  <si>
    <r>
      <t xml:space="preserve">Модуль </t>
    </r>
    <r>
      <rPr>
        <b/>
        <sz val="18"/>
        <rFont val="Calibri"/>
        <family val="2"/>
      </rPr>
      <t>«</t>
    </r>
    <r>
      <rPr>
        <b/>
        <sz val="18"/>
        <rFont val="Arial"/>
        <family val="2"/>
      </rPr>
      <t xml:space="preserve">Общественное здоровье и </t>
    </r>
    <r>
      <rPr>
        <b/>
        <sz val="17.5"/>
        <rFont val="Arial"/>
        <family val="2"/>
      </rPr>
      <t>здравоохранение</t>
    </r>
    <r>
      <rPr>
        <b/>
        <sz val="17"/>
        <rFont val="Calibri"/>
        <family val="2"/>
      </rPr>
      <t>»</t>
    </r>
  </si>
  <si>
    <r>
      <t xml:space="preserve">Безопасность </t>
    </r>
    <r>
      <rPr>
        <sz val="18"/>
        <rFont val="Arial"/>
        <family val="2"/>
      </rPr>
      <t>жизнедеятельно-сти человека</t>
    </r>
    <r>
      <rPr>
        <vertAlign val="superscript"/>
        <sz val="18"/>
        <rFont val="Arial"/>
        <family val="2"/>
      </rPr>
      <t>5</t>
    </r>
  </si>
  <si>
    <t>Использовать знания о молекулярных основах процессов жизнедеятельности в организме человека в норме и при патологии, применять принципы биохимических методов диагностики заболеваний, основных методов биохимических исследований</t>
  </si>
  <si>
    <r>
      <t>Военно-полевая терапия</t>
    </r>
    <r>
      <rPr>
        <vertAlign val="superscript"/>
        <sz val="19"/>
        <rFont val="Arial"/>
        <family val="2"/>
      </rPr>
      <t>8</t>
    </r>
  </si>
  <si>
    <r>
      <t>Военно-полевая хирургия</t>
    </r>
    <r>
      <rPr>
        <vertAlign val="superscript"/>
        <sz val="19"/>
        <rFont val="Arial"/>
        <family val="2"/>
      </rPr>
      <t>8</t>
    </r>
  </si>
  <si>
    <r>
      <t>Специальная военная подготовка</t>
    </r>
    <r>
      <rPr>
        <vertAlign val="superscript"/>
        <sz val="18"/>
        <rFont val="Arial"/>
        <family val="2"/>
      </rPr>
      <t>6, 9</t>
    </r>
  </si>
  <si>
    <r>
      <t>2. Врачебная поликлиническая</t>
    </r>
    <r>
      <rPr>
        <vertAlign val="superscript"/>
        <sz val="11"/>
        <rFont val="Arial"/>
        <family val="2"/>
      </rPr>
      <t>9</t>
    </r>
  </si>
  <si>
    <r>
      <t xml:space="preserve">Модуль «Информацион-ные технологии в </t>
    </r>
    <r>
      <rPr>
        <b/>
        <sz val="17"/>
        <rFont val="Arial"/>
        <family val="2"/>
      </rPr>
      <t>здравоохранении»</t>
    </r>
  </si>
  <si>
    <r>
      <t>Основы управления интеллектуальной собственностью</t>
    </r>
    <r>
      <rPr>
        <vertAlign val="superscript"/>
        <sz val="18"/>
        <rFont val="Arial"/>
        <family val="2"/>
      </rPr>
      <t>3</t>
    </r>
  </si>
  <si>
    <r>
      <t>Вирусные гепатиты</t>
    </r>
    <r>
      <rPr>
        <vertAlign val="superscript"/>
        <sz val="18"/>
        <rFont val="Arial"/>
        <family val="2"/>
      </rPr>
      <t>4</t>
    </r>
  </si>
  <si>
    <r>
      <rPr>
        <vertAlign val="superscript"/>
        <sz val="14"/>
        <rFont val="Arial"/>
        <family val="2"/>
      </rPr>
      <t>9</t>
    </r>
    <r>
      <rPr>
        <sz val="14"/>
        <rFont val="Arial"/>
        <family val="2"/>
      </rPr>
      <t xml:space="preserve"> Итоговая практика для обучающихся по программе подготовки офицеров запаса с экзаменом за весь период обучения приравнивается </t>
    </r>
  </si>
  <si>
    <t>Белорусский язык: профессиональ-ная лексика</t>
  </si>
  <si>
    <r>
      <rPr>
        <vertAlign val="superscript"/>
        <sz val="14"/>
        <rFont val="Arial"/>
        <family val="2"/>
      </rPr>
      <t>8</t>
    </r>
    <r>
      <rPr>
        <sz val="14"/>
        <rFont val="Arial"/>
        <family val="2"/>
      </rPr>
      <t xml:space="preserve"> Соотношение аудиторных часов и самостоятельной работы для данной учебной дисциплины обусловлено необходимостью изучения в мирное время организации </t>
    </r>
  </si>
  <si>
    <t>со схожей клинической картиной.</t>
  </si>
  <si>
    <t xml:space="preserve">и оказания экстренной медицинской помощи пострадавшим при современных боевых патологиях, ранениях и травмах различной локализации в условиях этапного </t>
  </si>
  <si>
    <t xml:space="preserve">лечения и требует овладения под непосредственным руководством преподавателей техникой выполнения медицинских вмешательств с использованием технологий </t>
  </si>
  <si>
    <t xml:space="preserve">симуляционного обучения и закрепления полученных практических навыков в организации здравоохранения при курации профильных синдромосходных пациентов </t>
  </si>
  <si>
    <t>Использовать знания о строении организма человека на тканевом, клеточном и субклеточном уровнях, эмбриогенезе человека и его нарушениях при оказании медицинской помощи</t>
  </si>
  <si>
    <t>Экономика госу-дарственного сектора/ Социология здоровья</t>
  </si>
  <si>
    <t>Сопредседатель УМО по высшему медицинскому, фармацевтическому образованию</t>
  </si>
  <si>
    <t>___________________________ С.П.Рубникович</t>
  </si>
  <si>
    <t>___________________________ О.Н.Колюпанова</t>
  </si>
  <si>
    <t>___________________________ А.И.Волотовский</t>
  </si>
  <si>
    <t>___________________________ С.А.Касперович</t>
  </si>
  <si>
    <t>___________________________ И.В.Титович</t>
  </si>
  <si>
    <t>___________________________ И.Н.Михайлова</t>
  </si>
  <si>
    <t>Проводить диагностику и оказывать неотложную медицинскую помощь при неотложных состояниях в кардиологии, нефрологии, гастроэнтерологии, пульмонологии</t>
  </si>
  <si>
    <t>Современная политэкономия</t>
  </si>
  <si>
    <r>
      <t xml:space="preserve">История белорусской </t>
    </r>
    <r>
      <rPr>
        <sz val="18"/>
        <rFont val="Arial"/>
        <family val="2"/>
      </rPr>
      <t>государственности</t>
    </r>
  </si>
  <si>
    <t>2.1.3</t>
  </si>
  <si>
    <t>Великая Отечественная война советского народа (в контексте Второй мировой войны)</t>
  </si>
  <si>
    <t>ПРИМЕРНЫЙ УЧЕБНЫЙ ПЛАН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</si>
  <si>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</si>
  <si>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1.11, 2.1.3</t>
  </si>
  <si>
    <t>_______________ 2022</t>
  </si>
  <si>
    <t>ПРИМЕРНЫЙ УЧЕБНЫЙ ПЛАН ПО СПЕЦИАЛЬНОСТИ 1-79 01 01 "ЛЕЧЕБНОЕ ДЕЛО"</t>
  </si>
  <si>
    <t>___________________ 2022</t>
  </si>
  <si>
    <t>Компонент учреждения образования</t>
  </si>
  <si>
    <t>1д</t>
  </si>
  <si>
    <t>д - дифференцированный зачет</t>
  </si>
  <si>
    <t>Специальность 7-07-0911-01 Лечебное дело</t>
  </si>
  <si>
    <t>Квалификация - Врач</t>
  </si>
  <si>
    <t>Степень: Магистр</t>
  </si>
  <si>
    <t xml:space="preserve">3. Акушерство и гинекология                </t>
  </si>
  <si>
    <t>4. Общественное здоровье и здравоохранение</t>
  </si>
  <si>
    <t>1. Внутренние болезни
2. Хирургические болезни</t>
  </si>
  <si>
    <t>2. Хирургические болезни</t>
  </si>
  <si>
    <t xml:space="preserve">3. Акушерство и гинекология           </t>
  </si>
  <si>
    <r>
      <t>2. Врачебная поликлиническая</t>
    </r>
    <r>
      <rPr>
        <vertAlign val="superscript"/>
        <sz val="11"/>
        <color indexed="10"/>
        <rFont val="Arial"/>
        <family val="2"/>
      </rPr>
      <t>9</t>
    </r>
  </si>
  <si>
    <t>Разработан в качестве примера реализации образовательного стандарта по специальности 7-07-0911-01 «Лечебное дело».</t>
  </si>
  <si>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 xml:space="preserve"> Перечень факультативных дисциплин устанавливается учреждением образования.</t>
    </r>
  </si>
  <si>
    <r>
      <rPr>
        <vertAlign val="superscript"/>
        <sz val="14"/>
        <rFont val="Arial"/>
        <family val="2"/>
      </rPr>
      <t xml:space="preserve">3 </t>
    </r>
    <r>
      <rPr>
        <sz val="14"/>
        <rFont val="Arial"/>
        <family val="2"/>
      </rPr>
      <t>При составлении учебного плана учреждения образования по специальности учебная дисциплина «Основы управления интеллектуальной собственностью»</t>
    </r>
  </si>
  <si>
    <t>планируется в качестве дисциплины компонента учреждения образования или дисциплины по выбору.</t>
  </si>
  <si>
    <r>
      <rPr>
        <vertAlign val="superscript"/>
        <sz val="14"/>
        <rFont val="Arial"/>
        <family val="2"/>
      </rPr>
      <t>7</t>
    </r>
    <r>
      <rPr>
        <sz val="14"/>
        <rFont val="Arial"/>
        <family val="2"/>
      </rPr>
      <t xml:space="preserve"> При составлении учебного плана учреждения образования планируется обязательное изучение учебной дисциплины «Медицина катастроф».</t>
    </r>
  </si>
  <si>
    <t>___________________________С.А.Касперович</t>
  </si>
  <si>
    <t>Проректор по научно-методической работе Государственного учреждения</t>
  </si>
  <si>
    <t>___________________________И.В.Титович</t>
  </si>
  <si>
    <t>Продолжение примерного учебного плана по специальности 7-07-0911-01 «Лечебное дело», регистрационный № ___________________</t>
  </si>
  <si>
    <t>Протокол № _____ от ____.____.2022</t>
  </si>
  <si>
    <t>СК-11,12, 16,17</t>
  </si>
  <si>
    <t>1,2д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</si>
  <si>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</si>
  <si>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УК-15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</si>
  <si>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</si>
  <si>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Основы права</t>
  </si>
  <si>
    <t>Оказывать первую помощь при несчастных случаях, травмах, кровотечениях, отравлениях и других состояниях, угрожающих жизни и (или) здоровью человека</t>
  </si>
  <si>
    <t>Устанавливать степень риска для здоровых и безопасных условий труда работника с последующей разработкой предупредительных мероприятий, применять принципы рационального энергосбережения</t>
  </si>
  <si>
    <t>2.17</t>
  </si>
  <si>
    <t>2.17.1</t>
  </si>
  <si>
    <t>2.17.2</t>
  </si>
  <si>
    <t>2.17.3</t>
  </si>
  <si>
    <t>2.18</t>
  </si>
  <si>
    <t>2.18.1</t>
  </si>
  <si>
    <t>2.18.2</t>
  </si>
  <si>
    <t>2.18.3</t>
  </si>
  <si>
    <t>2.18.4</t>
  </si>
  <si>
    <t>2.18.5</t>
  </si>
  <si>
    <t>2.18.6</t>
  </si>
  <si>
    <t>2.18.7</t>
  </si>
  <si>
    <t>Философия и методология науки</t>
  </si>
  <si>
    <t>Основы информационных технологий</t>
  </si>
  <si>
    <t>/96</t>
  </si>
  <si>
    <t>/64</t>
  </si>
  <si>
    <t>/24</t>
  </si>
  <si>
    <t>УПК-1</t>
  </si>
  <si>
    <t>УПК-2</t>
  </si>
  <si>
    <t>УПК-3</t>
  </si>
  <si>
    <t>УПК-4</t>
  </si>
  <si>
    <t>УПК-5</t>
  </si>
  <si>
    <t>УПК-6</t>
  </si>
  <si>
    <t>/60</t>
  </si>
  <si>
    <t>/32</t>
  </si>
  <si>
    <t>/124</t>
  </si>
  <si>
    <t>/142</t>
  </si>
  <si>
    <t>/4</t>
  </si>
  <si>
    <t>Применять методы научного познания в исследовательской деятельности, генерировать и реализовывать инновационные идеи</t>
  </si>
  <si>
    <t>Обеспечивать коммуникации, проявлять лидерские навыки, быть способным к командообразованию и разработке стратегических целей и задач,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</si>
  <si>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деятельности, 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</si>
  <si>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Быть способным к саморазвитию и совершенствованию в профессиональной деятельности, развивать инновационную восприимчивость и способность к инновационной деятельности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</si>
  <si>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</si>
  <si>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Военно-меди-цинский модуль</t>
  </si>
  <si>
    <t>Неотложная кардиология и другие неотлож-ные состояния</t>
  </si>
  <si>
    <t>Детские инфекци-онные болезни</t>
  </si>
  <si>
    <t>СК-28</t>
  </si>
  <si>
    <t>УК-6 БПК-11</t>
  </si>
  <si>
    <r>
      <rPr>
        <sz val="18"/>
        <rFont val="Arial Narrow"/>
        <family val="2"/>
      </rPr>
      <t>УК-15</t>
    </r>
    <r>
      <rPr>
        <sz val="16"/>
        <rFont val="Arial"/>
        <family val="2"/>
      </rPr>
      <t xml:space="preserve"> УПК-1,2</t>
    </r>
  </si>
  <si>
    <t>УК-4,5,6 УПК-1,2</t>
  </si>
  <si>
    <t>СК- 21, 22, 28</t>
  </si>
  <si>
    <t>4д</t>
  </si>
  <si>
    <t>/11д</t>
  </si>
  <si>
    <t>/44</t>
  </si>
  <si>
    <t>/52</t>
  </si>
  <si>
    <t>/66</t>
  </si>
  <si>
    <r>
      <rPr>
        <vertAlign val="superscript"/>
        <sz val="14"/>
        <rFont val="Arial"/>
        <family val="2"/>
      </rPr>
      <t>10</t>
    </r>
    <r>
      <rPr>
        <sz val="14"/>
        <rFont val="Arial"/>
        <family val="2"/>
      </rPr>
      <t xml:space="preserve"> Общеобразовательные дисциплины «Философия и методология науки», «Иностранный язык», «Основы информационных технологий» включаются в перечень </t>
    </r>
  </si>
  <si>
    <t>учебных дисциплин модуля «Дополнительные виды обучения» учебного плана и изучаются по выбору обучающегося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</si>
  <si>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</si>
  <si>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Философия и методология науки (канд мин)</t>
  </si>
  <si>
    <t>Основы информационных технологий (канд мин)</t>
  </si>
  <si>
    <t>Иностранный язык (канд мин)</t>
  </si>
  <si>
    <r>
      <t>Дополнительные виды обучения</t>
    </r>
    <r>
      <rPr>
        <b/>
        <vertAlign val="superscript"/>
        <sz val="18"/>
        <rFont val="Arial"/>
        <family val="2"/>
      </rPr>
      <t>10</t>
    </r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</si>
  <si>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</si>
  <si>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Применять нормативные правовые акты для регулирования правоотношений в сфере здравоохранения, досудебного регулирования споров,  анализа коррупционных рисков, предотвращения коррупционных нарушений</t>
  </si>
  <si>
    <t xml:space="preserve">Использовать знания о закономерностях эпидемического процесса, методах его изучения, иммунопрофилактике инфекционных заболеваний, принципах эпидемиологического обследования очагов инфекционных заболеваний, организовывать профилактические, санитарно-противоэпидемические мероприятия при кишечных, аэрозольных инфекциях и инфекциях с преимущественно парентеральным механизмом заражения 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</si>
  <si>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</si>
  <si>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Использовать знания об этиологии, патогенезе, морфологических особенностях общепатологических процессов и заболеваний на разных этапах их развития, причинах и механизмах умирания (танатогенез),  интерпретировать результаты патологоанатомических методов исследования секционного, биопсийного (операционного) материала</t>
  </si>
  <si>
    <t>Модуль Хирургия БСК</t>
  </si>
  <si>
    <t>Интерпретировать результаты патологоанатомических методов исследования секционного, биопсийного (операционного) материала, применять методы клинико-анатомического анализа и построения клинического и патологоанатомического диагнозов</t>
  </si>
  <si>
    <t>Осуществлять медицинский уход за пациентами, выполнять сестринские лечебные и диагностические манипуляции, санитарно-эпидемиологические требования к обращению с медицинскими отходами, применять методы стерилизации медицинских изделий</t>
  </si>
  <si>
    <t>УК- 12,13</t>
  </si>
  <si>
    <t>1.3, 1.11</t>
  </si>
  <si>
    <t>УК-16</t>
  </si>
  <si>
    <t>УК-5, 16</t>
  </si>
  <si>
    <t>Лингвистический модуль / БЯ</t>
  </si>
  <si>
    <t xml:space="preserve">Оценивать функциональное состояние и жизнедеятельность пациента при основной инвалидизирующей патологии, осуществлять выбор наиболее эффективных средств и методов при медицинской реабилитации и проведении физиотерапии </t>
  </si>
  <si>
    <t>Министра здравоохранения</t>
  </si>
  <si>
    <t>_______________ Е.Н.Кроткова</t>
  </si>
  <si>
    <t>Решать стандартные задачи профессиональной деятельности на основе применения информационно-коммуникационных технологий, владеть навыками анализа содержания научных публикаций и применения его результатов в профессиональной деятельности</t>
  </si>
  <si>
    <t>Применять методы анализа и прогнозирования показателей здоровья населения, использовать знания о принципах, видах, формах и условиях оказания медицинской помощи населению для планирования основных показателей деятельности организаций здравоохранения, разработки и принятия управленческих решений, оценки медицинской, социальной, экономической эффективности в здравоохранении</t>
  </si>
  <si>
    <t xml:space="preserve">Осуществлять коммуникации на  иностранном языке в профессиональной деятельности, использовать знания словообразования, произношения при употреблении греко-латинской медицинской терминологии </t>
  </si>
  <si>
    <t>Использовать знания о закономерностях развития и строения тела человека, его систем и органов с учетом  возрастных, половых и индивидуальных особенностей при оказании медицинской помощи</t>
  </si>
  <si>
    <t>УК-17</t>
  </si>
  <si>
    <t>Использовать средства физической культуры и спорта для сохранения и укрепления здоровья, профилактики заболеваний</t>
  </si>
  <si>
    <t>Использовать основные понятия и термины специальной лексики белорусского языка в профессиональной деятельности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</si>
</sst>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23"/>
      <name val="Arial"/>
      <family val="2"/>
    </font>
    <font>
      <vertAlign val="superscript"/>
      <sz val="11"/>
      <name val="Arial"/>
      <family val="2"/>
    </font>
    <font>
      <i/>
      <sz val="10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sz val="15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color indexed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17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7"/>
      <color indexed="9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9"/>
      <name val="Arial"/>
      <family val="2"/>
    </font>
    <font>
      <b/>
      <sz val="17.5"/>
      <name val="Arial"/>
      <family val="2"/>
    </font>
    <font>
      <b/>
      <vertAlign val="superscript"/>
      <sz val="18"/>
      <name val="Arial"/>
      <family val="2"/>
    </font>
    <font>
      <vertAlign val="superscript"/>
      <sz val="18"/>
      <name val="Arial"/>
      <family val="2"/>
    </font>
    <font>
      <sz val="20"/>
      <name val="Times New Roman"/>
      <family val="1"/>
    </font>
    <font>
      <vertAlign val="superscript"/>
      <sz val="14"/>
      <name val="Arial"/>
      <family val="2"/>
    </font>
    <font>
      <b/>
      <sz val="18"/>
      <name val="Calibri"/>
      <family val="2"/>
    </font>
    <font>
      <b/>
      <sz val="17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9"/>
      <name val="Arial"/>
      <family val="2"/>
    </font>
    <font>
      <vertAlign val="superscript"/>
      <sz val="19"/>
      <name val="Arial"/>
      <family val="2"/>
    </font>
    <font>
      <b/>
      <sz val="16"/>
      <name val="Arial Narrow"/>
      <family val="2"/>
    </font>
    <font>
      <b/>
      <sz val="17"/>
      <color indexed="10"/>
      <name val="Arial"/>
      <family val="2"/>
    </font>
    <font>
      <vertAlign val="superscript"/>
      <sz val="11"/>
      <color indexed="10"/>
      <name val="Arial"/>
      <family val="2"/>
    </font>
    <font>
      <sz val="15"/>
      <name val="Arial Narrow"/>
      <family val="2"/>
    </font>
    <font>
      <b/>
      <sz val="15"/>
      <name val="Arial Narrow"/>
      <family val="2"/>
    </font>
    <font>
      <b/>
      <sz val="15"/>
      <color indexed="9"/>
      <name val="Arial Narrow"/>
      <family val="2"/>
    </font>
    <font>
      <sz val="17"/>
      <name val="Arial Narrow"/>
      <family val="2"/>
    </font>
    <font>
      <sz val="16"/>
      <name val="Arial Narrow"/>
      <family val="2"/>
    </font>
    <font>
      <b/>
      <sz val="17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i/>
      <sz val="1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20"/>
      <color indexed="9"/>
      <name val="Arial Narrow"/>
      <family val="2"/>
    </font>
    <font>
      <i/>
      <sz val="20"/>
      <name val="Arial Narrow"/>
      <family val="2"/>
    </font>
    <font>
      <b/>
      <sz val="20"/>
      <name val="Arial"/>
      <family val="2"/>
    </font>
    <font>
      <u val="single"/>
      <sz val="15"/>
      <name val="Arial"/>
      <family val="2"/>
    </font>
    <font>
      <sz val="18"/>
      <name val="Arial Narrow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5"/>
      <color indexed="10"/>
      <name val="Arial Narrow"/>
      <family val="2"/>
    </font>
    <font>
      <sz val="15"/>
      <color indexed="10"/>
      <name val="Arial Narrow"/>
      <family val="2"/>
    </font>
    <font>
      <sz val="17"/>
      <color indexed="10"/>
      <name val="Arial Narrow"/>
      <family val="2"/>
    </font>
    <font>
      <b/>
      <sz val="20"/>
      <color indexed="10"/>
      <name val="Arial Narrow"/>
      <family val="2"/>
    </font>
    <font>
      <sz val="20"/>
      <color indexed="10"/>
      <name val="Arial Narrow"/>
      <family val="2"/>
    </font>
    <font>
      <i/>
      <sz val="20"/>
      <color indexed="10"/>
      <name val="Arial Narrow"/>
      <family val="2"/>
    </font>
    <font>
      <sz val="20"/>
      <color indexed="9"/>
      <name val="Arial Narrow"/>
      <family val="2"/>
    </font>
    <font>
      <sz val="17"/>
      <color indexed="10"/>
      <name val="Arial"/>
      <family val="2"/>
    </font>
    <font>
      <sz val="15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5"/>
      <color rgb="FFFF0000"/>
      <name val="Arial Narrow"/>
      <family val="2"/>
    </font>
    <font>
      <sz val="15"/>
      <color rgb="FFFF0000"/>
      <name val="Arial Narrow"/>
      <family val="2"/>
    </font>
    <font>
      <sz val="17"/>
      <color rgb="FFFF0000"/>
      <name val="Arial Narrow"/>
      <family val="2"/>
    </font>
    <font>
      <b/>
      <sz val="20"/>
      <color rgb="FFFF0000"/>
      <name val="Arial Narrow"/>
      <family val="2"/>
    </font>
    <font>
      <sz val="20"/>
      <color rgb="FFFF0000"/>
      <name val="Arial Narrow"/>
      <family val="2"/>
    </font>
    <font>
      <i/>
      <sz val="20"/>
      <color rgb="FFFF0000"/>
      <name val="Arial Narrow"/>
      <family val="2"/>
    </font>
    <font>
      <sz val="20"/>
      <color theme="0"/>
      <name val="Arial Narrow"/>
      <family val="2"/>
    </font>
    <font>
      <sz val="17"/>
      <color rgb="FFFF0000"/>
      <name val="Arial"/>
      <family val="2"/>
    </font>
    <font>
      <sz val="15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03" fillId="3" borderId="0" applyNumberFormat="0" applyBorder="0" applyAlignment="0" applyProtection="0"/>
    <xf numFmtId="0" fontId="1" fillId="4" borderId="0" applyNumberFormat="0" applyBorder="0" applyAlignment="0" applyProtection="0"/>
    <xf numFmtId="0" fontId="103" fillId="5" borderId="0" applyNumberFormat="0" applyBorder="0" applyAlignment="0" applyProtection="0"/>
    <xf numFmtId="0" fontId="1" fillId="6" borderId="0" applyNumberFormat="0" applyBorder="0" applyAlignment="0" applyProtection="0"/>
    <xf numFmtId="0" fontId="103" fillId="7" borderId="0" applyNumberFormat="0" applyBorder="0" applyAlignment="0" applyProtection="0"/>
    <xf numFmtId="0" fontId="1" fillId="8" borderId="0" applyNumberFormat="0" applyBorder="0" applyAlignment="0" applyProtection="0"/>
    <xf numFmtId="0" fontId="103" fillId="9" borderId="0" applyNumberFormat="0" applyBorder="0" applyAlignment="0" applyProtection="0"/>
    <xf numFmtId="0" fontId="1" fillId="10" borderId="0" applyNumberFormat="0" applyBorder="0" applyAlignment="0" applyProtection="0"/>
    <xf numFmtId="0" fontId="103" fillId="11" borderId="0" applyNumberFormat="0" applyBorder="0" applyAlignment="0" applyProtection="0"/>
    <xf numFmtId="0" fontId="1" fillId="12" borderId="0" applyNumberFormat="0" applyBorder="0" applyAlignment="0" applyProtection="0"/>
    <xf numFmtId="0" fontId="103" fillId="13" borderId="0" applyNumberFormat="0" applyBorder="0" applyAlignment="0" applyProtection="0"/>
    <xf numFmtId="0" fontId="1" fillId="14" borderId="0" applyNumberFormat="0" applyBorder="0" applyAlignment="0" applyProtection="0"/>
    <xf numFmtId="0" fontId="103" fillId="15" borderId="0" applyNumberFormat="0" applyBorder="0" applyAlignment="0" applyProtection="0"/>
    <xf numFmtId="0" fontId="1" fillId="16" borderId="0" applyNumberFormat="0" applyBorder="0" applyAlignment="0" applyProtection="0"/>
    <xf numFmtId="0" fontId="103" fillId="17" borderId="0" applyNumberFormat="0" applyBorder="0" applyAlignment="0" applyProtection="0"/>
    <xf numFmtId="0" fontId="1" fillId="18" borderId="0" applyNumberFormat="0" applyBorder="0" applyAlignment="0" applyProtection="0"/>
    <xf numFmtId="0" fontId="103" fillId="19" borderId="0" applyNumberFormat="0" applyBorder="0" applyAlignment="0" applyProtection="0"/>
    <xf numFmtId="0" fontId="1" fillId="8" borderId="0" applyNumberFormat="0" applyBorder="0" applyAlignment="0" applyProtection="0"/>
    <xf numFmtId="0" fontId="103" fillId="20" borderId="0" applyNumberFormat="0" applyBorder="0" applyAlignment="0" applyProtection="0"/>
    <xf numFmtId="0" fontId="1" fillId="14" borderId="0" applyNumberFormat="0" applyBorder="0" applyAlignment="0" applyProtection="0"/>
    <xf numFmtId="0" fontId="103" fillId="21" borderId="0" applyNumberFormat="0" applyBorder="0" applyAlignment="0" applyProtection="0"/>
    <xf numFmtId="0" fontId="1" fillId="22" borderId="0" applyNumberFormat="0" applyBorder="0" applyAlignment="0" applyProtection="0"/>
    <xf numFmtId="0" fontId="103" fillId="23" borderId="0" applyNumberFormat="0" applyBorder="0" applyAlignment="0" applyProtection="0"/>
    <xf numFmtId="0" fontId="2" fillId="24" borderId="0" applyNumberFormat="0" applyBorder="0" applyAlignment="0" applyProtection="0"/>
    <xf numFmtId="0" fontId="104" fillId="25" borderId="0" applyNumberFormat="0" applyBorder="0" applyAlignment="0" applyProtection="0"/>
    <xf numFmtId="0" fontId="2" fillId="16" borderId="0" applyNumberFormat="0" applyBorder="0" applyAlignment="0" applyProtection="0"/>
    <xf numFmtId="0" fontId="104" fillId="26" borderId="0" applyNumberFormat="0" applyBorder="0" applyAlignment="0" applyProtection="0"/>
    <xf numFmtId="0" fontId="2" fillId="18" borderId="0" applyNumberFormat="0" applyBorder="0" applyAlignment="0" applyProtection="0"/>
    <xf numFmtId="0" fontId="104" fillId="27" borderId="0" applyNumberFormat="0" applyBorder="0" applyAlignment="0" applyProtection="0"/>
    <xf numFmtId="0" fontId="2" fillId="28" borderId="0" applyNumberFormat="0" applyBorder="0" applyAlignment="0" applyProtection="0"/>
    <xf numFmtId="0" fontId="104" fillId="29" borderId="0" applyNumberFormat="0" applyBorder="0" applyAlignment="0" applyProtection="0"/>
    <xf numFmtId="0" fontId="2" fillId="30" borderId="0" applyNumberFormat="0" applyBorder="0" applyAlignment="0" applyProtection="0"/>
    <xf numFmtId="0" fontId="104" fillId="31" borderId="0" applyNumberFormat="0" applyBorder="0" applyAlignment="0" applyProtection="0"/>
    <xf numFmtId="0" fontId="2" fillId="32" borderId="0" applyNumberFormat="0" applyBorder="0" applyAlignment="0" applyProtection="0"/>
    <xf numFmtId="0" fontId="10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58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7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2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1" fontId="46" fillId="0" borderId="1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1" fontId="46" fillId="0" borderId="0" xfId="0" applyNumberFormat="1" applyFont="1" applyAlignment="1">
      <alignment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1" fontId="46" fillId="42" borderId="0" xfId="0" applyNumberFormat="1" applyFont="1" applyFill="1" applyAlignment="1">
      <alignment wrapText="1"/>
    </xf>
    <xf numFmtId="0" fontId="34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 vertical="center"/>
    </xf>
    <xf numFmtId="0" fontId="49" fillId="42" borderId="0" xfId="0" applyFont="1" applyFill="1" applyAlignment="1">
      <alignment/>
    </xf>
    <xf numFmtId="0" fontId="24" fillId="42" borderId="0" xfId="0" applyFont="1" applyFill="1" applyAlignment="1">
      <alignment wrapText="1"/>
    </xf>
    <xf numFmtId="0" fontId="21" fillId="42" borderId="0" xfId="0" applyFont="1" applyFill="1" applyAlignment="1">
      <alignment wrapText="1"/>
    </xf>
    <xf numFmtId="0" fontId="21" fillId="42" borderId="0" xfId="0" applyFont="1" applyFill="1" applyAlignment="1">
      <alignment/>
    </xf>
    <xf numFmtId="1" fontId="46" fillId="0" borderId="14" xfId="0" applyNumberFormat="1" applyFont="1" applyBorder="1" applyAlignment="1">
      <alignment wrapText="1"/>
    </xf>
    <xf numFmtId="0" fontId="38" fillId="0" borderId="15" xfId="0" applyFont="1" applyBorder="1" applyAlignment="1">
      <alignment horizontal="center" vertical="center" textRotation="90" wrapText="1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textRotation="90" wrapText="1"/>
    </xf>
    <xf numFmtId="0" fontId="40" fillId="38" borderId="17" xfId="0" applyFont="1" applyFill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 wrapText="1"/>
    </xf>
    <xf numFmtId="0" fontId="38" fillId="0" borderId="19" xfId="0" applyFont="1" applyBorder="1" applyAlignment="1">
      <alignment horizontal="center" vertical="center" textRotation="90" wrapText="1"/>
    </xf>
    <xf numFmtId="0" fontId="34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1" fontId="39" fillId="0" borderId="20" xfId="0" applyNumberFormat="1" applyFont="1" applyBorder="1" applyAlignment="1">
      <alignment horizontal="right" wrapText="1"/>
    </xf>
    <xf numFmtId="1" fontId="39" fillId="0" borderId="14" xfId="0" applyNumberFormat="1" applyFont="1" applyBorder="1" applyAlignment="1">
      <alignment horizontal="right" wrapText="1"/>
    </xf>
    <xf numFmtId="1" fontId="39" fillId="0" borderId="12" xfId="0" applyNumberFormat="1" applyFont="1" applyBorder="1" applyAlignment="1">
      <alignment horizontal="right" wrapText="1"/>
    </xf>
    <xf numFmtId="1" fontId="40" fillId="38" borderId="20" xfId="0" applyNumberFormat="1" applyFont="1" applyFill="1" applyBorder="1" applyAlignment="1">
      <alignment horizontal="right" wrapText="1"/>
    </xf>
    <xf numFmtId="0" fontId="45" fillId="42" borderId="0" xfId="0" applyFont="1" applyFill="1" applyAlignment="1">
      <alignment/>
    </xf>
    <xf numFmtId="0" fontId="22" fillId="42" borderId="0" xfId="0" applyFont="1" applyFill="1" applyAlignment="1">
      <alignment/>
    </xf>
    <xf numFmtId="0" fontId="23" fillId="42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top" wrapText="1"/>
    </xf>
    <xf numFmtId="49" fontId="26" fillId="42" borderId="0" xfId="0" applyNumberFormat="1" applyFont="1" applyFill="1" applyAlignment="1">
      <alignment horizontal="left" vertical="center"/>
    </xf>
    <xf numFmtId="49" fontId="25" fillId="42" borderId="20" xfId="0" applyNumberFormat="1" applyFont="1" applyFill="1" applyBorder="1" applyAlignment="1">
      <alignment horizontal="left" vertical="center" wrapText="1"/>
    </xf>
    <xf numFmtId="49" fontId="29" fillId="42" borderId="10" xfId="0" applyNumberFormat="1" applyFont="1" applyFill="1" applyBorder="1" applyAlignment="1" applyProtection="1">
      <alignment horizontal="left" vertical="center"/>
      <protection/>
    </xf>
    <xf numFmtId="49" fontId="29" fillId="42" borderId="20" xfId="0" applyNumberFormat="1" applyFont="1" applyFill="1" applyBorder="1" applyAlignment="1" applyProtection="1">
      <alignment horizontal="left" vertical="center"/>
      <protection/>
    </xf>
    <xf numFmtId="49" fontId="25" fillId="42" borderId="20" xfId="0" applyNumberFormat="1" applyFont="1" applyFill="1" applyBorder="1" applyAlignment="1" applyProtection="1">
      <alignment horizontal="left" vertical="center"/>
      <protection/>
    </xf>
    <xf numFmtId="49" fontId="29" fillId="42" borderId="10" xfId="0" applyNumberFormat="1" applyFont="1" applyFill="1" applyBorder="1" applyAlignment="1">
      <alignment horizontal="left" vertical="center" wrapText="1"/>
    </xf>
    <xf numFmtId="49" fontId="25" fillId="42" borderId="10" xfId="0" applyNumberFormat="1" applyFont="1" applyFill="1" applyBorder="1" applyAlignment="1">
      <alignment horizontal="left" vertical="center" wrapText="1"/>
    </xf>
    <xf numFmtId="49" fontId="29" fillId="42" borderId="20" xfId="0" applyNumberFormat="1" applyFont="1" applyFill="1" applyBorder="1" applyAlignment="1">
      <alignment horizontal="left" vertical="center" wrapText="1"/>
    </xf>
    <xf numFmtId="49" fontId="25" fillId="42" borderId="21" xfId="0" applyNumberFormat="1" applyFont="1" applyFill="1" applyBorder="1" applyAlignment="1">
      <alignment horizontal="left" vertical="center" wrapText="1"/>
    </xf>
    <xf numFmtId="49" fontId="25" fillId="42" borderId="22" xfId="0" applyNumberFormat="1" applyFont="1" applyFill="1" applyBorder="1" applyAlignment="1">
      <alignment horizontal="left" vertical="center" wrapText="1"/>
    </xf>
    <xf numFmtId="49" fontId="29" fillId="42" borderId="13" xfId="0" applyNumberFormat="1" applyFont="1" applyFill="1" applyBorder="1" applyAlignment="1">
      <alignment horizontal="left" vertical="center" wrapText="1"/>
    </xf>
    <xf numFmtId="49" fontId="29" fillId="42" borderId="0" xfId="0" applyNumberFormat="1" applyFont="1" applyFill="1" applyAlignment="1">
      <alignment horizontal="left" vertical="center" wrapText="1"/>
    </xf>
    <xf numFmtId="49" fontId="29" fillId="42" borderId="0" xfId="0" applyNumberFormat="1" applyFont="1" applyFill="1" applyAlignment="1">
      <alignment horizontal="left" vertical="center"/>
    </xf>
    <xf numFmtId="0" fontId="0" fillId="43" borderId="0" xfId="0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51" fillId="0" borderId="23" xfId="0" applyFont="1" applyBorder="1" applyAlignment="1">
      <alignment vertical="center" wrapText="1"/>
    </xf>
    <xf numFmtId="0" fontId="51" fillId="44" borderId="23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26" fillId="0" borderId="24" xfId="0" applyNumberFormat="1" applyFont="1" applyFill="1" applyBorder="1" applyAlignment="1" applyProtection="1">
      <alignment horizontal="center"/>
      <protection/>
    </xf>
    <xf numFmtId="1" fontId="26" fillId="0" borderId="25" xfId="0" applyNumberFormat="1" applyFont="1" applyFill="1" applyBorder="1" applyAlignment="1" applyProtection="1">
      <alignment/>
      <protection hidden="1"/>
    </xf>
    <xf numFmtId="1" fontId="26" fillId="0" borderId="20" xfId="0" applyNumberFormat="1" applyFont="1" applyFill="1" applyBorder="1" applyAlignment="1" applyProtection="1">
      <alignment/>
      <protection locked="0"/>
    </xf>
    <xf numFmtId="49" fontId="26" fillId="0" borderId="26" xfId="0" applyNumberFormat="1" applyFont="1" applyFill="1" applyBorder="1" applyAlignment="1" applyProtection="1">
      <alignment horizontal="right"/>
      <protection locked="0"/>
    </xf>
    <xf numFmtId="49" fontId="26" fillId="0" borderId="27" xfId="0" applyNumberFormat="1" applyFont="1" applyFill="1" applyBorder="1" applyAlignment="1" applyProtection="1">
      <alignment horizontal="center"/>
      <protection/>
    </xf>
    <xf numFmtId="1" fontId="26" fillId="0" borderId="28" xfId="0" applyNumberFormat="1" applyFont="1" applyFill="1" applyBorder="1" applyAlignment="1" applyProtection="1">
      <alignment/>
      <protection hidden="1"/>
    </xf>
    <xf numFmtId="1" fontId="26" fillId="0" borderId="10" xfId="0" applyNumberFormat="1" applyFont="1" applyFill="1" applyBorder="1" applyAlignment="1" applyProtection="1">
      <alignment/>
      <protection locked="0"/>
    </xf>
    <xf numFmtId="49" fontId="26" fillId="0" borderId="10" xfId="0" applyNumberFormat="1" applyFont="1" applyFill="1" applyBorder="1" applyAlignment="1" applyProtection="1">
      <alignment horizontal="right"/>
      <protection locked="0"/>
    </xf>
    <xf numFmtId="1" fontId="26" fillId="0" borderId="26" xfId="0" applyNumberFormat="1" applyFont="1" applyFill="1" applyBorder="1" applyAlignment="1" applyProtection="1">
      <alignment/>
      <protection hidden="1"/>
    </xf>
    <xf numFmtId="49" fontId="26" fillId="0" borderId="29" xfId="0" applyNumberFormat="1" applyFont="1" applyFill="1" applyBorder="1" applyAlignment="1" applyProtection="1">
      <alignment horizontal="center"/>
      <protection/>
    </xf>
    <xf numFmtId="1" fontId="26" fillId="0" borderId="30" xfId="0" applyNumberFormat="1" applyFont="1" applyFill="1" applyBorder="1" applyAlignment="1" applyProtection="1">
      <alignment/>
      <protection hidden="1"/>
    </xf>
    <xf numFmtId="1" fontId="26" fillId="0" borderId="31" xfId="0" applyNumberFormat="1" applyFont="1" applyFill="1" applyBorder="1" applyAlignment="1" applyProtection="1">
      <alignment/>
      <protection locked="0"/>
    </xf>
    <xf numFmtId="49" fontId="26" fillId="0" borderId="31" xfId="0" applyNumberFormat="1" applyFont="1" applyFill="1" applyBorder="1" applyAlignment="1" applyProtection="1">
      <alignment horizontal="right"/>
      <protection locked="0"/>
    </xf>
    <xf numFmtId="1" fontId="26" fillId="0" borderId="32" xfId="0" applyNumberFormat="1" applyFont="1" applyFill="1" applyBorder="1" applyAlignment="1" applyProtection="1">
      <alignment/>
      <protection hidden="1"/>
    </xf>
    <xf numFmtId="1" fontId="31" fillId="0" borderId="33" xfId="0" applyNumberFormat="1" applyFont="1" applyFill="1" applyBorder="1" applyAlignment="1" applyProtection="1">
      <alignment/>
      <protection hidden="1"/>
    </xf>
    <xf numFmtId="1" fontId="26" fillId="0" borderId="34" xfId="0" applyNumberFormat="1" applyFont="1" applyFill="1" applyBorder="1" applyAlignment="1" applyProtection="1">
      <alignment/>
      <protection hidden="1"/>
    </xf>
    <xf numFmtId="49" fontId="26" fillId="0" borderId="34" xfId="0" applyNumberFormat="1" applyFont="1" applyFill="1" applyBorder="1" applyAlignment="1" applyProtection="1">
      <alignment horizontal="right"/>
      <protection locked="0"/>
    </xf>
    <xf numFmtId="1" fontId="31" fillId="0" borderId="35" xfId="0" applyNumberFormat="1" applyFont="1" applyBorder="1" applyAlignment="1" applyProtection="1">
      <alignment/>
      <protection hidden="1"/>
    </xf>
    <xf numFmtId="0" fontId="26" fillId="0" borderId="36" xfId="0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56" fillId="0" borderId="39" xfId="0" applyFont="1" applyBorder="1" applyAlignment="1" applyProtection="1">
      <alignment horizontal="center" wrapText="1"/>
      <protection/>
    </xf>
    <xf numFmtId="0" fontId="26" fillId="0" borderId="38" xfId="0" applyFont="1" applyBorder="1" applyAlignment="1" applyProtection="1">
      <alignment horizontal="center"/>
      <protection/>
    </xf>
    <xf numFmtId="0" fontId="26" fillId="0" borderId="40" xfId="0" applyFont="1" applyBorder="1" applyAlignment="1" applyProtection="1">
      <alignment horizontal="center"/>
      <protection/>
    </xf>
    <xf numFmtId="0" fontId="26" fillId="0" borderId="41" xfId="0" applyFont="1" applyBorder="1" applyAlignment="1" applyProtection="1">
      <alignment/>
      <protection/>
    </xf>
    <xf numFmtId="0" fontId="26" fillId="0" borderId="39" xfId="0" applyFont="1" applyBorder="1" applyAlignment="1" applyProtection="1">
      <alignment/>
      <protection/>
    </xf>
    <xf numFmtId="0" fontId="26" fillId="0" borderId="39" xfId="0" applyFont="1" applyBorder="1" applyAlignment="1" applyProtection="1">
      <alignment horizontal="center"/>
      <protection/>
    </xf>
    <xf numFmtId="0" fontId="26" fillId="0" borderId="42" xfId="0" applyFont="1" applyBorder="1" applyAlignment="1" applyProtection="1">
      <alignment horizontal="center"/>
      <protection/>
    </xf>
    <xf numFmtId="0" fontId="26" fillId="0" borderId="43" xfId="0" applyFont="1" applyBorder="1" applyAlignment="1" applyProtection="1">
      <alignment vertical="top"/>
      <protection/>
    </xf>
    <xf numFmtId="0" fontId="26" fillId="0" borderId="44" xfId="0" applyFont="1" applyBorder="1" applyAlignment="1" applyProtection="1">
      <alignment vertical="top"/>
      <protection/>
    </xf>
    <xf numFmtId="0" fontId="56" fillId="0" borderId="44" xfId="0" applyFont="1" applyBorder="1" applyAlignment="1" applyProtection="1">
      <alignment horizontal="center" vertical="top" wrapText="1"/>
      <protection/>
    </xf>
    <xf numFmtId="0" fontId="26" fillId="0" borderId="44" xfId="0" applyFont="1" applyBorder="1" applyAlignment="1" applyProtection="1">
      <alignment horizontal="center" vertical="top"/>
      <protection/>
    </xf>
    <xf numFmtId="0" fontId="26" fillId="0" borderId="45" xfId="0" applyFont="1" applyBorder="1" applyAlignment="1" applyProtection="1">
      <alignment horizontal="center" vertical="top"/>
      <protection/>
    </xf>
    <xf numFmtId="0" fontId="105" fillId="42" borderId="46" xfId="0" applyFont="1" applyFill="1" applyBorder="1" applyAlignment="1" applyProtection="1">
      <alignment/>
      <protection/>
    </xf>
    <xf numFmtId="0" fontId="26" fillId="0" borderId="46" xfId="0" applyFont="1" applyFill="1" applyBorder="1" applyAlignment="1" applyProtection="1">
      <alignment/>
      <protection/>
    </xf>
    <xf numFmtId="49" fontId="31" fillId="0" borderId="10" xfId="0" applyNumberFormat="1" applyFont="1" applyBorder="1" applyAlignment="1" applyProtection="1">
      <alignment horizontal="center"/>
      <protection/>
    </xf>
    <xf numFmtId="0" fontId="57" fillId="0" borderId="46" xfId="0" applyFont="1" applyFill="1" applyBorder="1" applyAlignment="1" applyProtection="1">
      <alignment/>
      <protection/>
    </xf>
    <xf numFmtId="0" fontId="31" fillId="0" borderId="46" xfId="0" applyFont="1" applyFill="1" applyBorder="1" applyAlignment="1" applyProtection="1">
      <alignment horizontal="center" vertical="center"/>
      <protection locked="0"/>
    </xf>
    <xf numFmtId="49" fontId="26" fillId="0" borderId="46" xfId="0" applyNumberFormat="1" applyFont="1" applyFill="1" applyBorder="1" applyAlignment="1" applyProtection="1">
      <alignment horizontal="center" vertical="center"/>
      <protection locked="0"/>
    </xf>
    <xf numFmtId="0" fontId="105" fillId="0" borderId="46" xfId="0" applyFont="1" applyFill="1" applyBorder="1" applyAlignment="1" applyProtection="1">
      <alignment/>
      <protection/>
    </xf>
    <xf numFmtId="0" fontId="26" fillId="0" borderId="46" xfId="0" applyFont="1" applyFill="1" applyBorder="1" applyAlignment="1" applyProtection="1">
      <alignment/>
      <protection locked="0"/>
    </xf>
    <xf numFmtId="0" fontId="57" fillId="0" borderId="46" xfId="0" applyFont="1" applyFill="1" applyBorder="1" applyAlignment="1" applyProtection="1">
      <alignment/>
      <protection locked="0"/>
    </xf>
    <xf numFmtId="49" fontId="26" fillId="0" borderId="47" xfId="0" applyNumberFormat="1" applyFont="1" applyFill="1" applyBorder="1" applyAlignment="1" applyProtection="1">
      <alignment horizontal="center" vertical="center"/>
      <protection locked="0"/>
    </xf>
    <xf numFmtId="0" fontId="105" fillId="42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05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/>
    </xf>
    <xf numFmtId="0" fontId="31" fillId="42" borderId="10" xfId="0" applyFont="1" applyFill="1" applyBorder="1" applyAlignment="1" applyProtection="1">
      <alignment horizontal="center" vertical="center"/>
      <protection locked="0"/>
    </xf>
    <xf numFmtId="49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0" fontId="105" fillId="42" borderId="31" xfId="0" applyFont="1" applyFill="1" applyBorder="1" applyAlignment="1" applyProtection="1">
      <alignment/>
      <protection/>
    </xf>
    <xf numFmtId="0" fontId="26" fillId="0" borderId="31" xfId="0" applyFont="1" applyFill="1" applyBorder="1" applyAlignment="1" applyProtection="1">
      <alignment/>
      <protection/>
    </xf>
    <xf numFmtId="0" fontId="57" fillId="0" borderId="31" xfId="0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 horizontal="center"/>
      <protection locked="0"/>
    </xf>
    <xf numFmtId="0" fontId="31" fillId="0" borderId="31" xfId="0" applyFont="1" applyFill="1" applyBorder="1" applyAlignment="1" applyProtection="1">
      <alignment horizontal="center" vertical="center"/>
      <protection locked="0"/>
    </xf>
    <xf numFmtId="49" fontId="26" fillId="0" borderId="31" xfId="0" applyNumberFormat="1" applyFont="1" applyFill="1" applyBorder="1" applyAlignment="1" applyProtection="1">
      <alignment horizontal="center" vertical="center"/>
      <protection locked="0"/>
    </xf>
    <xf numFmtId="0" fontId="105" fillId="0" borderId="31" xfId="0" applyFont="1" applyFill="1" applyBorder="1" applyAlignment="1" applyProtection="1">
      <alignment/>
      <protection/>
    </xf>
    <xf numFmtId="0" fontId="26" fillId="0" borderId="31" xfId="0" applyFont="1" applyFill="1" applyBorder="1" applyAlignment="1" applyProtection="1">
      <alignment/>
      <protection locked="0"/>
    </xf>
    <xf numFmtId="0" fontId="57" fillId="0" borderId="31" xfId="0" applyFont="1" applyFill="1" applyBorder="1" applyAlignment="1" applyProtection="1">
      <alignment/>
      <protection locked="0"/>
    </xf>
    <xf numFmtId="0" fontId="26" fillId="0" borderId="32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47" fillId="42" borderId="48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Continuous"/>
      <protection/>
    </xf>
    <xf numFmtId="0" fontId="30" fillId="0" borderId="0" xfId="0" applyFont="1" applyAlignment="1" applyProtection="1">
      <alignment horizontal="centerContinuous"/>
      <protection/>
    </xf>
    <xf numFmtId="0" fontId="21" fillId="43" borderId="0" xfId="0" applyFont="1" applyFill="1" applyAlignment="1">
      <alignment/>
    </xf>
    <xf numFmtId="0" fontId="46" fillId="43" borderId="0" xfId="0" applyFont="1" applyFill="1" applyAlignment="1">
      <alignment/>
    </xf>
    <xf numFmtId="0" fontId="21" fillId="45" borderId="0" xfId="0" applyFont="1" applyFill="1" applyAlignment="1">
      <alignment/>
    </xf>
    <xf numFmtId="0" fontId="34" fillId="42" borderId="48" xfId="0" applyFont="1" applyFill="1" applyBorder="1" applyAlignment="1" applyProtection="1">
      <alignment horizontal="left" vertical="center" wrapText="1"/>
      <protection/>
    </xf>
    <xf numFmtId="0" fontId="34" fillId="42" borderId="48" xfId="0" applyFont="1" applyFill="1" applyBorder="1" applyAlignment="1">
      <alignment horizontal="left" vertical="center" wrapText="1"/>
    </xf>
    <xf numFmtId="0" fontId="34" fillId="42" borderId="49" xfId="0" applyFont="1" applyFill="1" applyBorder="1" applyAlignment="1" applyProtection="1">
      <alignment horizontal="left" vertical="center" wrapText="1"/>
      <protection/>
    </xf>
    <xf numFmtId="0" fontId="58" fillId="42" borderId="48" xfId="0" applyFont="1" applyFill="1" applyBorder="1" applyAlignment="1">
      <alignment horizontal="left" vertical="center" wrapText="1"/>
    </xf>
    <xf numFmtId="0" fontId="34" fillId="0" borderId="50" xfId="0" applyFont="1" applyBorder="1" applyAlignment="1">
      <alignment horizontal="left" vertical="center" wrapText="1"/>
    </xf>
    <xf numFmtId="0" fontId="34" fillId="0" borderId="51" xfId="0" applyFont="1" applyBorder="1" applyAlignment="1">
      <alignment horizontal="left" vertical="center" wrapText="1"/>
    </xf>
    <xf numFmtId="0" fontId="21" fillId="46" borderId="0" xfId="0" applyFont="1" applyFill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42" borderId="0" xfId="0" applyFill="1" applyAlignment="1">
      <alignment/>
    </xf>
    <xf numFmtId="1" fontId="26" fillId="0" borderId="20" xfId="0" applyNumberFormat="1" applyFont="1" applyFill="1" applyBorder="1" applyAlignment="1" applyProtection="1">
      <alignment horizontal="right"/>
      <protection locked="0"/>
    </xf>
    <xf numFmtId="0" fontId="26" fillId="0" borderId="52" xfId="0" applyFont="1" applyFill="1" applyBorder="1" applyAlignment="1" applyProtection="1">
      <alignment/>
      <protection locked="0"/>
    </xf>
    <xf numFmtId="0" fontId="26" fillId="0" borderId="28" xfId="0" applyFont="1" applyFill="1" applyBorder="1" applyAlignment="1" applyProtection="1">
      <alignment/>
      <protection locked="0"/>
    </xf>
    <xf numFmtId="0" fontId="26" fillId="0" borderId="3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center" vertical="top" wrapText="1"/>
    </xf>
    <xf numFmtId="0" fontId="23" fillId="46" borderId="0" xfId="0" applyFont="1" applyFill="1" applyAlignment="1">
      <alignment/>
    </xf>
    <xf numFmtId="0" fontId="46" fillId="46" borderId="0" xfId="0" applyFont="1" applyFill="1" applyAlignment="1">
      <alignment/>
    </xf>
    <xf numFmtId="0" fontId="21" fillId="45" borderId="0" xfId="0" applyFont="1" applyFill="1" applyAlignment="1">
      <alignment vertical="center"/>
    </xf>
    <xf numFmtId="0" fontId="34" fillId="42" borderId="2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 applyProtection="1">
      <alignment vertical="center"/>
      <protection/>
    </xf>
    <xf numFmtId="0" fontId="27" fillId="0" borderId="53" xfId="0" applyFont="1" applyFill="1" applyBorder="1" applyAlignment="1" applyProtection="1">
      <alignment vertical="center"/>
      <protection/>
    </xf>
    <xf numFmtId="0" fontId="27" fillId="0" borderId="54" xfId="0" applyFont="1" applyFill="1" applyBorder="1" applyAlignment="1" applyProtection="1">
      <alignment vertical="center"/>
      <protection/>
    </xf>
    <xf numFmtId="0" fontId="27" fillId="42" borderId="10" xfId="0" applyFont="1" applyFill="1" applyBorder="1" applyAlignment="1" applyProtection="1">
      <alignment horizontal="center" vertical="center"/>
      <protection/>
    </xf>
    <xf numFmtId="0" fontId="0" fillId="46" borderId="0" xfId="0" applyFill="1" applyAlignment="1">
      <alignment vertical="top"/>
    </xf>
    <xf numFmtId="0" fontId="0" fillId="46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Alignment="1">
      <alignment/>
    </xf>
    <xf numFmtId="0" fontId="67" fillId="42" borderId="48" xfId="0" applyFont="1" applyFill="1" applyBorder="1" applyAlignment="1" applyProtection="1">
      <alignment horizontal="left" vertical="center" wrapText="1"/>
      <protection/>
    </xf>
    <xf numFmtId="0" fontId="67" fillId="42" borderId="23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>
      <alignment vertical="center" wrapText="1"/>
    </xf>
    <xf numFmtId="0" fontId="67" fillId="44" borderId="49" xfId="0" applyFont="1" applyFill="1" applyBorder="1" applyAlignment="1" applyProtection="1">
      <alignment horizontal="left" vertical="center" wrapText="1"/>
      <protection/>
    </xf>
    <xf numFmtId="1" fontId="69" fillId="0" borderId="55" xfId="0" applyNumberFormat="1" applyFont="1" applyBorder="1" applyAlignment="1">
      <alignment wrapText="1"/>
    </xf>
    <xf numFmtId="1" fontId="69" fillId="0" borderId="56" xfId="0" applyNumberFormat="1" applyFont="1" applyBorder="1" applyAlignment="1">
      <alignment wrapText="1"/>
    </xf>
    <xf numFmtId="1" fontId="69" fillId="0" borderId="46" xfId="0" applyNumberFormat="1" applyFont="1" applyBorder="1" applyAlignment="1">
      <alignment wrapText="1"/>
    </xf>
    <xf numFmtId="1" fontId="69" fillId="0" borderId="57" xfId="0" applyNumberFormat="1" applyFont="1" applyBorder="1" applyAlignment="1">
      <alignment wrapText="1"/>
    </xf>
    <xf numFmtId="1" fontId="69" fillId="38" borderId="46" xfId="0" applyNumberFormat="1" applyFont="1" applyFill="1" applyBorder="1" applyAlignment="1">
      <alignment wrapText="1"/>
    </xf>
    <xf numFmtId="1" fontId="69" fillId="0" borderId="46" xfId="0" applyNumberFormat="1" applyFont="1" applyFill="1" applyBorder="1" applyAlignment="1">
      <alignment wrapText="1"/>
    </xf>
    <xf numFmtId="1" fontId="69" fillId="0" borderId="58" xfId="0" applyNumberFormat="1" applyFont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46" borderId="0" xfId="0" applyFont="1" applyFill="1" applyAlignment="1">
      <alignment vertical="center"/>
    </xf>
    <xf numFmtId="0" fontId="0" fillId="47" borderId="0" xfId="0" applyFill="1" applyAlignment="1">
      <alignment horizontal="center" vertical="center"/>
    </xf>
    <xf numFmtId="0" fontId="0" fillId="47" borderId="0" xfId="0" applyFill="1" applyAlignment="1">
      <alignment vertical="center"/>
    </xf>
    <xf numFmtId="0" fontId="0" fillId="47" borderId="0" xfId="0" applyFont="1" applyFill="1" applyAlignment="1">
      <alignment vertical="center"/>
    </xf>
    <xf numFmtId="0" fontId="0" fillId="47" borderId="0" xfId="0" applyFont="1" applyFill="1" applyAlignment="1">
      <alignment vertical="center" wrapText="1"/>
    </xf>
    <xf numFmtId="0" fontId="33" fillId="47" borderId="0" xfId="0" applyFont="1" applyFill="1" applyAlignment="1">
      <alignment vertical="center"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0" fontId="27" fillId="0" borderId="48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10" xfId="0" applyFont="1" applyFill="1" applyBorder="1" applyAlignment="1" applyProtection="1">
      <alignment horizontal="center" vertical="center"/>
      <protection/>
    </xf>
    <xf numFmtId="0" fontId="107" fillId="0" borderId="10" xfId="0" applyFont="1" applyFill="1" applyBorder="1" applyAlignment="1" applyProtection="1">
      <alignment horizontal="center" vertical="center" wrapText="1"/>
      <protection/>
    </xf>
    <xf numFmtId="0" fontId="107" fillId="0" borderId="0" xfId="0" applyFont="1" applyFill="1" applyBorder="1" applyAlignment="1" applyProtection="1">
      <alignment horizontal="center" vertical="center" wrapText="1"/>
      <protection/>
    </xf>
    <xf numFmtId="0" fontId="107" fillId="0" borderId="0" xfId="0" applyFont="1" applyFill="1" applyBorder="1" applyAlignment="1" applyProtection="1">
      <alignment horizontal="center"/>
      <protection/>
    </xf>
    <xf numFmtId="0" fontId="107" fillId="0" borderId="38" xfId="0" applyFont="1" applyFill="1" applyBorder="1" applyAlignment="1" applyProtection="1">
      <alignment horizontal="center"/>
      <protection/>
    </xf>
    <xf numFmtId="0" fontId="107" fillId="0" borderId="10" xfId="0" applyFont="1" applyFill="1" applyBorder="1" applyAlignment="1" applyProtection="1">
      <alignment vertical="center"/>
      <protection/>
    </xf>
    <xf numFmtId="49" fontId="107" fillId="0" borderId="10" xfId="0" applyNumberFormat="1" applyFont="1" applyFill="1" applyBorder="1" applyAlignment="1" applyProtection="1">
      <alignment horizontal="center" vertical="center"/>
      <protection locked="0"/>
    </xf>
    <xf numFmtId="0" fontId="107" fillId="42" borderId="10" xfId="0" applyFont="1" applyFill="1" applyBorder="1" applyAlignment="1" applyProtection="1">
      <alignment horizontal="center" vertical="center"/>
      <protection/>
    </xf>
    <xf numFmtId="0" fontId="107" fillId="0" borderId="0" xfId="0" applyFont="1" applyAlignment="1">
      <alignment vertical="center"/>
    </xf>
    <xf numFmtId="0" fontId="107" fillId="0" borderId="48" xfId="0" applyFont="1" applyFill="1" applyBorder="1" applyAlignment="1" applyProtection="1">
      <alignment vertical="center"/>
      <protection/>
    </xf>
    <xf numFmtId="0" fontId="107" fillId="0" borderId="53" xfId="0" applyFont="1" applyFill="1" applyBorder="1" applyAlignment="1" applyProtection="1">
      <alignment vertical="center"/>
      <protection/>
    </xf>
    <xf numFmtId="0" fontId="107" fillId="0" borderId="54" xfId="0" applyFont="1" applyFill="1" applyBorder="1" applyAlignment="1" applyProtection="1">
      <alignment vertical="center"/>
      <protection/>
    </xf>
    <xf numFmtId="0" fontId="107" fillId="0" borderId="39" xfId="0" applyFont="1" applyFill="1" applyBorder="1" applyAlignment="1" applyProtection="1">
      <alignment horizontal="center"/>
      <protection/>
    </xf>
    <xf numFmtId="0" fontId="107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Alignment="1">
      <alignment/>
    </xf>
    <xf numFmtId="1" fontId="72" fillId="42" borderId="59" xfId="0" applyNumberFormat="1" applyFont="1" applyFill="1" applyBorder="1" applyAlignment="1">
      <alignment horizontal="center" wrapText="1"/>
    </xf>
    <xf numFmtId="1" fontId="72" fillId="42" borderId="60" xfId="0" applyNumberFormat="1" applyFont="1" applyFill="1" applyBorder="1" applyAlignment="1">
      <alignment horizontal="center" wrapText="1"/>
    </xf>
    <xf numFmtId="1" fontId="73" fillId="42" borderId="59" xfId="0" applyNumberFormat="1" applyFont="1" applyFill="1" applyBorder="1" applyAlignment="1">
      <alignment horizontal="right" wrapText="1"/>
    </xf>
    <xf numFmtId="1" fontId="73" fillId="42" borderId="48" xfId="0" applyNumberFormat="1" applyFont="1" applyFill="1" applyBorder="1" applyAlignment="1">
      <alignment horizontal="right" wrapText="1"/>
    </xf>
    <xf numFmtId="1" fontId="73" fillId="42" borderId="10" xfId="0" applyNumberFormat="1" applyFont="1" applyFill="1" applyBorder="1" applyAlignment="1">
      <alignment horizontal="right" wrapText="1"/>
    </xf>
    <xf numFmtId="1" fontId="73" fillId="42" borderId="60" xfId="0" applyNumberFormat="1" applyFont="1" applyFill="1" applyBorder="1" applyAlignment="1">
      <alignment horizontal="right" wrapText="1"/>
    </xf>
    <xf numFmtId="1" fontId="108" fillId="42" borderId="59" xfId="0" applyNumberFormat="1" applyFont="1" applyFill="1" applyBorder="1" applyAlignment="1">
      <alignment horizontal="right" wrapText="1"/>
    </xf>
    <xf numFmtId="1" fontId="108" fillId="42" borderId="10" xfId="0" applyNumberFormat="1" applyFont="1" applyFill="1" applyBorder="1" applyAlignment="1">
      <alignment horizontal="right" wrapText="1"/>
    </xf>
    <xf numFmtId="1" fontId="109" fillId="42" borderId="10" xfId="0" applyNumberFormat="1" applyFont="1" applyFill="1" applyBorder="1" applyAlignment="1">
      <alignment wrapText="1"/>
    </xf>
    <xf numFmtId="1" fontId="108" fillId="42" borderId="60" xfId="0" applyNumberFormat="1" applyFont="1" applyFill="1" applyBorder="1" applyAlignment="1">
      <alignment horizontal="right" wrapText="1"/>
    </xf>
    <xf numFmtId="1" fontId="74" fillId="42" borderId="59" xfId="0" applyNumberFormat="1" applyFont="1" applyFill="1" applyBorder="1" applyAlignment="1">
      <alignment horizontal="right" wrapText="1"/>
    </xf>
    <xf numFmtId="1" fontId="74" fillId="42" borderId="10" xfId="0" applyNumberFormat="1" applyFont="1" applyFill="1" applyBorder="1" applyAlignment="1">
      <alignment horizontal="right" wrapText="1"/>
    </xf>
    <xf numFmtId="1" fontId="74" fillId="42" borderId="60" xfId="0" applyNumberFormat="1" applyFont="1" applyFill="1" applyBorder="1" applyAlignment="1">
      <alignment horizontal="right" wrapText="1"/>
    </xf>
    <xf numFmtId="1" fontId="74" fillId="42" borderId="61" xfId="0" applyNumberFormat="1" applyFont="1" applyFill="1" applyBorder="1" applyAlignment="1">
      <alignment horizontal="right" wrapText="1"/>
    </xf>
    <xf numFmtId="1" fontId="77" fillId="42" borderId="61" xfId="0" applyNumberFormat="1" applyFont="1" applyFill="1" applyBorder="1" applyAlignment="1">
      <alignment horizontal="right" wrapText="1"/>
    </xf>
    <xf numFmtId="1" fontId="75" fillId="0" borderId="53" xfId="0" applyNumberFormat="1" applyFont="1" applyFill="1" applyBorder="1" applyAlignment="1">
      <alignment wrapText="1"/>
    </xf>
    <xf numFmtId="1" fontId="75" fillId="42" borderId="53" xfId="0" applyNumberFormat="1" applyFont="1" applyFill="1" applyBorder="1" applyAlignment="1">
      <alignment wrapText="1"/>
    </xf>
    <xf numFmtId="1" fontId="75" fillId="0" borderId="53" xfId="0" applyNumberFormat="1" applyFont="1" applyBorder="1" applyAlignment="1">
      <alignment wrapText="1"/>
    </xf>
    <xf numFmtId="1" fontId="75" fillId="42" borderId="13" xfId="0" applyNumberFormat="1" applyFont="1" applyFill="1" applyBorder="1" applyAlignment="1">
      <alignment wrapText="1"/>
    </xf>
    <xf numFmtId="188" fontId="77" fillId="42" borderId="61" xfId="0" applyNumberFormat="1" applyFont="1" applyFill="1" applyBorder="1" applyAlignment="1">
      <alignment horizontal="right" wrapText="1"/>
    </xf>
    <xf numFmtId="1" fontId="75" fillId="0" borderId="13" xfId="0" applyNumberFormat="1" applyFont="1" applyBorder="1" applyAlignment="1">
      <alignment wrapText="1"/>
    </xf>
    <xf numFmtId="188" fontId="75" fillId="42" borderId="53" xfId="0" applyNumberFormat="1" applyFont="1" applyFill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14" xfId="0" applyFont="1" applyBorder="1" applyAlignment="1">
      <alignment horizontal="right" wrapText="1"/>
    </xf>
    <xf numFmtId="1" fontId="78" fillId="0" borderId="12" xfId="0" applyNumberFormat="1" applyFont="1" applyBorder="1" applyAlignment="1">
      <alignment horizontal="right" wrapText="1"/>
    </xf>
    <xf numFmtId="0" fontId="72" fillId="42" borderId="59" xfId="0" applyFont="1" applyFill="1" applyBorder="1" applyAlignment="1">
      <alignment horizontal="center" wrapText="1"/>
    </xf>
    <xf numFmtId="0" fontId="72" fillId="42" borderId="60" xfId="0" applyFont="1" applyFill="1" applyBorder="1" applyAlignment="1">
      <alignment horizontal="center" wrapText="1"/>
    </xf>
    <xf numFmtId="0" fontId="73" fillId="42" borderId="59" xfId="0" applyFont="1" applyFill="1" applyBorder="1" applyAlignment="1">
      <alignment horizontal="right" wrapText="1"/>
    </xf>
    <xf numFmtId="0" fontId="73" fillId="42" borderId="10" xfId="0" applyFont="1" applyFill="1" applyBorder="1" applyAlignment="1">
      <alignment horizontal="right" wrapText="1"/>
    </xf>
    <xf numFmtId="0" fontId="108" fillId="42" borderId="59" xfId="0" applyFont="1" applyFill="1" applyBorder="1" applyAlignment="1">
      <alignment horizontal="right" wrapText="1"/>
    </xf>
    <xf numFmtId="0" fontId="108" fillId="42" borderId="10" xfId="0" applyFont="1" applyFill="1" applyBorder="1" applyAlignment="1">
      <alignment horizontal="right" wrapText="1"/>
    </xf>
    <xf numFmtId="0" fontId="109" fillId="42" borderId="10" xfId="0" applyFont="1" applyFill="1" applyBorder="1" applyAlignment="1">
      <alignment wrapText="1"/>
    </xf>
    <xf numFmtId="188" fontId="108" fillId="42" borderId="60" xfId="0" applyNumberFormat="1" applyFont="1" applyFill="1" applyBorder="1" applyAlignment="1">
      <alignment horizontal="right" wrapText="1"/>
    </xf>
    <xf numFmtId="188" fontId="108" fillId="42" borderId="10" xfId="0" applyNumberFormat="1" applyFont="1" applyFill="1" applyBorder="1" applyAlignment="1">
      <alignment horizontal="right" wrapText="1"/>
    </xf>
    <xf numFmtId="0" fontId="74" fillId="42" borderId="59" xfId="0" applyFont="1" applyFill="1" applyBorder="1" applyAlignment="1">
      <alignment horizontal="right" wrapText="1"/>
    </xf>
    <xf numFmtId="0" fontId="74" fillId="42" borderId="10" xfId="0" applyFont="1" applyFill="1" applyBorder="1" applyAlignment="1">
      <alignment horizontal="right" wrapText="1"/>
    </xf>
    <xf numFmtId="0" fontId="74" fillId="42" borderId="60" xfId="0" applyFont="1" applyFill="1" applyBorder="1" applyAlignment="1">
      <alignment horizontal="right" wrapText="1"/>
    </xf>
    <xf numFmtId="188" fontId="74" fillId="42" borderId="61" xfId="0" applyNumberFormat="1" applyFont="1" applyFill="1" applyBorder="1" applyAlignment="1">
      <alignment horizontal="right" wrapText="1"/>
    </xf>
    <xf numFmtId="1" fontId="75" fillId="0" borderId="53" xfId="0" applyNumberFormat="1" applyFont="1" applyBorder="1" applyAlignment="1">
      <alignment vertical="center" wrapText="1"/>
    </xf>
    <xf numFmtId="1" fontId="75" fillId="42" borderId="62" xfId="0" applyNumberFormat="1" applyFont="1" applyFill="1" applyBorder="1" applyAlignment="1">
      <alignment wrapText="1"/>
    </xf>
    <xf numFmtId="0" fontId="72" fillId="0" borderId="63" xfId="0" applyFont="1" applyBorder="1" applyAlignment="1">
      <alignment horizontal="center" wrapText="1"/>
    </xf>
    <xf numFmtId="0" fontId="72" fillId="0" borderId="64" xfId="0" applyFont="1" applyBorder="1" applyAlignment="1">
      <alignment horizontal="right" wrapText="1"/>
    </xf>
    <xf numFmtId="0" fontId="73" fillId="0" borderId="63" xfId="0" applyFont="1" applyBorder="1" applyAlignment="1">
      <alignment horizontal="right" wrapText="1"/>
    </xf>
    <xf numFmtId="1" fontId="73" fillId="0" borderId="50" xfId="0" applyNumberFormat="1" applyFont="1" applyBorder="1" applyAlignment="1">
      <alignment horizontal="right" wrapText="1"/>
    </xf>
    <xf numFmtId="0" fontId="73" fillId="0" borderId="21" xfId="0" applyFont="1" applyBorder="1" applyAlignment="1">
      <alignment horizontal="right" wrapText="1"/>
    </xf>
    <xf numFmtId="1" fontId="73" fillId="0" borderId="64" xfId="0" applyNumberFormat="1" applyFont="1" applyBorder="1" applyAlignment="1">
      <alignment horizontal="right" wrapText="1"/>
    </xf>
    <xf numFmtId="0" fontId="73" fillId="38" borderId="21" xfId="0" applyFont="1" applyFill="1" applyBorder="1" applyAlignment="1">
      <alignment horizontal="right" wrapText="1"/>
    </xf>
    <xf numFmtId="1" fontId="73" fillId="0" borderId="21" xfId="0" applyNumberFormat="1" applyFont="1" applyBorder="1" applyAlignment="1">
      <alignment horizontal="right" wrapText="1"/>
    </xf>
    <xf numFmtId="1" fontId="73" fillId="38" borderId="21" xfId="0" applyNumberFormat="1" applyFont="1" applyFill="1" applyBorder="1" applyAlignment="1">
      <alignment horizontal="right" wrapText="1"/>
    </xf>
    <xf numFmtId="188" fontId="73" fillId="0" borderId="21" xfId="0" applyNumberFormat="1" applyFont="1" applyBorder="1" applyAlignment="1">
      <alignment horizontal="right" wrapText="1"/>
    </xf>
    <xf numFmtId="188" fontId="73" fillId="0" borderId="65" xfId="0" applyNumberFormat="1" applyFont="1" applyBorder="1" applyAlignment="1">
      <alignment horizontal="right" wrapText="1"/>
    </xf>
    <xf numFmtId="188" fontId="76" fillId="0" borderId="12" xfId="0" applyNumberFormat="1" applyFont="1" applyBorder="1" applyAlignment="1">
      <alignment wrapText="1"/>
    </xf>
    <xf numFmtId="188" fontId="69" fillId="0" borderId="66" xfId="0" applyNumberFormat="1" applyFont="1" applyBorder="1" applyAlignment="1">
      <alignment horizontal="right" wrapText="1"/>
    </xf>
    <xf numFmtId="188" fontId="73" fillId="0" borderId="67" xfId="0" applyNumberFormat="1" applyFont="1" applyBorder="1" applyAlignment="1">
      <alignment horizontal="right" wrapText="1"/>
    </xf>
    <xf numFmtId="188" fontId="76" fillId="0" borderId="53" xfId="0" applyNumberFormat="1" applyFont="1" applyBorder="1" applyAlignment="1">
      <alignment wrapText="1"/>
    </xf>
    <xf numFmtId="188" fontId="75" fillId="0" borderId="53" xfId="0" applyNumberFormat="1" applyFont="1" applyBorder="1" applyAlignment="1">
      <alignment wrapText="1"/>
    </xf>
    <xf numFmtId="188" fontId="110" fillId="0" borderId="53" xfId="0" applyNumberFormat="1" applyFont="1" applyBorder="1" applyAlignment="1">
      <alignment wrapText="1"/>
    </xf>
    <xf numFmtId="188" fontId="110" fillId="0" borderId="13" xfId="0" applyNumberFormat="1" applyFont="1" applyBorder="1" applyAlignment="1">
      <alignment wrapText="1"/>
    </xf>
    <xf numFmtId="1" fontId="80" fillId="0" borderId="68" xfId="0" applyNumberFormat="1" applyFont="1" applyBorder="1" applyAlignment="1">
      <alignment horizontal="right" wrapText="1"/>
    </xf>
    <xf numFmtId="1" fontId="80" fillId="0" borderId="23" xfId="0" applyNumberFormat="1" applyFont="1" applyBorder="1" applyAlignment="1">
      <alignment horizontal="right" wrapText="1"/>
    </xf>
    <xf numFmtId="1" fontId="80" fillId="0" borderId="20" xfId="0" applyNumberFormat="1" applyFont="1" applyBorder="1" applyAlignment="1">
      <alignment horizontal="right" wrapText="1"/>
    </xf>
    <xf numFmtId="1" fontId="81" fillId="38" borderId="20" xfId="0" applyNumberFormat="1" applyFont="1" applyFill="1" applyBorder="1" applyAlignment="1">
      <alignment horizontal="right" wrapText="1"/>
    </xf>
    <xf numFmtId="1" fontId="80" fillId="0" borderId="11" xfId="0" applyNumberFormat="1" applyFont="1" applyBorder="1" applyAlignment="1">
      <alignment horizontal="right" wrapText="1"/>
    </xf>
    <xf numFmtId="1" fontId="80" fillId="0" borderId="14" xfId="0" applyNumberFormat="1" applyFont="1" applyBorder="1" applyAlignment="1">
      <alignment horizontal="right" wrapText="1"/>
    </xf>
    <xf numFmtId="1" fontId="80" fillId="0" borderId="62" xfId="0" applyNumberFormat="1" applyFont="1" applyBorder="1" applyAlignment="1">
      <alignment horizontal="right" wrapText="1"/>
    </xf>
    <xf numFmtId="1" fontId="82" fillId="0" borderId="11" xfId="0" applyNumberFormat="1" applyFont="1" applyBorder="1" applyAlignment="1">
      <alignment wrapText="1"/>
    </xf>
    <xf numFmtId="1" fontId="82" fillId="0" borderId="14" xfId="0" applyNumberFormat="1" applyFont="1" applyFill="1" applyBorder="1" applyAlignment="1">
      <alignment horizontal="right" wrapText="1"/>
    </xf>
    <xf numFmtId="1" fontId="82" fillId="0" borderId="23" xfId="0" applyNumberFormat="1" applyFont="1" applyBorder="1" applyAlignment="1">
      <alignment wrapText="1"/>
    </xf>
    <xf numFmtId="1" fontId="82" fillId="0" borderId="20" xfId="0" applyNumberFormat="1" applyFont="1" applyBorder="1" applyAlignment="1">
      <alignment wrapText="1"/>
    </xf>
    <xf numFmtId="1" fontId="82" fillId="0" borderId="14" xfId="0" applyNumberFormat="1" applyFont="1" applyBorder="1" applyAlignment="1">
      <alignment wrapText="1"/>
    </xf>
    <xf numFmtId="1" fontId="82" fillId="38" borderId="20" xfId="0" applyNumberFormat="1" applyFont="1" applyFill="1" applyBorder="1" applyAlignment="1">
      <alignment wrapText="1"/>
    </xf>
    <xf numFmtId="1" fontId="82" fillId="0" borderId="68" xfId="0" applyNumberFormat="1" applyFont="1" applyBorder="1" applyAlignment="1">
      <alignment horizontal="right" wrapText="1"/>
    </xf>
    <xf numFmtId="1" fontId="82" fillId="0" borderId="59" xfId="0" applyNumberFormat="1" applyFont="1" applyBorder="1" applyAlignment="1">
      <alignment wrapText="1"/>
    </xf>
    <xf numFmtId="1" fontId="82" fillId="0" borderId="60" xfId="0" applyNumberFormat="1" applyFont="1" applyBorder="1" applyAlignment="1">
      <alignment horizontal="right" wrapText="1"/>
    </xf>
    <xf numFmtId="1" fontId="82" fillId="0" borderId="48" xfId="0" applyNumberFormat="1" applyFont="1" applyBorder="1" applyAlignment="1">
      <alignment wrapText="1"/>
    </xf>
    <xf numFmtId="1" fontId="82" fillId="0" borderId="10" xfId="0" applyNumberFormat="1" applyFont="1" applyBorder="1" applyAlignment="1">
      <alignment wrapText="1"/>
    </xf>
    <xf numFmtId="1" fontId="82" fillId="0" borderId="60" xfId="0" applyNumberFormat="1" applyFont="1" applyBorder="1" applyAlignment="1">
      <alignment wrapText="1"/>
    </xf>
    <xf numFmtId="1" fontId="82" fillId="38" borderId="10" xfId="0" applyNumberFormat="1" applyFont="1" applyFill="1" applyBorder="1" applyAlignment="1">
      <alignment wrapText="1"/>
    </xf>
    <xf numFmtId="1" fontId="82" fillId="0" borderId="61" xfId="0" applyNumberFormat="1" applyFont="1" applyBorder="1" applyAlignment="1">
      <alignment horizontal="right" wrapText="1"/>
    </xf>
    <xf numFmtId="1" fontId="82" fillId="42" borderId="59" xfId="0" applyNumberFormat="1" applyFont="1" applyFill="1" applyBorder="1" applyAlignment="1">
      <alignment horizontal="center" wrapText="1"/>
    </xf>
    <xf numFmtId="1" fontId="82" fillId="42" borderId="60" xfId="0" applyNumberFormat="1" applyFont="1" applyFill="1" applyBorder="1" applyAlignment="1">
      <alignment horizontal="center" wrapText="1"/>
    </xf>
    <xf numFmtId="1" fontId="83" fillId="42" borderId="59" xfId="0" applyNumberFormat="1" applyFont="1" applyFill="1" applyBorder="1" applyAlignment="1">
      <alignment horizontal="right" wrapText="1"/>
    </xf>
    <xf numFmtId="1" fontId="83" fillId="42" borderId="48" xfId="0" applyNumberFormat="1" applyFont="1" applyFill="1" applyBorder="1" applyAlignment="1">
      <alignment horizontal="right" wrapText="1"/>
    </xf>
    <xf numFmtId="1" fontId="83" fillId="42" borderId="10" xfId="0" applyNumberFormat="1" applyFont="1" applyFill="1" applyBorder="1" applyAlignment="1">
      <alignment horizontal="right" wrapText="1"/>
    </xf>
    <xf numFmtId="1" fontId="83" fillId="42" borderId="60" xfId="0" applyNumberFormat="1" applyFont="1" applyFill="1" applyBorder="1" applyAlignment="1">
      <alignment horizontal="right" wrapText="1"/>
    </xf>
    <xf numFmtId="1" fontId="111" fillId="42" borderId="59" xfId="0" applyNumberFormat="1" applyFont="1" applyFill="1" applyBorder="1" applyAlignment="1">
      <alignment horizontal="right" wrapText="1"/>
    </xf>
    <xf numFmtId="1" fontId="111" fillId="42" borderId="10" xfId="0" applyNumberFormat="1" applyFont="1" applyFill="1" applyBorder="1" applyAlignment="1">
      <alignment horizontal="right" wrapText="1"/>
    </xf>
    <xf numFmtId="1" fontId="112" fillId="42" borderId="10" xfId="0" applyNumberFormat="1" applyFont="1" applyFill="1" applyBorder="1" applyAlignment="1">
      <alignment wrapText="1"/>
    </xf>
    <xf numFmtId="1" fontId="111" fillId="42" borderId="60" xfId="0" applyNumberFormat="1" applyFont="1" applyFill="1" applyBorder="1" applyAlignment="1">
      <alignment horizontal="right" wrapText="1"/>
    </xf>
    <xf numFmtId="1" fontId="84" fillId="42" borderId="59" xfId="0" applyNumberFormat="1" applyFont="1" applyFill="1" applyBorder="1" applyAlignment="1">
      <alignment horizontal="right" wrapText="1"/>
    </xf>
    <xf numFmtId="1" fontId="84" fillId="42" borderId="10" xfId="0" applyNumberFormat="1" applyFont="1" applyFill="1" applyBorder="1" applyAlignment="1">
      <alignment horizontal="right" wrapText="1"/>
    </xf>
    <xf numFmtId="1" fontId="84" fillId="42" borderId="60" xfId="0" applyNumberFormat="1" applyFont="1" applyFill="1" applyBorder="1" applyAlignment="1">
      <alignment horizontal="right" wrapText="1"/>
    </xf>
    <xf numFmtId="1" fontId="84" fillId="42" borderId="61" xfId="0" applyNumberFormat="1" applyFont="1" applyFill="1" applyBorder="1" applyAlignment="1">
      <alignment horizontal="right" wrapText="1"/>
    </xf>
    <xf numFmtId="1" fontId="82" fillId="0" borderId="59" xfId="0" applyNumberFormat="1" applyFont="1" applyFill="1" applyBorder="1" applyAlignment="1">
      <alignment wrapText="1"/>
    </xf>
    <xf numFmtId="1" fontId="82" fillId="0" borderId="60" xfId="0" applyNumberFormat="1" applyFont="1" applyFill="1" applyBorder="1" applyAlignment="1">
      <alignment horizontal="right" wrapText="1"/>
    </xf>
    <xf numFmtId="1" fontId="82" fillId="0" borderId="48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1" fontId="82" fillId="0" borderId="60" xfId="0" applyNumberFormat="1" applyFont="1" applyFill="1" applyBorder="1" applyAlignment="1">
      <alignment wrapText="1"/>
    </xf>
    <xf numFmtId="1" fontId="85" fillId="38" borderId="10" xfId="0" applyNumberFormat="1" applyFont="1" applyFill="1" applyBorder="1" applyAlignment="1">
      <alignment wrapText="1"/>
    </xf>
    <xf numFmtId="1" fontId="82" fillId="0" borderId="54" xfId="0" applyNumberFormat="1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1" fontId="82" fillId="0" borderId="53" xfId="0" applyNumberFormat="1" applyFont="1" applyFill="1" applyBorder="1" applyAlignment="1">
      <alignment wrapText="1"/>
    </xf>
    <xf numFmtId="0" fontId="82" fillId="0" borderId="59" xfId="0" applyFont="1" applyFill="1" applyBorder="1" applyAlignment="1">
      <alignment wrapText="1"/>
    </xf>
    <xf numFmtId="1" fontId="82" fillId="42" borderId="60" xfId="0" applyNumberFormat="1" applyFont="1" applyFill="1" applyBorder="1" applyAlignment="1">
      <alignment horizontal="right" wrapText="1"/>
    </xf>
    <xf numFmtId="0" fontId="82" fillId="0" borderId="48" xfId="0" applyFont="1" applyFill="1" applyBorder="1" applyAlignment="1">
      <alignment wrapText="1"/>
    </xf>
    <xf numFmtId="0" fontId="82" fillId="0" borderId="20" xfId="0" applyFont="1" applyFill="1" applyBorder="1" applyAlignment="1">
      <alignment wrapText="1"/>
    </xf>
    <xf numFmtId="0" fontId="82" fillId="0" borderId="10" xfId="0" applyFont="1" applyBorder="1" applyAlignment="1">
      <alignment wrapText="1"/>
    </xf>
    <xf numFmtId="0" fontId="82" fillId="0" borderId="60" xfId="0" applyFont="1" applyFill="1" applyBorder="1" applyAlignment="1">
      <alignment wrapText="1"/>
    </xf>
    <xf numFmtId="1" fontId="82" fillId="42" borderId="59" xfId="0" applyNumberFormat="1" applyFont="1" applyFill="1" applyBorder="1" applyAlignment="1">
      <alignment wrapText="1"/>
    </xf>
    <xf numFmtId="0" fontId="85" fillId="38" borderId="10" xfId="0" applyFont="1" applyFill="1" applyBorder="1" applyAlignment="1">
      <alignment wrapText="1"/>
    </xf>
    <xf numFmtId="1" fontId="82" fillId="42" borderId="10" xfId="0" applyNumberFormat="1" applyFont="1" applyFill="1" applyBorder="1" applyAlignment="1">
      <alignment wrapText="1"/>
    </xf>
    <xf numFmtId="1" fontId="82" fillId="42" borderId="54" xfId="0" applyNumberFormat="1" applyFont="1" applyFill="1" applyBorder="1" applyAlignment="1">
      <alignment wrapText="1"/>
    </xf>
    <xf numFmtId="0" fontId="82" fillId="42" borderId="10" xfId="0" applyFont="1" applyFill="1" applyBorder="1" applyAlignment="1">
      <alignment wrapText="1"/>
    </xf>
    <xf numFmtId="0" fontId="85" fillId="42" borderId="10" xfId="0" applyFont="1" applyFill="1" applyBorder="1" applyAlignment="1">
      <alignment wrapText="1"/>
    </xf>
    <xf numFmtId="1" fontId="82" fillId="42" borderId="60" xfId="0" applyNumberFormat="1" applyFont="1" applyFill="1" applyBorder="1" applyAlignment="1">
      <alignment wrapText="1"/>
    </xf>
    <xf numFmtId="188" fontId="82" fillId="0" borderId="60" xfId="0" applyNumberFormat="1" applyFont="1" applyFill="1" applyBorder="1" applyAlignment="1">
      <alignment wrapText="1"/>
    </xf>
    <xf numFmtId="0" fontId="82" fillId="0" borderId="54" xfId="0" applyFont="1" applyFill="1" applyBorder="1" applyAlignment="1">
      <alignment wrapText="1"/>
    </xf>
    <xf numFmtId="0" fontId="82" fillId="42" borderId="59" xfId="0" applyFont="1" applyFill="1" applyBorder="1" applyAlignment="1">
      <alignment wrapText="1"/>
    </xf>
    <xf numFmtId="0" fontId="82" fillId="42" borderId="60" xfId="0" applyFont="1" applyFill="1" applyBorder="1" applyAlignment="1">
      <alignment horizontal="right" wrapText="1"/>
    </xf>
    <xf numFmtId="0" fontId="82" fillId="42" borderId="48" xfId="0" applyFont="1" applyFill="1" applyBorder="1" applyAlignment="1">
      <alignment wrapText="1"/>
    </xf>
    <xf numFmtId="0" fontId="82" fillId="42" borderId="54" xfId="0" applyFont="1" applyFill="1" applyBorder="1" applyAlignment="1">
      <alignment wrapText="1"/>
    </xf>
    <xf numFmtId="0" fontId="82" fillId="42" borderId="60" xfId="0" applyFont="1" applyFill="1" applyBorder="1" applyAlignment="1">
      <alignment wrapText="1"/>
    </xf>
    <xf numFmtId="1" fontId="85" fillId="42" borderId="10" xfId="0" applyNumberFormat="1" applyFont="1" applyFill="1" applyBorder="1" applyAlignment="1">
      <alignment wrapText="1"/>
    </xf>
    <xf numFmtId="1" fontId="83" fillId="42" borderId="10" xfId="0" applyNumberFormat="1" applyFont="1" applyFill="1" applyBorder="1" applyAlignment="1">
      <alignment wrapText="1"/>
    </xf>
    <xf numFmtId="188" fontId="82" fillId="42" borderId="60" xfId="0" applyNumberFormat="1" applyFont="1" applyFill="1" applyBorder="1" applyAlignment="1">
      <alignment wrapText="1"/>
    </xf>
    <xf numFmtId="1" fontId="82" fillId="42" borderId="53" xfId="0" applyNumberFormat="1" applyFont="1" applyFill="1" applyBorder="1" applyAlignment="1">
      <alignment wrapText="1"/>
    </xf>
    <xf numFmtId="0" fontId="82" fillId="0" borderId="59" xfId="0" applyFont="1" applyBorder="1" applyAlignment="1">
      <alignment wrapText="1"/>
    </xf>
    <xf numFmtId="0" fontId="82" fillId="0" borderId="60" xfId="0" applyFont="1" applyBorder="1" applyAlignment="1">
      <alignment horizontal="right" wrapText="1"/>
    </xf>
    <xf numFmtId="0" fontId="82" fillId="0" borderId="48" xfId="0" applyFont="1" applyBorder="1" applyAlignment="1">
      <alignment wrapText="1"/>
    </xf>
    <xf numFmtId="0" fontId="82" fillId="0" borderId="54" xfId="0" applyFont="1" applyBorder="1" applyAlignment="1">
      <alignment wrapText="1"/>
    </xf>
    <xf numFmtId="0" fontId="82" fillId="0" borderId="60" xfId="0" applyFont="1" applyBorder="1" applyAlignment="1">
      <alignment wrapText="1"/>
    </xf>
    <xf numFmtId="188" fontId="82" fillId="0" borderId="10" xfId="0" applyNumberFormat="1" applyFont="1" applyBorder="1" applyAlignment="1">
      <alignment wrapText="1"/>
    </xf>
    <xf numFmtId="188" fontId="82" fillId="0" borderId="60" xfId="0" applyNumberFormat="1" applyFont="1" applyBorder="1" applyAlignment="1">
      <alignment wrapText="1"/>
    </xf>
    <xf numFmtId="1" fontId="82" fillId="0" borderId="53" xfId="0" applyNumberFormat="1" applyFont="1" applyBorder="1" applyAlignment="1">
      <alignment wrapText="1"/>
    </xf>
    <xf numFmtId="49" fontId="69" fillId="42" borderId="20" xfId="0" applyNumberFormat="1" applyFont="1" applyFill="1" applyBorder="1" applyAlignment="1">
      <alignment horizontal="left" vertical="center" wrapText="1"/>
    </xf>
    <xf numFmtId="49" fontId="69" fillId="42" borderId="10" xfId="0" applyNumberFormat="1" applyFont="1" applyFill="1" applyBorder="1" applyAlignment="1" applyProtection="1">
      <alignment horizontal="left" vertical="center"/>
      <protection/>
    </xf>
    <xf numFmtId="49" fontId="76" fillId="42" borderId="10" xfId="0" applyNumberFormat="1" applyFont="1" applyFill="1" applyBorder="1" applyAlignment="1" applyProtection="1">
      <alignment horizontal="left" vertical="center"/>
      <protection/>
    </xf>
    <xf numFmtId="49" fontId="69" fillId="42" borderId="20" xfId="0" applyNumberFormat="1" applyFont="1" applyFill="1" applyBorder="1" applyAlignment="1" applyProtection="1">
      <alignment horizontal="left" vertical="center"/>
      <protection/>
    </xf>
    <xf numFmtId="49" fontId="76" fillId="42" borderId="20" xfId="0" applyNumberFormat="1" applyFont="1" applyFill="1" applyBorder="1" applyAlignment="1" applyProtection="1">
      <alignment horizontal="left" vertical="center"/>
      <protection/>
    </xf>
    <xf numFmtId="1" fontId="82" fillId="0" borderId="54" xfId="0" applyNumberFormat="1" applyFont="1" applyBorder="1" applyAlignment="1">
      <alignment wrapText="1"/>
    </xf>
    <xf numFmtId="1" fontId="82" fillId="42" borderId="69" xfId="0" applyNumberFormat="1" applyFont="1" applyFill="1" applyBorder="1" applyAlignment="1">
      <alignment wrapText="1"/>
    </xf>
    <xf numFmtId="1" fontId="82" fillId="42" borderId="70" xfId="0" applyNumberFormat="1" applyFont="1" applyFill="1" applyBorder="1" applyAlignment="1">
      <alignment horizontal="right" wrapText="1"/>
    </xf>
    <xf numFmtId="1" fontId="82" fillId="42" borderId="49" xfId="0" applyNumberFormat="1" applyFont="1" applyFill="1" applyBorder="1" applyAlignment="1">
      <alignment wrapText="1"/>
    </xf>
    <xf numFmtId="1" fontId="82" fillId="42" borderId="38" xfId="0" applyNumberFormat="1" applyFont="1" applyFill="1" applyBorder="1" applyAlignment="1">
      <alignment wrapText="1"/>
    </xf>
    <xf numFmtId="1" fontId="82" fillId="42" borderId="70" xfId="0" applyNumberFormat="1" applyFont="1" applyFill="1" applyBorder="1" applyAlignment="1">
      <alignment wrapText="1"/>
    </xf>
    <xf numFmtId="1" fontId="85" fillId="42" borderId="38" xfId="0" applyNumberFormat="1" applyFont="1" applyFill="1" applyBorder="1" applyAlignment="1">
      <alignment wrapText="1"/>
    </xf>
    <xf numFmtId="1" fontId="82" fillId="42" borderId="71" xfId="0" applyNumberFormat="1" applyFont="1" applyFill="1" applyBorder="1" applyAlignment="1">
      <alignment wrapText="1"/>
    </xf>
    <xf numFmtId="1" fontId="82" fillId="0" borderId="59" xfId="0" applyNumberFormat="1" applyFont="1" applyFill="1" applyBorder="1" applyAlignment="1">
      <alignment horizontal="right" wrapText="1"/>
    </xf>
    <xf numFmtId="0" fontId="82" fillId="42" borderId="59" xfId="0" applyFont="1" applyFill="1" applyBorder="1" applyAlignment="1">
      <alignment horizontal="center" wrapText="1"/>
    </xf>
    <xf numFmtId="0" fontId="82" fillId="42" borderId="60" xfId="0" applyFont="1" applyFill="1" applyBorder="1" applyAlignment="1">
      <alignment horizontal="center" wrapText="1"/>
    </xf>
    <xf numFmtId="0" fontId="83" fillId="42" borderId="59" xfId="0" applyFont="1" applyFill="1" applyBorder="1" applyAlignment="1">
      <alignment horizontal="right" wrapText="1"/>
    </xf>
    <xf numFmtId="0" fontId="83" fillId="42" borderId="10" xfId="0" applyFont="1" applyFill="1" applyBorder="1" applyAlignment="1">
      <alignment horizontal="right" wrapText="1"/>
    </xf>
    <xf numFmtId="0" fontId="111" fillId="42" borderId="59" xfId="0" applyFont="1" applyFill="1" applyBorder="1" applyAlignment="1">
      <alignment horizontal="right" wrapText="1"/>
    </xf>
    <xf numFmtId="0" fontId="111" fillId="42" borderId="10" xfId="0" applyFont="1" applyFill="1" applyBorder="1" applyAlignment="1">
      <alignment horizontal="right" wrapText="1"/>
    </xf>
    <xf numFmtId="0" fontId="112" fillId="42" borderId="10" xfId="0" applyFont="1" applyFill="1" applyBorder="1" applyAlignment="1">
      <alignment wrapText="1"/>
    </xf>
    <xf numFmtId="188" fontId="111" fillId="42" borderId="60" xfId="0" applyNumberFormat="1" applyFont="1" applyFill="1" applyBorder="1" applyAlignment="1">
      <alignment horizontal="right" wrapText="1"/>
    </xf>
    <xf numFmtId="188" fontId="111" fillId="42" borderId="10" xfId="0" applyNumberFormat="1" applyFont="1" applyFill="1" applyBorder="1" applyAlignment="1">
      <alignment horizontal="right" wrapText="1"/>
    </xf>
    <xf numFmtId="0" fontId="84" fillId="42" borderId="59" xfId="0" applyFont="1" applyFill="1" applyBorder="1" applyAlignment="1">
      <alignment horizontal="right" wrapText="1"/>
    </xf>
    <xf numFmtId="0" fontId="84" fillId="42" borderId="10" xfId="0" applyFont="1" applyFill="1" applyBorder="1" applyAlignment="1">
      <alignment horizontal="right" wrapText="1"/>
    </xf>
    <xf numFmtId="0" fontId="84" fillId="42" borderId="60" xfId="0" applyFont="1" applyFill="1" applyBorder="1" applyAlignment="1">
      <alignment horizontal="right" wrapText="1"/>
    </xf>
    <xf numFmtId="0" fontId="82" fillId="38" borderId="10" xfId="0" applyFont="1" applyFill="1" applyBorder="1" applyAlignment="1">
      <alignment wrapText="1"/>
    </xf>
    <xf numFmtId="0" fontId="82" fillId="43" borderId="10" xfId="0" applyFont="1" applyFill="1" applyBorder="1" applyAlignment="1">
      <alignment wrapText="1"/>
    </xf>
    <xf numFmtId="1" fontId="83" fillId="42" borderId="61" xfId="0" applyNumberFormat="1" applyFont="1" applyFill="1" applyBorder="1" applyAlignment="1">
      <alignment horizontal="right" wrapText="1"/>
    </xf>
    <xf numFmtId="1" fontId="82" fillId="42" borderId="59" xfId="0" applyNumberFormat="1" applyFont="1" applyFill="1" applyBorder="1" applyAlignment="1">
      <alignment horizontal="right" wrapText="1"/>
    </xf>
    <xf numFmtId="1" fontId="82" fillId="0" borderId="69" xfId="0" applyNumberFormat="1" applyFont="1" applyFill="1" applyBorder="1" applyAlignment="1">
      <alignment wrapText="1"/>
    </xf>
    <xf numFmtId="1" fontId="82" fillId="0" borderId="70" xfId="0" applyNumberFormat="1" applyFont="1" applyBorder="1" applyAlignment="1">
      <alignment wrapText="1"/>
    </xf>
    <xf numFmtId="1" fontId="82" fillId="0" borderId="69" xfId="0" applyNumberFormat="1" applyFont="1" applyBorder="1" applyAlignment="1">
      <alignment wrapText="1"/>
    </xf>
    <xf numFmtId="1" fontId="82" fillId="0" borderId="49" xfId="0" applyNumberFormat="1" applyFont="1" applyBorder="1" applyAlignment="1">
      <alignment wrapText="1"/>
    </xf>
    <xf numFmtId="1" fontId="82" fillId="0" borderId="38" xfId="0" applyNumberFormat="1" applyFont="1" applyBorder="1" applyAlignment="1">
      <alignment wrapText="1"/>
    </xf>
    <xf numFmtId="1" fontId="85" fillId="38" borderId="38" xfId="0" applyNumberFormat="1" applyFont="1" applyFill="1" applyBorder="1" applyAlignment="1">
      <alignment wrapText="1"/>
    </xf>
    <xf numFmtId="1" fontId="82" fillId="0" borderId="38" xfId="0" applyNumberFormat="1" applyFont="1" applyFill="1" applyBorder="1" applyAlignment="1">
      <alignment wrapText="1"/>
    </xf>
    <xf numFmtId="1" fontId="82" fillId="0" borderId="71" xfId="0" applyNumberFormat="1" applyFont="1" applyBorder="1" applyAlignment="1">
      <alignment wrapText="1"/>
    </xf>
    <xf numFmtId="1" fontId="82" fillId="42" borderId="48" xfId="0" applyNumberFormat="1" applyFont="1" applyFill="1" applyBorder="1" applyAlignment="1">
      <alignment wrapText="1"/>
    </xf>
    <xf numFmtId="188" fontId="82" fillId="42" borderId="10" xfId="0" applyNumberFormat="1" applyFont="1" applyFill="1" applyBorder="1" applyAlignment="1">
      <alignment wrapText="1"/>
    </xf>
    <xf numFmtId="0" fontId="82" fillId="0" borderId="60" xfId="0" applyFont="1" applyFill="1" applyBorder="1" applyAlignment="1">
      <alignment horizontal="right" wrapText="1"/>
    </xf>
    <xf numFmtId="188" fontId="82" fillId="0" borderId="10" xfId="0" applyNumberFormat="1" applyFont="1" applyFill="1" applyBorder="1" applyAlignment="1">
      <alignment wrapText="1"/>
    </xf>
    <xf numFmtId="1" fontId="85" fillId="0" borderId="10" xfId="0" applyNumberFormat="1" applyFont="1" applyFill="1" applyBorder="1" applyAlignment="1">
      <alignment wrapText="1"/>
    </xf>
    <xf numFmtId="188" fontId="84" fillId="42" borderId="10" xfId="0" applyNumberFormat="1" applyFont="1" applyFill="1" applyBorder="1" applyAlignment="1">
      <alignment horizontal="right" wrapText="1"/>
    </xf>
    <xf numFmtId="1" fontId="82" fillId="42" borderId="10" xfId="0" applyNumberFormat="1" applyFont="1" applyFill="1" applyBorder="1" applyAlignment="1">
      <alignment horizontal="right" wrapText="1"/>
    </xf>
    <xf numFmtId="188" fontId="84" fillId="42" borderId="60" xfId="0" applyNumberFormat="1" applyFont="1" applyFill="1" applyBorder="1" applyAlignment="1">
      <alignment horizontal="right" wrapText="1"/>
    </xf>
    <xf numFmtId="0" fontId="80" fillId="0" borderId="11" xfId="0" applyFont="1" applyBorder="1" applyAlignment="1">
      <alignment wrapText="1"/>
    </xf>
    <xf numFmtId="1" fontId="80" fillId="0" borderId="23" xfId="0" applyNumberFormat="1" applyFont="1" applyBorder="1" applyAlignment="1">
      <alignment wrapText="1"/>
    </xf>
    <xf numFmtId="0" fontId="80" fillId="0" borderId="20" xfId="0" applyFont="1" applyBorder="1" applyAlignment="1">
      <alignment wrapText="1"/>
    </xf>
    <xf numFmtId="0" fontId="80" fillId="0" borderId="14" xfId="0" applyFont="1" applyBorder="1" applyAlignment="1">
      <alignment wrapText="1"/>
    </xf>
    <xf numFmtId="0" fontId="80" fillId="0" borderId="20" xfId="0" applyFont="1" applyBorder="1" applyAlignment="1">
      <alignment horizontal="right" wrapText="1"/>
    </xf>
    <xf numFmtId="0" fontId="81" fillId="38" borderId="20" xfId="0" applyFont="1" applyFill="1" applyBorder="1" applyAlignment="1">
      <alignment horizontal="right" wrapText="1"/>
    </xf>
    <xf numFmtId="0" fontId="80" fillId="0" borderId="11" xfId="0" applyFont="1" applyBorder="1" applyAlignment="1">
      <alignment horizontal="right" wrapText="1"/>
    </xf>
    <xf numFmtId="0" fontId="80" fillId="0" borderId="23" xfId="0" applyFont="1" applyBorder="1" applyAlignment="1">
      <alignment horizontal="right" wrapText="1"/>
    </xf>
    <xf numFmtId="0" fontId="80" fillId="0" borderId="14" xfId="0" applyFont="1" applyBorder="1" applyAlignment="1">
      <alignment horizontal="right" wrapText="1"/>
    </xf>
    <xf numFmtId="1" fontId="83" fillId="42" borderId="60" xfId="0" applyNumberFormat="1" applyFont="1" applyFill="1" applyBorder="1" applyAlignment="1">
      <alignment wrapText="1"/>
    </xf>
    <xf numFmtId="0" fontId="82" fillId="46" borderId="10" xfId="0" applyFont="1" applyFill="1" applyBorder="1" applyAlignment="1">
      <alignment wrapText="1"/>
    </xf>
    <xf numFmtId="1" fontId="82" fillId="0" borderId="10" xfId="0" applyNumberFormat="1" applyFont="1" applyBorder="1" applyAlignment="1">
      <alignment/>
    </xf>
    <xf numFmtId="1" fontId="112" fillId="42" borderId="59" xfId="0" applyNumberFormat="1" applyFont="1" applyFill="1" applyBorder="1" applyAlignment="1">
      <alignment wrapText="1"/>
    </xf>
    <xf numFmtId="1" fontId="113" fillId="42" borderId="10" xfId="0" applyNumberFormat="1" applyFont="1" applyFill="1" applyBorder="1" applyAlignment="1">
      <alignment wrapText="1"/>
    </xf>
    <xf numFmtId="1" fontId="112" fillId="42" borderId="60" xfId="0" applyNumberFormat="1" applyFont="1" applyFill="1" applyBorder="1" applyAlignment="1">
      <alignment wrapText="1"/>
    </xf>
    <xf numFmtId="1" fontId="112" fillId="42" borderId="54" xfId="0" applyNumberFormat="1" applyFont="1" applyFill="1" applyBorder="1" applyAlignment="1">
      <alignment wrapText="1"/>
    </xf>
    <xf numFmtId="1" fontId="85" fillId="43" borderId="10" xfId="0" applyNumberFormat="1" applyFont="1" applyFill="1" applyBorder="1" applyAlignment="1">
      <alignment wrapText="1"/>
    </xf>
    <xf numFmtId="188" fontId="82" fillId="0" borderId="59" xfId="0" applyNumberFormat="1" applyFont="1" applyFill="1" applyBorder="1" applyAlignment="1">
      <alignment horizontal="right" wrapText="1"/>
    </xf>
    <xf numFmtId="1" fontId="82" fillId="0" borderId="59" xfId="0" applyNumberFormat="1" applyFont="1" applyBorder="1" applyAlignment="1">
      <alignment vertical="center" wrapText="1"/>
    </xf>
    <xf numFmtId="1" fontId="85" fillId="38" borderId="10" xfId="0" applyNumberFormat="1" applyFont="1" applyFill="1" applyBorder="1" applyAlignment="1">
      <alignment vertical="center" wrapText="1"/>
    </xf>
    <xf numFmtId="1" fontId="82" fillId="0" borderId="60" xfId="0" applyNumberFormat="1" applyFont="1" applyBorder="1" applyAlignment="1">
      <alignment vertical="center" wrapText="1"/>
    </xf>
    <xf numFmtId="1" fontId="82" fillId="0" borderId="10" xfId="0" applyNumberFormat="1" applyFont="1" applyBorder="1" applyAlignment="1">
      <alignment vertical="center" wrapText="1"/>
    </xf>
    <xf numFmtId="1" fontId="82" fillId="0" borderId="54" xfId="0" applyNumberFormat="1" applyFont="1" applyBorder="1" applyAlignment="1">
      <alignment vertical="center" wrapText="1"/>
    </xf>
    <xf numFmtId="1" fontId="82" fillId="0" borderId="48" xfId="0" applyNumberFormat="1" applyFont="1" applyBorder="1" applyAlignment="1">
      <alignment vertical="center" wrapText="1"/>
    </xf>
    <xf numFmtId="2" fontId="82" fillId="0" borderId="60" xfId="0" applyNumberFormat="1" applyFont="1" applyBorder="1" applyAlignment="1">
      <alignment horizontal="right" wrapText="1"/>
    </xf>
    <xf numFmtId="1" fontId="82" fillId="0" borderId="14" xfId="0" applyNumberFormat="1" applyFont="1" applyBorder="1" applyAlignment="1">
      <alignment horizontal="right" wrapText="1"/>
    </xf>
    <xf numFmtId="1" fontId="114" fillId="0" borderId="59" xfId="0" applyNumberFormat="1" applyFont="1" applyBorder="1" applyAlignment="1">
      <alignment wrapText="1"/>
    </xf>
    <xf numFmtId="1" fontId="82" fillId="0" borderId="68" xfId="0" applyNumberFormat="1" applyFont="1" applyBorder="1" applyAlignment="1">
      <alignment wrapText="1"/>
    </xf>
    <xf numFmtId="1" fontId="85" fillId="38" borderId="20" xfId="0" applyNumberFormat="1" applyFont="1" applyFill="1" applyBorder="1" applyAlignment="1">
      <alignment wrapText="1"/>
    </xf>
    <xf numFmtId="1" fontId="82" fillId="0" borderId="62" xfId="0" applyNumberFormat="1" applyFont="1" applyBorder="1" applyAlignment="1">
      <alignment wrapText="1"/>
    </xf>
    <xf numFmtId="1" fontId="82" fillId="0" borderId="20" xfId="0" applyNumberFormat="1" applyFont="1" applyFill="1" applyBorder="1" applyAlignment="1">
      <alignment wrapText="1"/>
    </xf>
    <xf numFmtId="1" fontId="82" fillId="0" borderId="14" xfId="0" applyNumberFormat="1" applyFont="1" applyFill="1" applyBorder="1" applyAlignment="1">
      <alignment wrapText="1"/>
    </xf>
    <xf numFmtId="1" fontId="82" fillId="42" borderId="48" xfId="0" applyNumberFormat="1" applyFont="1" applyFill="1" applyBorder="1" applyAlignment="1">
      <alignment horizontal="right" wrapText="1"/>
    </xf>
    <xf numFmtId="1" fontId="82" fillId="42" borderId="61" xfId="0" applyNumberFormat="1" applyFont="1" applyFill="1" applyBorder="1" applyAlignment="1">
      <alignment horizontal="right" wrapText="1"/>
    </xf>
    <xf numFmtId="0" fontId="82" fillId="42" borderId="11" xfId="0" applyFont="1" applyFill="1" applyBorder="1" applyAlignment="1">
      <alignment horizontal="center" wrapText="1"/>
    </xf>
    <xf numFmtId="0" fontId="82" fillId="0" borderId="14" xfId="0" applyFont="1" applyBorder="1" applyAlignment="1">
      <alignment horizontal="right" wrapText="1"/>
    </xf>
    <xf numFmtId="1" fontId="82" fillId="42" borderId="11" xfId="0" applyNumberFormat="1" applyFont="1" applyFill="1" applyBorder="1" applyAlignment="1">
      <alignment horizontal="right" wrapText="1"/>
    </xf>
    <xf numFmtId="1" fontId="82" fillId="42" borderId="23" xfId="0" applyNumberFormat="1" applyFont="1" applyFill="1" applyBorder="1" applyAlignment="1">
      <alignment horizontal="right" wrapText="1"/>
    </xf>
    <xf numFmtId="1" fontId="82" fillId="42" borderId="68" xfId="0" applyNumberFormat="1" applyFont="1" applyFill="1" applyBorder="1" applyAlignment="1">
      <alignment horizontal="right" wrapText="1"/>
    </xf>
    <xf numFmtId="1" fontId="82" fillId="42" borderId="20" xfId="0" applyNumberFormat="1" applyFont="1" applyFill="1" applyBorder="1" applyAlignment="1">
      <alignment horizontal="right" wrapText="1"/>
    </xf>
    <xf numFmtId="1" fontId="84" fillId="42" borderId="68" xfId="0" applyNumberFormat="1" applyFont="1" applyFill="1" applyBorder="1" applyAlignment="1">
      <alignment horizontal="right" wrapText="1"/>
    </xf>
    <xf numFmtId="1" fontId="84" fillId="42" borderId="20" xfId="0" applyNumberFormat="1" applyFont="1" applyFill="1" applyBorder="1" applyAlignment="1">
      <alignment horizontal="right" wrapText="1"/>
    </xf>
    <xf numFmtId="188" fontId="84" fillId="42" borderId="20" xfId="0" applyNumberFormat="1" applyFont="1" applyFill="1" applyBorder="1" applyAlignment="1">
      <alignment horizontal="right" wrapText="1"/>
    </xf>
    <xf numFmtId="0" fontId="82" fillId="0" borderId="11" xfId="0" applyFont="1" applyBorder="1" applyAlignment="1">
      <alignment wrapText="1"/>
    </xf>
    <xf numFmtId="0" fontId="82" fillId="0" borderId="23" xfId="0" applyFont="1" applyBorder="1" applyAlignment="1">
      <alignment wrapText="1"/>
    </xf>
    <xf numFmtId="0" fontId="82" fillId="0" borderId="20" xfId="0" applyFont="1" applyBorder="1" applyAlignment="1">
      <alignment wrapText="1"/>
    </xf>
    <xf numFmtId="0" fontId="82" fillId="0" borderId="14" xfId="0" applyFont="1" applyBorder="1" applyAlignment="1">
      <alignment wrapText="1"/>
    </xf>
    <xf numFmtId="188" fontId="82" fillId="0" borderId="20" xfId="0" applyNumberFormat="1" applyFont="1" applyBorder="1" applyAlignment="1">
      <alignment wrapText="1"/>
    </xf>
    <xf numFmtId="0" fontId="82" fillId="42" borderId="11" xfId="0" applyFont="1" applyFill="1" applyBorder="1" applyAlignment="1">
      <alignment wrapText="1"/>
    </xf>
    <xf numFmtId="0" fontId="85" fillId="38" borderId="20" xfId="0" applyFont="1" applyFill="1" applyBorder="1" applyAlignment="1">
      <alignment wrapText="1"/>
    </xf>
    <xf numFmtId="1" fontId="82" fillId="42" borderId="20" xfId="0" applyNumberFormat="1" applyFont="1" applyFill="1" applyBorder="1" applyAlignment="1">
      <alignment wrapText="1"/>
    </xf>
    <xf numFmtId="0" fontId="82" fillId="42" borderId="20" xfId="0" applyFont="1" applyFill="1" applyBorder="1" applyAlignment="1">
      <alignment wrapText="1"/>
    </xf>
    <xf numFmtId="1" fontId="82" fillId="42" borderId="14" xfId="0" applyNumberFormat="1" applyFont="1" applyFill="1" applyBorder="1" applyAlignment="1">
      <alignment wrapText="1"/>
    </xf>
    <xf numFmtId="0" fontId="82" fillId="42" borderId="14" xfId="0" applyFont="1" applyFill="1" applyBorder="1" applyAlignment="1">
      <alignment horizontal="right" wrapText="1"/>
    </xf>
    <xf numFmtId="0" fontId="82" fillId="42" borderId="10" xfId="0" applyFont="1" applyFill="1" applyBorder="1" applyAlignment="1">
      <alignment/>
    </xf>
    <xf numFmtId="1" fontId="82" fillId="0" borderId="59" xfId="0" applyNumberFormat="1" applyFont="1" applyBorder="1" applyAlignment="1">
      <alignment horizontal="right" wrapText="1"/>
    </xf>
    <xf numFmtId="0" fontId="82" fillId="0" borderId="48" xfId="0" applyFont="1" applyBorder="1" applyAlignment="1">
      <alignment horizontal="right" wrapText="1"/>
    </xf>
    <xf numFmtId="0" fontId="82" fillId="0" borderId="59" xfId="0" applyFont="1" applyBorder="1" applyAlignment="1">
      <alignment horizontal="right" wrapText="1"/>
    </xf>
    <xf numFmtId="0" fontId="82" fillId="0" borderId="10" xfId="0" applyFont="1" applyBorder="1" applyAlignment="1">
      <alignment horizontal="right" wrapText="1"/>
    </xf>
    <xf numFmtId="1" fontId="82" fillId="0" borderId="11" xfId="0" applyNumberFormat="1" applyFont="1" applyBorder="1" applyAlignment="1">
      <alignment horizontal="right" wrapText="1"/>
    </xf>
    <xf numFmtId="0" fontId="82" fillId="0" borderId="20" xfId="0" applyFont="1" applyBorder="1" applyAlignment="1">
      <alignment horizontal="right" wrapText="1"/>
    </xf>
    <xf numFmtId="0" fontId="85" fillId="38" borderId="20" xfId="0" applyFont="1" applyFill="1" applyBorder="1" applyAlignment="1">
      <alignment horizontal="right" wrapText="1"/>
    </xf>
    <xf numFmtId="188" fontId="82" fillId="0" borderId="20" xfId="0" applyNumberFormat="1" applyFont="1" applyBorder="1" applyAlignment="1">
      <alignment horizontal="right" wrapText="1"/>
    </xf>
    <xf numFmtId="1" fontId="82" fillId="0" borderId="20" xfId="0" applyNumberFormat="1" applyFont="1" applyBorder="1" applyAlignment="1">
      <alignment horizontal="right" wrapText="1"/>
    </xf>
    <xf numFmtId="188" fontId="82" fillId="0" borderId="14" xfId="0" applyNumberFormat="1" applyFont="1" applyBorder="1" applyAlignment="1">
      <alignment horizontal="right" wrapText="1"/>
    </xf>
    <xf numFmtId="1" fontId="82" fillId="0" borderId="11" xfId="0" applyNumberFormat="1" applyFont="1" applyFill="1" applyBorder="1" applyAlignment="1">
      <alignment horizontal="right" wrapText="1"/>
    </xf>
    <xf numFmtId="1" fontId="82" fillId="0" borderId="11" xfId="0" applyNumberFormat="1" applyFont="1" applyFill="1" applyBorder="1" applyAlignment="1">
      <alignment wrapText="1"/>
    </xf>
    <xf numFmtId="188" fontId="82" fillId="0" borderId="14" xfId="0" applyNumberFormat="1" applyFont="1" applyBorder="1" applyAlignment="1">
      <alignment wrapText="1"/>
    </xf>
    <xf numFmtId="0" fontId="114" fillId="0" borderId="59" xfId="0" applyFont="1" applyBorder="1" applyAlignment="1">
      <alignment wrapText="1"/>
    </xf>
    <xf numFmtId="0" fontId="82" fillId="0" borderId="72" xfId="0" applyFont="1" applyBorder="1" applyAlignment="1">
      <alignment horizontal="center" wrapText="1"/>
    </xf>
    <xf numFmtId="0" fontId="82" fillId="0" borderId="73" xfId="0" applyFont="1" applyBorder="1" applyAlignment="1">
      <alignment horizontal="right" wrapText="1"/>
    </xf>
    <xf numFmtId="0" fontId="82" fillId="0" borderId="11" xfId="0" applyFont="1" applyBorder="1" applyAlignment="1">
      <alignment horizontal="right" wrapText="1"/>
    </xf>
    <xf numFmtId="0" fontId="82" fillId="0" borderId="23" xfId="0" applyFont="1" applyBorder="1" applyAlignment="1">
      <alignment horizontal="right" wrapText="1"/>
    </xf>
    <xf numFmtId="1" fontId="83" fillId="0" borderId="74" xfId="0" applyNumberFormat="1" applyFont="1" applyBorder="1" applyAlignment="1">
      <alignment horizontal="right" wrapText="1"/>
    </xf>
    <xf numFmtId="0" fontId="83" fillId="0" borderId="72" xfId="0" applyFont="1" applyBorder="1" applyAlignment="1">
      <alignment horizontal="right" wrapText="1"/>
    </xf>
    <xf numFmtId="0" fontId="83" fillId="0" borderId="75" xfId="0" applyFont="1" applyBorder="1" applyAlignment="1">
      <alignment horizontal="right" wrapText="1"/>
    </xf>
    <xf numFmtId="0" fontId="83" fillId="38" borderId="75" xfId="0" applyFont="1" applyFill="1" applyBorder="1" applyAlignment="1">
      <alignment horizontal="right" wrapText="1"/>
    </xf>
    <xf numFmtId="1" fontId="83" fillId="0" borderId="75" xfId="0" applyNumberFormat="1" applyFont="1" applyBorder="1" applyAlignment="1">
      <alignment horizontal="right" wrapText="1"/>
    </xf>
    <xf numFmtId="1" fontId="83" fillId="38" borderId="75" xfId="0" applyNumberFormat="1" applyFont="1" applyFill="1" applyBorder="1" applyAlignment="1">
      <alignment horizontal="right" wrapText="1"/>
    </xf>
    <xf numFmtId="0" fontId="82" fillId="0" borderId="72" xfId="0" applyFont="1" applyBorder="1" applyAlignment="1">
      <alignment horizontal="right" wrapText="1"/>
    </xf>
    <xf numFmtId="0" fontId="82" fillId="42" borderId="72" xfId="0" applyFont="1" applyFill="1" applyBorder="1" applyAlignment="1">
      <alignment horizontal="right" wrapText="1"/>
    </xf>
    <xf numFmtId="0" fontId="82" fillId="42" borderId="75" xfId="0" applyFont="1" applyFill="1" applyBorder="1" applyAlignment="1">
      <alignment horizontal="right" wrapText="1"/>
    </xf>
    <xf numFmtId="1" fontId="82" fillId="42" borderId="75" xfId="0" applyNumberFormat="1" applyFont="1" applyFill="1" applyBorder="1" applyAlignment="1">
      <alignment horizontal="right" wrapText="1"/>
    </xf>
    <xf numFmtId="0" fontId="85" fillId="42" borderId="20" xfId="0" applyFont="1" applyFill="1" applyBorder="1" applyAlignment="1">
      <alignment wrapText="1"/>
    </xf>
    <xf numFmtId="188" fontId="83" fillId="0" borderId="75" xfId="0" applyNumberFormat="1" applyFont="1" applyBorder="1" applyAlignment="1">
      <alignment horizontal="right" wrapText="1"/>
    </xf>
    <xf numFmtId="0" fontId="82" fillId="0" borderId="76" xfId="0" applyFont="1" applyBorder="1" applyAlignment="1">
      <alignment horizontal="center" wrapText="1"/>
    </xf>
    <xf numFmtId="0" fontId="82" fillId="0" borderId="77" xfId="0" applyFont="1" applyBorder="1" applyAlignment="1">
      <alignment horizontal="center" wrapText="1"/>
    </xf>
    <xf numFmtId="0" fontId="83" fillId="0" borderId="76" xfId="0" applyFont="1" applyBorder="1" applyAlignment="1">
      <alignment horizontal="right" wrapText="1"/>
    </xf>
    <xf numFmtId="1" fontId="83" fillId="0" borderId="51" xfId="0" applyNumberFormat="1" applyFont="1" applyBorder="1" applyAlignment="1">
      <alignment horizontal="right" wrapText="1"/>
    </xf>
    <xf numFmtId="0" fontId="83" fillId="0" borderId="22" xfId="0" applyFont="1" applyBorder="1" applyAlignment="1">
      <alignment horizontal="right" wrapText="1"/>
    </xf>
    <xf numFmtId="1" fontId="83" fillId="0" borderId="77" xfId="0" applyNumberFormat="1" applyFont="1" applyBorder="1" applyAlignment="1">
      <alignment horizontal="right" wrapText="1"/>
    </xf>
    <xf numFmtId="0" fontId="83" fillId="38" borderId="22" xfId="0" applyFont="1" applyFill="1" applyBorder="1" applyAlignment="1">
      <alignment horizontal="right" wrapText="1"/>
    </xf>
    <xf numFmtId="1" fontId="83" fillId="0" borderId="22" xfId="0" applyNumberFormat="1" applyFont="1" applyBorder="1" applyAlignment="1">
      <alignment horizontal="right" wrapText="1"/>
    </xf>
    <xf numFmtId="1" fontId="83" fillId="38" borderId="22" xfId="0" applyNumberFormat="1" applyFont="1" applyFill="1" applyBorder="1" applyAlignment="1">
      <alignment horizontal="right" wrapText="1"/>
    </xf>
    <xf numFmtId="188" fontId="83" fillId="0" borderId="22" xfId="0" applyNumberFormat="1" applyFont="1" applyBorder="1" applyAlignment="1">
      <alignment horizontal="right" wrapText="1"/>
    </xf>
    <xf numFmtId="0" fontId="85" fillId="38" borderId="10" xfId="0" applyFont="1" applyFill="1" applyBorder="1" applyAlignment="1">
      <alignment horizontal="right" wrapText="1"/>
    </xf>
    <xf numFmtId="0" fontId="82" fillId="42" borderId="59" xfId="0" applyFont="1" applyFill="1" applyBorder="1" applyAlignment="1">
      <alignment horizontal="right" wrapText="1"/>
    </xf>
    <xf numFmtId="0" fontId="82" fillId="0" borderId="0" xfId="0" applyFont="1" applyAlignment="1">
      <alignment/>
    </xf>
    <xf numFmtId="0" fontId="82" fillId="0" borderId="54" xfId="0" applyFont="1" applyBorder="1" applyAlignment="1">
      <alignment horizontal="right" wrapText="1"/>
    </xf>
    <xf numFmtId="1" fontId="82" fillId="0" borderId="54" xfId="0" applyNumberFormat="1" applyFont="1" applyBorder="1" applyAlignment="1">
      <alignment horizontal="right" wrapText="1"/>
    </xf>
    <xf numFmtId="1" fontId="82" fillId="0" borderId="10" xfId="0" applyNumberFormat="1" applyFont="1" applyBorder="1" applyAlignment="1">
      <alignment horizontal="right" wrapText="1"/>
    </xf>
    <xf numFmtId="0" fontId="82" fillId="0" borderId="10" xfId="0" applyFont="1" applyFill="1" applyBorder="1" applyAlignment="1">
      <alignment horizontal="right" wrapText="1"/>
    </xf>
    <xf numFmtId="0" fontId="76" fillId="0" borderId="56" xfId="0" applyFont="1" applyBorder="1" applyAlignment="1">
      <alignment wrapText="1"/>
    </xf>
    <xf numFmtId="0" fontId="76" fillId="0" borderId="57" xfId="0" applyFont="1" applyBorder="1" applyAlignment="1">
      <alignment/>
    </xf>
    <xf numFmtId="0" fontId="82" fillId="0" borderId="69" xfId="0" applyFont="1" applyBorder="1" applyAlignment="1">
      <alignment wrapText="1"/>
    </xf>
    <xf numFmtId="0" fontId="82" fillId="0" borderId="49" xfId="0" applyFont="1" applyBorder="1" applyAlignment="1">
      <alignment wrapText="1"/>
    </xf>
    <xf numFmtId="0" fontId="82" fillId="0" borderId="38" xfId="0" applyFont="1" applyBorder="1" applyAlignment="1">
      <alignment wrapText="1"/>
    </xf>
    <xf numFmtId="0" fontId="82" fillId="0" borderId="70" xfId="0" applyFont="1" applyBorder="1" applyAlignment="1">
      <alignment wrapText="1"/>
    </xf>
    <xf numFmtId="0" fontId="82" fillId="42" borderId="69" xfId="0" applyFont="1" applyFill="1" applyBorder="1" applyAlignment="1">
      <alignment wrapText="1"/>
    </xf>
    <xf numFmtId="0" fontId="82" fillId="42" borderId="70" xfId="0" applyFont="1" applyFill="1" applyBorder="1" applyAlignment="1">
      <alignment wrapText="1"/>
    </xf>
    <xf numFmtId="1" fontId="82" fillId="42" borderId="11" xfId="0" applyNumberFormat="1" applyFont="1" applyFill="1" applyBorder="1" applyAlignment="1">
      <alignment wrapText="1"/>
    </xf>
    <xf numFmtId="49" fontId="79" fillId="42" borderId="20" xfId="0" applyNumberFormat="1" applyFont="1" applyFill="1" applyBorder="1" applyAlignment="1">
      <alignment horizontal="left" vertical="center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49" fontId="48" fillId="0" borderId="10" xfId="0" applyNumberFormat="1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/>
      <protection/>
    </xf>
    <xf numFmtId="0" fontId="61" fillId="42" borderId="0" xfId="0" applyFont="1" applyFill="1" applyAlignment="1">
      <alignment/>
    </xf>
    <xf numFmtId="0" fontId="61" fillId="0" borderId="0" xfId="0" applyFont="1" applyAlignment="1">
      <alignment/>
    </xf>
    <xf numFmtId="0" fontId="38" fillId="0" borderId="0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 hidden="1"/>
    </xf>
    <xf numFmtId="0" fontId="38" fillId="0" borderId="0" xfId="0" applyFont="1" applyFill="1" applyAlignment="1" applyProtection="1">
      <alignment/>
      <protection/>
    </xf>
    <xf numFmtId="14" fontId="38" fillId="0" borderId="0" xfId="0" applyNumberFormat="1" applyFont="1" applyAlignment="1" applyProtection="1">
      <alignment/>
      <protection hidden="1"/>
    </xf>
    <xf numFmtId="1" fontId="54" fillId="42" borderId="78" xfId="0" applyNumberFormat="1" applyFont="1" applyFill="1" applyBorder="1" applyAlignment="1">
      <alignment horizontal="right" wrapText="1"/>
    </xf>
    <xf numFmtId="1" fontId="53" fillId="42" borderId="78" xfId="0" applyNumberFormat="1" applyFont="1" applyFill="1" applyBorder="1" applyAlignment="1">
      <alignment horizontal="center" wrapText="1"/>
    </xf>
    <xf numFmtId="1" fontId="53" fillId="42" borderId="79" xfId="0" applyNumberFormat="1" applyFont="1" applyFill="1" applyBorder="1" applyAlignment="1">
      <alignment horizontal="center" wrapText="1"/>
    </xf>
    <xf numFmtId="0" fontId="21" fillId="26" borderId="0" xfId="0" applyFont="1" applyFill="1" applyAlignment="1">
      <alignment/>
    </xf>
    <xf numFmtId="0" fontId="22" fillId="26" borderId="0" xfId="0" applyFont="1" applyFill="1" applyAlignment="1">
      <alignment/>
    </xf>
    <xf numFmtId="1" fontId="38" fillId="42" borderId="78" xfId="0" applyNumberFormat="1" applyFont="1" applyFill="1" applyBorder="1" applyAlignment="1">
      <alignment horizontal="center" wrapText="1"/>
    </xf>
    <xf numFmtId="1" fontId="73" fillId="0" borderId="56" xfId="0" applyNumberFormat="1" applyFont="1" applyBorder="1" applyAlignment="1">
      <alignment/>
    </xf>
    <xf numFmtId="49" fontId="76" fillId="42" borderId="10" xfId="0" applyNumberFormat="1" applyFont="1" applyFill="1" applyBorder="1" applyAlignment="1" applyProtection="1">
      <alignment horizontal="left" vertical="top"/>
      <protection/>
    </xf>
    <xf numFmtId="0" fontId="0" fillId="42" borderId="0" xfId="0" applyFill="1" applyAlignment="1">
      <alignment/>
    </xf>
    <xf numFmtId="49" fontId="0" fillId="42" borderId="10" xfId="0" applyNumberFormat="1" applyFont="1" applyFill="1" applyBorder="1" applyAlignment="1">
      <alignment horizontal="center" vertical="top"/>
    </xf>
    <xf numFmtId="1" fontId="82" fillId="0" borderId="48" xfId="0" applyNumberFormat="1" applyFont="1" applyBorder="1" applyAlignment="1">
      <alignment horizontal="right" wrapText="1"/>
    </xf>
    <xf numFmtId="0" fontId="82" fillId="0" borderId="80" xfId="0" applyFont="1" applyBorder="1" applyAlignment="1">
      <alignment horizontal="right" wrapText="1"/>
    </xf>
    <xf numFmtId="0" fontId="82" fillId="0" borderId="81" xfId="0" applyFont="1" applyBorder="1" applyAlignment="1">
      <alignment horizontal="right" wrapText="1"/>
    </xf>
    <xf numFmtId="0" fontId="29" fillId="0" borderId="18" xfId="0" applyFont="1" applyBorder="1" applyAlignment="1">
      <alignment horizontal="center" vertical="center" textRotation="90" wrapText="1"/>
    </xf>
    <xf numFmtId="0" fontId="82" fillId="0" borderId="82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 wrapText="1"/>
    </xf>
    <xf numFmtId="0" fontId="66" fillId="47" borderId="39" xfId="0" applyFont="1" applyFill="1" applyBorder="1" applyAlignment="1">
      <alignment vertical="center"/>
    </xf>
    <xf numFmtId="0" fontId="65" fillId="4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6" fillId="47" borderId="0" xfId="0" applyFont="1" applyFill="1" applyAlignment="1">
      <alignment vertical="center"/>
    </xf>
    <xf numFmtId="0" fontId="70" fillId="42" borderId="0" xfId="0" applyFont="1" applyFill="1" applyAlignment="1">
      <alignment horizontal="center"/>
    </xf>
    <xf numFmtId="1" fontId="53" fillId="42" borderId="0" xfId="0" applyNumberFormat="1" applyFont="1" applyFill="1" applyAlignment="1">
      <alignment wrapText="1"/>
    </xf>
    <xf numFmtId="0" fontId="53" fillId="42" borderId="0" xfId="0" applyFont="1" applyFill="1" applyAlignment="1">
      <alignment/>
    </xf>
    <xf numFmtId="0" fontId="52" fillId="42" borderId="12" xfId="0" applyFont="1" applyFill="1" applyBorder="1" applyAlignment="1" applyProtection="1">
      <alignment horizontal="center" vertical="center"/>
      <protection/>
    </xf>
    <xf numFmtId="1" fontId="52" fillId="42" borderId="79" xfId="0" applyNumberFormat="1" applyFont="1" applyFill="1" applyBorder="1" applyAlignment="1">
      <alignment horizontal="right" wrapText="1"/>
    </xf>
    <xf numFmtId="1" fontId="53" fillId="42" borderId="78" xfId="0" applyNumberFormat="1" applyFont="1" applyFill="1" applyBorder="1" applyAlignment="1">
      <alignment horizontal="center" vertical="center" wrapText="1"/>
    </xf>
    <xf numFmtId="1" fontId="53" fillId="42" borderId="78" xfId="0" applyNumberFormat="1" applyFont="1" applyFill="1" applyBorder="1" applyAlignment="1">
      <alignment horizontal="center"/>
    </xf>
    <xf numFmtId="1" fontId="42" fillId="42" borderId="78" xfId="0" applyNumberFormat="1" applyFont="1" applyFill="1" applyBorder="1" applyAlignment="1">
      <alignment horizontal="center" wrapText="1"/>
    </xf>
    <xf numFmtId="1" fontId="53" fillId="42" borderId="83" xfId="0" applyNumberFormat="1" applyFont="1" applyFill="1" applyBorder="1" applyAlignment="1">
      <alignment horizontal="center"/>
    </xf>
    <xf numFmtId="1" fontId="53" fillId="42" borderId="79" xfId="0" applyNumberFormat="1" applyFont="1" applyFill="1" applyBorder="1" applyAlignment="1">
      <alignment horizontal="center"/>
    </xf>
    <xf numFmtId="1" fontId="53" fillId="42" borderId="84" xfId="0" applyNumberFormat="1" applyFont="1" applyFill="1" applyBorder="1" applyAlignment="1">
      <alignment horizontal="center"/>
    </xf>
    <xf numFmtId="1" fontId="53" fillId="42" borderId="85" xfId="0" applyNumberFormat="1" applyFont="1" applyFill="1" applyBorder="1" applyAlignment="1">
      <alignment horizontal="center" wrapText="1"/>
    </xf>
    <xf numFmtId="1" fontId="52" fillId="42" borderId="86" xfId="0" applyNumberFormat="1" applyFont="1" applyFill="1" applyBorder="1" applyAlignment="1">
      <alignment wrapText="1"/>
    </xf>
    <xf numFmtId="188" fontId="53" fillId="42" borderId="78" xfId="0" applyNumberFormat="1" applyFont="1" applyFill="1" applyBorder="1" applyAlignment="1">
      <alignment wrapText="1"/>
    </xf>
    <xf numFmtId="188" fontId="115" fillId="42" borderId="78" xfId="0" applyNumberFormat="1" applyFont="1" applyFill="1" applyBorder="1" applyAlignment="1">
      <alignment wrapText="1"/>
    </xf>
    <xf numFmtId="188" fontId="115" fillId="42" borderId="87" xfId="0" applyNumberFormat="1" applyFont="1" applyFill="1" applyBorder="1" applyAlignment="1">
      <alignment wrapText="1"/>
    </xf>
    <xf numFmtId="0" fontId="53" fillId="42" borderId="13" xfId="0" applyFont="1" applyFill="1" applyBorder="1" applyAlignment="1">
      <alignment wrapText="1"/>
    </xf>
    <xf numFmtId="0" fontId="53" fillId="42" borderId="0" xfId="0" applyFont="1" applyFill="1" applyAlignment="1">
      <alignment wrapText="1"/>
    </xf>
    <xf numFmtId="0" fontId="0" fillId="42" borderId="10" xfId="0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/>
    </xf>
    <xf numFmtId="0" fontId="0" fillId="42" borderId="10" xfId="0" applyFill="1" applyBorder="1" applyAlignment="1">
      <alignment horizontal="center" vertical="top"/>
    </xf>
    <xf numFmtId="0" fontId="0" fillId="42" borderId="0" xfId="0" applyFont="1" applyFill="1" applyAlignment="1">
      <alignment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26" fillId="0" borderId="47" xfId="0" applyFont="1" applyBorder="1" applyAlignment="1" applyProtection="1">
      <alignment horizontal="center" vertical="center" textRotation="90" wrapText="1"/>
      <protection/>
    </xf>
    <xf numFmtId="0" fontId="26" fillId="0" borderId="26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6" fillId="0" borderId="52" xfId="0" applyFont="1" applyBorder="1" applyAlignment="1" applyProtection="1">
      <alignment horizontal="center" vertical="center" textRotation="90" wrapText="1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46" xfId="0" applyFont="1" applyBorder="1" applyAlignment="1" applyProtection="1">
      <alignment horizontal="center" vertical="center" textRotation="90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46" xfId="0" applyFont="1" applyBorder="1" applyAlignment="1" applyProtection="1">
      <alignment horizontal="center" vertical="center"/>
      <protection/>
    </xf>
    <xf numFmtId="0" fontId="26" fillId="0" borderId="47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26" fillId="0" borderId="88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center" vertical="center"/>
      <protection/>
    </xf>
    <xf numFmtId="0" fontId="26" fillId="0" borderId="90" xfId="0" applyFont="1" applyBorder="1" applyAlignment="1" applyProtection="1">
      <alignment horizontal="center" vertical="center" wrapText="1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29" xfId="0" applyFont="1" applyBorder="1" applyAlignment="1" applyProtection="1">
      <alignment horizontal="center" vertical="center" shrinkToFit="1"/>
      <protection/>
    </xf>
    <xf numFmtId="0" fontId="26" fillId="0" borderId="91" xfId="0" applyFont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/>
    </xf>
    <xf numFmtId="0" fontId="86" fillId="0" borderId="0" xfId="0" applyFont="1" applyBorder="1" applyAlignment="1" applyProtection="1">
      <alignment horizontal="center" vertical="center"/>
      <protection/>
    </xf>
    <xf numFmtId="49" fontId="43" fillId="42" borderId="38" xfId="0" applyNumberFormat="1" applyFont="1" applyFill="1" applyBorder="1" applyAlignment="1">
      <alignment horizontal="center" vertical="center" wrapText="1"/>
    </xf>
    <xf numFmtId="49" fontId="43" fillId="42" borderId="39" xfId="0" applyNumberFormat="1" applyFont="1" applyFill="1" applyBorder="1" applyAlignment="1">
      <alignment horizontal="center" vertical="center" wrapText="1"/>
    </xf>
    <xf numFmtId="49" fontId="43" fillId="42" borderId="75" xfId="0" applyNumberFormat="1" applyFont="1" applyFill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60" xfId="0" applyFont="1" applyBorder="1" applyAlignment="1">
      <alignment horizontal="center" vertical="center" textRotation="90" wrapText="1"/>
    </xf>
    <xf numFmtId="0" fontId="43" fillId="0" borderId="18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92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textRotation="90" wrapText="1"/>
    </xf>
    <xf numFmtId="0" fontId="39" fillId="0" borderId="93" xfId="0" applyFont="1" applyBorder="1" applyAlignment="1">
      <alignment horizontal="center" vertical="center" textRotation="90" wrapText="1"/>
    </xf>
    <xf numFmtId="0" fontId="42" fillId="0" borderId="59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48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5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48" xfId="0" applyFont="1" applyBorder="1" applyAlignment="1">
      <alignment horizontal="center" wrapText="1"/>
    </xf>
    <xf numFmtId="0" fontId="42" fillId="0" borderId="60" xfId="0" applyFont="1" applyBorder="1" applyAlignment="1">
      <alignment horizontal="center" wrapText="1"/>
    </xf>
    <xf numFmtId="0" fontId="42" fillId="0" borderId="54" xfId="0" applyFont="1" applyBorder="1" applyAlignment="1">
      <alignment horizont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textRotation="90" wrapText="1"/>
    </xf>
    <xf numFmtId="0" fontId="42" fillId="0" borderId="60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116" fillId="43" borderId="61" xfId="0" applyFont="1" applyFill="1" applyBorder="1" applyAlignment="1">
      <alignment horizontal="center" wrapText="1"/>
    </xf>
    <xf numFmtId="0" fontId="116" fillId="43" borderId="53" xfId="0" applyFont="1" applyFill="1" applyBorder="1" applyAlignment="1">
      <alignment horizontal="center" wrapText="1"/>
    </xf>
    <xf numFmtId="0" fontId="116" fillId="43" borderId="54" xfId="0" applyFont="1" applyFill="1" applyBorder="1" applyAlignment="1">
      <alignment horizontal="center" wrapText="1"/>
    </xf>
    <xf numFmtId="0" fontId="38" fillId="43" borderId="48" xfId="0" applyFont="1" applyFill="1" applyBorder="1" applyAlignment="1">
      <alignment horizontal="center" wrapText="1"/>
    </xf>
    <xf numFmtId="0" fontId="38" fillId="43" borderId="53" xfId="0" applyFont="1" applyFill="1" applyBorder="1" applyAlignment="1">
      <alignment horizontal="center" wrapText="1"/>
    </xf>
    <xf numFmtId="0" fontId="38" fillId="43" borderId="92" xfId="0" applyFont="1" applyFill="1" applyBorder="1" applyAlignment="1">
      <alignment horizontal="center" wrapText="1"/>
    </xf>
    <xf numFmtId="0" fontId="38" fillId="43" borderId="61" xfId="0" applyFont="1" applyFill="1" applyBorder="1" applyAlignment="1">
      <alignment horizontal="center" wrapText="1"/>
    </xf>
    <xf numFmtId="0" fontId="38" fillId="43" borderId="54" xfId="0" applyFont="1" applyFill="1" applyBorder="1" applyAlignment="1">
      <alignment horizontal="center" wrapText="1"/>
    </xf>
    <xf numFmtId="1" fontId="82" fillId="0" borderId="48" xfId="0" applyNumberFormat="1" applyFont="1" applyBorder="1" applyAlignment="1">
      <alignment horizontal="center" wrapText="1"/>
    </xf>
    <xf numFmtId="1" fontId="82" fillId="0" borderId="53" xfId="0" applyNumberFormat="1" applyFont="1" applyBorder="1" applyAlignment="1">
      <alignment horizontal="center" wrapText="1"/>
    </xf>
    <xf numFmtId="1" fontId="82" fillId="0" borderId="92" xfId="0" applyNumberFormat="1" applyFont="1" applyBorder="1" applyAlignment="1">
      <alignment horizontal="center" wrapText="1"/>
    </xf>
    <xf numFmtId="1" fontId="82" fillId="0" borderId="61" xfId="0" applyNumberFormat="1" applyFont="1" applyBorder="1" applyAlignment="1">
      <alignment horizontal="center" wrapText="1"/>
    </xf>
    <xf numFmtId="0" fontId="116" fillId="43" borderId="48" xfId="0" applyFont="1" applyFill="1" applyBorder="1" applyAlignment="1">
      <alignment horizontal="center" wrapText="1"/>
    </xf>
    <xf numFmtId="0" fontId="116" fillId="43" borderId="92" xfId="0" applyFont="1" applyFill="1" applyBorder="1" applyAlignment="1">
      <alignment horizontal="center" wrapText="1"/>
    </xf>
    <xf numFmtId="0" fontId="53" fillId="44" borderId="55" xfId="0" applyFont="1" applyFill="1" applyBorder="1" applyAlignment="1" applyProtection="1">
      <alignment horizontal="left" vertical="top" wrapText="1"/>
      <protection/>
    </xf>
    <xf numFmtId="0" fontId="53" fillId="44" borderId="94" xfId="0" applyFont="1" applyFill="1" applyBorder="1" applyAlignment="1" applyProtection="1">
      <alignment horizontal="left" vertical="top" wrapText="1"/>
      <protection/>
    </xf>
    <xf numFmtId="0" fontId="53" fillId="44" borderId="48" xfId="0" applyFont="1" applyFill="1" applyBorder="1" applyAlignment="1" applyProtection="1">
      <alignment horizontal="left" vertical="top" wrapText="1"/>
      <protection/>
    </xf>
    <xf numFmtId="0" fontId="53" fillId="44" borderId="92" xfId="0" applyFont="1" applyFill="1" applyBorder="1" applyAlignment="1" applyProtection="1">
      <alignment horizontal="left" vertical="top" wrapText="1"/>
      <protection/>
    </xf>
    <xf numFmtId="1" fontId="82" fillId="0" borderId="48" xfId="0" applyNumberFormat="1" applyFont="1" applyFill="1" applyBorder="1" applyAlignment="1">
      <alignment horizontal="center" wrapText="1"/>
    </xf>
    <xf numFmtId="1" fontId="82" fillId="0" borderId="53" xfId="0" applyNumberFormat="1" applyFont="1" applyFill="1" applyBorder="1" applyAlignment="1">
      <alignment horizontal="center" wrapText="1"/>
    </xf>
    <xf numFmtId="1" fontId="82" fillId="0" borderId="92" xfId="0" applyNumberFormat="1" applyFont="1" applyFill="1" applyBorder="1" applyAlignment="1">
      <alignment horizontal="center" wrapText="1"/>
    </xf>
    <xf numFmtId="0" fontId="53" fillId="44" borderId="49" xfId="0" applyFont="1" applyFill="1" applyBorder="1" applyAlignment="1" applyProtection="1">
      <alignment horizontal="left" vertical="top" wrapText="1"/>
      <protection/>
    </xf>
    <xf numFmtId="0" fontId="53" fillId="44" borderId="95" xfId="0" applyFont="1" applyFill="1" applyBorder="1" applyAlignment="1" applyProtection="1">
      <alignment horizontal="left" vertical="top" wrapText="1"/>
      <protection/>
    </xf>
    <xf numFmtId="0" fontId="82" fillId="42" borderId="96" xfId="0" applyFont="1" applyFill="1" applyBorder="1" applyAlignment="1">
      <alignment horizontal="center" wrapText="1"/>
    </xf>
    <xf numFmtId="0" fontId="82" fillId="42" borderId="13" xfId="0" applyFont="1" applyFill="1" applyBorder="1" applyAlignment="1">
      <alignment horizontal="center" wrapText="1"/>
    </xf>
    <xf numFmtId="0" fontId="82" fillId="42" borderId="71" xfId="0" applyFont="1" applyFill="1" applyBorder="1" applyAlignment="1">
      <alignment horizontal="center" wrapText="1"/>
    </xf>
    <xf numFmtId="0" fontId="82" fillId="0" borderId="49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95" xfId="0" applyFont="1" applyBorder="1" applyAlignment="1">
      <alignment horizontal="center" wrapText="1"/>
    </xf>
    <xf numFmtId="0" fontId="82" fillId="0" borderId="96" xfId="0" applyFont="1" applyBorder="1" applyAlignment="1">
      <alignment horizontal="center" wrapText="1"/>
    </xf>
    <xf numFmtId="0" fontId="82" fillId="0" borderId="71" xfId="0" applyFont="1" applyBorder="1" applyAlignment="1">
      <alignment horizontal="center" wrapText="1"/>
    </xf>
    <xf numFmtId="0" fontId="82" fillId="42" borderId="61" xfId="0" applyFont="1" applyFill="1" applyBorder="1" applyAlignment="1">
      <alignment horizontal="center" wrapText="1"/>
    </xf>
    <xf numFmtId="0" fontId="82" fillId="42" borderId="53" xfId="0" applyFont="1" applyFill="1" applyBorder="1" applyAlignment="1">
      <alignment horizontal="center" wrapText="1"/>
    </xf>
    <xf numFmtId="0" fontId="82" fillId="42" borderId="54" xfId="0" applyFont="1" applyFill="1" applyBorder="1" applyAlignment="1">
      <alignment horizontal="center" wrapText="1"/>
    </xf>
    <xf numFmtId="0" fontId="82" fillId="0" borderId="48" xfId="0" applyFont="1" applyBorder="1" applyAlignment="1">
      <alignment horizontal="center" wrapText="1"/>
    </xf>
    <xf numFmtId="0" fontId="82" fillId="0" borderId="53" xfId="0" applyFont="1" applyBorder="1" applyAlignment="1">
      <alignment horizontal="center" wrapText="1"/>
    </xf>
    <xf numFmtId="0" fontId="82" fillId="0" borderId="92" xfId="0" applyFont="1" applyBorder="1" applyAlignment="1">
      <alignment horizontal="center" wrapText="1"/>
    </xf>
    <xf numFmtId="0" fontId="82" fillId="0" borderId="61" xfId="0" applyFont="1" applyBorder="1" applyAlignment="1">
      <alignment horizontal="center" wrapText="1"/>
    </xf>
    <xf numFmtId="0" fontId="82" fillId="0" borderId="54" xfId="0" applyFont="1" applyBorder="1" applyAlignment="1">
      <alignment horizontal="center" wrapText="1"/>
    </xf>
    <xf numFmtId="0" fontId="82" fillId="42" borderId="48" xfId="0" applyFont="1" applyFill="1" applyBorder="1" applyAlignment="1">
      <alignment horizontal="center" wrapText="1"/>
    </xf>
    <xf numFmtId="0" fontId="82" fillId="42" borderId="92" xfId="0" applyFont="1" applyFill="1" applyBorder="1" applyAlignment="1">
      <alignment horizontal="center" wrapText="1"/>
    </xf>
    <xf numFmtId="0" fontId="82" fillId="42" borderId="49" xfId="0" applyFont="1" applyFill="1" applyBorder="1" applyAlignment="1">
      <alignment horizontal="center" wrapText="1"/>
    </xf>
    <xf numFmtId="0" fontId="82" fillId="42" borderId="95" xfId="0" applyFont="1" applyFill="1" applyBorder="1" applyAlignment="1">
      <alignment horizontal="center" wrapText="1"/>
    </xf>
    <xf numFmtId="0" fontId="52" fillId="42" borderId="78" xfId="0" applyFont="1" applyFill="1" applyBorder="1" applyAlignment="1">
      <alignment horizontal="center" vertical="center" textRotation="90" wrapText="1"/>
    </xf>
    <xf numFmtId="0" fontId="52" fillId="42" borderId="83" xfId="0" applyFont="1" applyFill="1" applyBorder="1" applyAlignment="1">
      <alignment horizontal="center" vertical="center" textRotation="90" wrapText="1"/>
    </xf>
    <xf numFmtId="0" fontId="112" fillId="0" borderId="48" xfId="0" applyFont="1" applyBorder="1" applyAlignment="1">
      <alignment horizontal="center" wrapText="1"/>
    </xf>
    <xf numFmtId="0" fontId="112" fillId="0" borderId="53" xfId="0" applyFont="1" applyBorder="1" applyAlignment="1">
      <alignment horizontal="center" wrapText="1"/>
    </xf>
    <xf numFmtId="0" fontId="112" fillId="0" borderId="92" xfId="0" applyFont="1" applyBorder="1" applyAlignment="1">
      <alignment horizontal="center" wrapText="1"/>
    </xf>
    <xf numFmtId="0" fontId="0" fillId="42" borderId="48" xfId="0" applyFont="1" applyFill="1" applyBorder="1" applyAlignment="1">
      <alignment horizontal="left" vertical="top" wrapText="1"/>
    </xf>
    <xf numFmtId="0" fontId="0" fillId="42" borderId="54" xfId="0" applyFont="1" applyFill="1" applyBorder="1" applyAlignment="1">
      <alignment horizontal="left" vertical="top" wrapText="1"/>
    </xf>
    <xf numFmtId="0" fontId="0" fillId="42" borderId="48" xfId="0" applyFont="1" applyFill="1" applyBorder="1" applyAlignment="1">
      <alignment horizontal="left" vertical="center" wrapText="1"/>
    </xf>
    <xf numFmtId="0" fontId="0" fillId="42" borderId="54" xfId="0" applyFont="1" applyFill="1" applyBorder="1" applyAlignment="1">
      <alignment horizontal="left" vertical="center" wrapText="1"/>
    </xf>
    <xf numFmtId="0" fontId="27" fillId="42" borderId="48" xfId="0" applyFont="1" applyFill="1" applyBorder="1" applyAlignment="1">
      <alignment horizontal="left" vertical="top" wrapText="1"/>
    </xf>
    <xf numFmtId="0" fontId="27" fillId="42" borderId="54" xfId="0" applyFont="1" applyFill="1" applyBorder="1" applyAlignment="1">
      <alignment horizontal="left" vertical="top" wrapText="1"/>
    </xf>
    <xf numFmtId="0" fontId="117" fillId="42" borderId="48" xfId="0" applyFont="1" applyFill="1" applyBorder="1" applyAlignment="1">
      <alignment horizontal="left" vertical="top" wrapText="1"/>
    </xf>
    <xf numFmtId="0" fontId="117" fillId="42" borderId="54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0" fillId="42" borderId="48" xfId="0" applyFont="1" applyFill="1" applyBorder="1" applyAlignment="1">
      <alignment horizontal="center" vertical="center"/>
    </xf>
    <xf numFmtId="0" fontId="0" fillId="42" borderId="54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27" fillId="0" borderId="48" xfId="0" applyFont="1" applyBorder="1" applyAlignment="1">
      <alignment horizontal="left" wrapText="1"/>
    </xf>
    <xf numFmtId="0" fontId="27" fillId="0" borderId="53" xfId="0" applyFont="1" applyBorder="1" applyAlignment="1">
      <alignment horizontal="left" wrapText="1"/>
    </xf>
    <xf numFmtId="0" fontId="27" fillId="0" borderId="54" xfId="0" applyFont="1" applyBorder="1" applyAlignment="1">
      <alignment horizontal="left" wrapText="1"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71" xfId="0" applyFont="1" applyFill="1" applyBorder="1" applyAlignment="1" applyProtection="1">
      <alignment horizontal="left" vertical="center" wrapText="1"/>
      <protection/>
    </xf>
    <xf numFmtId="0" fontId="27" fillId="0" borderId="23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0" borderId="62" xfId="0" applyFont="1" applyFill="1" applyBorder="1" applyAlignment="1" applyProtection="1">
      <alignment horizontal="left" vertical="center" wrapText="1"/>
      <protection/>
    </xf>
    <xf numFmtId="0" fontId="27" fillId="0" borderId="38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107" fillId="0" borderId="10" xfId="0" applyFont="1" applyBorder="1" applyAlignment="1">
      <alignment horizontal="center" vertical="center" wrapText="1"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107" fillId="0" borderId="20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1" fillId="0" borderId="23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118" fillId="0" borderId="12" xfId="0" applyFont="1" applyFill="1" applyBorder="1" applyAlignment="1" applyProtection="1">
      <alignment horizontal="center" vertical="center"/>
      <protection/>
    </xf>
    <xf numFmtId="0" fontId="107" fillId="0" borderId="38" xfId="0" applyFont="1" applyFill="1" applyBorder="1" applyAlignment="1" applyProtection="1">
      <alignment horizontal="center" vertical="center" wrapText="1"/>
      <protection/>
    </xf>
    <xf numFmtId="0" fontId="107" fillId="0" borderId="20" xfId="0" applyFont="1" applyFill="1" applyBorder="1" applyAlignment="1" applyProtection="1">
      <alignment horizontal="center" vertical="center" wrapText="1"/>
      <protection/>
    </xf>
    <xf numFmtId="0" fontId="107" fillId="0" borderId="10" xfId="0" applyFont="1" applyFill="1" applyBorder="1" applyAlignment="1" applyProtection="1">
      <alignment horizontal="left" vertical="center" wrapText="1"/>
      <protection/>
    </xf>
    <xf numFmtId="0" fontId="118" fillId="0" borderId="0" xfId="0" applyFont="1" applyFill="1" applyAlignment="1" applyProtection="1">
      <alignment horizontal="center" vertical="center" wrapText="1"/>
      <protection/>
    </xf>
    <xf numFmtId="0" fontId="118" fillId="0" borderId="62" xfId="0" applyFont="1" applyFill="1" applyBorder="1" applyAlignment="1" applyProtection="1">
      <alignment horizontal="center" vertical="center"/>
      <protection/>
    </xf>
    <xf numFmtId="0" fontId="118" fillId="0" borderId="20" xfId="0" applyFont="1" applyFill="1" applyBorder="1" applyAlignment="1" applyProtection="1">
      <alignment horizontal="center" vertical="center"/>
      <protection/>
    </xf>
    <xf numFmtId="0" fontId="118" fillId="0" borderId="23" xfId="0" applyFont="1" applyFill="1" applyBorder="1" applyAlignment="1" applyProtection="1">
      <alignment horizontal="center" vertical="center"/>
      <protection/>
    </xf>
    <xf numFmtId="0" fontId="107" fillId="0" borderId="10" xfId="0" applyFont="1" applyFill="1" applyBorder="1" applyAlignment="1" applyProtection="1">
      <alignment horizontal="center" vertical="center"/>
      <protection/>
    </xf>
    <xf numFmtId="0" fontId="107" fillId="0" borderId="48" xfId="0" applyFont="1" applyFill="1" applyBorder="1" applyAlignment="1" applyProtection="1">
      <alignment horizontal="left" vertical="center" wrapText="1"/>
      <protection/>
    </xf>
    <xf numFmtId="0" fontId="107" fillId="0" borderId="53" xfId="0" applyFont="1" applyFill="1" applyBorder="1" applyAlignment="1" applyProtection="1">
      <alignment horizontal="left" vertical="center" wrapText="1"/>
      <protection/>
    </xf>
    <xf numFmtId="0" fontId="107" fillId="0" borderId="54" xfId="0" applyFont="1" applyFill="1" applyBorder="1" applyAlignment="1" applyProtection="1">
      <alignment horizontal="left" vertical="center" wrapText="1"/>
      <protection/>
    </xf>
    <xf numFmtId="0" fontId="107" fillId="0" borderId="53" xfId="0" applyFont="1" applyFill="1" applyBorder="1" applyAlignment="1" applyProtection="1">
      <alignment horizontal="left" vertical="center"/>
      <protection/>
    </xf>
    <xf numFmtId="0" fontId="107" fillId="0" borderId="54" xfId="0" applyFont="1" applyFill="1" applyBorder="1" applyAlignment="1" applyProtection="1">
      <alignment horizontal="left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24"/>
  <sheetViews>
    <sheetView showGridLines="0" zoomScale="75" zoomScaleNormal="75" zoomScalePageLayoutView="0" workbookViewId="0" topLeftCell="A1">
      <selection activeCell="AX27" sqref="AX27"/>
    </sheetView>
  </sheetViews>
  <sheetFormatPr defaultColWidth="9.140625" defaultRowHeight="12.75"/>
  <cols>
    <col min="1" max="1" width="4.140625" style="1" customWidth="1"/>
    <col min="2" max="2" width="3.28125" style="1" customWidth="1"/>
    <col min="3" max="10" width="3.421875" style="1" customWidth="1"/>
    <col min="11" max="11" width="3.00390625" style="1" customWidth="1"/>
    <col min="12" max="14" width="3.421875" style="1" customWidth="1"/>
    <col min="15" max="15" width="3.00390625" style="1" customWidth="1"/>
    <col min="16" max="16" width="3.7109375" style="1" customWidth="1"/>
    <col min="17" max="19" width="3.421875" style="1" customWidth="1"/>
    <col min="20" max="20" width="3.57421875" style="1" customWidth="1"/>
    <col min="21" max="40" width="3.421875" style="1" customWidth="1"/>
    <col min="41" max="41" width="3.28125" style="1" customWidth="1"/>
    <col min="42" max="49" width="3.421875" style="1" customWidth="1"/>
    <col min="50" max="50" width="3.00390625" style="1" customWidth="1"/>
    <col min="51" max="53" width="3.421875" style="1" customWidth="1"/>
    <col min="54" max="54" width="6.8515625" style="1" customWidth="1"/>
    <col min="55" max="55" width="7.00390625" style="1" customWidth="1"/>
    <col min="56" max="56" width="5.421875" style="1" customWidth="1"/>
    <col min="57" max="57" width="6.7109375" style="1" customWidth="1"/>
    <col min="58" max="58" width="6.8515625" style="1" customWidth="1"/>
    <col min="59" max="59" width="5.7109375" style="1" customWidth="1"/>
    <col min="60" max="60" width="6.421875" style="1" customWidth="1"/>
    <col min="61" max="16384" width="9.140625" style="1" customWidth="1"/>
  </cols>
  <sheetData>
    <row r="1" spans="1:60" s="551" customFormat="1" ht="18.75">
      <c r="A1" s="548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50"/>
      <c r="O1" s="549"/>
      <c r="P1" s="549"/>
      <c r="Q1" s="549"/>
      <c r="R1" s="549"/>
      <c r="S1" s="549"/>
      <c r="T1" s="549"/>
      <c r="U1" s="601" t="s">
        <v>23</v>
      </c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549"/>
      <c r="AV1" s="549"/>
      <c r="AW1" s="549"/>
      <c r="AX1" s="549"/>
      <c r="AY1" s="549"/>
      <c r="BA1" s="548" t="s">
        <v>0</v>
      </c>
      <c r="BB1" s="549"/>
      <c r="BC1" s="550"/>
      <c r="BD1" s="550"/>
      <c r="BE1" s="550"/>
      <c r="BF1" s="550"/>
      <c r="BG1" s="550"/>
      <c r="BH1" s="549"/>
    </row>
    <row r="2" spans="1:60" s="551" customFormat="1" ht="19.5" customHeight="1">
      <c r="A2" s="552" t="s">
        <v>20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53"/>
      <c r="O2" s="553"/>
      <c r="P2" s="553"/>
      <c r="Q2" s="553"/>
      <c r="R2" s="553"/>
      <c r="S2" s="553"/>
      <c r="T2" s="553"/>
      <c r="U2" s="552"/>
      <c r="V2" s="549"/>
      <c r="W2" s="549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49"/>
      <c r="AS2" s="549"/>
      <c r="AT2" s="549"/>
      <c r="AU2" s="549"/>
      <c r="AV2" s="549"/>
      <c r="AW2" s="549"/>
      <c r="AX2" s="555"/>
      <c r="AY2" s="549"/>
      <c r="BA2" s="552" t="s">
        <v>20</v>
      </c>
      <c r="BB2" s="549"/>
      <c r="BC2" s="553"/>
      <c r="BD2" s="553"/>
      <c r="BE2" s="548"/>
      <c r="BF2" s="548"/>
      <c r="BG2" s="548"/>
      <c r="BH2" s="549"/>
    </row>
    <row r="3" spans="1:60" s="551" customFormat="1" ht="19.5" customHeight="1">
      <c r="A3" s="552" t="s">
        <v>21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53"/>
      <c r="O3" s="553"/>
      <c r="P3" s="553"/>
      <c r="Q3" s="553"/>
      <c r="R3" s="553"/>
      <c r="S3" s="553"/>
      <c r="T3" s="553"/>
      <c r="U3" s="602" t="s">
        <v>545</v>
      </c>
      <c r="V3" s="602"/>
      <c r="W3" s="602"/>
      <c r="X3" s="602" t="s">
        <v>3</v>
      </c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549"/>
      <c r="AV3" s="549"/>
      <c r="AW3" s="549"/>
      <c r="AX3" s="555"/>
      <c r="AY3" s="549"/>
      <c r="BA3" s="552" t="s">
        <v>648</v>
      </c>
      <c r="BB3" s="549"/>
      <c r="BC3" s="553"/>
      <c r="BD3" s="553"/>
      <c r="BE3" s="548"/>
      <c r="BF3" s="548"/>
      <c r="BG3" s="548"/>
      <c r="BH3" s="549"/>
    </row>
    <row r="4" spans="1:60" s="551" customFormat="1" ht="19.5" customHeight="1">
      <c r="A4" s="552" t="s">
        <v>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52"/>
      <c r="O4" s="549"/>
      <c r="P4" s="549"/>
      <c r="Q4" s="549"/>
      <c r="R4" s="549"/>
      <c r="S4" s="549"/>
      <c r="T4" s="549"/>
      <c r="AU4" s="549"/>
      <c r="AV4" s="549"/>
      <c r="AW4" s="549"/>
      <c r="AX4" s="555"/>
      <c r="AY4" s="549"/>
      <c r="BA4" s="552" t="s">
        <v>2</v>
      </c>
      <c r="BB4" s="549"/>
      <c r="BC4" s="549"/>
      <c r="BD4" s="549"/>
      <c r="BE4" s="549"/>
      <c r="BF4" s="552"/>
      <c r="BG4" s="549"/>
      <c r="BH4" s="549"/>
    </row>
    <row r="5" spans="1:60" s="551" customFormat="1" ht="19.5" customHeight="1">
      <c r="A5" s="552" t="s">
        <v>377</v>
      </c>
      <c r="B5" s="549"/>
      <c r="C5" s="549"/>
      <c r="D5" s="549"/>
      <c r="E5" s="549"/>
      <c r="F5" s="549"/>
      <c r="G5" s="552"/>
      <c r="H5" s="549"/>
      <c r="I5" s="549"/>
      <c r="J5" s="549"/>
      <c r="K5" s="549"/>
      <c r="L5" s="549"/>
      <c r="M5" s="549"/>
      <c r="N5" s="552"/>
      <c r="O5" s="549"/>
      <c r="P5" s="549"/>
      <c r="Q5" s="549"/>
      <c r="R5" s="549"/>
      <c r="S5" s="549"/>
      <c r="T5" s="549"/>
      <c r="U5" s="549"/>
      <c r="V5" s="549"/>
      <c r="W5" s="549"/>
      <c r="X5" s="602" t="s">
        <v>554</v>
      </c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549"/>
      <c r="AS5" s="549"/>
      <c r="AT5" s="549"/>
      <c r="AU5" s="549"/>
      <c r="AV5" s="549"/>
      <c r="AW5" s="549"/>
      <c r="AX5" s="555"/>
      <c r="AY5" s="549"/>
      <c r="AZ5" s="549"/>
      <c r="BA5" s="552" t="s">
        <v>649</v>
      </c>
      <c r="BB5" s="549"/>
      <c r="BC5" s="549"/>
      <c r="BD5" s="549"/>
      <c r="BE5" s="552"/>
      <c r="BF5" s="552"/>
      <c r="BG5" s="549"/>
      <c r="BH5" s="549"/>
    </row>
    <row r="6" spans="1:60" s="551" customFormat="1" ht="19.5" customHeight="1">
      <c r="A6" s="549" t="s">
        <v>548</v>
      </c>
      <c r="B6" s="549"/>
      <c r="C6" s="549"/>
      <c r="D6" s="556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601" t="s">
        <v>555</v>
      </c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549"/>
      <c r="AS6" s="549"/>
      <c r="AT6" s="549"/>
      <c r="AU6" s="549"/>
      <c r="AV6" s="549"/>
      <c r="AW6" s="549"/>
      <c r="AX6" s="557"/>
      <c r="AY6" s="549"/>
      <c r="AZ6" s="549"/>
      <c r="BA6" s="549" t="s">
        <v>548</v>
      </c>
      <c r="BB6" s="549"/>
      <c r="BC6" s="549"/>
      <c r="BD6" s="549"/>
      <c r="BE6" s="549"/>
      <c r="BF6" s="549"/>
      <c r="BG6" s="549"/>
      <c r="BH6" s="549"/>
    </row>
    <row r="7" spans="1:60" s="551" customFormat="1" ht="19.5" customHeight="1">
      <c r="A7" s="549" t="s">
        <v>22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601" t="s">
        <v>556</v>
      </c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554"/>
      <c r="AS7" s="549"/>
      <c r="AT7" s="549"/>
      <c r="AU7" s="549"/>
      <c r="AV7" s="549"/>
      <c r="AW7" s="549"/>
      <c r="AX7" s="549"/>
      <c r="AY7" s="549"/>
      <c r="AZ7" s="549"/>
      <c r="BA7" s="549"/>
      <c r="BB7" s="549"/>
      <c r="BC7" s="549"/>
      <c r="BD7" s="549"/>
      <c r="BE7" s="556"/>
      <c r="BF7" s="556"/>
      <c r="BG7" s="549"/>
      <c r="BH7" s="549"/>
    </row>
    <row r="8" spans="1:60" ht="17.25" customHeight="1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9"/>
      <c r="W8" s="538"/>
      <c r="X8" s="601" t="s">
        <v>1</v>
      </c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539"/>
      <c r="AS8" s="538"/>
      <c r="AT8" s="538"/>
      <c r="AU8" s="538"/>
      <c r="AV8" s="538"/>
      <c r="AW8" s="538"/>
      <c r="AX8" s="538"/>
      <c r="AY8" s="538"/>
      <c r="AZ8" s="538"/>
      <c r="BA8" s="538"/>
      <c r="BB8" s="538"/>
      <c r="BC8" s="538"/>
      <c r="BD8" s="538"/>
      <c r="BE8" s="538"/>
      <c r="BF8" s="538"/>
      <c r="BG8" s="538"/>
      <c r="BH8" s="17"/>
    </row>
    <row r="9" spans="1:60" s="95" customFormat="1" ht="18">
      <c r="A9" s="540" t="s">
        <v>134</v>
      </c>
      <c r="B9" s="94"/>
      <c r="C9" s="540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6"/>
      <c r="W9" s="97"/>
      <c r="X9" s="94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6"/>
      <c r="AM9" s="96"/>
      <c r="AN9" s="96"/>
      <c r="AO9" s="94"/>
      <c r="AP9" s="96"/>
      <c r="AQ9" s="96"/>
      <c r="AR9" s="96"/>
      <c r="AS9" s="94"/>
      <c r="AT9" s="94"/>
      <c r="AU9" s="94"/>
      <c r="AV9" s="94"/>
      <c r="AW9" s="94"/>
      <c r="AX9" s="94"/>
      <c r="AY9" s="540" t="s">
        <v>4</v>
      </c>
      <c r="BC9" s="94"/>
      <c r="BD9" s="94"/>
      <c r="BE9" s="94"/>
      <c r="BF9" s="94"/>
      <c r="BG9" s="94"/>
      <c r="BH9" s="94"/>
    </row>
    <row r="10" spans="1:60" ht="15" customHeight="1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7"/>
      <c r="AP10" s="18"/>
      <c r="AQ10" s="18"/>
      <c r="AR10" s="18"/>
      <c r="AS10" s="17"/>
      <c r="AT10" s="17"/>
      <c r="AU10" s="17"/>
      <c r="AV10" s="17"/>
      <c r="AW10" s="17"/>
      <c r="AX10" s="17"/>
      <c r="AY10" s="17"/>
      <c r="AZ10" s="17"/>
      <c r="BA10" s="17"/>
      <c r="BB10" s="168" t="s">
        <v>5</v>
      </c>
      <c r="BC10" s="169"/>
      <c r="BD10" s="169"/>
      <c r="BE10" s="169"/>
      <c r="BF10" s="169"/>
      <c r="BG10" s="169"/>
      <c r="BH10" s="169"/>
    </row>
    <row r="11" spans="1:60" ht="24.75" customHeight="1" thickTop="1">
      <c r="A11" s="617" t="s">
        <v>39</v>
      </c>
      <c r="B11" s="620" t="s">
        <v>32</v>
      </c>
      <c r="C11" s="615"/>
      <c r="D11" s="615"/>
      <c r="E11" s="616"/>
      <c r="F11" s="116" t="s">
        <v>30</v>
      </c>
      <c r="G11" s="614" t="s">
        <v>31</v>
      </c>
      <c r="H11" s="615"/>
      <c r="I11" s="616"/>
      <c r="J11" s="116" t="s">
        <v>30</v>
      </c>
      <c r="K11" s="614" t="s">
        <v>33</v>
      </c>
      <c r="L11" s="615"/>
      <c r="M11" s="615"/>
      <c r="N11" s="616"/>
      <c r="O11" s="614" t="s">
        <v>6</v>
      </c>
      <c r="P11" s="615"/>
      <c r="Q11" s="615"/>
      <c r="R11" s="616"/>
      <c r="S11" s="116"/>
      <c r="T11" s="614" t="s">
        <v>7</v>
      </c>
      <c r="U11" s="615"/>
      <c r="V11" s="615"/>
      <c r="W11" s="116"/>
      <c r="X11" s="614" t="s">
        <v>8</v>
      </c>
      <c r="Y11" s="615"/>
      <c r="Z11" s="616"/>
      <c r="AA11" s="116"/>
      <c r="AB11" s="614" t="s">
        <v>34</v>
      </c>
      <c r="AC11" s="615"/>
      <c r="AD11" s="615"/>
      <c r="AE11" s="616"/>
      <c r="AF11" s="116"/>
      <c r="AG11" s="614" t="s">
        <v>35</v>
      </c>
      <c r="AH11" s="615"/>
      <c r="AI11" s="616"/>
      <c r="AJ11" s="116"/>
      <c r="AK11" s="614" t="s">
        <v>36</v>
      </c>
      <c r="AL11" s="615"/>
      <c r="AM11" s="615"/>
      <c r="AN11" s="616"/>
      <c r="AO11" s="614" t="s">
        <v>37</v>
      </c>
      <c r="AP11" s="615"/>
      <c r="AQ11" s="615"/>
      <c r="AR11" s="616"/>
      <c r="AS11" s="116"/>
      <c r="AT11" s="614" t="s">
        <v>38</v>
      </c>
      <c r="AU11" s="615"/>
      <c r="AV11" s="616"/>
      <c r="AW11" s="116"/>
      <c r="AX11" s="612" t="s">
        <v>9</v>
      </c>
      <c r="AY11" s="612"/>
      <c r="AZ11" s="612"/>
      <c r="BA11" s="613"/>
      <c r="BB11" s="606" t="s">
        <v>10</v>
      </c>
      <c r="BC11" s="609" t="s">
        <v>40</v>
      </c>
      <c r="BD11" s="609" t="s">
        <v>124</v>
      </c>
      <c r="BE11" s="609" t="s">
        <v>41</v>
      </c>
      <c r="BF11" s="609" t="s">
        <v>42</v>
      </c>
      <c r="BG11" s="609" t="s">
        <v>11</v>
      </c>
      <c r="BH11" s="603" t="s">
        <v>43</v>
      </c>
    </row>
    <row r="12" spans="1:60" ht="39.75" customHeight="1">
      <c r="A12" s="618"/>
      <c r="B12" s="117">
        <v>1</v>
      </c>
      <c r="C12" s="118">
        <v>8</v>
      </c>
      <c r="D12" s="118">
        <v>15</v>
      </c>
      <c r="E12" s="118">
        <v>22</v>
      </c>
      <c r="F12" s="119" t="s">
        <v>354</v>
      </c>
      <c r="G12" s="118">
        <v>6</v>
      </c>
      <c r="H12" s="118">
        <v>13</v>
      </c>
      <c r="I12" s="118">
        <v>20</v>
      </c>
      <c r="J12" s="119" t="s">
        <v>355</v>
      </c>
      <c r="K12" s="120">
        <v>3</v>
      </c>
      <c r="L12" s="120">
        <v>10</v>
      </c>
      <c r="M12" s="120">
        <v>17</v>
      </c>
      <c r="N12" s="120">
        <v>24</v>
      </c>
      <c r="O12" s="120">
        <v>1</v>
      </c>
      <c r="P12" s="120">
        <v>8</v>
      </c>
      <c r="Q12" s="120">
        <v>15</v>
      </c>
      <c r="R12" s="120">
        <v>22</v>
      </c>
      <c r="S12" s="119" t="s">
        <v>356</v>
      </c>
      <c r="T12" s="120">
        <v>5</v>
      </c>
      <c r="U12" s="120">
        <v>12</v>
      </c>
      <c r="V12" s="120">
        <v>19</v>
      </c>
      <c r="W12" s="119" t="s">
        <v>357</v>
      </c>
      <c r="X12" s="120">
        <v>2</v>
      </c>
      <c r="Y12" s="120">
        <v>9</v>
      </c>
      <c r="Z12" s="120">
        <v>16</v>
      </c>
      <c r="AA12" s="119" t="s">
        <v>358</v>
      </c>
      <c r="AB12" s="120">
        <v>2</v>
      </c>
      <c r="AC12" s="120">
        <v>9</v>
      </c>
      <c r="AD12" s="120">
        <v>16</v>
      </c>
      <c r="AE12" s="120">
        <v>23</v>
      </c>
      <c r="AF12" s="119" t="s">
        <v>359</v>
      </c>
      <c r="AG12" s="120">
        <v>6</v>
      </c>
      <c r="AH12" s="120">
        <v>13</v>
      </c>
      <c r="AI12" s="120">
        <v>20</v>
      </c>
      <c r="AJ12" s="119" t="s">
        <v>360</v>
      </c>
      <c r="AK12" s="120">
        <v>4</v>
      </c>
      <c r="AL12" s="120">
        <v>11</v>
      </c>
      <c r="AM12" s="120">
        <v>18</v>
      </c>
      <c r="AN12" s="120">
        <v>25</v>
      </c>
      <c r="AO12" s="120">
        <v>1</v>
      </c>
      <c r="AP12" s="120">
        <v>8</v>
      </c>
      <c r="AQ12" s="120">
        <v>15</v>
      </c>
      <c r="AR12" s="120">
        <v>22</v>
      </c>
      <c r="AS12" s="119" t="s">
        <v>361</v>
      </c>
      <c r="AT12" s="120">
        <v>6</v>
      </c>
      <c r="AU12" s="120">
        <v>13</v>
      </c>
      <c r="AV12" s="120">
        <v>20</v>
      </c>
      <c r="AW12" s="119" t="s">
        <v>362</v>
      </c>
      <c r="AX12" s="120">
        <v>3</v>
      </c>
      <c r="AY12" s="120">
        <v>10</v>
      </c>
      <c r="AZ12" s="120">
        <v>17</v>
      </c>
      <c r="BA12" s="121">
        <v>24</v>
      </c>
      <c r="BB12" s="607"/>
      <c r="BC12" s="610"/>
      <c r="BD12" s="610"/>
      <c r="BE12" s="610"/>
      <c r="BF12" s="610"/>
      <c r="BG12" s="610"/>
      <c r="BH12" s="604"/>
    </row>
    <row r="13" spans="1:60" ht="8.25" customHeight="1">
      <c r="A13" s="618"/>
      <c r="B13" s="122"/>
      <c r="C13" s="123"/>
      <c r="D13" s="123"/>
      <c r="E13" s="123"/>
      <c r="F13" s="119"/>
      <c r="G13" s="123"/>
      <c r="H13" s="123"/>
      <c r="I13" s="123"/>
      <c r="J13" s="119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5"/>
      <c r="BB13" s="607"/>
      <c r="BC13" s="610"/>
      <c r="BD13" s="610"/>
      <c r="BE13" s="610"/>
      <c r="BF13" s="610"/>
      <c r="BG13" s="610"/>
      <c r="BH13" s="604"/>
    </row>
    <row r="14" spans="1:60" ht="45" customHeight="1" thickBot="1">
      <c r="A14" s="619"/>
      <c r="B14" s="126">
        <v>7</v>
      </c>
      <c r="C14" s="127">
        <v>14</v>
      </c>
      <c r="D14" s="127">
        <v>21</v>
      </c>
      <c r="E14" s="127">
        <v>28</v>
      </c>
      <c r="F14" s="128" t="s">
        <v>363</v>
      </c>
      <c r="G14" s="127">
        <v>12</v>
      </c>
      <c r="H14" s="127">
        <v>19</v>
      </c>
      <c r="I14" s="127">
        <v>26</v>
      </c>
      <c r="J14" s="128" t="s">
        <v>364</v>
      </c>
      <c r="K14" s="129">
        <v>9</v>
      </c>
      <c r="L14" s="129">
        <v>16</v>
      </c>
      <c r="M14" s="129">
        <v>23</v>
      </c>
      <c r="N14" s="129">
        <v>30</v>
      </c>
      <c r="O14" s="129">
        <v>7</v>
      </c>
      <c r="P14" s="129">
        <v>14</v>
      </c>
      <c r="Q14" s="129">
        <v>21</v>
      </c>
      <c r="R14" s="129">
        <v>28</v>
      </c>
      <c r="S14" s="128" t="s">
        <v>365</v>
      </c>
      <c r="T14" s="129">
        <v>11</v>
      </c>
      <c r="U14" s="129">
        <v>18</v>
      </c>
      <c r="V14" s="129">
        <v>25</v>
      </c>
      <c r="W14" s="128" t="s">
        <v>366</v>
      </c>
      <c r="X14" s="129">
        <v>8</v>
      </c>
      <c r="Y14" s="129">
        <v>15</v>
      </c>
      <c r="Z14" s="129">
        <v>22</v>
      </c>
      <c r="AA14" s="128" t="s">
        <v>367</v>
      </c>
      <c r="AB14" s="129">
        <v>8</v>
      </c>
      <c r="AC14" s="129">
        <v>15</v>
      </c>
      <c r="AD14" s="129">
        <v>22</v>
      </c>
      <c r="AE14" s="129">
        <v>29</v>
      </c>
      <c r="AF14" s="128" t="s">
        <v>368</v>
      </c>
      <c r="AG14" s="129">
        <v>12</v>
      </c>
      <c r="AH14" s="129">
        <v>19</v>
      </c>
      <c r="AI14" s="129">
        <v>26</v>
      </c>
      <c r="AJ14" s="128" t="s">
        <v>369</v>
      </c>
      <c r="AK14" s="129">
        <v>10</v>
      </c>
      <c r="AL14" s="129">
        <v>17</v>
      </c>
      <c r="AM14" s="129">
        <v>24</v>
      </c>
      <c r="AN14" s="129">
        <v>31</v>
      </c>
      <c r="AO14" s="129">
        <v>7</v>
      </c>
      <c r="AP14" s="129">
        <v>14</v>
      </c>
      <c r="AQ14" s="129">
        <v>21</v>
      </c>
      <c r="AR14" s="129">
        <v>28</v>
      </c>
      <c r="AS14" s="128" t="s">
        <v>370</v>
      </c>
      <c r="AT14" s="129">
        <v>12</v>
      </c>
      <c r="AU14" s="129">
        <v>19</v>
      </c>
      <c r="AV14" s="129">
        <v>26</v>
      </c>
      <c r="AW14" s="128" t="s">
        <v>371</v>
      </c>
      <c r="AX14" s="129">
        <v>9</v>
      </c>
      <c r="AY14" s="129">
        <v>16</v>
      </c>
      <c r="AZ14" s="129">
        <v>23</v>
      </c>
      <c r="BA14" s="130">
        <v>31</v>
      </c>
      <c r="BB14" s="608"/>
      <c r="BC14" s="611"/>
      <c r="BD14" s="611"/>
      <c r="BE14" s="611"/>
      <c r="BF14" s="611"/>
      <c r="BG14" s="611"/>
      <c r="BH14" s="605"/>
    </row>
    <row r="15" spans="1:60" ht="17.25" customHeight="1" thickTop="1">
      <c r="A15" s="98" t="s">
        <v>24</v>
      </c>
      <c r="B15" s="184"/>
      <c r="C15" s="131">
        <v>19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>
        <v>0</v>
      </c>
      <c r="O15" s="132"/>
      <c r="P15" s="132"/>
      <c r="Q15" s="132"/>
      <c r="R15" s="133"/>
      <c r="S15" s="134"/>
      <c r="T15" s="133"/>
      <c r="U15" s="135" t="s">
        <v>12</v>
      </c>
      <c r="V15" s="135" t="s">
        <v>12</v>
      </c>
      <c r="W15" s="136" t="s">
        <v>13</v>
      </c>
      <c r="X15" s="136" t="s">
        <v>13</v>
      </c>
      <c r="Y15" s="138"/>
      <c r="Z15" s="137">
        <v>18</v>
      </c>
      <c r="AA15" s="137"/>
      <c r="AB15" s="138"/>
      <c r="AC15" s="132"/>
      <c r="AD15" s="132"/>
      <c r="AE15" s="138"/>
      <c r="AF15" s="132"/>
      <c r="AG15" s="132"/>
      <c r="AH15" s="138"/>
      <c r="AI15" s="132"/>
      <c r="AJ15" s="132"/>
      <c r="AK15" s="139"/>
      <c r="AL15" s="138"/>
      <c r="AM15" s="133"/>
      <c r="AN15" s="133"/>
      <c r="AO15" s="138"/>
      <c r="AP15" s="135"/>
      <c r="AQ15" s="135" t="s">
        <v>12</v>
      </c>
      <c r="AR15" s="135" t="s">
        <v>12</v>
      </c>
      <c r="AS15" s="136" t="s">
        <v>13</v>
      </c>
      <c r="AT15" s="136" t="s">
        <v>13</v>
      </c>
      <c r="AU15" s="136" t="s">
        <v>13</v>
      </c>
      <c r="AV15" s="136" t="s">
        <v>13</v>
      </c>
      <c r="AW15" s="136" t="s">
        <v>13</v>
      </c>
      <c r="AX15" s="136" t="s">
        <v>13</v>
      </c>
      <c r="AY15" s="136" t="s">
        <v>13</v>
      </c>
      <c r="AZ15" s="136" t="s">
        <v>13</v>
      </c>
      <c r="BA15" s="140" t="s">
        <v>13</v>
      </c>
      <c r="BB15" s="99">
        <f aca="true" t="shared" si="0" ref="BB15:BB20">SUM(C15,Z15)</f>
        <v>37</v>
      </c>
      <c r="BC15" s="100">
        <v>4</v>
      </c>
      <c r="BD15" s="183">
        <v>1</v>
      </c>
      <c r="BE15" s="100"/>
      <c r="BF15" s="100"/>
      <c r="BG15" s="100">
        <v>11</v>
      </c>
      <c r="BH15" s="101" t="s">
        <v>407</v>
      </c>
    </row>
    <row r="16" spans="1:60" ht="17.25" customHeight="1">
      <c r="A16" s="102" t="s">
        <v>25</v>
      </c>
      <c r="B16" s="185"/>
      <c r="C16" s="141">
        <v>19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33"/>
      <c r="P16" s="142"/>
      <c r="Q16" s="133"/>
      <c r="R16" s="143"/>
      <c r="S16" s="143"/>
      <c r="T16" s="144"/>
      <c r="U16" s="144" t="s">
        <v>12</v>
      </c>
      <c r="V16" s="144" t="s">
        <v>12</v>
      </c>
      <c r="W16" s="145" t="s">
        <v>13</v>
      </c>
      <c r="X16" s="145" t="s">
        <v>13</v>
      </c>
      <c r="Y16" s="147"/>
      <c r="Z16" s="146">
        <v>17</v>
      </c>
      <c r="AA16" s="146"/>
      <c r="AB16" s="147"/>
      <c r="AC16" s="142"/>
      <c r="AD16" s="133"/>
      <c r="AE16" s="147"/>
      <c r="AF16" s="142"/>
      <c r="AG16" s="142"/>
      <c r="AH16" s="147"/>
      <c r="AI16" s="148"/>
      <c r="AJ16" s="133"/>
      <c r="AK16" s="133">
        <v>0</v>
      </c>
      <c r="AL16" s="133">
        <v>0</v>
      </c>
      <c r="AM16" s="142"/>
      <c r="AN16" s="147"/>
      <c r="AO16" s="147"/>
      <c r="AP16" s="149" t="s">
        <v>12</v>
      </c>
      <c r="AQ16" s="149" t="s">
        <v>12</v>
      </c>
      <c r="AR16" s="149" t="s">
        <v>12</v>
      </c>
      <c r="AS16" s="145" t="s">
        <v>13</v>
      </c>
      <c r="AT16" s="145" t="s">
        <v>13</v>
      </c>
      <c r="AU16" s="145" t="s">
        <v>13</v>
      </c>
      <c r="AV16" s="145" t="s">
        <v>13</v>
      </c>
      <c r="AW16" s="145" t="s">
        <v>13</v>
      </c>
      <c r="AX16" s="145" t="s">
        <v>13</v>
      </c>
      <c r="AY16" s="145" t="s">
        <v>13</v>
      </c>
      <c r="AZ16" s="145" t="s">
        <v>13</v>
      </c>
      <c r="BA16" s="150" t="s">
        <v>13</v>
      </c>
      <c r="BB16" s="103">
        <f t="shared" si="0"/>
        <v>36</v>
      </c>
      <c r="BC16" s="104">
        <v>5</v>
      </c>
      <c r="BD16" s="105" t="s">
        <v>125</v>
      </c>
      <c r="BE16" s="104"/>
      <c r="BF16" s="104"/>
      <c r="BG16" s="104">
        <v>11</v>
      </c>
      <c r="BH16" s="101" t="s">
        <v>407</v>
      </c>
    </row>
    <row r="17" spans="1:60" ht="17.25" customHeight="1">
      <c r="A17" s="102" t="s">
        <v>26</v>
      </c>
      <c r="B17" s="185"/>
      <c r="C17" s="141">
        <v>19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33"/>
      <c r="P17" s="133"/>
      <c r="Q17" s="142"/>
      <c r="R17" s="143"/>
      <c r="S17" s="143"/>
      <c r="T17" s="144"/>
      <c r="U17" s="144" t="s">
        <v>12</v>
      </c>
      <c r="V17" s="144" t="s">
        <v>12</v>
      </c>
      <c r="W17" s="145" t="s">
        <v>13</v>
      </c>
      <c r="X17" s="145" t="s">
        <v>13</v>
      </c>
      <c r="Y17" s="147"/>
      <c r="Z17" s="146">
        <v>17</v>
      </c>
      <c r="AA17" s="146"/>
      <c r="AB17" s="147"/>
      <c r="AC17" s="133"/>
      <c r="AD17" s="142"/>
      <c r="AE17" s="147"/>
      <c r="AF17" s="133"/>
      <c r="AG17" s="142"/>
      <c r="AH17" s="147"/>
      <c r="AI17" s="142"/>
      <c r="AJ17" s="142"/>
      <c r="AK17" s="151"/>
      <c r="AL17" s="133"/>
      <c r="AM17" s="147"/>
      <c r="AN17" s="152"/>
      <c r="AO17" s="152"/>
      <c r="AP17" s="144" t="s">
        <v>12</v>
      </c>
      <c r="AQ17" s="144" t="s">
        <v>12</v>
      </c>
      <c r="AR17" s="144" t="s">
        <v>12</v>
      </c>
      <c r="AS17" s="153" t="s">
        <v>14</v>
      </c>
      <c r="AT17" s="153" t="s">
        <v>14</v>
      </c>
      <c r="AU17" s="153" t="s">
        <v>14</v>
      </c>
      <c r="AV17" s="153" t="s">
        <v>14</v>
      </c>
      <c r="AW17" s="145" t="s">
        <v>13</v>
      </c>
      <c r="AX17" s="145" t="s">
        <v>13</v>
      </c>
      <c r="AY17" s="145" t="s">
        <v>13</v>
      </c>
      <c r="AZ17" s="145" t="s">
        <v>13</v>
      </c>
      <c r="BA17" s="150" t="s">
        <v>13</v>
      </c>
      <c r="BB17" s="103">
        <f t="shared" si="0"/>
        <v>36</v>
      </c>
      <c r="BC17" s="104">
        <v>5</v>
      </c>
      <c r="BD17" s="105"/>
      <c r="BE17" s="104">
        <v>4</v>
      </c>
      <c r="BF17" s="104"/>
      <c r="BG17" s="104">
        <v>7</v>
      </c>
      <c r="BH17" s="106">
        <f>SUM(BB17:BG17)</f>
        <v>52</v>
      </c>
    </row>
    <row r="18" spans="1:60" ht="17.25" customHeight="1">
      <c r="A18" s="102" t="s">
        <v>27</v>
      </c>
      <c r="B18" s="185"/>
      <c r="C18" s="141">
        <v>20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3"/>
      <c r="S18" s="143"/>
      <c r="T18" s="154"/>
      <c r="U18" s="154"/>
      <c r="V18" s="144" t="s">
        <v>12</v>
      </c>
      <c r="W18" s="145" t="s">
        <v>13</v>
      </c>
      <c r="X18" s="145" t="s">
        <v>13</v>
      </c>
      <c r="Y18" s="147"/>
      <c r="Z18" s="146">
        <v>17</v>
      </c>
      <c r="AA18" s="146"/>
      <c r="AB18" s="147"/>
      <c r="AC18" s="142"/>
      <c r="AD18" s="142"/>
      <c r="AE18" s="147"/>
      <c r="AF18" s="142"/>
      <c r="AG18" s="142"/>
      <c r="AH18" s="147"/>
      <c r="AI18" s="142"/>
      <c r="AJ18" s="142"/>
      <c r="AK18" s="151"/>
      <c r="AL18" s="147"/>
      <c r="AM18" s="147"/>
      <c r="AN18" s="152"/>
      <c r="AO18" s="144"/>
      <c r="AP18" s="144" t="s">
        <v>12</v>
      </c>
      <c r="AQ18" s="144" t="s">
        <v>12</v>
      </c>
      <c r="AR18" s="144" t="s">
        <v>12</v>
      </c>
      <c r="AS18" s="153" t="s">
        <v>14</v>
      </c>
      <c r="AT18" s="153" t="s">
        <v>14</v>
      </c>
      <c r="AU18" s="153" t="s">
        <v>14</v>
      </c>
      <c r="AV18" s="153" t="s">
        <v>14</v>
      </c>
      <c r="AW18" s="145" t="s">
        <v>13</v>
      </c>
      <c r="AX18" s="145" t="s">
        <v>13</v>
      </c>
      <c r="AY18" s="145" t="s">
        <v>13</v>
      </c>
      <c r="AZ18" s="145" t="s">
        <v>13</v>
      </c>
      <c r="BA18" s="150" t="s">
        <v>13</v>
      </c>
      <c r="BB18" s="103">
        <f t="shared" si="0"/>
        <v>37</v>
      </c>
      <c r="BC18" s="104">
        <v>4</v>
      </c>
      <c r="BD18" s="105"/>
      <c r="BE18" s="104">
        <v>4</v>
      </c>
      <c r="BF18" s="104"/>
      <c r="BG18" s="104">
        <v>7</v>
      </c>
      <c r="BH18" s="106">
        <f>SUM(BB18:BG18)</f>
        <v>52</v>
      </c>
    </row>
    <row r="19" spans="1:60" ht="17.25" customHeight="1">
      <c r="A19" s="102" t="s">
        <v>28</v>
      </c>
      <c r="B19" s="185"/>
      <c r="C19" s="141">
        <v>18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143"/>
      <c r="T19" s="144" t="s">
        <v>12</v>
      </c>
      <c r="U19" s="144" t="s">
        <v>12</v>
      </c>
      <c r="V19" s="144" t="s">
        <v>12</v>
      </c>
      <c r="W19" s="145" t="s">
        <v>13</v>
      </c>
      <c r="X19" s="145" t="s">
        <v>13</v>
      </c>
      <c r="Y19" s="147"/>
      <c r="Z19" s="146">
        <v>13</v>
      </c>
      <c r="AA19" s="146"/>
      <c r="AB19" s="147"/>
      <c r="AC19" s="142"/>
      <c r="AD19" s="142"/>
      <c r="AE19" s="147"/>
      <c r="AF19" s="142"/>
      <c r="AG19" s="142"/>
      <c r="AH19" s="147"/>
      <c r="AI19" s="142"/>
      <c r="AJ19" s="142"/>
      <c r="AK19" s="151"/>
      <c r="AL19" s="144" t="s">
        <v>12</v>
      </c>
      <c r="AM19" s="144" t="s">
        <v>12</v>
      </c>
      <c r="AN19" s="144" t="s">
        <v>12</v>
      </c>
      <c r="AO19" s="144" t="s">
        <v>12</v>
      </c>
      <c r="AP19" s="153" t="s">
        <v>14</v>
      </c>
      <c r="AQ19" s="153" t="s">
        <v>14</v>
      </c>
      <c r="AR19" s="153" t="s">
        <v>14</v>
      </c>
      <c r="AS19" s="153" t="s">
        <v>14</v>
      </c>
      <c r="AT19" s="153" t="s">
        <v>14</v>
      </c>
      <c r="AU19" s="153" t="s">
        <v>14</v>
      </c>
      <c r="AV19" s="153" t="s">
        <v>14</v>
      </c>
      <c r="AW19" s="153" t="s">
        <v>14</v>
      </c>
      <c r="AX19" s="145" t="s">
        <v>13</v>
      </c>
      <c r="AY19" s="145" t="s">
        <v>13</v>
      </c>
      <c r="AZ19" s="145" t="s">
        <v>13</v>
      </c>
      <c r="BA19" s="150" t="s">
        <v>13</v>
      </c>
      <c r="BB19" s="103">
        <f t="shared" si="0"/>
        <v>31</v>
      </c>
      <c r="BC19" s="104">
        <v>7</v>
      </c>
      <c r="BD19" s="105"/>
      <c r="BE19" s="104">
        <v>8</v>
      </c>
      <c r="BF19" s="104"/>
      <c r="BG19" s="104">
        <v>6</v>
      </c>
      <c r="BH19" s="106">
        <f>SUM(BB19:BG19)</f>
        <v>52</v>
      </c>
    </row>
    <row r="20" spans="1:60" ht="17.25" customHeight="1" thickBot="1">
      <c r="A20" s="107" t="s">
        <v>29</v>
      </c>
      <c r="B20" s="186"/>
      <c r="C20" s="155">
        <v>20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57"/>
      <c r="T20" s="158"/>
      <c r="U20" s="159"/>
      <c r="V20" s="159" t="s">
        <v>12</v>
      </c>
      <c r="W20" s="160" t="s">
        <v>13</v>
      </c>
      <c r="X20" s="160" t="s">
        <v>13</v>
      </c>
      <c r="Y20" s="162"/>
      <c r="Z20" s="161">
        <v>16</v>
      </c>
      <c r="AA20" s="161"/>
      <c r="AB20" s="162"/>
      <c r="AC20" s="156"/>
      <c r="AD20" s="156"/>
      <c r="AE20" s="162"/>
      <c r="AF20" s="156"/>
      <c r="AG20" s="156"/>
      <c r="AH20" s="162"/>
      <c r="AI20" s="156"/>
      <c r="AJ20" s="156"/>
      <c r="AK20" s="163"/>
      <c r="AL20" s="162"/>
      <c r="AM20" s="162"/>
      <c r="AN20" s="159"/>
      <c r="AO20" s="159" t="s">
        <v>15</v>
      </c>
      <c r="AP20" s="159" t="s">
        <v>15</v>
      </c>
      <c r="AQ20" s="159" t="s">
        <v>15</v>
      </c>
      <c r="AR20" s="159" t="s">
        <v>15</v>
      </c>
      <c r="AS20" s="159"/>
      <c r="AT20" s="160"/>
      <c r="AU20" s="160"/>
      <c r="AV20" s="160"/>
      <c r="AW20" s="160"/>
      <c r="AX20" s="162"/>
      <c r="AY20" s="162"/>
      <c r="AZ20" s="162"/>
      <c r="BA20" s="164"/>
      <c r="BB20" s="108">
        <f t="shared" si="0"/>
        <v>36</v>
      </c>
      <c r="BC20" s="109">
        <v>1</v>
      </c>
      <c r="BD20" s="110"/>
      <c r="BE20" s="109"/>
      <c r="BF20" s="109">
        <v>4</v>
      </c>
      <c r="BG20" s="109">
        <v>2</v>
      </c>
      <c r="BH20" s="111">
        <f>SUM(BB20:BG20)</f>
        <v>43</v>
      </c>
    </row>
    <row r="21" spans="1:60" ht="16.5" thickBot="1" thickTop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12">
        <f>SUM(BB15:BB20)</f>
        <v>213</v>
      </c>
      <c r="BC21" s="113">
        <f>SUM(BC15:BC20)</f>
        <v>26</v>
      </c>
      <c r="BD21" s="114" t="s">
        <v>440</v>
      </c>
      <c r="BE21" s="113">
        <f>SUM(BE15:BE20)</f>
        <v>16</v>
      </c>
      <c r="BF21" s="113">
        <f>SUM(BF15:BF20)</f>
        <v>4</v>
      </c>
      <c r="BG21" s="113">
        <f>SUM(BG15:BG20)</f>
        <v>44</v>
      </c>
      <c r="BH21" s="115">
        <f>SUM(BB21:BG21)</f>
        <v>303</v>
      </c>
    </row>
    <row r="22" spans="1:47" s="95" customFormat="1" ht="18.75" thickTop="1">
      <c r="A22" s="94" t="s">
        <v>16</v>
      </c>
      <c r="G22" s="541"/>
      <c r="H22" s="94" t="s">
        <v>45</v>
      </c>
      <c r="I22" s="94" t="s">
        <v>17</v>
      </c>
      <c r="P22" s="542"/>
      <c r="S22" s="543">
        <v>0</v>
      </c>
      <c r="T22" s="94" t="s">
        <v>45</v>
      </c>
      <c r="U22" s="94" t="s">
        <v>44</v>
      </c>
      <c r="Z22" s="542"/>
      <c r="AF22" s="543" t="s">
        <v>129</v>
      </c>
      <c r="AG22" s="94" t="s">
        <v>45</v>
      </c>
      <c r="AH22" s="94" t="s">
        <v>19</v>
      </c>
      <c r="AJ22" s="542"/>
      <c r="AQ22" s="542"/>
      <c r="AS22" s="94"/>
      <c r="AT22" s="94"/>
      <c r="AU22" s="94"/>
    </row>
    <row r="23" spans="36:53" s="95" customFormat="1" ht="4.5" customHeight="1">
      <c r="AJ23" s="542"/>
      <c r="AQ23" s="542"/>
      <c r="AW23" s="41"/>
      <c r="AX23" s="41"/>
      <c r="AY23" s="41"/>
      <c r="AZ23" s="41"/>
      <c r="BA23" s="41"/>
    </row>
    <row r="24" spans="7:36" s="95" customFormat="1" ht="18">
      <c r="G24" s="544" t="s">
        <v>12</v>
      </c>
      <c r="H24" s="94" t="s">
        <v>45</v>
      </c>
      <c r="I24" s="94" t="s">
        <v>18</v>
      </c>
      <c r="P24" s="542"/>
      <c r="S24" s="545" t="s">
        <v>14</v>
      </c>
      <c r="T24" s="94" t="s">
        <v>45</v>
      </c>
      <c r="U24" s="94" t="s">
        <v>122</v>
      </c>
      <c r="V24" s="94"/>
      <c r="Z24" s="542"/>
      <c r="AF24" s="543" t="s">
        <v>15</v>
      </c>
      <c r="AG24" s="94" t="s">
        <v>45</v>
      </c>
      <c r="AH24" s="94" t="s">
        <v>123</v>
      </c>
      <c r="AJ24" s="542"/>
    </row>
    <row r="25" ht="7.5" customHeight="1"/>
  </sheetData>
  <sheetProtection/>
  <mergeCells count="26">
    <mergeCell ref="A11:A14"/>
    <mergeCell ref="B11:E11"/>
    <mergeCell ref="G11:I11"/>
    <mergeCell ref="K11:N11"/>
    <mergeCell ref="O11:R11"/>
    <mergeCell ref="AB11:AE11"/>
    <mergeCell ref="X11:Z11"/>
    <mergeCell ref="T11:V11"/>
    <mergeCell ref="X5:AQ5"/>
    <mergeCell ref="AO11:AR11"/>
    <mergeCell ref="AT11:AV11"/>
    <mergeCell ref="AG11:AI11"/>
    <mergeCell ref="AK11:AN11"/>
    <mergeCell ref="X6:AQ6"/>
    <mergeCell ref="X7:AQ7"/>
    <mergeCell ref="X8:AQ8"/>
    <mergeCell ref="U1:AT1"/>
    <mergeCell ref="U3:AT3"/>
    <mergeCell ref="BH11:BH14"/>
    <mergeCell ref="BB11:BB14"/>
    <mergeCell ref="BC11:BC14"/>
    <mergeCell ref="BD11:BD14"/>
    <mergeCell ref="BE11:BE14"/>
    <mergeCell ref="BF11:BF14"/>
    <mergeCell ref="BG11:BG14"/>
    <mergeCell ref="AX11:BA1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3" r:id="rId1"/>
  <ignoredErrors>
    <ignoredError sqref="BD16 BH15:BH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C139"/>
  <sheetViews>
    <sheetView showGridLines="0" zoomScale="60" zoomScaleNormal="60" zoomScaleSheetLayoutView="40" zoomScalePageLayoutView="0" workbookViewId="0" topLeftCell="A1">
      <pane xSplit="11" ySplit="10" topLeftCell="L1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127" sqref="AP127"/>
    </sheetView>
  </sheetViews>
  <sheetFormatPr defaultColWidth="9.140625" defaultRowHeight="12.75" outlineLevelRow="1" outlineLevelCol="1"/>
  <cols>
    <col min="1" max="1" width="9.140625" style="48" customWidth="1"/>
    <col min="2" max="7" width="5.28125" style="41" hidden="1" customWidth="1" outlineLevel="1"/>
    <col min="8" max="8" width="9.00390625" style="81" customWidth="1" collapsed="1"/>
    <col min="9" max="9" width="31.421875" style="32" customWidth="1"/>
    <col min="10" max="10" width="7.140625" style="2" customWidth="1"/>
    <col min="11" max="11" width="7.28125" style="2" customWidth="1"/>
    <col min="12" max="12" width="7.421875" style="2" customWidth="1"/>
    <col min="13" max="13" width="7.8515625" style="2" customWidth="1"/>
    <col min="14" max="15" width="6.421875" style="2" customWidth="1"/>
    <col min="16" max="16" width="7.8515625" style="2" customWidth="1"/>
    <col min="17" max="17" width="5.57421875" style="2" customWidth="1"/>
    <col min="18" max="18" width="6.8515625" style="2" customWidth="1"/>
    <col min="19" max="19" width="6.28125" style="2" customWidth="1"/>
    <col min="20" max="20" width="6.57421875" style="20" hidden="1" customWidth="1" outlineLevel="1"/>
    <col min="21" max="21" width="6.8515625" style="20" hidden="1" customWidth="1" outlineLevel="1"/>
    <col min="22" max="22" width="4.57421875" style="2" customWidth="1" collapsed="1"/>
    <col min="23" max="24" width="6.421875" style="2" customWidth="1"/>
    <col min="25" max="25" width="6.57421875" style="20" hidden="1" customWidth="1" outlineLevel="1"/>
    <col min="26" max="26" width="7.140625" style="20" hidden="1" customWidth="1" outlineLevel="1"/>
    <col min="27" max="27" width="4.421875" style="2" customWidth="1" collapsed="1"/>
    <col min="28" max="29" width="6.421875" style="2" customWidth="1"/>
    <col min="30" max="30" width="7.00390625" style="20" hidden="1" customWidth="1" outlineLevel="1"/>
    <col min="31" max="31" width="7.421875" style="20" hidden="1" customWidth="1" outlineLevel="1"/>
    <col min="32" max="32" width="5.00390625" style="2" customWidth="1" collapsed="1"/>
    <col min="33" max="33" width="6.57421875" style="2" customWidth="1"/>
    <col min="34" max="34" width="6.140625" style="2" customWidth="1"/>
    <col min="35" max="35" width="6.8515625" style="20" hidden="1" customWidth="1" outlineLevel="1"/>
    <col min="36" max="36" width="8.00390625" style="20" hidden="1" customWidth="1" outlineLevel="1"/>
    <col min="37" max="37" width="4.140625" style="2" customWidth="1" collapsed="1"/>
    <col min="38" max="38" width="6.8515625" style="2" customWidth="1"/>
    <col min="39" max="39" width="6.28125" style="2" customWidth="1"/>
    <col min="40" max="41" width="6.421875" style="20" hidden="1" customWidth="1" outlineLevel="1"/>
    <col min="42" max="42" width="4.421875" style="2" customWidth="1" collapsed="1"/>
    <col min="43" max="43" width="6.421875" style="2" customWidth="1"/>
    <col min="44" max="44" width="5.8515625" style="2" customWidth="1"/>
    <col min="45" max="45" width="7.140625" style="20" hidden="1" customWidth="1" outlineLevel="1"/>
    <col min="46" max="46" width="6.421875" style="20" hidden="1" customWidth="1" outlineLevel="1"/>
    <col min="47" max="47" width="4.7109375" style="2" customWidth="1" collapsed="1"/>
    <col min="48" max="48" width="6.8515625" style="2" customWidth="1"/>
    <col min="49" max="49" width="5.8515625" style="2" customWidth="1"/>
    <col min="50" max="50" width="5.8515625" style="20" hidden="1" customWidth="1" outlineLevel="1"/>
    <col min="51" max="51" width="7.28125" style="20" hidden="1" customWidth="1" outlineLevel="1"/>
    <col min="52" max="52" width="4.7109375" style="2" customWidth="1" collapsed="1"/>
    <col min="53" max="53" width="6.8515625" style="2" customWidth="1"/>
    <col min="54" max="54" width="6.140625" style="2" customWidth="1"/>
    <col min="55" max="55" width="6.28125" style="20" hidden="1" customWidth="1" outlineLevel="1"/>
    <col min="56" max="56" width="7.140625" style="20" hidden="1" customWidth="1" outlineLevel="1"/>
    <col min="57" max="57" width="4.57421875" style="2" customWidth="1" collapsed="1"/>
    <col min="58" max="58" width="7.140625" style="2" customWidth="1"/>
    <col min="59" max="59" width="6.140625" style="2" customWidth="1"/>
    <col min="60" max="60" width="8.00390625" style="20" hidden="1" customWidth="1" outlineLevel="1"/>
    <col min="61" max="61" width="7.8515625" style="20" hidden="1" customWidth="1" outlineLevel="1"/>
    <col min="62" max="62" width="4.7109375" style="2" customWidth="1" collapsed="1"/>
    <col min="63" max="63" width="6.28125" style="2" customWidth="1"/>
    <col min="64" max="64" width="6.421875" style="2" customWidth="1"/>
    <col min="65" max="65" width="6.57421875" style="20" hidden="1" customWidth="1" outlineLevel="1"/>
    <col min="66" max="66" width="7.57421875" style="20" hidden="1" customWidth="1" outlineLevel="1"/>
    <col min="67" max="67" width="4.57421875" style="2" customWidth="1" collapsed="1"/>
    <col min="68" max="68" width="6.57421875" style="2" customWidth="1"/>
    <col min="69" max="69" width="6.140625" style="2" customWidth="1"/>
    <col min="70" max="71" width="9.00390625" style="20" hidden="1" customWidth="1" outlineLevel="1"/>
    <col min="72" max="72" width="4.8515625" style="2" customWidth="1" collapsed="1"/>
    <col min="73" max="73" width="6.421875" style="2" customWidth="1"/>
    <col min="74" max="74" width="6.00390625" style="2" customWidth="1"/>
    <col min="75" max="76" width="7.421875" style="20" hidden="1" customWidth="1" outlineLevel="1"/>
    <col min="77" max="77" width="4.8515625" style="2" customWidth="1" collapsed="1"/>
    <col min="78" max="78" width="6.140625" style="2" hidden="1" customWidth="1" outlineLevel="1"/>
    <col min="79" max="79" width="9.28125" style="580" customWidth="1" collapsed="1"/>
    <col min="80" max="80" width="8.7109375" style="2" customWidth="1"/>
    <col min="81" max="92" width="8.00390625" style="2" customWidth="1"/>
    <col min="93" max="16384" width="9.140625" style="2" customWidth="1"/>
  </cols>
  <sheetData>
    <row r="2" spans="1:79" s="22" customFormat="1" ht="24">
      <c r="A2" s="63"/>
      <c r="B2" s="40"/>
      <c r="C2" s="40"/>
      <c r="D2" s="40"/>
      <c r="E2" s="40"/>
      <c r="F2" s="40"/>
      <c r="G2" s="40"/>
      <c r="H2" s="621" t="s">
        <v>549</v>
      </c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578"/>
    </row>
    <row r="3" spans="1:79" s="29" customFormat="1" ht="21.75">
      <c r="A3" s="64"/>
      <c r="B3" s="41"/>
      <c r="C3" s="41"/>
      <c r="D3" s="41"/>
      <c r="E3" s="41"/>
      <c r="F3" s="41"/>
      <c r="G3" s="41"/>
      <c r="H3" s="69"/>
      <c r="I3" s="57"/>
      <c r="L3" s="29">
        <f>L11*100/L132</f>
        <v>38.197494712868064</v>
      </c>
      <c r="M3" s="29">
        <f>M11*100/M132</f>
        <v>35.48529411764706</v>
      </c>
      <c r="P3" s="33" t="s">
        <v>211</v>
      </c>
      <c r="R3" s="34">
        <f>V132+AA132+практика!E4</f>
        <v>60</v>
      </c>
      <c r="S3" s="30"/>
      <c r="T3" s="30"/>
      <c r="U3" s="30"/>
      <c r="V3" s="30"/>
      <c r="W3" s="30"/>
      <c r="X3" s="30"/>
      <c r="Y3" s="30"/>
      <c r="Z3" s="30"/>
      <c r="AA3" s="30"/>
      <c r="AB3" s="34">
        <f>AF132+AK132+практика!E5</f>
        <v>60</v>
      </c>
      <c r="AC3" s="30"/>
      <c r="AD3" s="30"/>
      <c r="AE3" s="30"/>
      <c r="AF3" s="30"/>
      <c r="AG3" s="30"/>
      <c r="AH3" s="30"/>
      <c r="AI3" s="30"/>
      <c r="AJ3" s="30"/>
      <c r="AK3" s="34"/>
      <c r="AL3" s="34">
        <f>AP132+AU132+практика!L3</f>
        <v>60</v>
      </c>
      <c r="AM3" s="34"/>
      <c r="AN3" s="34"/>
      <c r="AO3" s="34"/>
      <c r="AP3" s="34"/>
      <c r="AQ3" s="34"/>
      <c r="AR3" s="34"/>
      <c r="AS3" s="34"/>
      <c r="AT3" s="34"/>
      <c r="AU3" s="34"/>
      <c r="AV3" s="34">
        <f>AZ132+BE132+практика!L4</f>
        <v>60</v>
      </c>
      <c r="AW3" s="34"/>
      <c r="AX3" s="34"/>
      <c r="AY3" s="34"/>
      <c r="AZ3" s="34"/>
      <c r="BA3" s="34"/>
      <c r="BB3" s="34"/>
      <c r="BC3" s="34"/>
      <c r="BD3" s="34"/>
      <c r="BE3" s="34"/>
      <c r="BF3" s="34">
        <f>BJ132+BO132+практика!L5</f>
        <v>60</v>
      </c>
      <c r="BG3" s="34"/>
      <c r="BH3" s="34"/>
      <c r="BI3" s="34"/>
      <c r="BJ3" s="34"/>
      <c r="BK3" s="34"/>
      <c r="BL3" s="34"/>
      <c r="BM3" s="34"/>
      <c r="BN3" s="34"/>
      <c r="BO3" s="34"/>
      <c r="BP3" s="34">
        <f>BT132+BY132</f>
        <v>60</v>
      </c>
      <c r="BQ3" s="34"/>
      <c r="BR3" s="34"/>
      <c r="BS3" s="34"/>
      <c r="BT3" s="34"/>
      <c r="BU3" s="30"/>
      <c r="BV3" s="30"/>
      <c r="BW3" s="30"/>
      <c r="BX3" s="30"/>
      <c r="BY3" s="30"/>
      <c r="BZ3" s="30">
        <f>SUM(R3:BY3)</f>
        <v>360</v>
      </c>
      <c r="CA3" s="579"/>
    </row>
    <row r="4" spans="1:79" s="547" customFormat="1" ht="27" customHeight="1">
      <c r="A4" s="546"/>
      <c r="H4" s="622" t="s">
        <v>46</v>
      </c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22"/>
      <c r="BN4" s="622"/>
      <c r="BO4" s="622"/>
      <c r="BP4" s="622"/>
      <c r="BQ4" s="622"/>
      <c r="BR4" s="622"/>
      <c r="BS4" s="622"/>
      <c r="BT4" s="622"/>
      <c r="BU4" s="622"/>
      <c r="BV4" s="622"/>
      <c r="BW4" s="622"/>
      <c r="BX4" s="622"/>
      <c r="BY4" s="622"/>
      <c r="BZ4" s="622"/>
      <c r="CA4" s="580"/>
    </row>
    <row r="5" spans="8:79" ht="6.75" customHeight="1">
      <c r="H5" s="56"/>
      <c r="I5" s="35"/>
      <c r="J5" s="35"/>
      <c r="K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581"/>
    </row>
    <row r="6" spans="1:133" s="5" customFormat="1" ht="40.5" customHeight="1">
      <c r="A6" s="65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623" t="s">
        <v>47</v>
      </c>
      <c r="I6" s="626" t="s">
        <v>138</v>
      </c>
      <c r="J6" s="628" t="s">
        <v>48</v>
      </c>
      <c r="K6" s="630" t="s">
        <v>49</v>
      </c>
      <c r="L6" s="632" t="s">
        <v>126</v>
      </c>
      <c r="M6" s="633"/>
      <c r="N6" s="633"/>
      <c r="O6" s="633"/>
      <c r="P6" s="633"/>
      <c r="Q6" s="634"/>
      <c r="R6" s="635" t="s">
        <v>53</v>
      </c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7"/>
      <c r="BZ6" s="638" t="s">
        <v>59</v>
      </c>
      <c r="CA6" s="704" t="s">
        <v>213</v>
      </c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</row>
    <row r="7" spans="8:133" ht="22.5" customHeight="1">
      <c r="H7" s="624"/>
      <c r="I7" s="626"/>
      <c r="J7" s="628"/>
      <c r="K7" s="630"/>
      <c r="L7" s="640" t="s">
        <v>43</v>
      </c>
      <c r="M7" s="642" t="s">
        <v>50</v>
      </c>
      <c r="N7" s="644" t="s">
        <v>51</v>
      </c>
      <c r="O7" s="645"/>
      <c r="P7" s="645"/>
      <c r="Q7" s="646"/>
      <c r="R7" s="647" t="s">
        <v>54</v>
      </c>
      <c r="S7" s="648"/>
      <c r="T7" s="648"/>
      <c r="U7" s="648"/>
      <c r="V7" s="648"/>
      <c r="W7" s="648"/>
      <c r="X7" s="648"/>
      <c r="Y7" s="649"/>
      <c r="Z7" s="649"/>
      <c r="AA7" s="650"/>
      <c r="AB7" s="647" t="s">
        <v>55</v>
      </c>
      <c r="AC7" s="648"/>
      <c r="AD7" s="648"/>
      <c r="AE7" s="648"/>
      <c r="AF7" s="648"/>
      <c r="AG7" s="648"/>
      <c r="AH7" s="648"/>
      <c r="AI7" s="649"/>
      <c r="AJ7" s="649"/>
      <c r="AK7" s="650"/>
      <c r="AL7" s="651" t="s">
        <v>56</v>
      </c>
      <c r="AM7" s="648"/>
      <c r="AN7" s="648"/>
      <c r="AO7" s="648"/>
      <c r="AP7" s="648"/>
      <c r="AQ7" s="648"/>
      <c r="AR7" s="648"/>
      <c r="AS7" s="649"/>
      <c r="AT7" s="649"/>
      <c r="AU7" s="649"/>
      <c r="AV7" s="647" t="s">
        <v>58</v>
      </c>
      <c r="AW7" s="648"/>
      <c r="AX7" s="648"/>
      <c r="AY7" s="648"/>
      <c r="AZ7" s="648"/>
      <c r="BA7" s="648"/>
      <c r="BB7" s="648"/>
      <c r="BC7" s="649"/>
      <c r="BD7" s="649"/>
      <c r="BE7" s="650"/>
      <c r="BF7" s="651" t="s">
        <v>109</v>
      </c>
      <c r="BG7" s="648"/>
      <c r="BH7" s="648"/>
      <c r="BI7" s="648"/>
      <c r="BJ7" s="648"/>
      <c r="BK7" s="648"/>
      <c r="BL7" s="648"/>
      <c r="BM7" s="649"/>
      <c r="BN7" s="649"/>
      <c r="BO7" s="649"/>
      <c r="BP7" s="647" t="s">
        <v>57</v>
      </c>
      <c r="BQ7" s="648"/>
      <c r="BR7" s="648"/>
      <c r="BS7" s="648"/>
      <c r="BT7" s="648"/>
      <c r="BU7" s="648"/>
      <c r="BV7" s="648"/>
      <c r="BW7" s="649"/>
      <c r="BX7" s="649"/>
      <c r="BY7" s="649"/>
      <c r="BZ7" s="638"/>
      <c r="CA7" s="70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</row>
    <row r="8" spans="2:133" ht="42.75" customHeight="1"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624"/>
      <c r="I8" s="626"/>
      <c r="J8" s="628"/>
      <c r="K8" s="630"/>
      <c r="L8" s="640"/>
      <c r="M8" s="642"/>
      <c r="N8" s="640" t="s">
        <v>121</v>
      </c>
      <c r="O8" s="657" t="s">
        <v>135</v>
      </c>
      <c r="P8" s="657" t="s">
        <v>136</v>
      </c>
      <c r="Q8" s="659" t="s">
        <v>137</v>
      </c>
      <c r="R8" s="655" t="s">
        <v>255</v>
      </c>
      <c r="S8" s="653"/>
      <c r="T8" s="653"/>
      <c r="U8" s="653"/>
      <c r="V8" s="653"/>
      <c r="W8" s="653" t="s">
        <v>209</v>
      </c>
      <c r="X8" s="653"/>
      <c r="Y8" s="654"/>
      <c r="Z8" s="654"/>
      <c r="AA8" s="656"/>
      <c r="AB8" s="655" t="s">
        <v>208</v>
      </c>
      <c r="AC8" s="653"/>
      <c r="AD8" s="653"/>
      <c r="AE8" s="653"/>
      <c r="AF8" s="653"/>
      <c r="AG8" s="653" t="s">
        <v>259</v>
      </c>
      <c r="AH8" s="653"/>
      <c r="AI8" s="654"/>
      <c r="AJ8" s="654"/>
      <c r="AK8" s="656"/>
      <c r="AL8" s="652" t="s">
        <v>251</v>
      </c>
      <c r="AM8" s="653"/>
      <c r="AN8" s="653"/>
      <c r="AO8" s="653"/>
      <c r="AP8" s="653"/>
      <c r="AQ8" s="653" t="s">
        <v>250</v>
      </c>
      <c r="AR8" s="653"/>
      <c r="AS8" s="654"/>
      <c r="AT8" s="654"/>
      <c r="AU8" s="654"/>
      <c r="AV8" s="655" t="s">
        <v>254</v>
      </c>
      <c r="AW8" s="653"/>
      <c r="AX8" s="653"/>
      <c r="AY8" s="653"/>
      <c r="AZ8" s="653"/>
      <c r="BA8" s="653" t="s">
        <v>253</v>
      </c>
      <c r="BB8" s="653"/>
      <c r="BC8" s="654"/>
      <c r="BD8" s="654"/>
      <c r="BE8" s="656"/>
      <c r="BF8" s="652" t="s">
        <v>206</v>
      </c>
      <c r="BG8" s="653"/>
      <c r="BH8" s="653"/>
      <c r="BI8" s="653"/>
      <c r="BJ8" s="653"/>
      <c r="BK8" s="653" t="s">
        <v>207</v>
      </c>
      <c r="BL8" s="653"/>
      <c r="BM8" s="654"/>
      <c r="BN8" s="654"/>
      <c r="BO8" s="654"/>
      <c r="BP8" s="655" t="s">
        <v>308</v>
      </c>
      <c r="BQ8" s="653"/>
      <c r="BR8" s="653"/>
      <c r="BS8" s="653"/>
      <c r="BT8" s="653"/>
      <c r="BU8" s="653" t="s">
        <v>378</v>
      </c>
      <c r="BV8" s="653"/>
      <c r="BW8" s="654"/>
      <c r="BX8" s="654"/>
      <c r="BY8" s="654"/>
      <c r="BZ8" s="638"/>
      <c r="CA8" s="704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</row>
    <row r="9" spans="8:133" ht="18.75" customHeight="1" hidden="1" outlineLevel="1">
      <c r="H9" s="624"/>
      <c r="I9" s="626"/>
      <c r="J9" s="628"/>
      <c r="K9" s="630"/>
      <c r="L9" s="640"/>
      <c r="M9" s="642"/>
      <c r="N9" s="640"/>
      <c r="O9" s="657"/>
      <c r="P9" s="657"/>
      <c r="Q9" s="659"/>
      <c r="R9" s="661">
        <f>график_сводные!C15</f>
        <v>19</v>
      </c>
      <c r="S9" s="662"/>
      <c r="T9" s="662"/>
      <c r="U9" s="662"/>
      <c r="V9" s="663"/>
      <c r="W9" s="664">
        <f>график_сводные!Z15</f>
        <v>18</v>
      </c>
      <c r="X9" s="665"/>
      <c r="Y9" s="665"/>
      <c r="Z9" s="665"/>
      <c r="AA9" s="666"/>
      <c r="AB9" s="667">
        <f>график_сводные!C16</f>
        <v>19</v>
      </c>
      <c r="AC9" s="665"/>
      <c r="AD9" s="665"/>
      <c r="AE9" s="665"/>
      <c r="AF9" s="668"/>
      <c r="AG9" s="664">
        <f>график_сводные!Z16</f>
        <v>17</v>
      </c>
      <c r="AH9" s="665"/>
      <c r="AI9" s="665"/>
      <c r="AJ9" s="665"/>
      <c r="AK9" s="666"/>
      <c r="AL9" s="667">
        <f>график_сводные!C17</f>
        <v>19</v>
      </c>
      <c r="AM9" s="665"/>
      <c r="AN9" s="665"/>
      <c r="AO9" s="665"/>
      <c r="AP9" s="668"/>
      <c r="AQ9" s="664">
        <f>график_сводные!Z17</f>
        <v>17</v>
      </c>
      <c r="AR9" s="665"/>
      <c r="AS9" s="665"/>
      <c r="AT9" s="665"/>
      <c r="AU9" s="666"/>
      <c r="AV9" s="661">
        <f>график_сводные!C18</f>
        <v>20</v>
      </c>
      <c r="AW9" s="662"/>
      <c r="AX9" s="662"/>
      <c r="AY9" s="662"/>
      <c r="AZ9" s="663"/>
      <c r="BA9" s="673">
        <f>график_сводные!Z18</f>
        <v>17</v>
      </c>
      <c r="BB9" s="662"/>
      <c r="BC9" s="662"/>
      <c r="BD9" s="662"/>
      <c r="BE9" s="674"/>
      <c r="BF9" s="667">
        <f>график_сводные!C19</f>
        <v>18</v>
      </c>
      <c r="BG9" s="665"/>
      <c r="BH9" s="665"/>
      <c r="BI9" s="665"/>
      <c r="BJ9" s="668"/>
      <c r="BK9" s="664">
        <f>график_сводные!Z19</f>
        <v>13</v>
      </c>
      <c r="BL9" s="665"/>
      <c r="BM9" s="665"/>
      <c r="BN9" s="665"/>
      <c r="BO9" s="666"/>
      <c r="BP9" s="661">
        <f>график_сводные!C20</f>
        <v>20</v>
      </c>
      <c r="BQ9" s="662"/>
      <c r="BR9" s="662"/>
      <c r="BS9" s="662"/>
      <c r="BT9" s="663"/>
      <c r="BU9" s="673">
        <f>график_сводные!Z20</f>
        <v>16</v>
      </c>
      <c r="BV9" s="662"/>
      <c r="BW9" s="662"/>
      <c r="BX9" s="662"/>
      <c r="BY9" s="662"/>
      <c r="BZ9" s="638"/>
      <c r="CA9" s="704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</row>
    <row r="10" spans="2:133" ht="104.25" customHeight="1" collapsed="1" thickBot="1"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625"/>
      <c r="I10" s="627"/>
      <c r="J10" s="629"/>
      <c r="K10" s="631"/>
      <c r="L10" s="641"/>
      <c r="M10" s="643"/>
      <c r="N10" s="641"/>
      <c r="O10" s="658"/>
      <c r="P10" s="658"/>
      <c r="Q10" s="660"/>
      <c r="R10" s="50" t="s">
        <v>60</v>
      </c>
      <c r="S10" s="52" t="s">
        <v>61</v>
      </c>
      <c r="T10" s="53" t="s">
        <v>52</v>
      </c>
      <c r="U10" s="53" t="s">
        <v>65</v>
      </c>
      <c r="V10" s="52" t="s">
        <v>62</v>
      </c>
      <c r="W10" s="52" t="s">
        <v>60</v>
      </c>
      <c r="X10" s="52" t="s">
        <v>61</v>
      </c>
      <c r="Y10" s="53" t="s">
        <v>52</v>
      </c>
      <c r="Z10" s="53" t="s">
        <v>65</v>
      </c>
      <c r="AA10" s="571" t="s">
        <v>62</v>
      </c>
      <c r="AB10" s="50" t="s">
        <v>60</v>
      </c>
      <c r="AC10" s="52" t="s">
        <v>61</v>
      </c>
      <c r="AD10" s="53" t="s">
        <v>52</v>
      </c>
      <c r="AE10" s="53" t="s">
        <v>65</v>
      </c>
      <c r="AF10" s="52" t="s">
        <v>62</v>
      </c>
      <c r="AG10" s="52" t="s">
        <v>60</v>
      </c>
      <c r="AH10" s="52" t="s">
        <v>61</v>
      </c>
      <c r="AI10" s="53" t="s">
        <v>52</v>
      </c>
      <c r="AJ10" s="53" t="s">
        <v>65</v>
      </c>
      <c r="AK10" s="54" t="s">
        <v>62</v>
      </c>
      <c r="AL10" s="55" t="s">
        <v>60</v>
      </c>
      <c r="AM10" s="52" t="s">
        <v>61</v>
      </c>
      <c r="AN10" s="53" t="s">
        <v>52</v>
      </c>
      <c r="AO10" s="53" t="s">
        <v>65</v>
      </c>
      <c r="AP10" s="52" t="s">
        <v>62</v>
      </c>
      <c r="AQ10" s="52" t="s">
        <v>60</v>
      </c>
      <c r="AR10" s="52" t="s">
        <v>61</v>
      </c>
      <c r="AS10" s="53" t="s">
        <v>52</v>
      </c>
      <c r="AT10" s="53" t="s">
        <v>65</v>
      </c>
      <c r="AU10" s="51" t="s">
        <v>62</v>
      </c>
      <c r="AV10" s="50" t="s">
        <v>60</v>
      </c>
      <c r="AW10" s="52" t="s">
        <v>61</v>
      </c>
      <c r="AX10" s="53" t="s">
        <v>52</v>
      </c>
      <c r="AY10" s="53" t="s">
        <v>65</v>
      </c>
      <c r="AZ10" s="52" t="s">
        <v>62</v>
      </c>
      <c r="BA10" s="52" t="s">
        <v>60</v>
      </c>
      <c r="BB10" s="52" t="s">
        <v>61</v>
      </c>
      <c r="BC10" s="53" t="s">
        <v>52</v>
      </c>
      <c r="BD10" s="53" t="s">
        <v>65</v>
      </c>
      <c r="BE10" s="54" t="s">
        <v>62</v>
      </c>
      <c r="BF10" s="55" t="s">
        <v>60</v>
      </c>
      <c r="BG10" s="52" t="s">
        <v>61</v>
      </c>
      <c r="BH10" s="53" t="s">
        <v>52</v>
      </c>
      <c r="BI10" s="53" t="s">
        <v>65</v>
      </c>
      <c r="BJ10" s="52" t="s">
        <v>62</v>
      </c>
      <c r="BK10" s="52" t="s">
        <v>60</v>
      </c>
      <c r="BL10" s="52" t="s">
        <v>61</v>
      </c>
      <c r="BM10" s="53" t="s">
        <v>52</v>
      </c>
      <c r="BN10" s="53" t="s">
        <v>65</v>
      </c>
      <c r="BO10" s="51" t="s">
        <v>62</v>
      </c>
      <c r="BP10" s="50" t="s">
        <v>60</v>
      </c>
      <c r="BQ10" s="52" t="s">
        <v>61</v>
      </c>
      <c r="BR10" s="53" t="s">
        <v>52</v>
      </c>
      <c r="BS10" s="53" t="s">
        <v>65</v>
      </c>
      <c r="BT10" s="52" t="s">
        <v>62</v>
      </c>
      <c r="BU10" s="52" t="s">
        <v>60</v>
      </c>
      <c r="BV10" s="52" t="s">
        <v>61</v>
      </c>
      <c r="BW10" s="53" t="s">
        <v>52</v>
      </c>
      <c r="BX10" s="53" t="s">
        <v>65</v>
      </c>
      <c r="BY10" s="51" t="s">
        <v>62</v>
      </c>
      <c r="BZ10" s="639"/>
      <c r="CA10" s="705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</row>
    <row r="11" spans="1:133" ht="48" customHeight="1" hidden="1">
      <c r="A11" s="170"/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380">
        <v>1</v>
      </c>
      <c r="I11" s="92" t="s">
        <v>63</v>
      </c>
      <c r="J11" s="27"/>
      <c r="K11" s="49"/>
      <c r="L11" s="304">
        <f aca="true" t="shared" si="0" ref="L11:AQ11">SUM(L12:L48)</f>
        <v>4696</v>
      </c>
      <c r="M11" s="305">
        <f t="shared" si="0"/>
        <v>2413</v>
      </c>
      <c r="N11" s="304">
        <f t="shared" si="0"/>
        <v>502</v>
      </c>
      <c r="O11" s="306">
        <f t="shared" si="0"/>
        <v>781</v>
      </c>
      <c r="P11" s="306">
        <f t="shared" si="0"/>
        <v>1054</v>
      </c>
      <c r="Q11" s="305">
        <f t="shared" si="0"/>
        <v>76</v>
      </c>
      <c r="R11" s="304">
        <f t="shared" si="0"/>
        <v>914</v>
      </c>
      <c r="S11" s="306">
        <f t="shared" si="0"/>
        <v>449</v>
      </c>
      <c r="T11" s="307">
        <f t="shared" si="0"/>
        <v>96</v>
      </c>
      <c r="U11" s="307">
        <f t="shared" si="0"/>
        <v>353</v>
      </c>
      <c r="V11" s="306">
        <f t="shared" si="0"/>
        <v>24</v>
      </c>
      <c r="W11" s="306">
        <f t="shared" si="0"/>
        <v>932</v>
      </c>
      <c r="X11" s="306">
        <f t="shared" si="0"/>
        <v>465</v>
      </c>
      <c r="Y11" s="307">
        <f t="shared" si="0"/>
        <v>58</v>
      </c>
      <c r="Z11" s="307">
        <f t="shared" si="0"/>
        <v>407</v>
      </c>
      <c r="AA11" s="305">
        <f t="shared" si="0"/>
        <v>28</v>
      </c>
      <c r="AB11" s="308">
        <f t="shared" si="0"/>
        <v>948</v>
      </c>
      <c r="AC11" s="306">
        <f t="shared" si="0"/>
        <v>501</v>
      </c>
      <c r="AD11" s="307">
        <f t="shared" si="0"/>
        <v>122</v>
      </c>
      <c r="AE11" s="307">
        <f t="shared" si="0"/>
        <v>379</v>
      </c>
      <c r="AF11" s="306">
        <f t="shared" si="0"/>
        <v>26</v>
      </c>
      <c r="AG11" s="306">
        <f t="shared" si="0"/>
        <v>684</v>
      </c>
      <c r="AH11" s="306">
        <f t="shared" si="0"/>
        <v>373</v>
      </c>
      <c r="AI11" s="307">
        <f t="shared" si="0"/>
        <v>92</v>
      </c>
      <c r="AJ11" s="307">
        <f t="shared" si="0"/>
        <v>281</v>
      </c>
      <c r="AK11" s="309">
        <f t="shared" si="0"/>
        <v>19</v>
      </c>
      <c r="AL11" s="310">
        <f t="shared" si="0"/>
        <v>702</v>
      </c>
      <c r="AM11" s="306">
        <f t="shared" si="0"/>
        <v>375</v>
      </c>
      <c r="AN11" s="307">
        <f t="shared" si="0"/>
        <v>89</v>
      </c>
      <c r="AO11" s="307">
        <f t="shared" si="0"/>
        <v>286</v>
      </c>
      <c r="AP11" s="306">
        <f t="shared" si="0"/>
        <v>18</v>
      </c>
      <c r="AQ11" s="306">
        <f t="shared" si="0"/>
        <v>336</v>
      </c>
      <c r="AR11" s="306">
        <f aca="true" t="shared" si="1" ref="AR11:BW11">SUM(AR12:AR48)</f>
        <v>180</v>
      </c>
      <c r="AS11" s="307">
        <f t="shared" si="1"/>
        <v>45</v>
      </c>
      <c r="AT11" s="307">
        <f t="shared" si="1"/>
        <v>135</v>
      </c>
      <c r="AU11" s="305">
        <f t="shared" si="1"/>
        <v>9</v>
      </c>
      <c r="AV11" s="308">
        <f t="shared" si="1"/>
        <v>0</v>
      </c>
      <c r="AW11" s="306">
        <f t="shared" si="1"/>
        <v>0</v>
      </c>
      <c r="AX11" s="307">
        <f t="shared" si="1"/>
        <v>0</v>
      </c>
      <c r="AY11" s="307">
        <f t="shared" si="1"/>
        <v>0</v>
      </c>
      <c r="AZ11" s="306">
        <f t="shared" si="1"/>
        <v>0</v>
      </c>
      <c r="BA11" s="306">
        <f t="shared" si="1"/>
        <v>0</v>
      </c>
      <c r="BB11" s="306">
        <f t="shared" si="1"/>
        <v>0</v>
      </c>
      <c r="BC11" s="307">
        <f t="shared" si="1"/>
        <v>0</v>
      </c>
      <c r="BD11" s="307">
        <f t="shared" si="1"/>
        <v>0</v>
      </c>
      <c r="BE11" s="309">
        <f t="shared" si="1"/>
        <v>0</v>
      </c>
      <c r="BF11" s="308">
        <f t="shared" si="1"/>
        <v>0</v>
      </c>
      <c r="BG11" s="306">
        <f t="shared" si="1"/>
        <v>0</v>
      </c>
      <c r="BH11" s="307">
        <f t="shared" si="1"/>
        <v>0</v>
      </c>
      <c r="BI11" s="307">
        <f t="shared" si="1"/>
        <v>0</v>
      </c>
      <c r="BJ11" s="306">
        <f t="shared" si="1"/>
        <v>0</v>
      </c>
      <c r="BK11" s="306">
        <f t="shared" si="1"/>
        <v>0</v>
      </c>
      <c r="BL11" s="306">
        <f t="shared" si="1"/>
        <v>0</v>
      </c>
      <c r="BM11" s="307">
        <f t="shared" si="1"/>
        <v>0</v>
      </c>
      <c r="BN11" s="307">
        <f t="shared" si="1"/>
        <v>0</v>
      </c>
      <c r="BO11" s="309">
        <f t="shared" si="1"/>
        <v>0</v>
      </c>
      <c r="BP11" s="308">
        <f t="shared" si="1"/>
        <v>180</v>
      </c>
      <c r="BQ11" s="306">
        <f t="shared" si="1"/>
        <v>70</v>
      </c>
      <c r="BR11" s="307">
        <f t="shared" si="1"/>
        <v>0</v>
      </c>
      <c r="BS11" s="307">
        <f t="shared" si="1"/>
        <v>70</v>
      </c>
      <c r="BT11" s="306">
        <f t="shared" si="1"/>
        <v>6</v>
      </c>
      <c r="BU11" s="59">
        <f t="shared" si="1"/>
        <v>0</v>
      </c>
      <c r="BV11" s="59">
        <f t="shared" si="1"/>
        <v>0</v>
      </c>
      <c r="BW11" s="62">
        <f t="shared" si="1"/>
        <v>0</v>
      </c>
      <c r="BX11" s="62">
        <f>SUM(BX12:BX48)</f>
        <v>0</v>
      </c>
      <c r="BY11" s="60">
        <f>SUM(BY12:BY48)</f>
        <v>0</v>
      </c>
      <c r="BZ11" s="61">
        <f>SUM(BZ12:BZ48)</f>
        <v>130</v>
      </c>
      <c r="CA11" s="58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</row>
    <row r="12" spans="1:133" s="48" customFormat="1" ht="72.75" customHeight="1" hidden="1">
      <c r="A12" s="170"/>
      <c r="B12" s="45">
        <v>1</v>
      </c>
      <c r="C12" s="45">
        <v>2</v>
      </c>
      <c r="D12" s="45"/>
      <c r="E12" s="45"/>
      <c r="F12" s="45"/>
      <c r="G12" s="45"/>
      <c r="H12" s="381" t="s">
        <v>150</v>
      </c>
      <c r="I12" s="174" t="s">
        <v>408</v>
      </c>
      <c r="J12" s="246"/>
      <c r="K12" s="247"/>
      <c r="L12" s="248"/>
      <c r="M12" s="249"/>
      <c r="N12" s="248"/>
      <c r="O12" s="250"/>
      <c r="P12" s="250"/>
      <c r="Q12" s="251"/>
      <c r="R12" s="252"/>
      <c r="S12" s="253"/>
      <c r="T12" s="253"/>
      <c r="U12" s="253"/>
      <c r="V12" s="254"/>
      <c r="W12" s="254"/>
      <c r="X12" s="253"/>
      <c r="Y12" s="253"/>
      <c r="Z12" s="253"/>
      <c r="AA12" s="255"/>
      <c r="AB12" s="252"/>
      <c r="AC12" s="253"/>
      <c r="AD12" s="253"/>
      <c r="AE12" s="253"/>
      <c r="AF12" s="253"/>
      <c r="AG12" s="253"/>
      <c r="AH12" s="253"/>
      <c r="AI12" s="253"/>
      <c r="AJ12" s="253"/>
      <c r="AK12" s="255"/>
      <c r="AL12" s="256"/>
      <c r="AM12" s="257"/>
      <c r="AN12" s="257"/>
      <c r="AO12" s="257"/>
      <c r="AP12" s="257"/>
      <c r="AQ12" s="257"/>
      <c r="AR12" s="257"/>
      <c r="AS12" s="257"/>
      <c r="AT12" s="257"/>
      <c r="AU12" s="258"/>
      <c r="AV12" s="256"/>
      <c r="AW12" s="257"/>
      <c r="AX12" s="257"/>
      <c r="AY12" s="257"/>
      <c r="AZ12" s="257"/>
      <c r="BA12" s="257"/>
      <c r="BB12" s="257"/>
      <c r="BC12" s="257"/>
      <c r="BD12" s="257"/>
      <c r="BE12" s="258"/>
      <c r="BF12" s="256"/>
      <c r="BG12" s="257"/>
      <c r="BH12" s="257"/>
      <c r="BI12" s="257"/>
      <c r="BJ12" s="257"/>
      <c r="BK12" s="257"/>
      <c r="BL12" s="257"/>
      <c r="BM12" s="257"/>
      <c r="BN12" s="257"/>
      <c r="BO12" s="258"/>
      <c r="BP12" s="256"/>
      <c r="BQ12" s="257"/>
      <c r="BR12" s="257"/>
      <c r="BS12" s="257"/>
      <c r="BT12" s="257"/>
      <c r="BU12" s="257"/>
      <c r="BV12" s="257"/>
      <c r="BW12" s="257"/>
      <c r="BX12" s="257"/>
      <c r="BY12" s="258"/>
      <c r="BZ12" s="259"/>
      <c r="CA12" s="558"/>
      <c r="CB12" s="46"/>
      <c r="CC12" s="46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</row>
    <row r="13" spans="1:133" ht="42.75" customHeight="1" hidden="1">
      <c r="A13" s="170"/>
      <c r="C13" s="41">
        <v>2</v>
      </c>
      <c r="H13" s="382" t="s">
        <v>147</v>
      </c>
      <c r="I13" s="205" t="s">
        <v>64</v>
      </c>
      <c r="J13" s="311"/>
      <c r="K13" s="312" t="s">
        <v>127</v>
      </c>
      <c r="L13" s="311">
        <f>SUM(R13,W13,AB13,AG13,AL13,AQ13,AV13,BA13,BF13,BK13,BP13,BU13)</f>
        <v>108</v>
      </c>
      <c r="M13" s="313">
        <f>SUM(N13:Q13)</f>
        <v>54</v>
      </c>
      <c r="N13" s="311">
        <f>SUM(T13,Y13,AD13,AI13,AN13,AS13,AX13,BC13,BH13,BM13,BR13,BW13)</f>
        <v>28</v>
      </c>
      <c r="O13" s="314"/>
      <c r="P13" s="314"/>
      <c r="Q13" s="315">
        <f>SUM(U13,Z13,AE13,AJ13,AO13,AT13,AY13,BD13,BI13,BN13,BS13,BX13)</f>
        <v>26</v>
      </c>
      <c r="R13" s="311"/>
      <c r="S13" s="314"/>
      <c r="T13" s="316"/>
      <c r="U13" s="316"/>
      <c r="V13" s="314"/>
      <c r="W13" s="314"/>
      <c r="X13" s="314"/>
      <c r="Y13" s="316"/>
      <c r="Z13" s="316"/>
      <c r="AA13" s="315"/>
      <c r="AB13" s="536">
        <v>108</v>
      </c>
      <c r="AC13" s="476">
        <f>SUM(AD13:AE13)</f>
        <v>54</v>
      </c>
      <c r="AD13" s="476">
        <v>28</v>
      </c>
      <c r="AE13" s="476">
        <v>26</v>
      </c>
      <c r="AF13" s="476">
        <v>3</v>
      </c>
      <c r="AG13" s="314"/>
      <c r="AH13" s="314"/>
      <c r="AI13" s="316"/>
      <c r="AJ13" s="316"/>
      <c r="AK13" s="314"/>
      <c r="AL13" s="311"/>
      <c r="AM13" s="314"/>
      <c r="AN13" s="316"/>
      <c r="AO13" s="316"/>
      <c r="AP13" s="314"/>
      <c r="AQ13" s="314"/>
      <c r="AR13" s="314"/>
      <c r="AS13" s="316"/>
      <c r="AT13" s="316"/>
      <c r="AU13" s="314"/>
      <c r="AV13" s="311"/>
      <c r="AW13" s="314"/>
      <c r="AX13" s="316"/>
      <c r="AY13" s="316"/>
      <c r="AZ13" s="314"/>
      <c r="BA13" s="314"/>
      <c r="BB13" s="314"/>
      <c r="BC13" s="316"/>
      <c r="BD13" s="316"/>
      <c r="BE13" s="314"/>
      <c r="BF13" s="311"/>
      <c r="BG13" s="314"/>
      <c r="BH13" s="316"/>
      <c r="BI13" s="316"/>
      <c r="BJ13" s="314"/>
      <c r="BK13" s="314"/>
      <c r="BL13" s="314"/>
      <c r="BM13" s="316"/>
      <c r="BN13" s="316"/>
      <c r="BO13" s="314"/>
      <c r="BP13" s="311"/>
      <c r="BQ13" s="314"/>
      <c r="BR13" s="316"/>
      <c r="BS13" s="316"/>
      <c r="BT13" s="314"/>
      <c r="BU13" s="314"/>
      <c r="BV13" s="314"/>
      <c r="BW13" s="316"/>
      <c r="BX13" s="316"/>
      <c r="BY13" s="315"/>
      <c r="BZ13" s="317">
        <f>SUM(V13,AA13,AF13,AK13,AP13,AU13,AZ13,BE13,BJ13,BO13,BT13,BY13)</f>
        <v>3</v>
      </c>
      <c r="CA13" s="559" t="s">
        <v>433</v>
      </c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</row>
    <row r="14" spans="1:133" ht="47.25" hidden="1">
      <c r="A14" s="170"/>
      <c r="B14" s="41">
        <v>1</v>
      </c>
      <c r="H14" s="565" t="s">
        <v>148</v>
      </c>
      <c r="I14" s="204" t="s">
        <v>541</v>
      </c>
      <c r="J14" s="354"/>
      <c r="K14" s="349" t="s">
        <v>552</v>
      </c>
      <c r="L14" s="318">
        <f>SUM(R14,W14,AB14,AG14,AL14,AQ14,AV14,BA14,BF14,BK14,BP14,BU14)</f>
        <v>108</v>
      </c>
      <c r="M14" s="320">
        <f>SUM(N14:Q14)</f>
        <v>54</v>
      </c>
      <c r="N14" s="318">
        <f>SUM(T14,Y14,AD14,AI14,AN14,AS14,AX14,BC14,BH14,BM14,BR14,BW14)</f>
        <v>32</v>
      </c>
      <c r="O14" s="321"/>
      <c r="P14" s="321"/>
      <c r="Q14" s="322">
        <f>SUM(U14,Z14,AE14,AJ14,AO14,AT14,AY14,BD14,BI14,BN14,BS14,BX14)</f>
        <v>22</v>
      </c>
      <c r="R14" s="356">
        <v>108</v>
      </c>
      <c r="S14" s="356">
        <f>SUM(T14:U14)</f>
        <v>54</v>
      </c>
      <c r="T14" s="356">
        <v>32</v>
      </c>
      <c r="U14" s="356">
        <v>22</v>
      </c>
      <c r="V14" s="418">
        <v>3</v>
      </c>
      <c r="W14" s="321"/>
      <c r="X14" s="321"/>
      <c r="Y14" s="323"/>
      <c r="Z14" s="323"/>
      <c r="AA14" s="322"/>
      <c r="AB14" s="318"/>
      <c r="AC14" s="321"/>
      <c r="AD14" s="323"/>
      <c r="AE14" s="323"/>
      <c r="AF14" s="321"/>
      <c r="AG14" s="321"/>
      <c r="AH14" s="321"/>
      <c r="AI14" s="323"/>
      <c r="AJ14" s="323"/>
      <c r="AK14" s="321"/>
      <c r="AL14" s="318"/>
      <c r="AM14" s="321"/>
      <c r="AN14" s="323"/>
      <c r="AO14" s="323"/>
      <c r="AP14" s="321"/>
      <c r="AQ14" s="321"/>
      <c r="AR14" s="321"/>
      <c r="AS14" s="323"/>
      <c r="AT14" s="323"/>
      <c r="AU14" s="321"/>
      <c r="AV14" s="318"/>
      <c r="AW14" s="321"/>
      <c r="AX14" s="323"/>
      <c r="AY14" s="323"/>
      <c r="AZ14" s="321"/>
      <c r="BA14" s="321"/>
      <c r="BB14" s="321"/>
      <c r="BC14" s="323"/>
      <c r="BD14" s="323"/>
      <c r="BE14" s="321"/>
      <c r="BF14" s="318"/>
      <c r="BG14" s="321"/>
      <c r="BH14" s="323"/>
      <c r="BI14" s="323"/>
      <c r="BJ14" s="321"/>
      <c r="BK14" s="321"/>
      <c r="BL14" s="321"/>
      <c r="BM14" s="323"/>
      <c r="BN14" s="323"/>
      <c r="BO14" s="321"/>
      <c r="BP14" s="318"/>
      <c r="BQ14" s="321"/>
      <c r="BR14" s="323"/>
      <c r="BS14" s="323"/>
      <c r="BT14" s="321"/>
      <c r="BU14" s="321"/>
      <c r="BV14" s="321"/>
      <c r="BW14" s="323"/>
      <c r="BX14" s="323"/>
      <c r="BY14" s="322"/>
      <c r="BZ14" s="324">
        <f>SUM(V14,AA14,AF14,AK14,AP14,AU14,AZ14,BE14,BJ14,BO14,BT14,BY14)</f>
        <v>3</v>
      </c>
      <c r="CA14" s="559" t="str">
        <f>МАТРИЦА!B12</f>
        <v>УК-10</v>
      </c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</row>
    <row r="15" spans="1:133" ht="71.25" customHeight="1" hidden="1">
      <c r="A15" s="170"/>
      <c r="B15" s="41">
        <v>1</v>
      </c>
      <c r="H15" s="565" t="s">
        <v>149</v>
      </c>
      <c r="I15" s="204" t="s">
        <v>542</v>
      </c>
      <c r="J15" s="354">
        <v>1</v>
      </c>
      <c r="K15" s="349"/>
      <c r="L15" s="318">
        <f>SUM(R15,W15,AB15,AG15,AL15,AQ15,AV15,BA15,BF15,BK15,BP15,BU15)</f>
        <v>108</v>
      </c>
      <c r="M15" s="320">
        <f>SUM(N15:Q15)</f>
        <v>54</v>
      </c>
      <c r="N15" s="318">
        <f>SUM(T15,Y15,AD15,AI15,AN15,AS15,AX15,BC15,BH15,BM15,BR15,BW15)</f>
        <v>26</v>
      </c>
      <c r="O15" s="321"/>
      <c r="P15" s="321"/>
      <c r="Q15" s="322">
        <f>SUM(U15,Z15,AE15,AJ15,AO15,AT15,AY15,BD15,BI15,BN15,BS15,BX15)</f>
        <v>28</v>
      </c>
      <c r="R15" s="354">
        <v>108</v>
      </c>
      <c r="S15" s="356">
        <f>SUM(T15:U15)</f>
        <v>54</v>
      </c>
      <c r="T15" s="356">
        <v>26</v>
      </c>
      <c r="U15" s="356">
        <v>28</v>
      </c>
      <c r="V15" s="418">
        <v>3</v>
      </c>
      <c r="W15" s="321"/>
      <c r="X15" s="321"/>
      <c r="Y15" s="323"/>
      <c r="Z15" s="323"/>
      <c r="AA15" s="320"/>
      <c r="AB15" s="318"/>
      <c r="AC15" s="321"/>
      <c r="AD15" s="323"/>
      <c r="AE15" s="323"/>
      <c r="AF15" s="321"/>
      <c r="AG15" s="321"/>
      <c r="AH15" s="321"/>
      <c r="AI15" s="323"/>
      <c r="AJ15" s="323"/>
      <c r="AK15" s="321"/>
      <c r="AL15" s="318"/>
      <c r="AM15" s="321"/>
      <c r="AN15" s="323"/>
      <c r="AO15" s="323"/>
      <c r="AP15" s="321"/>
      <c r="AQ15" s="321"/>
      <c r="AR15" s="321"/>
      <c r="AS15" s="323"/>
      <c r="AT15" s="323"/>
      <c r="AU15" s="321"/>
      <c r="AV15" s="318"/>
      <c r="AW15" s="321"/>
      <c r="AX15" s="323"/>
      <c r="AY15" s="323"/>
      <c r="AZ15" s="321"/>
      <c r="BA15" s="321"/>
      <c r="BB15" s="321"/>
      <c r="BC15" s="323"/>
      <c r="BD15" s="323"/>
      <c r="BE15" s="321"/>
      <c r="BF15" s="318"/>
      <c r="BG15" s="321"/>
      <c r="BH15" s="323"/>
      <c r="BI15" s="323"/>
      <c r="BJ15" s="321"/>
      <c r="BK15" s="321"/>
      <c r="BL15" s="321"/>
      <c r="BM15" s="323"/>
      <c r="BN15" s="323"/>
      <c r="BO15" s="321"/>
      <c r="BP15" s="318"/>
      <c r="BQ15" s="321"/>
      <c r="BR15" s="323"/>
      <c r="BS15" s="323"/>
      <c r="BT15" s="321"/>
      <c r="BU15" s="321"/>
      <c r="BV15" s="321"/>
      <c r="BW15" s="323"/>
      <c r="BX15" s="323"/>
      <c r="BY15" s="322"/>
      <c r="BZ15" s="324">
        <f>SUM(V15,AA15,AF15,AK15,AP15,AU15,AZ15,BE15,BJ15,BO15,BT15,BY15)</f>
        <v>3</v>
      </c>
      <c r="CA15" s="559" t="str">
        <f>МАТРИЦА!B11</f>
        <v>УК-9</v>
      </c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</row>
    <row r="16" spans="1:133" s="48" customFormat="1" ht="48" customHeight="1" hidden="1">
      <c r="A16" s="170"/>
      <c r="B16" s="45">
        <v>1</v>
      </c>
      <c r="C16" s="45"/>
      <c r="D16" s="45"/>
      <c r="E16" s="45"/>
      <c r="F16" s="45"/>
      <c r="G16" s="45"/>
      <c r="H16" s="383" t="s">
        <v>151</v>
      </c>
      <c r="I16" s="174" t="s">
        <v>156</v>
      </c>
      <c r="J16" s="325"/>
      <c r="K16" s="326"/>
      <c r="L16" s="327"/>
      <c r="M16" s="328"/>
      <c r="N16" s="327"/>
      <c r="O16" s="329"/>
      <c r="P16" s="329"/>
      <c r="Q16" s="330"/>
      <c r="R16" s="331"/>
      <c r="S16" s="332"/>
      <c r="T16" s="332"/>
      <c r="U16" s="332"/>
      <c r="V16" s="333"/>
      <c r="W16" s="333"/>
      <c r="X16" s="332"/>
      <c r="Y16" s="332"/>
      <c r="Z16" s="332"/>
      <c r="AA16" s="334"/>
      <c r="AB16" s="331"/>
      <c r="AC16" s="332"/>
      <c r="AD16" s="332"/>
      <c r="AE16" s="332"/>
      <c r="AF16" s="332"/>
      <c r="AG16" s="332"/>
      <c r="AH16" s="332"/>
      <c r="AI16" s="332"/>
      <c r="AJ16" s="332"/>
      <c r="AK16" s="334"/>
      <c r="AL16" s="335"/>
      <c r="AM16" s="336"/>
      <c r="AN16" s="336"/>
      <c r="AO16" s="336"/>
      <c r="AP16" s="336"/>
      <c r="AQ16" s="336"/>
      <c r="AR16" s="336"/>
      <c r="AS16" s="336"/>
      <c r="AT16" s="336"/>
      <c r="AU16" s="337"/>
      <c r="AV16" s="335"/>
      <c r="AW16" s="336"/>
      <c r="AX16" s="323"/>
      <c r="AY16" s="323"/>
      <c r="AZ16" s="321"/>
      <c r="BA16" s="321"/>
      <c r="BB16" s="321"/>
      <c r="BC16" s="323"/>
      <c r="BD16" s="323"/>
      <c r="BE16" s="337"/>
      <c r="BF16" s="335"/>
      <c r="BG16" s="336"/>
      <c r="BH16" s="336"/>
      <c r="BI16" s="336"/>
      <c r="BJ16" s="336"/>
      <c r="BK16" s="336"/>
      <c r="BL16" s="336"/>
      <c r="BM16" s="336"/>
      <c r="BN16" s="336"/>
      <c r="BO16" s="337"/>
      <c r="BP16" s="335"/>
      <c r="BQ16" s="336"/>
      <c r="BR16" s="336"/>
      <c r="BS16" s="336"/>
      <c r="BT16" s="336"/>
      <c r="BU16" s="336"/>
      <c r="BV16" s="336"/>
      <c r="BW16" s="336"/>
      <c r="BX16" s="336"/>
      <c r="BY16" s="337"/>
      <c r="BZ16" s="338"/>
      <c r="CA16" s="559" t="s">
        <v>466</v>
      </c>
      <c r="CB16" s="46"/>
      <c r="CC16" s="46"/>
      <c r="CD16" s="46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</row>
    <row r="17" spans="1:133" s="10" customFormat="1" ht="27.75" customHeight="1" hidden="1">
      <c r="A17" s="170"/>
      <c r="B17" s="43">
        <v>1</v>
      </c>
      <c r="C17" s="43"/>
      <c r="D17" s="43"/>
      <c r="E17" s="43"/>
      <c r="F17" s="43"/>
      <c r="G17" s="43"/>
      <c r="H17" s="384" t="s">
        <v>153</v>
      </c>
      <c r="I17" s="204" t="s">
        <v>70</v>
      </c>
      <c r="J17" s="339"/>
      <c r="K17" s="340" t="s">
        <v>574</v>
      </c>
      <c r="L17" s="339">
        <f>SUM(R17,W17,AB17,AG17,AL17,AQ17,AV17,BA17,BF17,BK17,BP17,BU17)</f>
        <v>228</v>
      </c>
      <c r="M17" s="341">
        <f>SUM(N17:Q17)</f>
        <v>150</v>
      </c>
      <c r="N17" s="339">
        <f>SUM(T17,Y17,AD17,AI17,AN17,AS17,AX17,BC17,BH17,BM17,BR17,BW17)</f>
        <v>0</v>
      </c>
      <c r="O17" s="342"/>
      <c r="P17" s="321">
        <f>SUM(U17,Z17,AE17,AJ17,AO17,AT17,AY17,BD17,BI17,BN17,BS17,BX17)</f>
        <v>150</v>
      </c>
      <c r="Q17" s="343"/>
      <c r="R17" s="339">
        <v>114</v>
      </c>
      <c r="S17" s="342">
        <f>SUM(T17:U17)</f>
        <v>76</v>
      </c>
      <c r="T17" s="344"/>
      <c r="U17" s="344">
        <v>76</v>
      </c>
      <c r="V17" s="342">
        <v>3</v>
      </c>
      <c r="W17" s="345">
        <v>114</v>
      </c>
      <c r="X17" s="346">
        <f>SUM(Y17:Z17)</f>
        <v>74</v>
      </c>
      <c r="Y17" s="344"/>
      <c r="Z17" s="344">
        <v>74</v>
      </c>
      <c r="AA17" s="343">
        <v>3</v>
      </c>
      <c r="AB17" s="339"/>
      <c r="AC17" s="342"/>
      <c r="AD17" s="344"/>
      <c r="AE17" s="344"/>
      <c r="AF17" s="342"/>
      <c r="AG17" s="345"/>
      <c r="AH17" s="342"/>
      <c r="AI17" s="344"/>
      <c r="AJ17" s="344"/>
      <c r="AK17" s="343"/>
      <c r="AL17" s="345"/>
      <c r="AM17" s="342"/>
      <c r="AN17" s="344"/>
      <c r="AO17" s="344"/>
      <c r="AP17" s="342"/>
      <c r="AQ17" s="342"/>
      <c r="AR17" s="342"/>
      <c r="AS17" s="344"/>
      <c r="AT17" s="344"/>
      <c r="AU17" s="341"/>
      <c r="AV17" s="339"/>
      <c r="AW17" s="342"/>
      <c r="AX17" s="323"/>
      <c r="AY17" s="323"/>
      <c r="AZ17" s="321"/>
      <c r="BA17" s="321"/>
      <c r="BB17" s="321"/>
      <c r="BC17" s="323"/>
      <c r="BD17" s="323"/>
      <c r="BE17" s="343"/>
      <c r="BF17" s="345"/>
      <c r="BG17" s="342"/>
      <c r="BH17" s="344"/>
      <c r="BI17" s="344"/>
      <c r="BJ17" s="342"/>
      <c r="BK17" s="342"/>
      <c r="BL17" s="342"/>
      <c r="BM17" s="344"/>
      <c r="BN17" s="344"/>
      <c r="BO17" s="341"/>
      <c r="BP17" s="339"/>
      <c r="BQ17" s="342"/>
      <c r="BR17" s="344"/>
      <c r="BS17" s="344"/>
      <c r="BT17" s="342"/>
      <c r="BU17" s="342"/>
      <c r="BV17" s="342"/>
      <c r="BW17" s="344"/>
      <c r="BX17" s="344"/>
      <c r="BY17" s="343"/>
      <c r="BZ17" s="347">
        <f>SUM(V17,AA17,AF17,AK17,AP17,AU17,AZ17,BE17,BJ17,BO17,BT17,BY17)</f>
        <v>6</v>
      </c>
      <c r="CA17" s="55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</row>
    <row r="18" spans="1:133" ht="46.5" customHeight="1" hidden="1">
      <c r="A18" s="170"/>
      <c r="B18" s="41">
        <v>1</v>
      </c>
      <c r="H18" s="384" t="s">
        <v>154</v>
      </c>
      <c r="I18" s="204" t="s">
        <v>69</v>
      </c>
      <c r="J18" s="348"/>
      <c r="K18" s="349" t="s">
        <v>141</v>
      </c>
      <c r="L18" s="339">
        <f>SUM(R18,W18,AB18,AG18,AL18,AQ18,AV18,BA18,BF18,BK18,BP18,BU18)</f>
        <v>160</v>
      </c>
      <c r="M18" s="350">
        <f>SUM(N18:Q18)</f>
        <v>72</v>
      </c>
      <c r="N18" s="348">
        <f>SUM(T18,Y18,AD18,AI18,AN18,AS18,AX18,BC18,BH18,BM18,BR18,BW18)</f>
        <v>0</v>
      </c>
      <c r="O18" s="351"/>
      <c r="P18" s="352">
        <f>SUM(U18,Z18,AE18,AJ18,AO18,AT18,AY18,BD18,BI18,BN18,BS18,BX18)</f>
        <v>72</v>
      </c>
      <c r="Q18" s="353"/>
      <c r="R18" s="354">
        <v>80</v>
      </c>
      <c r="S18" s="346">
        <f>SUM(T18:U18)</f>
        <v>38</v>
      </c>
      <c r="T18" s="355"/>
      <c r="U18" s="355">
        <v>38</v>
      </c>
      <c r="V18" s="356"/>
      <c r="W18" s="357">
        <v>80</v>
      </c>
      <c r="X18" s="358">
        <f>SUM(Y18:Z18)</f>
        <v>34</v>
      </c>
      <c r="Y18" s="359"/>
      <c r="Z18" s="359">
        <v>34</v>
      </c>
      <c r="AA18" s="360">
        <v>4</v>
      </c>
      <c r="AB18" s="348"/>
      <c r="AC18" s="346"/>
      <c r="AD18" s="355"/>
      <c r="AE18" s="355"/>
      <c r="AF18" s="342">
        <f>AB18/36</f>
        <v>0</v>
      </c>
      <c r="AG18" s="346"/>
      <c r="AH18" s="346"/>
      <c r="AI18" s="355"/>
      <c r="AJ18" s="355"/>
      <c r="AK18" s="361"/>
      <c r="AL18" s="362"/>
      <c r="AM18" s="346"/>
      <c r="AN18" s="355"/>
      <c r="AO18" s="355"/>
      <c r="AP18" s="346"/>
      <c r="AQ18" s="346"/>
      <c r="AR18" s="346"/>
      <c r="AS18" s="355"/>
      <c r="AT18" s="355"/>
      <c r="AU18" s="350"/>
      <c r="AV18" s="348"/>
      <c r="AW18" s="346"/>
      <c r="AX18" s="323"/>
      <c r="AY18" s="323"/>
      <c r="AZ18" s="321"/>
      <c r="BA18" s="321"/>
      <c r="BB18" s="321"/>
      <c r="BC18" s="323"/>
      <c r="BD18" s="323"/>
      <c r="BE18" s="353"/>
      <c r="BF18" s="362"/>
      <c r="BG18" s="346"/>
      <c r="BH18" s="355"/>
      <c r="BI18" s="355"/>
      <c r="BJ18" s="346"/>
      <c r="BK18" s="346"/>
      <c r="BL18" s="346"/>
      <c r="BM18" s="355"/>
      <c r="BN18" s="355"/>
      <c r="BO18" s="350"/>
      <c r="BP18" s="348"/>
      <c r="BQ18" s="346"/>
      <c r="BR18" s="355"/>
      <c r="BS18" s="355"/>
      <c r="BT18" s="346"/>
      <c r="BU18" s="346"/>
      <c r="BV18" s="346"/>
      <c r="BW18" s="355"/>
      <c r="BX18" s="355"/>
      <c r="BY18" s="353"/>
      <c r="BZ18" s="347">
        <f>SUM(V18,AA18,AF18,AK18,AP18,AU18,AZ18,BE18,BJ18,BO18,BT18,BY18)</f>
        <v>4</v>
      </c>
      <c r="CA18" s="559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</row>
    <row r="19" spans="1:133" s="48" customFormat="1" ht="99" customHeight="1" hidden="1">
      <c r="A19" s="170"/>
      <c r="B19" s="45">
        <v>1</v>
      </c>
      <c r="C19" s="45">
        <v>2</v>
      </c>
      <c r="D19" s="45"/>
      <c r="E19" s="45"/>
      <c r="F19" s="45"/>
      <c r="G19" s="45"/>
      <c r="H19" s="380" t="s">
        <v>155</v>
      </c>
      <c r="I19" s="173" t="s">
        <v>521</v>
      </c>
      <c r="J19" s="363"/>
      <c r="K19" s="364"/>
      <c r="L19" s="354"/>
      <c r="M19" s="365"/>
      <c r="N19" s="363"/>
      <c r="O19" s="358"/>
      <c r="P19" s="366"/>
      <c r="Q19" s="367"/>
      <c r="R19" s="354"/>
      <c r="S19" s="358"/>
      <c r="T19" s="359"/>
      <c r="U19" s="359"/>
      <c r="V19" s="356"/>
      <c r="W19" s="357"/>
      <c r="X19" s="358"/>
      <c r="Y19" s="359"/>
      <c r="Z19" s="359"/>
      <c r="AA19" s="360"/>
      <c r="AB19" s="354"/>
      <c r="AC19" s="356"/>
      <c r="AD19" s="368"/>
      <c r="AE19" s="368"/>
      <c r="AF19" s="369"/>
      <c r="AG19" s="358"/>
      <c r="AH19" s="358"/>
      <c r="AI19" s="359"/>
      <c r="AJ19" s="359"/>
      <c r="AK19" s="370"/>
      <c r="AL19" s="366"/>
      <c r="AM19" s="358"/>
      <c r="AN19" s="359"/>
      <c r="AO19" s="359"/>
      <c r="AP19" s="358"/>
      <c r="AQ19" s="358"/>
      <c r="AR19" s="358"/>
      <c r="AS19" s="359"/>
      <c r="AT19" s="359"/>
      <c r="AU19" s="365"/>
      <c r="AV19" s="363"/>
      <c r="AW19" s="358"/>
      <c r="AX19" s="323"/>
      <c r="AY19" s="323"/>
      <c r="AZ19" s="321"/>
      <c r="BA19" s="321"/>
      <c r="BB19" s="321"/>
      <c r="BC19" s="323"/>
      <c r="BD19" s="323"/>
      <c r="BE19" s="367"/>
      <c r="BF19" s="366"/>
      <c r="BG19" s="358"/>
      <c r="BH19" s="359"/>
      <c r="BI19" s="359"/>
      <c r="BJ19" s="358"/>
      <c r="BK19" s="358"/>
      <c r="BL19" s="358"/>
      <c r="BM19" s="359"/>
      <c r="BN19" s="359"/>
      <c r="BO19" s="365"/>
      <c r="BP19" s="363"/>
      <c r="BQ19" s="358"/>
      <c r="BR19" s="359"/>
      <c r="BS19" s="359"/>
      <c r="BT19" s="358"/>
      <c r="BU19" s="358"/>
      <c r="BV19" s="358"/>
      <c r="BW19" s="359"/>
      <c r="BX19" s="359"/>
      <c r="BY19" s="367"/>
      <c r="BZ19" s="371">
        <f>SUM(V19,AA19,AF19,AK19,AP19,AU19,AZ19,BE19,BJ19,BO19,BT19,BY19)</f>
        <v>0</v>
      </c>
      <c r="CA19" s="559" t="s">
        <v>645</v>
      </c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</row>
    <row r="20" spans="1:133" ht="49.5" customHeight="1" hidden="1">
      <c r="A20" s="170"/>
      <c r="B20" s="41">
        <v>1</v>
      </c>
      <c r="H20" s="74" t="s">
        <v>157</v>
      </c>
      <c r="I20" s="204" t="s">
        <v>169</v>
      </c>
      <c r="J20" s="372"/>
      <c r="K20" s="373">
        <v>2</v>
      </c>
      <c r="L20" s="318">
        <f>SUM(R20,W20,AB20,AG20,AL20,AQ20,AV20,BA20,BF20,BK20,BP20,BU20)</f>
        <v>108</v>
      </c>
      <c r="M20" s="374">
        <f>SUM(N20:Q20)</f>
        <v>36</v>
      </c>
      <c r="N20" s="372">
        <f>SUM(T20,Y20,AD20,AI20,AN20,AS20,AX20,BC20,BH20,BM20,BR20,BW20)</f>
        <v>0</v>
      </c>
      <c r="O20" s="352">
        <f>SUM(U20,Z20,AE20,AJ20,AO20,AT20,AY20,BD20,BI20,BN20,BS20,BX20)-P20</f>
        <v>0</v>
      </c>
      <c r="P20" s="375">
        <f>SUM(U20,Z20,AE20,AJ20,AO20,AT20,AY20,BD20,BI20,BN20,BS20,BX20)</f>
        <v>36</v>
      </c>
      <c r="Q20" s="376"/>
      <c r="R20" s="318"/>
      <c r="S20" s="352"/>
      <c r="T20" s="355"/>
      <c r="U20" s="355"/>
      <c r="V20" s="377"/>
      <c r="W20" s="358">
        <v>108</v>
      </c>
      <c r="X20" s="352">
        <f>SUM(Y20:Z20)</f>
        <v>36</v>
      </c>
      <c r="Y20" s="355"/>
      <c r="Z20" s="355">
        <v>36</v>
      </c>
      <c r="AA20" s="376">
        <v>3</v>
      </c>
      <c r="AB20" s="339"/>
      <c r="AC20" s="346"/>
      <c r="AD20" s="355"/>
      <c r="AE20" s="355"/>
      <c r="AF20" s="342"/>
      <c r="AG20" s="352"/>
      <c r="AH20" s="352"/>
      <c r="AI20" s="355"/>
      <c r="AJ20" s="355"/>
      <c r="AK20" s="378"/>
      <c r="AL20" s="375"/>
      <c r="AM20" s="352"/>
      <c r="AN20" s="355"/>
      <c r="AO20" s="355"/>
      <c r="AP20" s="352"/>
      <c r="AQ20" s="352"/>
      <c r="AR20" s="352"/>
      <c r="AS20" s="355"/>
      <c r="AT20" s="355"/>
      <c r="AU20" s="374"/>
      <c r="AV20" s="372"/>
      <c r="AW20" s="352"/>
      <c r="AX20" s="323"/>
      <c r="AY20" s="323"/>
      <c r="AZ20" s="321"/>
      <c r="BA20" s="321"/>
      <c r="BB20" s="321"/>
      <c r="BC20" s="323"/>
      <c r="BD20" s="323"/>
      <c r="BE20" s="376"/>
      <c r="BF20" s="375"/>
      <c r="BG20" s="352"/>
      <c r="BH20" s="355"/>
      <c r="BI20" s="355"/>
      <c r="BJ20" s="352"/>
      <c r="BK20" s="352"/>
      <c r="BL20" s="352"/>
      <c r="BM20" s="355"/>
      <c r="BN20" s="355"/>
      <c r="BO20" s="374"/>
      <c r="BP20" s="372"/>
      <c r="BQ20" s="352"/>
      <c r="BR20" s="355"/>
      <c r="BS20" s="355"/>
      <c r="BT20" s="352"/>
      <c r="BU20" s="352"/>
      <c r="BV20" s="352"/>
      <c r="BW20" s="355"/>
      <c r="BX20" s="355"/>
      <c r="BY20" s="376"/>
      <c r="BZ20" s="379">
        <f>SUM(V20,AA20,AF20,AK20,AP20,AU20,AZ20,BE20,BJ20,BO20,BT20,BY20)</f>
        <v>3</v>
      </c>
      <c r="CA20" s="559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</row>
    <row r="21" spans="1:133" ht="47.25" customHeight="1" hidden="1">
      <c r="A21" s="170"/>
      <c r="C21" s="41">
        <v>2</v>
      </c>
      <c r="H21" s="74" t="s">
        <v>197</v>
      </c>
      <c r="I21" s="206" t="s">
        <v>202</v>
      </c>
      <c r="J21" s="372"/>
      <c r="K21" s="373">
        <v>3</v>
      </c>
      <c r="L21" s="318">
        <f>SUM(R21,W21,AB21,AG21,AL21,AQ21,AV21,BA21,BF21,BK21,BP21,BU21)</f>
        <v>108</v>
      </c>
      <c r="M21" s="374">
        <f>SUM(N21:Q21)</f>
        <v>36</v>
      </c>
      <c r="N21" s="372">
        <f>SUM(T21,Y21,AD21,AI21,AN21,AS21,AX21,BC21,BH21,BM21,BR21,BW21)</f>
        <v>6</v>
      </c>
      <c r="O21" s="352"/>
      <c r="P21" s="352">
        <f>SUM(U21,Z21,AE21,AJ21,AO21,AT21,AY21,BD21,BI21,BN21,BS21,BX21)</f>
        <v>30</v>
      </c>
      <c r="Q21" s="376"/>
      <c r="R21" s="318"/>
      <c r="S21" s="352"/>
      <c r="T21" s="355"/>
      <c r="U21" s="355"/>
      <c r="V21" s="377"/>
      <c r="W21" s="352"/>
      <c r="X21" s="352">
        <f>SUM(Y21:Z21)</f>
        <v>0</v>
      </c>
      <c r="Y21" s="355"/>
      <c r="Z21" s="355"/>
      <c r="AA21" s="376">
        <f>W21/36</f>
        <v>0</v>
      </c>
      <c r="AB21" s="318">
        <v>108</v>
      </c>
      <c r="AC21" s="352">
        <f>SUM(AD21:AE21)</f>
        <v>36</v>
      </c>
      <c r="AD21" s="355">
        <v>6</v>
      </c>
      <c r="AE21" s="355">
        <v>30</v>
      </c>
      <c r="AF21" s="321">
        <v>3</v>
      </c>
      <c r="AG21" s="321"/>
      <c r="AH21" s="352"/>
      <c r="AI21" s="355"/>
      <c r="AJ21" s="355"/>
      <c r="AK21" s="322"/>
      <c r="AL21" s="318">
        <f>AM21*1.4</f>
        <v>0</v>
      </c>
      <c r="AM21" s="352">
        <f>SUM(AN21:AO21)</f>
        <v>0</v>
      </c>
      <c r="AN21" s="355"/>
      <c r="AO21" s="355"/>
      <c r="AP21" s="321">
        <f>AL21/36</f>
        <v>0</v>
      </c>
      <c r="AQ21" s="352"/>
      <c r="AR21" s="352"/>
      <c r="AS21" s="355"/>
      <c r="AT21" s="355"/>
      <c r="AU21" s="374"/>
      <c r="AV21" s="372"/>
      <c r="AW21" s="352"/>
      <c r="AX21" s="323"/>
      <c r="AY21" s="323"/>
      <c r="AZ21" s="321"/>
      <c r="BA21" s="321"/>
      <c r="BB21" s="321"/>
      <c r="BC21" s="323"/>
      <c r="BD21" s="323"/>
      <c r="BE21" s="376"/>
      <c r="BF21" s="375"/>
      <c r="BG21" s="352"/>
      <c r="BH21" s="355"/>
      <c r="BI21" s="355"/>
      <c r="BJ21" s="352"/>
      <c r="BK21" s="352"/>
      <c r="BL21" s="352"/>
      <c r="BM21" s="355"/>
      <c r="BN21" s="355"/>
      <c r="BO21" s="374"/>
      <c r="BP21" s="372"/>
      <c r="BQ21" s="352"/>
      <c r="BR21" s="355"/>
      <c r="BS21" s="355"/>
      <c r="BT21" s="352"/>
      <c r="BU21" s="352"/>
      <c r="BV21" s="352"/>
      <c r="BW21" s="355"/>
      <c r="BX21" s="355"/>
      <c r="BY21" s="376"/>
      <c r="BZ21" s="263">
        <f>SUM(V21,AA21,AF21,AK21,AP21,AU21,AZ21,BE21,BJ21,BO21,BT21,BY21)</f>
        <v>3</v>
      </c>
      <c r="CA21" s="559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</row>
    <row r="22" spans="1:133" s="48" customFormat="1" ht="54.75" customHeight="1" hidden="1">
      <c r="A22" s="170"/>
      <c r="B22" s="45">
        <v>1</v>
      </c>
      <c r="C22" s="45"/>
      <c r="D22" s="45"/>
      <c r="E22" s="45"/>
      <c r="F22" s="45"/>
      <c r="G22" s="45"/>
      <c r="H22" s="70" t="s">
        <v>158</v>
      </c>
      <c r="I22" s="174" t="s">
        <v>152</v>
      </c>
      <c r="J22" s="325"/>
      <c r="K22" s="326"/>
      <c r="L22" s="327"/>
      <c r="M22" s="328"/>
      <c r="N22" s="327"/>
      <c r="O22" s="329"/>
      <c r="P22" s="329"/>
      <c r="Q22" s="330"/>
      <c r="R22" s="331"/>
      <c r="S22" s="332"/>
      <c r="T22" s="332"/>
      <c r="U22" s="332"/>
      <c r="V22" s="333"/>
      <c r="W22" s="333"/>
      <c r="X22" s="332"/>
      <c r="Y22" s="332"/>
      <c r="Z22" s="332"/>
      <c r="AA22" s="334"/>
      <c r="AB22" s="331"/>
      <c r="AC22" s="332"/>
      <c r="AD22" s="332"/>
      <c r="AE22" s="332"/>
      <c r="AF22" s="332"/>
      <c r="AG22" s="332"/>
      <c r="AH22" s="332"/>
      <c r="AI22" s="332"/>
      <c r="AJ22" s="332"/>
      <c r="AK22" s="334"/>
      <c r="AL22" s="335"/>
      <c r="AM22" s="336"/>
      <c r="AN22" s="336"/>
      <c r="AO22" s="336"/>
      <c r="AP22" s="336"/>
      <c r="AQ22" s="336"/>
      <c r="AR22" s="336"/>
      <c r="AS22" s="336"/>
      <c r="AT22" s="336"/>
      <c r="AU22" s="337"/>
      <c r="AV22" s="335"/>
      <c r="AW22" s="336"/>
      <c r="AX22" s="323"/>
      <c r="AY22" s="323"/>
      <c r="AZ22" s="321"/>
      <c r="BA22" s="321"/>
      <c r="BB22" s="321"/>
      <c r="BC22" s="323"/>
      <c r="BD22" s="323"/>
      <c r="BE22" s="337"/>
      <c r="BF22" s="335"/>
      <c r="BG22" s="336"/>
      <c r="BH22" s="336"/>
      <c r="BI22" s="336"/>
      <c r="BJ22" s="336"/>
      <c r="BK22" s="336"/>
      <c r="BL22" s="336"/>
      <c r="BM22" s="336"/>
      <c r="BN22" s="336"/>
      <c r="BO22" s="337"/>
      <c r="BP22" s="335"/>
      <c r="BQ22" s="336"/>
      <c r="BR22" s="336"/>
      <c r="BS22" s="336"/>
      <c r="BT22" s="336"/>
      <c r="BU22" s="336"/>
      <c r="BV22" s="336"/>
      <c r="BW22" s="336"/>
      <c r="BX22" s="336"/>
      <c r="BY22" s="337"/>
      <c r="BZ22" s="260"/>
      <c r="CA22" s="583"/>
      <c r="CB22" s="46"/>
      <c r="CC22" s="46"/>
      <c r="CD22" s="46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</row>
    <row r="23" spans="1:133" s="24" customFormat="1" ht="72.75" customHeight="1" hidden="1">
      <c r="A23" s="171"/>
      <c r="B23" s="41">
        <v>1</v>
      </c>
      <c r="C23" s="41"/>
      <c r="D23" s="41"/>
      <c r="E23" s="41"/>
      <c r="F23" s="41"/>
      <c r="G23" s="41"/>
      <c r="H23" s="74" t="s">
        <v>159</v>
      </c>
      <c r="I23" s="204" t="s">
        <v>66</v>
      </c>
      <c r="J23" s="318">
        <v>2</v>
      </c>
      <c r="K23" s="322">
        <v>1</v>
      </c>
      <c r="L23" s="318">
        <f>SUM(R23,W23,AB23,AG23,AL23,AQ23,AV23,BA23,BF23,BK23,BP23,BU23)</f>
        <v>216</v>
      </c>
      <c r="M23" s="320">
        <f>SUM(N23:Q23)</f>
        <v>86</v>
      </c>
      <c r="N23" s="318">
        <f>SUM(T23,Y23,AD23,AI23,AN23,AS23,AX23,BC23,BH23,BM23,BR23,BW23)</f>
        <v>16</v>
      </c>
      <c r="O23" s="321">
        <f>SUM(U23,Z23,AE23,AJ23,AO23,AT23,AY23,BD23,BI23,BN23,BS23,BX23)</f>
        <v>70</v>
      </c>
      <c r="P23" s="321"/>
      <c r="Q23" s="322"/>
      <c r="R23" s="318">
        <v>108</v>
      </c>
      <c r="S23" s="321">
        <f>SUM(T23:U23)</f>
        <v>44</v>
      </c>
      <c r="T23" s="344">
        <v>8</v>
      </c>
      <c r="U23" s="344">
        <v>36</v>
      </c>
      <c r="V23" s="313">
        <v>3</v>
      </c>
      <c r="W23" s="321">
        <v>108</v>
      </c>
      <c r="X23" s="321">
        <f>SUM(Y23:Z23)</f>
        <v>42</v>
      </c>
      <c r="Y23" s="344">
        <v>8</v>
      </c>
      <c r="Z23" s="344">
        <v>34</v>
      </c>
      <c r="AA23" s="322">
        <v>3</v>
      </c>
      <c r="AB23" s="318"/>
      <c r="AC23" s="321"/>
      <c r="AD23" s="344"/>
      <c r="AE23" s="344"/>
      <c r="AF23" s="321"/>
      <c r="AG23" s="321"/>
      <c r="AH23" s="321"/>
      <c r="AI23" s="344"/>
      <c r="AJ23" s="344"/>
      <c r="AK23" s="322"/>
      <c r="AL23" s="385"/>
      <c r="AM23" s="321"/>
      <c r="AN23" s="344"/>
      <c r="AO23" s="344"/>
      <c r="AP23" s="321"/>
      <c r="AQ23" s="321"/>
      <c r="AR23" s="321"/>
      <c r="AS23" s="344"/>
      <c r="AT23" s="344"/>
      <c r="AU23" s="320"/>
      <c r="AV23" s="318"/>
      <c r="AW23" s="321"/>
      <c r="AX23" s="323"/>
      <c r="AY23" s="323"/>
      <c r="AZ23" s="321"/>
      <c r="BA23" s="321"/>
      <c r="BB23" s="321"/>
      <c r="BC23" s="323"/>
      <c r="BD23" s="323"/>
      <c r="BE23" s="322"/>
      <c r="BF23" s="385"/>
      <c r="BG23" s="321"/>
      <c r="BH23" s="344"/>
      <c r="BI23" s="344"/>
      <c r="BJ23" s="321"/>
      <c r="BK23" s="321"/>
      <c r="BL23" s="321"/>
      <c r="BM23" s="344"/>
      <c r="BN23" s="344"/>
      <c r="BO23" s="320"/>
      <c r="BP23" s="318"/>
      <c r="BQ23" s="321"/>
      <c r="BR23" s="344"/>
      <c r="BS23" s="344"/>
      <c r="BT23" s="321"/>
      <c r="BU23" s="321"/>
      <c r="BV23" s="321"/>
      <c r="BW23" s="344"/>
      <c r="BX23" s="344"/>
      <c r="BY23" s="322"/>
      <c r="BZ23" s="263">
        <f>SUM(V23,AA23,AF23,AK23,AP23,AU23,AZ23,BE23,BJ23,BO23,BT23,BY23)</f>
        <v>6</v>
      </c>
      <c r="CA23" s="559" t="str">
        <f>МАТРИЦА!B20</f>
        <v>БПК-1</v>
      </c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</row>
    <row r="24" spans="1:133" ht="72" customHeight="1" hidden="1">
      <c r="A24" s="170"/>
      <c r="B24" s="41">
        <v>1</v>
      </c>
      <c r="H24" s="74" t="s">
        <v>162</v>
      </c>
      <c r="I24" s="204" t="s">
        <v>170</v>
      </c>
      <c r="J24" s="318">
        <v>2</v>
      </c>
      <c r="K24" s="319">
        <v>1</v>
      </c>
      <c r="L24" s="318">
        <f>SUM(R24,W24,AB24,AG24,AL24,AQ24,AV24,BA24,BF24,BK24,BP24,BU24)</f>
        <v>216</v>
      </c>
      <c r="M24" s="320">
        <f>SUM(N24:Q24)</f>
        <v>86</v>
      </c>
      <c r="N24" s="318">
        <f>SUM(T24,Y24,AD24,AI24,AN24,AS24,AX24,BC24,BH24,BM24,BR24,BW24)</f>
        <v>16</v>
      </c>
      <c r="O24" s="321">
        <f>SUM(U24,Z24,AE24,AJ24,AO24,AT24,AY24,BD24,BI24,BN24,BS24,BX24)-P24</f>
        <v>43</v>
      </c>
      <c r="P24" s="385">
        <v>27</v>
      </c>
      <c r="Q24" s="322"/>
      <c r="R24" s="318">
        <v>108</v>
      </c>
      <c r="S24" s="321">
        <f>SUM(T24:U24)</f>
        <v>44</v>
      </c>
      <c r="T24" s="344">
        <v>8</v>
      </c>
      <c r="U24" s="344">
        <v>36</v>
      </c>
      <c r="V24" s="313">
        <v>3</v>
      </c>
      <c r="W24" s="321">
        <v>108</v>
      </c>
      <c r="X24" s="321">
        <f>SUM(Y24:Z24)</f>
        <v>42</v>
      </c>
      <c r="Y24" s="344">
        <v>8</v>
      </c>
      <c r="Z24" s="344">
        <v>34</v>
      </c>
      <c r="AA24" s="322">
        <v>3</v>
      </c>
      <c r="AB24" s="318"/>
      <c r="AC24" s="321"/>
      <c r="AD24" s="344"/>
      <c r="AE24" s="344"/>
      <c r="AF24" s="321"/>
      <c r="AG24" s="321"/>
      <c r="AH24" s="321"/>
      <c r="AI24" s="344"/>
      <c r="AJ24" s="344"/>
      <c r="AK24" s="322"/>
      <c r="AL24" s="385"/>
      <c r="AM24" s="321"/>
      <c r="AN24" s="344"/>
      <c r="AO24" s="344"/>
      <c r="AP24" s="321"/>
      <c r="AQ24" s="321"/>
      <c r="AR24" s="321"/>
      <c r="AS24" s="344"/>
      <c r="AT24" s="344"/>
      <c r="AU24" s="320"/>
      <c r="AV24" s="318"/>
      <c r="AW24" s="321"/>
      <c r="AX24" s="323"/>
      <c r="AY24" s="323"/>
      <c r="AZ24" s="321"/>
      <c r="BA24" s="321"/>
      <c r="BB24" s="321"/>
      <c r="BC24" s="323"/>
      <c r="BD24" s="323"/>
      <c r="BE24" s="322"/>
      <c r="BF24" s="385"/>
      <c r="BG24" s="321"/>
      <c r="BH24" s="344"/>
      <c r="BI24" s="344"/>
      <c r="BJ24" s="321"/>
      <c r="BK24" s="321"/>
      <c r="BL24" s="321"/>
      <c r="BM24" s="344"/>
      <c r="BN24" s="344"/>
      <c r="BO24" s="320"/>
      <c r="BP24" s="318"/>
      <c r="BQ24" s="321"/>
      <c r="BR24" s="344"/>
      <c r="BS24" s="344"/>
      <c r="BT24" s="321"/>
      <c r="BU24" s="321"/>
      <c r="BV24" s="321"/>
      <c r="BW24" s="344"/>
      <c r="BX24" s="344"/>
      <c r="BY24" s="322"/>
      <c r="BZ24" s="263">
        <f>SUM(V24,AA24,AF24,AK24,AP24,AU24,AZ24,BE24,BJ24,BO24,BT24,BY24)</f>
        <v>6</v>
      </c>
      <c r="CA24" s="559" t="str">
        <f>МАТРИЦА!B21</f>
        <v>БПК-2</v>
      </c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</row>
    <row r="25" spans="1:133" s="48" customFormat="1" ht="53.25" customHeight="1" hidden="1">
      <c r="A25" s="170"/>
      <c r="B25" s="45">
        <v>1</v>
      </c>
      <c r="C25" s="45">
        <v>2</v>
      </c>
      <c r="D25" s="45"/>
      <c r="E25" s="45"/>
      <c r="F25" s="45"/>
      <c r="G25" s="45"/>
      <c r="H25" s="75" t="s">
        <v>160</v>
      </c>
      <c r="I25" s="175" t="s">
        <v>374</v>
      </c>
      <c r="J25" s="386"/>
      <c r="K25" s="387"/>
      <c r="L25" s="386"/>
      <c r="M25" s="388"/>
      <c r="N25" s="386"/>
      <c r="O25" s="389"/>
      <c r="P25" s="389"/>
      <c r="Q25" s="390"/>
      <c r="R25" s="386"/>
      <c r="S25" s="389"/>
      <c r="T25" s="391"/>
      <c r="U25" s="391"/>
      <c r="V25" s="389"/>
      <c r="W25" s="392"/>
      <c r="X25" s="389"/>
      <c r="Y25" s="391"/>
      <c r="Z25" s="391"/>
      <c r="AA25" s="390"/>
      <c r="AB25" s="386"/>
      <c r="AC25" s="389"/>
      <c r="AD25" s="391"/>
      <c r="AE25" s="391"/>
      <c r="AF25" s="389"/>
      <c r="AG25" s="392"/>
      <c r="AH25" s="389"/>
      <c r="AI25" s="391"/>
      <c r="AJ25" s="391"/>
      <c r="AK25" s="390"/>
      <c r="AL25" s="392"/>
      <c r="AM25" s="389"/>
      <c r="AN25" s="391"/>
      <c r="AO25" s="391"/>
      <c r="AP25" s="389"/>
      <c r="AQ25" s="389"/>
      <c r="AR25" s="389"/>
      <c r="AS25" s="391"/>
      <c r="AT25" s="391"/>
      <c r="AU25" s="388"/>
      <c r="AV25" s="386"/>
      <c r="AW25" s="389"/>
      <c r="AX25" s="323"/>
      <c r="AY25" s="323"/>
      <c r="AZ25" s="321"/>
      <c r="BA25" s="321"/>
      <c r="BB25" s="321"/>
      <c r="BC25" s="323"/>
      <c r="BD25" s="323"/>
      <c r="BE25" s="390"/>
      <c r="BF25" s="392"/>
      <c r="BG25" s="389"/>
      <c r="BH25" s="391"/>
      <c r="BI25" s="391"/>
      <c r="BJ25" s="389"/>
      <c r="BK25" s="389"/>
      <c r="BL25" s="389"/>
      <c r="BM25" s="391"/>
      <c r="BN25" s="391"/>
      <c r="BO25" s="388"/>
      <c r="BP25" s="386"/>
      <c r="BQ25" s="389"/>
      <c r="BR25" s="391"/>
      <c r="BS25" s="391"/>
      <c r="BT25" s="389"/>
      <c r="BU25" s="389"/>
      <c r="BV25" s="389"/>
      <c r="BW25" s="391"/>
      <c r="BX25" s="391"/>
      <c r="BY25" s="390"/>
      <c r="BZ25" s="264"/>
      <c r="CA25" s="559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</row>
    <row r="26" spans="1:133" s="26" customFormat="1" ht="48" customHeight="1" hidden="1">
      <c r="A26" s="171"/>
      <c r="B26" s="43">
        <v>1</v>
      </c>
      <c r="C26" s="43">
        <v>2</v>
      </c>
      <c r="D26" s="43"/>
      <c r="E26" s="43"/>
      <c r="F26" s="43"/>
      <c r="G26" s="43"/>
      <c r="H26" s="74" t="s">
        <v>165</v>
      </c>
      <c r="I26" s="204" t="s">
        <v>71</v>
      </c>
      <c r="J26" s="393">
        <v>3</v>
      </c>
      <c r="K26" s="340" t="s">
        <v>73</v>
      </c>
      <c r="L26" s="339">
        <f>SUM(R26,W26,AB26,AG26,AL26,AQ26,AV26,BA26,BF26,BK26,BP26,BU26)</f>
        <v>414</v>
      </c>
      <c r="M26" s="341">
        <f>SUM(N26:Q26)</f>
        <v>221</v>
      </c>
      <c r="N26" s="339">
        <f>SUM(T26,Y26,AD26,AI26,AN26,AS26,AX26,BC26,BH26,BM26,BR26,BW26)</f>
        <v>26</v>
      </c>
      <c r="O26" s="342">
        <f>SUM(U26,Z26,AE26,AJ26,AO26,AT26,AY26,BD26,BI26,BN26,BS26,BX26)-P26</f>
        <v>195</v>
      </c>
      <c r="P26" s="345"/>
      <c r="Q26" s="343"/>
      <c r="R26" s="339">
        <v>108</v>
      </c>
      <c r="S26" s="342">
        <f>SUM(T26:U26)</f>
        <v>55</v>
      </c>
      <c r="T26" s="344">
        <v>4</v>
      </c>
      <c r="U26" s="344">
        <v>51</v>
      </c>
      <c r="V26" s="342">
        <v>3</v>
      </c>
      <c r="W26" s="357">
        <v>198</v>
      </c>
      <c r="X26" s="356">
        <f>SUM(Y26:Z26)</f>
        <v>104</v>
      </c>
      <c r="Y26" s="368">
        <v>14</v>
      </c>
      <c r="Z26" s="368">
        <v>90</v>
      </c>
      <c r="AA26" s="360">
        <v>6</v>
      </c>
      <c r="AB26" s="339">
        <v>108</v>
      </c>
      <c r="AC26" s="342">
        <f>SUM(AD26:AE26)</f>
        <v>62</v>
      </c>
      <c r="AD26" s="344">
        <v>8</v>
      </c>
      <c r="AE26" s="344">
        <v>54</v>
      </c>
      <c r="AF26" s="342">
        <v>3</v>
      </c>
      <c r="AG26" s="342"/>
      <c r="AH26" s="342"/>
      <c r="AI26" s="344"/>
      <c r="AJ26" s="344"/>
      <c r="AK26" s="343"/>
      <c r="AL26" s="345"/>
      <c r="AM26" s="342"/>
      <c r="AN26" s="344"/>
      <c r="AO26" s="344"/>
      <c r="AP26" s="342"/>
      <c r="AQ26" s="342"/>
      <c r="AR26" s="342"/>
      <c r="AS26" s="344"/>
      <c r="AT26" s="344"/>
      <c r="AU26" s="341"/>
      <c r="AV26" s="339"/>
      <c r="AW26" s="342"/>
      <c r="AX26" s="323"/>
      <c r="AY26" s="323"/>
      <c r="AZ26" s="321"/>
      <c r="BA26" s="321"/>
      <c r="BB26" s="321"/>
      <c r="BC26" s="323"/>
      <c r="BD26" s="323"/>
      <c r="BE26" s="343"/>
      <c r="BF26" s="345"/>
      <c r="BG26" s="342"/>
      <c r="BH26" s="344"/>
      <c r="BI26" s="344"/>
      <c r="BJ26" s="342"/>
      <c r="BK26" s="342"/>
      <c r="BL26" s="342"/>
      <c r="BM26" s="344"/>
      <c r="BN26" s="344"/>
      <c r="BO26" s="341"/>
      <c r="BP26" s="339"/>
      <c r="BQ26" s="342"/>
      <c r="BR26" s="344"/>
      <c r="BS26" s="344"/>
      <c r="BT26" s="342"/>
      <c r="BU26" s="342"/>
      <c r="BV26" s="342"/>
      <c r="BW26" s="344"/>
      <c r="BX26" s="344"/>
      <c r="BY26" s="343"/>
      <c r="BZ26" s="261">
        <f>SUM(V26,AA26,AF26,AK26,AP26,AU26,AZ26,BE26,BJ26,BO26,BT26,BY26)</f>
        <v>12</v>
      </c>
      <c r="CA26" s="559" t="str">
        <f>МАТРИЦА!B22</f>
        <v>БПК-3</v>
      </c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</row>
    <row r="27" spans="1:133" ht="72.75" customHeight="1" hidden="1">
      <c r="A27" s="170"/>
      <c r="B27" s="43">
        <v>1</v>
      </c>
      <c r="C27" s="43">
        <v>2</v>
      </c>
      <c r="H27" s="74" t="s">
        <v>166</v>
      </c>
      <c r="I27" s="204" t="s">
        <v>72</v>
      </c>
      <c r="J27" s="318">
        <v>3</v>
      </c>
      <c r="K27" s="319">
        <v>2</v>
      </c>
      <c r="L27" s="318">
        <f>SUM(R27,W27,AB27,AG27,AL27,AQ27,AV27,BA27,BF27,BK27,BP27,BU27)</f>
        <v>222</v>
      </c>
      <c r="M27" s="320">
        <f>SUM(N27:Q27)</f>
        <v>137</v>
      </c>
      <c r="N27" s="318">
        <f>SUM(T27,Y27,AD27,AI27,AN27,AS27,AX27,BC27,BH27,BM27,BR27,BW27)</f>
        <v>32</v>
      </c>
      <c r="O27" s="321">
        <f>SUM(U27,Z27,AE27,AJ27,AO27,AT27,AY27,BD27,BI27,BN27,BS27,BX27)-P27</f>
        <v>105</v>
      </c>
      <c r="P27" s="385"/>
      <c r="Q27" s="322"/>
      <c r="R27" s="318">
        <f>S27*1.45</f>
        <v>0</v>
      </c>
      <c r="S27" s="321">
        <f>SUM(T27:U27)</f>
        <v>0</v>
      </c>
      <c r="T27" s="344"/>
      <c r="U27" s="344"/>
      <c r="V27" s="321">
        <f>R27/36</f>
        <v>0</v>
      </c>
      <c r="W27" s="385">
        <v>108</v>
      </c>
      <c r="X27" s="321">
        <f>SUM(Y27:Z27)</f>
        <v>67</v>
      </c>
      <c r="Y27" s="344">
        <v>16</v>
      </c>
      <c r="Z27" s="344">
        <v>51</v>
      </c>
      <c r="AA27" s="322">
        <v>3</v>
      </c>
      <c r="AB27" s="339">
        <v>114</v>
      </c>
      <c r="AC27" s="321">
        <f>SUM(AD27:AE27)</f>
        <v>70</v>
      </c>
      <c r="AD27" s="344">
        <v>16</v>
      </c>
      <c r="AE27" s="344">
        <v>54</v>
      </c>
      <c r="AF27" s="321">
        <v>3</v>
      </c>
      <c r="AG27" s="321"/>
      <c r="AH27" s="321">
        <f>SUM(AI27:AJ27)</f>
        <v>0</v>
      </c>
      <c r="AI27" s="344"/>
      <c r="AJ27" s="344"/>
      <c r="AK27" s="322"/>
      <c r="AL27" s="385"/>
      <c r="AM27" s="321"/>
      <c r="AN27" s="344"/>
      <c r="AO27" s="344"/>
      <c r="AP27" s="321"/>
      <c r="AQ27" s="321"/>
      <c r="AR27" s="321"/>
      <c r="AS27" s="344"/>
      <c r="AT27" s="344"/>
      <c r="AU27" s="320"/>
      <c r="AV27" s="318"/>
      <c r="AW27" s="321"/>
      <c r="AX27" s="323"/>
      <c r="AY27" s="323"/>
      <c r="AZ27" s="321"/>
      <c r="BA27" s="321"/>
      <c r="BB27" s="321"/>
      <c r="BC27" s="323"/>
      <c r="BD27" s="323"/>
      <c r="BE27" s="322"/>
      <c r="BF27" s="385"/>
      <c r="BG27" s="321"/>
      <c r="BH27" s="344"/>
      <c r="BI27" s="344"/>
      <c r="BJ27" s="321"/>
      <c r="BK27" s="321"/>
      <c r="BL27" s="321"/>
      <c r="BM27" s="344"/>
      <c r="BN27" s="344"/>
      <c r="BO27" s="320"/>
      <c r="BP27" s="318"/>
      <c r="BQ27" s="321"/>
      <c r="BR27" s="344"/>
      <c r="BS27" s="344"/>
      <c r="BT27" s="321"/>
      <c r="BU27" s="321"/>
      <c r="BV27" s="321"/>
      <c r="BW27" s="344"/>
      <c r="BX27" s="344"/>
      <c r="BY27" s="322"/>
      <c r="BZ27" s="263">
        <f>SUM(V27,AA27,AF27,AK27,AP27,AU27,AZ27,BE27,BJ27,BO27,BT27,BY27)</f>
        <v>6</v>
      </c>
      <c r="CA27" s="559" t="str">
        <f>МАТРИЦА!B23</f>
        <v>БПК-4</v>
      </c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</row>
    <row r="28" spans="1:133" s="48" customFormat="1" ht="51" customHeight="1" hidden="1">
      <c r="A28" s="170"/>
      <c r="B28" s="45">
        <v>1</v>
      </c>
      <c r="C28" s="45"/>
      <c r="D28" s="45"/>
      <c r="E28" s="45"/>
      <c r="F28" s="45"/>
      <c r="G28" s="45"/>
      <c r="H28" s="75" t="s">
        <v>161</v>
      </c>
      <c r="I28" s="174" t="s">
        <v>210</v>
      </c>
      <c r="J28" s="394"/>
      <c r="K28" s="395"/>
      <c r="L28" s="396"/>
      <c r="M28" s="328"/>
      <c r="N28" s="396"/>
      <c r="O28" s="397"/>
      <c r="P28" s="397"/>
      <c r="Q28" s="330"/>
      <c r="R28" s="398"/>
      <c r="S28" s="399"/>
      <c r="T28" s="399"/>
      <c r="U28" s="399"/>
      <c r="V28" s="400"/>
      <c r="W28" s="400"/>
      <c r="X28" s="399"/>
      <c r="Y28" s="399"/>
      <c r="Z28" s="399"/>
      <c r="AA28" s="401"/>
      <c r="AB28" s="398"/>
      <c r="AC28" s="399"/>
      <c r="AD28" s="399"/>
      <c r="AE28" s="399"/>
      <c r="AF28" s="402"/>
      <c r="AG28" s="399"/>
      <c r="AH28" s="399"/>
      <c r="AI28" s="399"/>
      <c r="AJ28" s="399"/>
      <c r="AK28" s="401"/>
      <c r="AL28" s="403"/>
      <c r="AM28" s="404"/>
      <c r="AN28" s="404"/>
      <c r="AO28" s="404"/>
      <c r="AP28" s="336"/>
      <c r="AQ28" s="404"/>
      <c r="AR28" s="404"/>
      <c r="AS28" s="404"/>
      <c r="AT28" s="404"/>
      <c r="AU28" s="405"/>
      <c r="AV28" s="403"/>
      <c r="AW28" s="404"/>
      <c r="AX28" s="323"/>
      <c r="AY28" s="323"/>
      <c r="AZ28" s="321"/>
      <c r="BA28" s="321"/>
      <c r="BB28" s="321"/>
      <c r="BC28" s="323"/>
      <c r="BD28" s="323"/>
      <c r="BE28" s="405"/>
      <c r="BF28" s="403"/>
      <c r="BG28" s="404"/>
      <c r="BH28" s="404"/>
      <c r="BI28" s="404"/>
      <c r="BJ28" s="404"/>
      <c r="BK28" s="404"/>
      <c r="BL28" s="404"/>
      <c r="BM28" s="404"/>
      <c r="BN28" s="404"/>
      <c r="BO28" s="405"/>
      <c r="BP28" s="403"/>
      <c r="BQ28" s="404"/>
      <c r="BR28" s="404"/>
      <c r="BS28" s="404"/>
      <c r="BT28" s="404"/>
      <c r="BU28" s="404"/>
      <c r="BV28" s="404"/>
      <c r="BW28" s="404"/>
      <c r="BX28" s="404"/>
      <c r="BY28" s="405"/>
      <c r="BZ28" s="265"/>
      <c r="CA28" s="559"/>
      <c r="CB28" s="46"/>
      <c r="CC28" s="46"/>
      <c r="CD28" s="46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</row>
    <row r="29" spans="1:133" ht="50.25" customHeight="1" hidden="1">
      <c r="A29" s="170"/>
      <c r="B29" s="41">
        <v>1</v>
      </c>
      <c r="H29" s="74" t="s">
        <v>167</v>
      </c>
      <c r="I29" s="204" t="s">
        <v>248</v>
      </c>
      <c r="J29" s="372"/>
      <c r="K29" s="373">
        <v>1</v>
      </c>
      <c r="L29" s="372">
        <f>SUM(R29,W29,AB29,AG29,AL29,AQ29,AV29,BA29,BF29,BK29,BP29,BU29)</f>
        <v>90</v>
      </c>
      <c r="M29" s="374">
        <f>SUM(N29:Q29)</f>
        <v>44</v>
      </c>
      <c r="N29" s="372">
        <f>SUM(T29,Y29,AD29,AI29,AN29,AS29,AX29,BC29,BH29,BM29,BR29,BW29)</f>
        <v>8</v>
      </c>
      <c r="O29" s="352">
        <f>SUM(U29,Z29,AE29,AJ29,AO29,AT29,AY29,BD29,BI29,BN29,BS29,BX29)</f>
        <v>36</v>
      </c>
      <c r="P29" s="352"/>
      <c r="Q29" s="376"/>
      <c r="R29" s="363">
        <v>90</v>
      </c>
      <c r="S29" s="352">
        <f>SUM(T29:U29)</f>
        <v>44</v>
      </c>
      <c r="T29" s="406">
        <v>8</v>
      </c>
      <c r="U29" s="407">
        <v>36</v>
      </c>
      <c r="V29" s="321">
        <v>3</v>
      </c>
      <c r="W29" s="375"/>
      <c r="X29" s="352">
        <f>SUM(Y29:Z29)</f>
        <v>0</v>
      </c>
      <c r="Y29" s="355"/>
      <c r="Z29" s="355"/>
      <c r="AA29" s="378">
        <f>W29/36</f>
        <v>0</v>
      </c>
      <c r="AB29" s="372"/>
      <c r="AC29" s="352"/>
      <c r="AD29" s="355"/>
      <c r="AE29" s="355"/>
      <c r="AF29" s="377"/>
      <c r="AG29" s="352"/>
      <c r="AH29" s="352"/>
      <c r="AI29" s="355"/>
      <c r="AJ29" s="355"/>
      <c r="AK29" s="378"/>
      <c r="AL29" s="375"/>
      <c r="AM29" s="352"/>
      <c r="AN29" s="355"/>
      <c r="AO29" s="355"/>
      <c r="AP29" s="352"/>
      <c r="AQ29" s="352"/>
      <c r="AR29" s="352"/>
      <c r="AS29" s="355"/>
      <c r="AT29" s="355"/>
      <c r="AU29" s="374"/>
      <c r="AV29" s="372"/>
      <c r="AW29" s="352"/>
      <c r="AX29" s="323"/>
      <c r="AY29" s="323"/>
      <c r="AZ29" s="321"/>
      <c r="BA29" s="321"/>
      <c r="BB29" s="321"/>
      <c r="BC29" s="323"/>
      <c r="BD29" s="323"/>
      <c r="BE29" s="376"/>
      <c r="BF29" s="375"/>
      <c r="BG29" s="352"/>
      <c r="BH29" s="355"/>
      <c r="BI29" s="355"/>
      <c r="BJ29" s="352"/>
      <c r="BK29" s="352"/>
      <c r="BL29" s="352"/>
      <c r="BM29" s="355"/>
      <c r="BN29" s="355"/>
      <c r="BO29" s="374"/>
      <c r="BP29" s="372"/>
      <c r="BQ29" s="352"/>
      <c r="BR29" s="355"/>
      <c r="BS29" s="355"/>
      <c r="BT29" s="352"/>
      <c r="BU29" s="352"/>
      <c r="BV29" s="352"/>
      <c r="BW29" s="355"/>
      <c r="BX29" s="355"/>
      <c r="BY29" s="376"/>
      <c r="BZ29" s="263">
        <f>SUM(V29,AA29,AF29,AK29,AP29,AU29,AZ29,BE29,BJ29,BO29,BT29,BY29)</f>
        <v>3</v>
      </c>
      <c r="CA29" s="559" t="str">
        <f>МАТРИЦА!B24</f>
        <v>БПК-5</v>
      </c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</row>
    <row r="30" spans="1:133" ht="49.5" customHeight="1" hidden="1">
      <c r="A30" s="170"/>
      <c r="B30" s="41">
        <v>1</v>
      </c>
      <c r="H30" s="74" t="s">
        <v>168</v>
      </c>
      <c r="I30" s="204" t="s">
        <v>67</v>
      </c>
      <c r="J30" s="372"/>
      <c r="K30" s="373" t="s">
        <v>141</v>
      </c>
      <c r="L30" s="318">
        <f>SUM(R30,W30,AB30,AG30,AL30,AQ30,AV30,BA30,BF30,BK30,BP30,BU30)</f>
        <v>108</v>
      </c>
      <c r="M30" s="374">
        <f>SUM(N30:Q30)</f>
        <v>66</v>
      </c>
      <c r="N30" s="372">
        <f>SUM(T30,Y30,AD30,AI30,AN30,AS30,AX30,BC30,BH30,BM30,BR30,BW30)</f>
        <v>12</v>
      </c>
      <c r="O30" s="352">
        <f>SUM(U30,Z30,AE30,AJ30,AO30,AT30,AY30,BD30,BI30,BN30,BS30,BX30)</f>
        <v>54</v>
      </c>
      <c r="P30" s="352"/>
      <c r="Q30" s="376"/>
      <c r="R30" s="372"/>
      <c r="S30" s="352">
        <f>SUM(T30:U30)</f>
        <v>0</v>
      </c>
      <c r="T30" s="355"/>
      <c r="U30" s="355"/>
      <c r="V30" s="377">
        <f>R30/36</f>
        <v>0</v>
      </c>
      <c r="W30" s="352">
        <v>108</v>
      </c>
      <c r="X30" s="352">
        <f>SUM(Y30:Z30)</f>
        <v>66</v>
      </c>
      <c r="Y30" s="406">
        <v>12</v>
      </c>
      <c r="Z30" s="406">
        <v>54</v>
      </c>
      <c r="AA30" s="376">
        <v>3</v>
      </c>
      <c r="AB30" s="372"/>
      <c r="AC30" s="352"/>
      <c r="AD30" s="355"/>
      <c r="AE30" s="355"/>
      <c r="AF30" s="377"/>
      <c r="AG30" s="352"/>
      <c r="AH30" s="352"/>
      <c r="AI30" s="355"/>
      <c r="AJ30" s="355"/>
      <c r="AK30" s="378"/>
      <c r="AL30" s="375"/>
      <c r="AM30" s="352"/>
      <c r="AN30" s="355"/>
      <c r="AO30" s="355"/>
      <c r="AP30" s="352"/>
      <c r="AQ30" s="352"/>
      <c r="AR30" s="352"/>
      <c r="AS30" s="355"/>
      <c r="AT30" s="355"/>
      <c r="AU30" s="374"/>
      <c r="AV30" s="372"/>
      <c r="AW30" s="352"/>
      <c r="AX30" s="323"/>
      <c r="AY30" s="323"/>
      <c r="AZ30" s="321"/>
      <c r="BA30" s="321"/>
      <c r="BB30" s="321"/>
      <c r="BC30" s="323"/>
      <c r="BD30" s="323"/>
      <c r="BE30" s="376"/>
      <c r="BF30" s="375"/>
      <c r="BG30" s="352"/>
      <c r="BH30" s="355"/>
      <c r="BI30" s="355"/>
      <c r="BJ30" s="352"/>
      <c r="BK30" s="352"/>
      <c r="BL30" s="352"/>
      <c r="BM30" s="355"/>
      <c r="BN30" s="355"/>
      <c r="BO30" s="374"/>
      <c r="BP30" s="372"/>
      <c r="BQ30" s="352"/>
      <c r="BR30" s="355"/>
      <c r="BS30" s="355"/>
      <c r="BT30" s="352"/>
      <c r="BU30" s="352"/>
      <c r="BV30" s="352"/>
      <c r="BW30" s="355"/>
      <c r="BX30" s="355"/>
      <c r="BY30" s="376"/>
      <c r="BZ30" s="263">
        <f>SUM(V30,AA30,AF30,AK30,AP30,AU30,AZ30,BE30,BJ30,BO30,BT30,BY30)</f>
        <v>3</v>
      </c>
      <c r="CA30" s="559" t="str">
        <f>МАТРИЦА!B25</f>
        <v>БПК-6</v>
      </c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</row>
    <row r="31" spans="1:133" s="48" customFormat="1" ht="72.75" customHeight="1" hidden="1">
      <c r="A31" s="170"/>
      <c r="B31" s="45">
        <v>1</v>
      </c>
      <c r="C31" s="45">
        <v>2</v>
      </c>
      <c r="D31" s="45"/>
      <c r="E31" s="45"/>
      <c r="F31" s="45"/>
      <c r="G31" s="45"/>
      <c r="H31" s="75" t="s">
        <v>190</v>
      </c>
      <c r="I31" s="174" t="s">
        <v>416</v>
      </c>
      <c r="J31" s="325"/>
      <c r="K31" s="326"/>
      <c r="L31" s="327"/>
      <c r="M31" s="328"/>
      <c r="N31" s="408"/>
      <c r="O31" s="329"/>
      <c r="P31" s="329"/>
      <c r="Q31" s="329"/>
      <c r="R31" s="338"/>
      <c r="S31" s="336"/>
      <c r="T31" s="336"/>
      <c r="U31" s="336"/>
      <c r="V31" s="336"/>
      <c r="W31" s="336"/>
      <c r="X31" s="336"/>
      <c r="Y31" s="336"/>
      <c r="Z31" s="336"/>
      <c r="AA31" s="336"/>
      <c r="AB31" s="338"/>
      <c r="AC31" s="336"/>
      <c r="AD31" s="336"/>
      <c r="AE31" s="336"/>
      <c r="AF31" s="336"/>
      <c r="AG31" s="336"/>
      <c r="AH31" s="336"/>
      <c r="AI31" s="336"/>
      <c r="AJ31" s="336"/>
      <c r="AK31" s="336"/>
      <c r="AL31" s="338"/>
      <c r="AM31" s="336"/>
      <c r="AN31" s="336"/>
      <c r="AO31" s="336"/>
      <c r="AP31" s="336"/>
      <c r="AQ31" s="336"/>
      <c r="AR31" s="336"/>
      <c r="AS31" s="336"/>
      <c r="AT31" s="336"/>
      <c r="AU31" s="336"/>
      <c r="AV31" s="338"/>
      <c r="AW31" s="336"/>
      <c r="AX31" s="323"/>
      <c r="AY31" s="323"/>
      <c r="AZ31" s="321"/>
      <c r="BA31" s="321"/>
      <c r="BB31" s="321"/>
      <c r="BC31" s="323"/>
      <c r="BD31" s="323"/>
      <c r="BE31" s="336"/>
      <c r="BF31" s="338"/>
      <c r="BG31" s="336"/>
      <c r="BH31" s="336"/>
      <c r="BI31" s="336"/>
      <c r="BJ31" s="336"/>
      <c r="BK31" s="336"/>
      <c r="BL31" s="336"/>
      <c r="BM31" s="336"/>
      <c r="BN31" s="336"/>
      <c r="BO31" s="336"/>
      <c r="BP31" s="335"/>
      <c r="BQ31" s="336"/>
      <c r="BR31" s="336"/>
      <c r="BS31" s="336"/>
      <c r="BT31" s="336"/>
      <c r="BU31" s="336"/>
      <c r="BV31" s="336"/>
      <c r="BW31" s="336"/>
      <c r="BX31" s="336"/>
      <c r="BY31" s="337"/>
      <c r="BZ31" s="260"/>
      <c r="CA31" s="559"/>
      <c r="CB31" s="46"/>
      <c r="CC31" s="46"/>
      <c r="CD31" s="46"/>
      <c r="CE31" s="46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</row>
    <row r="32" spans="1:133" ht="66" customHeight="1" hidden="1">
      <c r="A32" s="170"/>
      <c r="B32" s="41">
        <v>1</v>
      </c>
      <c r="H32" s="74" t="s">
        <v>214</v>
      </c>
      <c r="I32" s="204" t="s">
        <v>310</v>
      </c>
      <c r="J32" s="354">
        <v>1</v>
      </c>
      <c r="K32" s="322"/>
      <c r="L32" s="318">
        <f>SUM(R32,W32,AB32,AG32,AL32,AQ32,AV32,BA32,BF32,BK32,BP32,BU32)</f>
        <v>90</v>
      </c>
      <c r="M32" s="320">
        <f>SUM(N32:Q32)</f>
        <v>40</v>
      </c>
      <c r="N32" s="318">
        <f>SUM(T32,Y32,AD32,AI32,AN32,AS32,AX32,BC32,BH32,BM32,BR32,BW32)</f>
        <v>10</v>
      </c>
      <c r="O32" s="321"/>
      <c r="P32" s="321">
        <f>SUM(U32,Z32,AE32,AJ32,AO32,AT32,AY32,BD32,BI32,BN32,BS32,BX32)</f>
        <v>30</v>
      </c>
      <c r="Q32" s="322"/>
      <c r="R32" s="354">
        <v>90</v>
      </c>
      <c r="S32" s="342">
        <f>SUM(T32:U32)</f>
        <v>40</v>
      </c>
      <c r="T32" s="344">
        <v>10</v>
      </c>
      <c r="U32" s="344">
        <v>30</v>
      </c>
      <c r="V32" s="342">
        <v>3</v>
      </c>
      <c r="W32" s="345"/>
      <c r="X32" s="342">
        <f>SUM(Y32:Z32)</f>
        <v>0</v>
      </c>
      <c r="Y32" s="344"/>
      <c r="Z32" s="344"/>
      <c r="AA32" s="343"/>
      <c r="AB32" s="339">
        <f>AC32*1.6</f>
        <v>0</v>
      </c>
      <c r="AC32" s="321">
        <f>SUM(AD32:AE32)</f>
        <v>0</v>
      </c>
      <c r="AD32" s="344"/>
      <c r="AE32" s="344"/>
      <c r="AF32" s="321">
        <f>AB32/36</f>
        <v>0</v>
      </c>
      <c r="AG32" s="321"/>
      <c r="AH32" s="321">
        <f>SUM(AI32:AJ32)</f>
        <v>0</v>
      </c>
      <c r="AI32" s="344"/>
      <c r="AJ32" s="344"/>
      <c r="AK32" s="322"/>
      <c r="AL32" s="385"/>
      <c r="AM32" s="321"/>
      <c r="AN32" s="344"/>
      <c r="AO32" s="344"/>
      <c r="AP32" s="321"/>
      <c r="AQ32" s="321"/>
      <c r="AR32" s="321"/>
      <c r="AS32" s="344"/>
      <c r="AT32" s="344"/>
      <c r="AU32" s="320"/>
      <c r="AV32" s="318"/>
      <c r="AW32" s="321"/>
      <c r="AX32" s="323"/>
      <c r="AY32" s="323"/>
      <c r="AZ32" s="321"/>
      <c r="BA32" s="321"/>
      <c r="BB32" s="321"/>
      <c r="BC32" s="323"/>
      <c r="BD32" s="323"/>
      <c r="BE32" s="322"/>
      <c r="BF32" s="385"/>
      <c r="BG32" s="321"/>
      <c r="BH32" s="344"/>
      <c r="BI32" s="344"/>
      <c r="BJ32" s="321"/>
      <c r="BK32" s="321"/>
      <c r="BL32" s="321"/>
      <c r="BM32" s="344"/>
      <c r="BN32" s="344"/>
      <c r="BO32" s="320"/>
      <c r="BP32" s="318"/>
      <c r="BQ32" s="321"/>
      <c r="BR32" s="344"/>
      <c r="BS32" s="344"/>
      <c r="BT32" s="321"/>
      <c r="BU32" s="321"/>
      <c r="BV32" s="321"/>
      <c r="BW32" s="344"/>
      <c r="BX32" s="344"/>
      <c r="BY32" s="322"/>
      <c r="BZ32" s="263">
        <f>SUM(V32,AA32,AF32,AK32,AP32,AU32,AZ32,BE32,BJ32,BO32,BT32,BY32)</f>
        <v>3</v>
      </c>
      <c r="CA32" s="559" t="s">
        <v>618</v>
      </c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</row>
    <row r="33" spans="1:133" ht="74.25" customHeight="1" hidden="1">
      <c r="A33" s="170"/>
      <c r="C33" s="41">
        <v>2</v>
      </c>
      <c r="H33" s="74" t="s">
        <v>215</v>
      </c>
      <c r="I33" s="204" t="s">
        <v>444</v>
      </c>
      <c r="J33" s="409">
        <v>4</v>
      </c>
      <c r="K33" s="340">
        <v>3</v>
      </c>
      <c r="L33" s="339">
        <f>SUM(R33,W33,AB33,AG33,AL33,AQ33,AV33,BA33,BF33,BK33,BP33,BU33)</f>
        <v>216</v>
      </c>
      <c r="M33" s="341">
        <f>SUM(N33:Q33)</f>
        <v>136</v>
      </c>
      <c r="N33" s="339">
        <f>SUM(T33,Y33,AD33,AI33,AN33,AS33,AX33,BC33,BH33,BM33,BR33,BW33)</f>
        <v>28</v>
      </c>
      <c r="O33" s="342">
        <f>SUM(U33,Z33,AE33,AJ33,AO33,AT33,AY33,BD33,BI33,BN33,BS33,BX33)-P33</f>
        <v>0</v>
      </c>
      <c r="P33" s="342">
        <f>SUM(U33,Z33,AE33,AJ33,AO33,AT33,AY33,BD33,BI33,BN33,BS33,BX33)</f>
        <v>108</v>
      </c>
      <c r="Q33" s="343"/>
      <c r="R33" s="339"/>
      <c r="S33" s="342"/>
      <c r="T33" s="344"/>
      <c r="U33" s="344"/>
      <c r="V33" s="342"/>
      <c r="W33" s="345"/>
      <c r="X33" s="342"/>
      <c r="Y33" s="344"/>
      <c r="Z33" s="344"/>
      <c r="AA33" s="343"/>
      <c r="AB33" s="339">
        <v>108</v>
      </c>
      <c r="AC33" s="321">
        <f>SUM(AD33:AE33)</f>
        <v>71</v>
      </c>
      <c r="AD33" s="344">
        <v>14</v>
      </c>
      <c r="AE33" s="344">
        <v>57</v>
      </c>
      <c r="AF33" s="321">
        <v>3</v>
      </c>
      <c r="AG33" s="321">
        <v>108</v>
      </c>
      <c r="AH33" s="321">
        <f>SUM(AI33:AJ33)</f>
        <v>65</v>
      </c>
      <c r="AI33" s="344">
        <v>14</v>
      </c>
      <c r="AJ33" s="344">
        <v>51</v>
      </c>
      <c r="AK33" s="322">
        <v>3</v>
      </c>
      <c r="AL33" s="345"/>
      <c r="AM33" s="342"/>
      <c r="AN33" s="344"/>
      <c r="AO33" s="344"/>
      <c r="AP33" s="342"/>
      <c r="AQ33" s="321"/>
      <c r="AR33" s="321"/>
      <c r="AS33" s="344"/>
      <c r="AT33" s="344"/>
      <c r="AU33" s="320"/>
      <c r="AV33" s="318"/>
      <c r="AW33" s="321"/>
      <c r="AX33" s="323"/>
      <c r="AY33" s="323"/>
      <c r="AZ33" s="321"/>
      <c r="BA33" s="321"/>
      <c r="BB33" s="321"/>
      <c r="BC33" s="323"/>
      <c r="BD33" s="323"/>
      <c r="BE33" s="322"/>
      <c r="BF33" s="385"/>
      <c r="BG33" s="321"/>
      <c r="BH33" s="344"/>
      <c r="BI33" s="344"/>
      <c r="BJ33" s="321"/>
      <c r="BK33" s="321"/>
      <c r="BL33" s="321"/>
      <c r="BM33" s="344"/>
      <c r="BN33" s="344"/>
      <c r="BO33" s="320"/>
      <c r="BP33" s="318"/>
      <c r="BQ33" s="321"/>
      <c r="BR33" s="344"/>
      <c r="BS33" s="344"/>
      <c r="BT33" s="321"/>
      <c r="BU33" s="321"/>
      <c r="BV33" s="321"/>
      <c r="BW33" s="344"/>
      <c r="BX33" s="344"/>
      <c r="BY33" s="322"/>
      <c r="BZ33" s="263">
        <f>SUM(V33,AA33,AF33,AK33,AP33,AU33,AZ33,BE33,BJ33,BO33,BT33,BY33)</f>
        <v>6</v>
      </c>
      <c r="CA33" s="559" t="str">
        <f>МАТРИЦА!B31</f>
        <v>БПК-12</v>
      </c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</row>
    <row r="34" spans="1:133" s="48" customFormat="1" ht="53.25" customHeight="1" hidden="1">
      <c r="A34" s="170"/>
      <c r="B34" s="45"/>
      <c r="C34" s="45">
        <v>2</v>
      </c>
      <c r="D34" s="45"/>
      <c r="E34" s="45"/>
      <c r="F34" s="45"/>
      <c r="G34" s="45"/>
      <c r="H34" s="75" t="s">
        <v>191</v>
      </c>
      <c r="I34" s="175" t="s">
        <v>315</v>
      </c>
      <c r="J34" s="386"/>
      <c r="K34" s="387"/>
      <c r="L34" s="386"/>
      <c r="M34" s="388"/>
      <c r="N34" s="386"/>
      <c r="O34" s="389"/>
      <c r="P34" s="389"/>
      <c r="Q34" s="390"/>
      <c r="R34" s="386"/>
      <c r="S34" s="389"/>
      <c r="T34" s="344"/>
      <c r="U34" s="344"/>
      <c r="V34" s="389"/>
      <c r="W34" s="392"/>
      <c r="X34" s="389"/>
      <c r="Y34" s="391"/>
      <c r="Z34" s="391"/>
      <c r="AA34" s="390"/>
      <c r="AB34" s="386"/>
      <c r="AC34" s="389"/>
      <c r="AD34" s="391"/>
      <c r="AE34" s="391"/>
      <c r="AF34" s="389"/>
      <c r="AG34" s="392"/>
      <c r="AH34" s="389"/>
      <c r="AI34" s="391"/>
      <c r="AJ34" s="391"/>
      <c r="AK34" s="390"/>
      <c r="AL34" s="392"/>
      <c r="AM34" s="389"/>
      <c r="AN34" s="391"/>
      <c r="AO34" s="391"/>
      <c r="AP34" s="389"/>
      <c r="AQ34" s="389"/>
      <c r="AR34" s="389"/>
      <c r="AS34" s="391"/>
      <c r="AT34" s="391"/>
      <c r="AU34" s="388"/>
      <c r="AV34" s="386"/>
      <c r="AW34" s="389"/>
      <c r="AX34" s="323"/>
      <c r="AY34" s="323"/>
      <c r="AZ34" s="321"/>
      <c r="BA34" s="321"/>
      <c r="BB34" s="321"/>
      <c r="BC34" s="323"/>
      <c r="BD34" s="323"/>
      <c r="BE34" s="390"/>
      <c r="BF34" s="392"/>
      <c r="BG34" s="389"/>
      <c r="BH34" s="391"/>
      <c r="BI34" s="391"/>
      <c r="BJ34" s="389"/>
      <c r="BK34" s="389"/>
      <c r="BL34" s="389"/>
      <c r="BM34" s="391"/>
      <c r="BN34" s="391"/>
      <c r="BO34" s="388"/>
      <c r="BP34" s="386"/>
      <c r="BQ34" s="389"/>
      <c r="BR34" s="391"/>
      <c r="BS34" s="391"/>
      <c r="BT34" s="389"/>
      <c r="BU34" s="389"/>
      <c r="BV34" s="389"/>
      <c r="BW34" s="391"/>
      <c r="BX34" s="391"/>
      <c r="BY34" s="390"/>
      <c r="BZ34" s="264"/>
      <c r="CA34" s="584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</row>
    <row r="35" spans="1:133" ht="48" customHeight="1" hidden="1">
      <c r="A35" s="170"/>
      <c r="C35" s="41">
        <v>2</v>
      </c>
      <c r="H35" s="74" t="s">
        <v>261</v>
      </c>
      <c r="I35" s="207" t="s">
        <v>68</v>
      </c>
      <c r="J35" s="410">
        <v>4</v>
      </c>
      <c r="K35" s="411">
        <v>3</v>
      </c>
      <c r="L35" s="412">
        <f>SUM(R35,W35,AB35,AG35,AL35,AQ35,AV35,BA35,BF35,BK35,BP35,BU35)</f>
        <v>228</v>
      </c>
      <c r="M35" s="413">
        <f>SUM(N35:Q35)</f>
        <v>147</v>
      </c>
      <c r="N35" s="412">
        <f>SUM(T35,Y35,AD35,AI35,AN35,AS35,AX35,BC35,BH35,BM35,BR35,BW35)</f>
        <v>42</v>
      </c>
      <c r="O35" s="414">
        <f>SUM(U35,Z35,AE35,AJ35,AO35,AT35,AY35,BD35,BI35,BN35,BS35,BX35)</f>
        <v>105</v>
      </c>
      <c r="P35" s="414"/>
      <c r="Q35" s="411"/>
      <c r="R35" s="412"/>
      <c r="S35" s="414">
        <f>SUM(T35:U35)</f>
        <v>0</v>
      </c>
      <c r="T35" s="344"/>
      <c r="U35" s="344"/>
      <c r="V35" s="414">
        <f>R35/36</f>
        <v>0</v>
      </c>
      <c r="W35" s="414"/>
      <c r="X35" s="414">
        <f>SUM(Y35:Z35)</f>
        <v>0</v>
      </c>
      <c r="Y35" s="415"/>
      <c r="Z35" s="415"/>
      <c r="AA35" s="411">
        <f>W35/36</f>
        <v>0</v>
      </c>
      <c r="AB35" s="410">
        <v>114</v>
      </c>
      <c r="AC35" s="416">
        <f>SUM(AD35:AE35)</f>
        <v>75</v>
      </c>
      <c r="AD35" s="415">
        <v>21</v>
      </c>
      <c r="AE35" s="415">
        <v>54</v>
      </c>
      <c r="AF35" s="416">
        <v>3</v>
      </c>
      <c r="AG35" s="392">
        <v>114</v>
      </c>
      <c r="AH35" s="414">
        <f>SUM(AI35:AJ35)</f>
        <v>72</v>
      </c>
      <c r="AI35" s="415">
        <v>21</v>
      </c>
      <c r="AJ35" s="415">
        <v>51</v>
      </c>
      <c r="AK35" s="411">
        <v>3</v>
      </c>
      <c r="AL35" s="417"/>
      <c r="AM35" s="414"/>
      <c r="AN35" s="415"/>
      <c r="AO35" s="415"/>
      <c r="AP35" s="414"/>
      <c r="AQ35" s="414"/>
      <c r="AR35" s="414"/>
      <c r="AS35" s="415"/>
      <c r="AT35" s="415"/>
      <c r="AU35" s="413"/>
      <c r="AV35" s="412"/>
      <c r="AW35" s="414"/>
      <c r="AX35" s="323"/>
      <c r="AY35" s="323"/>
      <c r="AZ35" s="321"/>
      <c r="BA35" s="321"/>
      <c r="BB35" s="321"/>
      <c r="BC35" s="323"/>
      <c r="BD35" s="323"/>
      <c r="BE35" s="411"/>
      <c r="BF35" s="417"/>
      <c r="BG35" s="414"/>
      <c r="BH35" s="415"/>
      <c r="BI35" s="415"/>
      <c r="BJ35" s="414"/>
      <c r="BK35" s="414"/>
      <c r="BL35" s="414"/>
      <c r="BM35" s="415"/>
      <c r="BN35" s="415"/>
      <c r="BO35" s="413"/>
      <c r="BP35" s="412"/>
      <c r="BQ35" s="414"/>
      <c r="BR35" s="415"/>
      <c r="BS35" s="415"/>
      <c r="BT35" s="414"/>
      <c r="BU35" s="414"/>
      <c r="BV35" s="414"/>
      <c r="BW35" s="415"/>
      <c r="BX35" s="415"/>
      <c r="BY35" s="411"/>
      <c r="BZ35" s="266">
        <f>SUM(V35,AA35,AF35,AK35,AP35,AU35,AZ35,BE35,BJ35,BO35,BT35,BY35)</f>
        <v>6</v>
      </c>
      <c r="CA35" s="559" t="str">
        <f>МАТРИЦА!B32</f>
        <v>БПК-13</v>
      </c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</row>
    <row r="36" spans="1:133" ht="50.25" customHeight="1" hidden="1">
      <c r="A36" s="170"/>
      <c r="C36" s="41">
        <v>2</v>
      </c>
      <c r="H36" s="74" t="s">
        <v>216</v>
      </c>
      <c r="I36" s="204" t="s">
        <v>74</v>
      </c>
      <c r="J36" s="339">
        <v>4</v>
      </c>
      <c r="K36" s="322">
        <v>3</v>
      </c>
      <c r="L36" s="318">
        <f>SUM(R36,W36,AB36,AG36,AL36,AQ36,AV36,BA36,BF36,BK36,BP36,BU36)</f>
        <v>324</v>
      </c>
      <c r="M36" s="320">
        <f>SUM(N36:Q36)</f>
        <v>182</v>
      </c>
      <c r="N36" s="318">
        <f>SUM(T36,Y36,AD36,AI36,AN36,AS36,AX36,BC36,BH36,BM36,BR36,BW36)</f>
        <v>42</v>
      </c>
      <c r="O36" s="321"/>
      <c r="P36" s="342">
        <f>SUM(U36,Z36,AE36,AJ36,AO36,AT36,AY36,BD36,BI36,BN36,BS36,BX36)</f>
        <v>140</v>
      </c>
      <c r="Q36" s="322"/>
      <c r="R36" s="318"/>
      <c r="S36" s="321"/>
      <c r="T36" s="344"/>
      <c r="U36" s="344"/>
      <c r="V36" s="321"/>
      <c r="W36" s="321"/>
      <c r="X36" s="321"/>
      <c r="Y36" s="344"/>
      <c r="Z36" s="344"/>
      <c r="AA36" s="322"/>
      <c r="AB36" s="354">
        <v>180</v>
      </c>
      <c r="AC36" s="321">
        <f>SUM(AD36:AE36)</f>
        <v>93</v>
      </c>
      <c r="AD36" s="344">
        <v>21</v>
      </c>
      <c r="AE36" s="344">
        <v>72</v>
      </c>
      <c r="AF36" s="356">
        <v>5</v>
      </c>
      <c r="AG36" s="357">
        <v>144</v>
      </c>
      <c r="AH36" s="356">
        <f>SUM(AI36:AJ36)</f>
        <v>89</v>
      </c>
      <c r="AI36" s="368">
        <v>21</v>
      </c>
      <c r="AJ36" s="368">
        <v>68</v>
      </c>
      <c r="AK36" s="360">
        <v>4</v>
      </c>
      <c r="AL36" s="357"/>
      <c r="AM36" s="356">
        <f>SUM(AN36:AO36)</f>
        <v>0</v>
      </c>
      <c r="AN36" s="368"/>
      <c r="AO36" s="368"/>
      <c r="AP36" s="356">
        <f>AL36/36</f>
        <v>0</v>
      </c>
      <c r="AQ36" s="356"/>
      <c r="AR36" s="356"/>
      <c r="AS36" s="368"/>
      <c r="AT36" s="368"/>
      <c r="AU36" s="418"/>
      <c r="AV36" s="354"/>
      <c r="AW36" s="356"/>
      <c r="AX36" s="323"/>
      <c r="AY36" s="323"/>
      <c r="AZ36" s="321"/>
      <c r="BA36" s="321"/>
      <c r="BB36" s="321"/>
      <c r="BC36" s="323"/>
      <c r="BD36" s="323"/>
      <c r="BE36" s="360"/>
      <c r="BF36" s="357"/>
      <c r="BG36" s="356"/>
      <c r="BH36" s="368"/>
      <c r="BI36" s="368"/>
      <c r="BJ36" s="356"/>
      <c r="BK36" s="356"/>
      <c r="BL36" s="356"/>
      <c r="BM36" s="368"/>
      <c r="BN36" s="368"/>
      <c r="BO36" s="418"/>
      <c r="BP36" s="354"/>
      <c r="BQ36" s="356"/>
      <c r="BR36" s="368"/>
      <c r="BS36" s="368"/>
      <c r="BT36" s="356"/>
      <c r="BU36" s="356"/>
      <c r="BV36" s="356"/>
      <c r="BW36" s="368"/>
      <c r="BX36" s="368"/>
      <c r="BY36" s="360"/>
      <c r="BZ36" s="262">
        <f>SUM(V36,AA36,AF36,AK36,AP36,AU36,AZ36,BE36,BJ36,BO36,BT36,BY36)</f>
        <v>9</v>
      </c>
      <c r="CA36" s="559" t="str">
        <f>МАТРИЦА!B26</f>
        <v>БПК-7</v>
      </c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</row>
    <row r="37" spans="1:133" s="48" customFormat="1" ht="70.5" customHeight="1" hidden="1">
      <c r="A37" s="179"/>
      <c r="B37" s="45"/>
      <c r="C37" s="45">
        <v>2</v>
      </c>
      <c r="D37" s="45">
        <v>3</v>
      </c>
      <c r="E37" s="45"/>
      <c r="F37" s="45"/>
      <c r="G37" s="45"/>
      <c r="H37" s="70" t="s">
        <v>192</v>
      </c>
      <c r="I37" s="173" t="s">
        <v>375</v>
      </c>
      <c r="J37" s="363"/>
      <c r="K37" s="367"/>
      <c r="L37" s="354"/>
      <c r="M37" s="365"/>
      <c r="N37" s="363"/>
      <c r="O37" s="358"/>
      <c r="P37" s="358"/>
      <c r="Q37" s="367"/>
      <c r="R37" s="354"/>
      <c r="S37" s="358"/>
      <c r="T37" s="344"/>
      <c r="U37" s="344"/>
      <c r="V37" s="356"/>
      <c r="W37" s="357"/>
      <c r="X37" s="358"/>
      <c r="Y37" s="359"/>
      <c r="Z37" s="359"/>
      <c r="AA37" s="370"/>
      <c r="AB37" s="354"/>
      <c r="AC37" s="358"/>
      <c r="AD37" s="359"/>
      <c r="AE37" s="359"/>
      <c r="AF37" s="419"/>
      <c r="AG37" s="366"/>
      <c r="AH37" s="358"/>
      <c r="AI37" s="359"/>
      <c r="AJ37" s="359"/>
      <c r="AK37" s="370"/>
      <c r="AL37" s="366"/>
      <c r="AM37" s="358"/>
      <c r="AN37" s="359"/>
      <c r="AO37" s="359"/>
      <c r="AP37" s="358"/>
      <c r="AQ37" s="358"/>
      <c r="AR37" s="358"/>
      <c r="AS37" s="359"/>
      <c r="AT37" s="359"/>
      <c r="AU37" s="365"/>
      <c r="AV37" s="363"/>
      <c r="AW37" s="358"/>
      <c r="AX37" s="323"/>
      <c r="AY37" s="323"/>
      <c r="AZ37" s="321"/>
      <c r="BA37" s="321"/>
      <c r="BB37" s="321"/>
      <c r="BC37" s="323"/>
      <c r="BD37" s="323"/>
      <c r="BE37" s="367"/>
      <c r="BF37" s="366"/>
      <c r="BG37" s="358"/>
      <c r="BH37" s="359"/>
      <c r="BI37" s="359"/>
      <c r="BJ37" s="358"/>
      <c r="BK37" s="358"/>
      <c r="BL37" s="358"/>
      <c r="BM37" s="359"/>
      <c r="BN37" s="359"/>
      <c r="BO37" s="365"/>
      <c r="BP37" s="363"/>
      <c r="BQ37" s="358"/>
      <c r="BR37" s="359"/>
      <c r="BS37" s="359"/>
      <c r="BT37" s="358"/>
      <c r="BU37" s="358"/>
      <c r="BV37" s="358"/>
      <c r="BW37" s="359"/>
      <c r="BX37" s="359"/>
      <c r="BY37" s="367"/>
      <c r="BZ37" s="267"/>
      <c r="CA37" s="559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</row>
    <row r="38" spans="1:133" ht="42.75" hidden="1">
      <c r="A38" s="179"/>
      <c r="C38" s="41">
        <v>2</v>
      </c>
      <c r="H38" s="74" t="s">
        <v>217</v>
      </c>
      <c r="I38" s="204" t="s">
        <v>240</v>
      </c>
      <c r="J38" s="348">
        <v>4</v>
      </c>
      <c r="K38" s="373">
        <v>3</v>
      </c>
      <c r="L38" s="318">
        <f>SUM(R38,W38,AB38,AG38,AL38,AQ38,AV38,BA38,BF38,BK38,BP38,BU38)</f>
        <v>210</v>
      </c>
      <c r="M38" s="374">
        <f>SUM(N38:Q38)</f>
        <v>74</v>
      </c>
      <c r="N38" s="372">
        <f>SUM(T38,Y38,AD38,AI38,AN38,AS38,AX38,BC38,BH38,BM38,BR38,BW38)</f>
        <v>16</v>
      </c>
      <c r="O38" s="351"/>
      <c r="P38" s="352">
        <f>SUM(U38,Z38,AE38,AJ38,AO38,AT38,AY38,BD38,BI38,BN38,BS38,BX38)</f>
        <v>58</v>
      </c>
      <c r="Q38" s="376"/>
      <c r="R38" s="372"/>
      <c r="S38" s="352"/>
      <c r="T38" s="355"/>
      <c r="U38" s="355"/>
      <c r="V38" s="352"/>
      <c r="W38" s="352"/>
      <c r="X38" s="352"/>
      <c r="Y38" s="355"/>
      <c r="Z38" s="355"/>
      <c r="AA38" s="376"/>
      <c r="AB38" s="372">
        <v>108</v>
      </c>
      <c r="AC38" s="352">
        <f>SUM(AD38:AE38)</f>
        <v>40</v>
      </c>
      <c r="AD38" s="355">
        <v>8</v>
      </c>
      <c r="AE38" s="355">
        <v>32</v>
      </c>
      <c r="AF38" s="352">
        <v>3</v>
      </c>
      <c r="AG38" s="352">
        <v>102</v>
      </c>
      <c r="AH38" s="352">
        <f>SUM(AI38:AJ38)</f>
        <v>34</v>
      </c>
      <c r="AI38" s="355">
        <v>8</v>
      </c>
      <c r="AJ38" s="355">
        <v>26</v>
      </c>
      <c r="AK38" s="376">
        <v>3</v>
      </c>
      <c r="AL38" s="375"/>
      <c r="AM38" s="352"/>
      <c r="AN38" s="355"/>
      <c r="AO38" s="355"/>
      <c r="AP38" s="352"/>
      <c r="AQ38" s="352"/>
      <c r="AR38" s="352"/>
      <c r="AS38" s="355"/>
      <c r="AT38" s="355"/>
      <c r="AU38" s="374"/>
      <c r="AV38" s="372"/>
      <c r="AW38" s="352"/>
      <c r="AX38" s="323"/>
      <c r="AY38" s="323"/>
      <c r="AZ38" s="321"/>
      <c r="BA38" s="321"/>
      <c r="BB38" s="321"/>
      <c r="BC38" s="323"/>
      <c r="BD38" s="323"/>
      <c r="BE38" s="376"/>
      <c r="BF38" s="375"/>
      <c r="BG38" s="352"/>
      <c r="BH38" s="355"/>
      <c r="BI38" s="355"/>
      <c r="BJ38" s="352"/>
      <c r="BK38" s="352"/>
      <c r="BL38" s="352"/>
      <c r="BM38" s="355"/>
      <c r="BN38" s="355"/>
      <c r="BO38" s="374"/>
      <c r="BP38" s="372"/>
      <c r="BQ38" s="352"/>
      <c r="BR38" s="355"/>
      <c r="BS38" s="355"/>
      <c r="BT38" s="352"/>
      <c r="BU38" s="352"/>
      <c r="BV38" s="352"/>
      <c r="BW38" s="355"/>
      <c r="BX38" s="355"/>
      <c r="BY38" s="376"/>
      <c r="BZ38" s="261">
        <f>SUM(V38,AA38,AF38,AK38,AP38,AU38,AZ38,BE38,BJ38,BO38,BT38,BY38)</f>
        <v>6</v>
      </c>
      <c r="CA38" s="559" t="str">
        <f>МАТРИЦА!B27</f>
        <v>БПК-8</v>
      </c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</row>
    <row r="39" spans="1:133" ht="73.5" customHeight="1" hidden="1">
      <c r="A39" s="179"/>
      <c r="C39" s="41">
        <v>2</v>
      </c>
      <c r="D39" s="41">
        <v>3</v>
      </c>
      <c r="H39" s="74" t="s">
        <v>218</v>
      </c>
      <c r="I39" s="204" t="s">
        <v>239</v>
      </c>
      <c r="J39" s="348">
        <v>5</v>
      </c>
      <c r="K39" s="376">
        <v>4</v>
      </c>
      <c r="L39" s="318">
        <f>SUM(R39,W39,AB39,AG39,AL39,AQ39,AV39,BA39,BF39,BK39,BP39,BU39)</f>
        <v>228</v>
      </c>
      <c r="M39" s="374">
        <f>SUM(N39:Q39)</f>
        <v>141</v>
      </c>
      <c r="N39" s="372">
        <f>SUM(T39,Y39,AD39,AI39,AN39,AS39,AX39,BC39,BH39,BM39,BR39,BW39)</f>
        <v>36</v>
      </c>
      <c r="O39" s="352">
        <f>SUM(U39,Z39,AE39,AJ39,AO39,AT39,AY39,BD39,BI39,BN39,BS39,BX39)</f>
        <v>105</v>
      </c>
      <c r="P39" s="352"/>
      <c r="Q39" s="376"/>
      <c r="R39" s="372"/>
      <c r="S39" s="352"/>
      <c r="T39" s="355"/>
      <c r="U39" s="355"/>
      <c r="V39" s="352"/>
      <c r="W39" s="352"/>
      <c r="X39" s="352"/>
      <c r="Y39" s="355"/>
      <c r="Z39" s="355"/>
      <c r="AA39" s="376"/>
      <c r="AB39" s="372"/>
      <c r="AC39" s="352"/>
      <c r="AD39" s="355"/>
      <c r="AE39" s="355"/>
      <c r="AF39" s="352"/>
      <c r="AG39" s="346">
        <v>108</v>
      </c>
      <c r="AH39" s="346">
        <f>SUM(AI39:AJ39)</f>
        <v>69</v>
      </c>
      <c r="AI39" s="355">
        <v>18</v>
      </c>
      <c r="AJ39" s="355">
        <v>51</v>
      </c>
      <c r="AK39" s="343">
        <v>3</v>
      </c>
      <c r="AL39" s="339">
        <v>120</v>
      </c>
      <c r="AM39" s="346">
        <f>SUM(AN39:AO39)</f>
        <v>72</v>
      </c>
      <c r="AN39" s="355">
        <v>18</v>
      </c>
      <c r="AO39" s="355">
        <v>54</v>
      </c>
      <c r="AP39" s="342">
        <v>3</v>
      </c>
      <c r="AQ39" s="352"/>
      <c r="AR39" s="352">
        <f>SUM(AS39:AT39)</f>
        <v>0</v>
      </c>
      <c r="AS39" s="355"/>
      <c r="AT39" s="355"/>
      <c r="AU39" s="374">
        <f>AQ39/36</f>
        <v>0</v>
      </c>
      <c r="AV39" s="372"/>
      <c r="AW39" s="352"/>
      <c r="AX39" s="323"/>
      <c r="AY39" s="323"/>
      <c r="AZ39" s="321"/>
      <c r="BA39" s="321"/>
      <c r="BB39" s="321"/>
      <c r="BC39" s="323"/>
      <c r="BD39" s="323"/>
      <c r="BE39" s="376"/>
      <c r="BF39" s="375"/>
      <c r="BG39" s="352"/>
      <c r="BH39" s="355"/>
      <c r="BI39" s="355"/>
      <c r="BJ39" s="352"/>
      <c r="BK39" s="352"/>
      <c r="BL39" s="352"/>
      <c r="BM39" s="355"/>
      <c r="BN39" s="355"/>
      <c r="BO39" s="374"/>
      <c r="BP39" s="372"/>
      <c r="BQ39" s="352"/>
      <c r="BR39" s="355"/>
      <c r="BS39" s="355"/>
      <c r="BT39" s="352"/>
      <c r="BU39" s="352"/>
      <c r="BV39" s="352"/>
      <c r="BW39" s="355"/>
      <c r="BX39" s="355"/>
      <c r="BY39" s="376"/>
      <c r="BZ39" s="261">
        <f>SUM(V39,AA39,AF39,AK39,AP39,AU39,AZ39,BE39,BJ39,BO39,BT39,BY39)</f>
        <v>6</v>
      </c>
      <c r="CA39" s="559" t="str">
        <f>МАТРИЦА!B29</f>
        <v>БПК-10</v>
      </c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</row>
    <row r="40" spans="1:133" ht="72.75" customHeight="1" hidden="1">
      <c r="A40" s="179"/>
      <c r="C40" s="41">
        <v>2</v>
      </c>
      <c r="D40" s="41">
        <v>3</v>
      </c>
      <c r="H40" s="74" t="s">
        <v>219</v>
      </c>
      <c r="I40" s="204" t="s">
        <v>76</v>
      </c>
      <c r="J40" s="348">
        <v>5</v>
      </c>
      <c r="K40" s="420">
        <v>4</v>
      </c>
      <c r="L40" s="318">
        <f>SUM(R40,W40,AB40,AG40,AL40,AQ40,AV40,BA40,BF40,BK40,BP40,BU40)</f>
        <v>216</v>
      </c>
      <c r="M40" s="374">
        <f>SUM(N40:Q40)</f>
        <v>88</v>
      </c>
      <c r="N40" s="372">
        <f>SUM(T40,Y40,AD40,AI40,AN40,AS40,AX40,BC40,BH40,BM40,BR40,BW40)</f>
        <v>20</v>
      </c>
      <c r="O40" s="352">
        <f>SUM(U40,Z40,AE40,AJ40,AO40,AT40,AY40,BD40,BI40,BN40,BS40,BX40)</f>
        <v>68</v>
      </c>
      <c r="P40" s="352"/>
      <c r="Q40" s="376"/>
      <c r="R40" s="372"/>
      <c r="S40" s="352"/>
      <c r="T40" s="355"/>
      <c r="U40" s="355"/>
      <c r="V40" s="352"/>
      <c r="W40" s="352"/>
      <c r="X40" s="352"/>
      <c r="Y40" s="355"/>
      <c r="Z40" s="355"/>
      <c r="AA40" s="376"/>
      <c r="AB40" s="348"/>
      <c r="AC40" s="346"/>
      <c r="AD40" s="355"/>
      <c r="AE40" s="355"/>
      <c r="AF40" s="421"/>
      <c r="AG40" s="346">
        <v>108</v>
      </c>
      <c r="AH40" s="346">
        <f>SUM(AI40:AJ40)</f>
        <v>44</v>
      </c>
      <c r="AI40" s="355">
        <v>10</v>
      </c>
      <c r="AJ40" s="355">
        <v>34</v>
      </c>
      <c r="AK40" s="343">
        <v>3</v>
      </c>
      <c r="AL40" s="354">
        <v>108</v>
      </c>
      <c r="AM40" s="346">
        <f>SUM(AN40:AO40)</f>
        <v>44</v>
      </c>
      <c r="AN40" s="355">
        <v>10</v>
      </c>
      <c r="AO40" s="355">
        <v>34</v>
      </c>
      <c r="AP40" s="356">
        <v>3</v>
      </c>
      <c r="AQ40" s="342"/>
      <c r="AR40" s="346"/>
      <c r="AS40" s="355"/>
      <c r="AT40" s="355"/>
      <c r="AU40" s="343"/>
      <c r="AV40" s="318"/>
      <c r="AW40" s="352"/>
      <c r="AX40" s="323"/>
      <c r="AY40" s="323"/>
      <c r="AZ40" s="321"/>
      <c r="BA40" s="321"/>
      <c r="BB40" s="321"/>
      <c r="BC40" s="323"/>
      <c r="BD40" s="323"/>
      <c r="BE40" s="322"/>
      <c r="BF40" s="375"/>
      <c r="BG40" s="352"/>
      <c r="BH40" s="355"/>
      <c r="BI40" s="355"/>
      <c r="BJ40" s="352"/>
      <c r="BK40" s="352"/>
      <c r="BL40" s="352"/>
      <c r="BM40" s="355"/>
      <c r="BN40" s="355"/>
      <c r="BO40" s="374"/>
      <c r="BP40" s="372"/>
      <c r="BQ40" s="352"/>
      <c r="BR40" s="355"/>
      <c r="BS40" s="355"/>
      <c r="BT40" s="352"/>
      <c r="BU40" s="352"/>
      <c r="BV40" s="352"/>
      <c r="BW40" s="355"/>
      <c r="BX40" s="355"/>
      <c r="BY40" s="376"/>
      <c r="BZ40" s="261">
        <f>SUM(V40,AA40,AF40,AK40,AP40,AU40,AZ40,BE40,BJ40,BO40,BT40,BY40)</f>
        <v>6</v>
      </c>
      <c r="CA40" s="559" t="str">
        <f>МАТРИЦА!B36</f>
        <v>УПК-3</v>
      </c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</row>
    <row r="41" spans="1:133" s="10" customFormat="1" ht="42.75" hidden="1">
      <c r="A41" s="179"/>
      <c r="B41" s="43"/>
      <c r="C41" s="43"/>
      <c r="D41" s="43">
        <v>3</v>
      </c>
      <c r="E41" s="43"/>
      <c r="F41" s="43"/>
      <c r="G41" s="43"/>
      <c r="H41" s="74" t="s">
        <v>220</v>
      </c>
      <c r="I41" s="204" t="s">
        <v>241</v>
      </c>
      <c r="J41" s="348"/>
      <c r="K41" s="367">
        <v>5</v>
      </c>
      <c r="L41" s="318">
        <f>SUM(R41,W41,AB41,AG41,AL41,AQ41,AV41,BA41,BF41,BK41,BP41,BU41)</f>
        <v>108</v>
      </c>
      <c r="M41" s="374">
        <f>SUM(N41:Q41)</f>
        <v>48</v>
      </c>
      <c r="N41" s="372">
        <f>SUM(T41,Y41,AD41,AI41,AN41,AS41,AX41,BC41,BH41,BM41,BR41,BW41)</f>
        <v>12</v>
      </c>
      <c r="O41" s="351"/>
      <c r="P41" s="352">
        <f>SUM(U41,Z41,AE41,AJ41,AO41,AT41,AY41,BD41,BI41,BN41,BS41,BX41)</f>
        <v>36</v>
      </c>
      <c r="Q41" s="376"/>
      <c r="R41" s="348"/>
      <c r="S41" s="346"/>
      <c r="T41" s="355"/>
      <c r="U41" s="355"/>
      <c r="V41" s="346"/>
      <c r="W41" s="346"/>
      <c r="X41" s="346"/>
      <c r="Y41" s="355"/>
      <c r="Z41" s="355"/>
      <c r="AA41" s="353"/>
      <c r="AB41" s="348"/>
      <c r="AC41" s="346"/>
      <c r="AD41" s="355"/>
      <c r="AE41" s="355"/>
      <c r="AF41" s="421"/>
      <c r="AG41" s="346"/>
      <c r="AH41" s="346"/>
      <c r="AI41" s="355"/>
      <c r="AJ41" s="355"/>
      <c r="AK41" s="361"/>
      <c r="AL41" s="354">
        <v>108</v>
      </c>
      <c r="AM41" s="346">
        <v>48</v>
      </c>
      <c r="AN41" s="355">
        <v>12</v>
      </c>
      <c r="AO41" s="355">
        <v>36</v>
      </c>
      <c r="AP41" s="356">
        <v>3</v>
      </c>
      <c r="AQ41" s="342"/>
      <c r="AR41" s="346"/>
      <c r="AS41" s="355"/>
      <c r="AT41" s="355"/>
      <c r="AU41" s="343"/>
      <c r="AV41" s="339"/>
      <c r="AW41" s="346"/>
      <c r="AX41" s="323"/>
      <c r="AY41" s="323"/>
      <c r="AZ41" s="321"/>
      <c r="BA41" s="321"/>
      <c r="BB41" s="321"/>
      <c r="BC41" s="323"/>
      <c r="BD41" s="323"/>
      <c r="BE41" s="353"/>
      <c r="BF41" s="362"/>
      <c r="BG41" s="346"/>
      <c r="BH41" s="355"/>
      <c r="BI41" s="355"/>
      <c r="BJ41" s="346"/>
      <c r="BK41" s="346"/>
      <c r="BL41" s="346"/>
      <c r="BM41" s="355"/>
      <c r="BN41" s="355"/>
      <c r="BO41" s="350"/>
      <c r="BP41" s="348"/>
      <c r="BQ41" s="346"/>
      <c r="BR41" s="355"/>
      <c r="BS41" s="355"/>
      <c r="BT41" s="421"/>
      <c r="BU41" s="346"/>
      <c r="BV41" s="346"/>
      <c r="BW41" s="355"/>
      <c r="BX41" s="355"/>
      <c r="BY41" s="353"/>
      <c r="BZ41" s="261">
        <f>SUM(V41,AA41,AF41,AK41,AP41,AU41,AZ41,BE41,BJ41,BO41,BT41,BY41)</f>
        <v>3</v>
      </c>
      <c r="CA41" s="559" t="str">
        <f>МАТРИЦА!B37</f>
        <v>УПК-4</v>
      </c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</row>
    <row r="42" spans="1:133" s="48" customFormat="1" ht="49.5" customHeight="1" hidden="1">
      <c r="A42" s="179"/>
      <c r="B42" s="45"/>
      <c r="C42" s="45">
        <v>2</v>
      </c>
      <c r="D42" s="45">
        <v>3</v>
      </c>
      <c r="E42" s="45"/>
      <c r="F42" s="45"/>
      <c r="G42" s="45"/>
      <c r="H42" s="75" t="s">
        <v>193</v>
      </c>
      <c r="I42" s="175" t="s">
        <v>316</v>
      </c>
      <c r="J42" s="386"/>
      <c r="K42" s="387"/>
      <c r="L42" s="386"/>
      <c r="M42" s="388"/>
      <c r="N42" s="386"/>
      <c r="O42" s="389"/>
      <c r="P42" s="389"/>
      <c r="Q42" s="390"/>
      <c r="R42" s="386"/>
      <c r="S42" s="389"/>
      <c r="T42" s="391"/>
      <c r="U42" s="391"/>
      <c r="V42" s="389"/>
      <c r="W42" s="392"/>
      <c r="X42" s="389"/>
      <c r="Y42" s="391"/>
      <c r="Z42" s="391"/>
      <c r="AA42" s="390"/>
      <c r="AB42" s="386"/>
      <c r="AC42" s="389"/>
      <c r="AD42" s="391"/>
      <c r="AE42" s="391"/>
      <c r="AF42" s="389"/>
      <c r="AG42" s="392"/>
      <c r="AH42" s="389"/>
      <c r="AI42" s="391"/>
      <c r="AJ42" s="391"/>
      <c r="AK42" s="390"/>
      <c r="AL42" s="392"/>
      <c r="AM42" s="389"/>
      <c r="AN42" s="391"/>
      <c r="AO42" s="391"/>
      <c r="AP42" s="389"/>
      <c r="AQ42" s="389"/>
      <c r="AR42" s="389"/>
      <c r="AS42" s="391"/>
      <c r="AT42" s="391"/>
      <c r="AU42" s="388"/>
      <c r="AV42" s="386"/>
      <c r="AW42" s="389"/>
      <c r="AX42" s="323"/>
      <c r="AY42" s="323"/>
      <c r="AZ42" s="321"/>
      <c r="BA42" s="321"/>
      <c r="BB42" s="321"/>
      <c r="BC42" s="323"/>
      <c r="BD42" s="323"/>
      <c r="BE42" s="390"/>
      <c r="BF42" s="392"/>
      <c r="BG42" s="389"/>
      <c r="BH42" s="391"/>
      <c r="BI42" s="391"/>
      <c r="BJ42" s="389"/>
      <c r="BK42" s="389"/>
      <c r="BL42" s="389"/>
      <c r="BM42" s="391"/>
      <c r="BN42" s="391"/>
      <c r="BO42" s="388"/>
      <c r="BP42" s="386"/>
      <c r="BQ42" s="389"/>
      <c r="BR42" s="391"/>
      <c r="BS42" s="391"/>
      <c r="BT42" s="389"/>
      <c r="BU42" s="389"/>
      <c r="BV42" s="389"/>
      <c r="BW42" s="391"/>
      <c r="BX42" s="391"/>
      <c r="BY42" s="390"/>
      <c r="BZ42" s="264"/>
      <c r="CA42" s="559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</row>
    <row r="43" spans="1:133" ht="47.25" customHeight="1" hidden="1">
      <c r="A43" s="179"/>
      <c r="C43" s="43">
        <v>2</v>
      </c>
      <c r="D43" s="43">
        <v>3</v>
      </c>
      <c r="H43" s="74" t="s">
        <v>221</v>
      </c>
      <c r="I43" s="204" t="s">
        <v>75</v>
      </c>
      <c r="J43" s="339">
        <v>6</v>
      </c>
      <c r="K43" s="319">
        <v>5</v>
      </c>
      <c r="L43" s="318">
        <f>SUM(R43,W43,AB43,AG43,AL43,AQ43,AV43,BA43,BF43,BK43,BP43,BU43)</f>
        <v>228</v>
      </c>
      <c r="M43" s="320">
        <f>SUM(N43:Q43)</f>
        <v>122</v>
      </c>
      <c r="N43" s="318">
        <f>SUM(T43,Y43,AD43,AI43,AN43,AS43,AX43,BC43,BH43,BM43,BR43,BW43)</f>
        <v>26</v>
      </c>
      <c r="O43" s="321"/>
      <c r="P43" s="352">
        <f>SUM(U43,Z43,AE43,AJ43,AO43,AT43,AY43,BD43,BI43,BN43,BS43,BX43)</f>
        <v>96</v>
      </c>
      <c r="Q43" s="322"/>
      <c r="R43" s="318"/>
      <c r="S43" s="321"/>
      <c r="T43" s="344"/>
      <c r="U43" s="344"/>
      <c r="V43" s="321"/>
      <c r="W43" s="321"/>
      <c r="X43" s="321"/>
      <c r="Y43" s="344"/>
      <c r="Z43" s="344"/>
      <c r="AA43" s="322"/>
      <c r="AB43" s="318">
        <f>AC43*1.4</f>
        <v>0</v>
      </c>
      <c r="AC43" s="321">
        <f>SUM(AD43:AE43)</f>
        <v>0</v>
      </c>
      <c r="AD43" s="344"/>
      <c r="AE43" s="344"/>
      <c r="AF43" s="321">
        <f>AB43/36</f>
        <v>0</v>
      </c>
      <c r="AG43" s="385"/>
      <c r="AH43" s="321"/>
      <c r="AI43" s="344"/>
      <c r="AJ43" s="344"/>
      <c r="AK43" s="322"/>
      <c r="AL43" s="345">
        <v>120</v>
      </c>
      <c r="AM43" s="342">
        <f>SUM(AN43:AO43)</f>
        <v>65</v>
      </c>
      <c r="AN43" s="422">
        <v>14</v>
      </c>
      <c r="AO43" s="422">
        <v>51</v>
      </c>
      <c r="AP43" s="342">
        <v>3</v>
      </c>
      <c r="AQ43" s="342">
        <v>108</v>
      </c>
      <c r="AR43" s="342">
        <f>SUM(AS43:AT43)</f>
        <v>57</v>
      </c>
      <c r="AS43" s="422">
        <v>12</v>
      </c>
      <c r="AT43" s="422">
        <v>45</v>
      </c>
      <c r="AU43" s="341">
        <v>3</v>
      </c>
      <c r="AV43" s="318"/>
      <c r="AW43" s="321"/>
      <c r="AX43" s="323"/>
      <c r="AY43" s="323"/>
      <c r="AZ43" s="321"/>
      <c r="BA43" s="321"/>
      <c r="BB43" s="321"/>
      <c r="BC43" s="323"/>
      <c r="BD43" s="323"/>
      <c r="BE43" s="322"/>
      <c r="BF43" s="385"/>
      <c r="BG43" s="321"/>
      <c r="BH43" s="344"/>
      <c r="BI43" s="344"/>
      <c r="BJ43" s="321"/>
      <c r="BK43" s="321"/>
      <c r="BL43" s="321"/>
      <c r="BM43" s="344"/>
      <c r="BN43" s="344"/>
      <c r="BO43" s="320"/>
      <c r="BP43" s="318"/>
      <c r="BQ43" s="321"/>
      <c r="BR43" s="344"/>
      <c r="BS43" s="344"/>
      <c r="BT43" s="321"/>
      <c r="BU43" s="321"/>
      <c r="BV43" s="321"/>
      <c r="BW43" s="344"/>
      <c r="BX43" s="344"/>
      <c r="BY43" s="322"/>
      <c r="BZ43" s="263">
        <f>SUM(V43,AA43,AF43,AK43,AP43,AU43,AZ43,BE43,BJ43,BO43,BT43,BY43)</f>
        <v>6</v>
      </c>
      <c r="CA43" s="559" t="str">
        <f>МАТРИЦА!B38</f>
        <v>УПК-5</v>
      </c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</row>
    <row r="44" spans="1:133" s="10" customFormat="1" ht="51" customHeight="1" hidden="1">
      <c r="A44" s="179"/>
      <c r="B44" s="43"/>
      <c r="C44" s="43"/>
      <c r="D44" s="43">
        <v>3</v>
      </c>
      <c r="E44" s="43"/>
      <c r="F44" s="43"/>
      <c r="G44" s="43"/>
      <c r="H44" s="74" t="s">
        <v>222</v>
      </c>
      <c r="I44" s="204" t="s">
        <v>130</v>
      </c>
      <c r="J44" s="339">
        <v>6</v>
      </c>
      <c r="K44" s="340">
        <v>5</v>
      </c>
      <c r="L44" s="339">
        <f>SUM(R44,W44,AB44,AG44,AL44,AQ44,AV44,BA44,BF44,BK44,BP44,BU44)</f>
        <v>228</v>
      </c>
      <c r="M44" s="341">
        <f>SUM(N44:Q44)</f>
        <v>116</v>
      </c>
      <c r="N44" s="339">
        <f>SUM(T44,Y44,AD44,AI44,AN44,AS44,AX44,BC44,BH44,BM44,BR44,BW44)</f>
        <v>20</v>
      </c>
      <c r="O44" s="342"/>
      <c r="P44" s="352">
        <f>SUM(U44,Z44,AE44,AJ44,AO44,AT44,AY44,BD44,BI44,BN44,BS44,BX44)</f>
        <v>96</v>
      </c>
      <c r="Q44" s="343"/>
      <c r="R44" s="318"/>
      <c r="S44" s="321"/>
      <c r="T44" s="344"/>
      <c r="U44" s="344"/>
      <c r="V44" s="321"/>
      <c r="W44" s="321"/>
      <c r="X44" s="321"/>
      <c r="Y44" s="344"/>
      <c r="Z44" s="344"/>
      <c r="AA44" s="322"/>
      <c r="AB44" s="318">
        <f>AC44*1.4</f>
        <v>0</v>
      </c>
      <c r="AC44" s="321">
        <f>SUM(AD44:AE44)</f>
        <v>0</v>
      </c>
      <c r="AD44" s="344"/>
      <c r="AE44" s="344"/>
      <c r="AF44" s="321">
        <f>AB44/36</f>
        <v>0</v>
      </c>
      <c r="AG44" s="385">
        <f>AH44*1.4</f>
        <v>0</v>
      </c>
      <c r="AH44" s="321">
        <f>SUM(AI44:AJ44)</f>
        <v>0</v>
      </c>
      <c r="AI44" s="344"/>
      <c r="AJ44" s="344"/>
      <c r="AK44" s="322">
        <f>AG44/36</f>
        <v>0</v>
      </c>
      <c r="AL44" s="345">
        <v>120</v>
      </c>
      <c r="AM44" s="342">
        <f>SUM(AN44:AO44)</f>
        <v>65</v>
      </c>
      <c r="AN44" s="422">
        <v>11</v>
      </c>
      <c r="AO44" s="422">
        <v>54</v>
      </c>
      <c r="AP44" s="342">
        <v>3</v>
      </c>
      <c r="AQ44" s="342">
        <v>108</v>
      </c>
      <c r="AR44" s="342">
        <f>SUM(AS44:AT44)</f>
        <v>51</v>
      </c>
      <c r="AS44" s="422">
        <v>9</v>
      </c>
      <c r="AT44" s="422">
        <v>42</v>
      </c>
      <c r="AU44" s="341">
        <v>3</v>
      </c>
      <c r="AV44" s="318"/>
      <c r="AW44" s="321">
        <f>SUM(AX44:AY44)</f>
        <v>0</v>
      </c>
      <c r="AX44" s="323"/>
      <c r="AY44" s="323"/>
      <c r="AZ44" s="321"/>
      <c r="BA44" s="321"/>
      <c r="BB44" s="321"/>
      <c r="BC44" s="323"/>
      <c r="BD44" s="323"/>
      <c r="BE44" s="322"/>
      <c r="BF44" s="385"/>
      <c r="BG44" s="321"/>
      <c r="BH44" s="344"/>
      <c r="BI44" s="344"/>
      <c r="BJ44" s="321"/>
      <c r="BK44" s="321"/>
      <c r="BL44" s="321"/>
      <c r="BM44" s="344"/>
      <c r="BN44" s="344"/>
      <c r="BO44" s="320"/>
      <c r="BP44" s="339"/>
      <c r="BQ44" s="342"/>
      <c r="BR44" s="422"/>
      <c r="BS44" s="422"/>
      <c r="BT44" s="342"/>
      <c r="BU44" s="342"/>
      <c r="BV44" s="342"/>
      <c r="BW44" s="422"/>
      <c r="BX44" s="422"/>
      <c r="BY44" s="343"/>
      <c r="BZ44" s="261">
        <f>SUM(V44,AA44,AF44,AK44,AP44,AU44,AZ44,BE44,BJ44,BO44,BT44,BY44)</f>
        <v>6</v>
      </c>
      <c r="CA44" s="559" t="str">
        <f>МАТРИЦА!B39</f>
        <v>УПК-6</v>
      </c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</row>
    <row r="45" spans="1:133" ht="42.75" hidden="1">
      <c r="A45" s="179"/>
      <c r="D45" s="43">
        <v>3</v>
      </c>
      <c r="H45" s="74" t="s">
        <v>223</v>
      </c>
      <c r="I45" s="204" t="s">
        <v>80</v>
      </c>
      <c r="J45" s="393">
        <v>6</v>
      </c>
      <c r="K45" s="322">
        <v>5</v>
      </c>
      <c r="L45" s="318">
        <f>SUM(R45,W45,AB45,AG45,AL45,AQ45,AV45,BA45,BF45,BK45,BP45,BU45)</f>
        <v>246</v>
      </c>
      <c r="M45" s="320">
        <f>SUM(N45:Q45)</f>
        <v>153</v>
      </c>
      <c r="N45" s="318">
        <f>SUM(T45,Y45,AD45,AI45,AN45,AS45,AX45,BC45,BH45,BM45,BR45,BW45)</f>
        <v>48</v>
      </c>
      <c r="O45" s="321"/>
      <c r="P45" s="352">
        <f>SUM(U45,Z45,AE45,AJ45,AO45,AT45,AY45,BD45,BI45,BN45,BS45,BX45)</f>
        <v>105</v>
      </c>
      <c r="Q45" s="322"/>
      <c r="R45" s="318"/>
      <c r="S45" s="321"/>
      <c r="T45" s="344"/>
      <c r="U45" s="344"/>
      <c r="V45" s="321"/>
      <c r="W45" s="321"/>
      <c r="X45" s="321"/>
      <c r="Y45" s="344"/>
      <c r="Z45" s="344"/>
      <c r="AA45" s="322"/>
      <c r="AB45" s="318"/>
      <c r="AC45" s="321"/>
      <c r="AD45" s="344"/>
      <c r="AE45" s="344"/>
      <c r="AF45" s="321"/>
      <c r="AG45" s="321">
        <f>AH45*1.4</f>
        <v>0</v>
      </c>
      <c r="AH45" s="321">
        <f>SUM(AI45:AJ45)</f>
        <v>0</v>
      </c>
      <c r="AI45" s="344"/>
      <c r="AJ45" s="344"/>
      <c r="AK45" s="322">
        <f>AG45/36</f>
        <v>0</v>
      </c>
      <c r="AL45" s="357">
        <v>126</v>
      </c>
      <c r="AM45" s="342">
        <f>SUM(AN45:AO45)</f>
        <v>81</v>
      </c>
      <c r="AN45" s="422">
        <v>24</v>
      </c>
      <c r="AO45" s="422">
        <v>57</v>
      </c>
      <c r="AP45" s="342">
        <v>3</v>
      </c>
      <c r="AQ45" s="342">
        <v>120</v>
      </c>
      <c r="AR45" s="342">
        <f>SUM(AS45:AT45)</f>
        <v>72</v>
      </c>
      <c r="AS45" s="422">
        <v>24</v>
      </c>
      <c r="AT45" s="422">
        <v>48</v>
      </c>
      <c r="AU45" s="341">
        <v>3</v>
      </c>
      <c r="AV45" s="318"/>
      <c r="AW45" s="321"/>
      <c r="AX45" s="323"/>
      <c r="AY45" s="323"/>
      <c r="AZ45" s="321"/>
      <c r="BA45" s="321"/>
      <c r="BB45" s="321"/>
      <c r="BC45" s="323"/>
      <c r="BD45" s="323"/>
      <c r="BE45" s="322"/>
      <c r="BF45" s="385"/>
      <c r="BG45" s="321"/>
      <c r="BH45" s="344"/>
      <c r="BI45" s="344"/>
      <c r="BJ45" s="321"/>
      <c r="BK45" s="321"/>
      <c r="BL45" s="321"/>
      <c r="BM45" s="344"/>
      <c r="BN45" s="344"/>
      <c r="BO45" s="320"/>
      <c r="BP45" s="318"/>
      <c r="BQ45" s="321"/>
      <c r="BR45" s="344"/>
      <c r="BS45" s="344"/>
      <c r="BT45" s="321"/>
      <c r="BU45" s="321"/>
      <c r="BV45" s="321"/>
      <c r="BW45" s="344"/>
      <c r="BX45" s="344"/>
      <c r="BY45" s="322"/>
      <c r="BZ45" s="263">
        <f>SUM(V45,AA45,AF45,AK45,AP45,AU45,AZ45,BE45,BJ45,BO45,BT45,BY45)</f>
        <v>6</v>
      </c>
      <c r="CA45" s="559" t="str">
        <f>МАТРИЦА!B28</f>
        <v>БПК-9</v>
      </c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</row>
    <row r="46" spans="1:133" s="48" customFormat="1" ht="85.5" customHeight="1" hidden="1">
      <c r="A46" s="179"/>
      <c r="B46" s="45"/>
      <c r="C46" s="45"/>
      <c r="D46" s="45"/>
      <c r="E46" s="45"/>
      <c r="F46" s="45"/>
      <c r="G46" s="45">
        <v>6</v>
      </c>
      <c r="H46" s="75" t="s">
        <v>194</v>
      </c>
      <c r="I46" s="176" t="s">
        <v>242</v>
      </c>
      <c r="J46" s="394"/>
      <c r="K46" s="376"/>
      <c r="L46" s="327"/>
      <c r="M46" s="328"/>
      <c r="N46" s="408"/>
      <c r="O46" s="329"/>
      <c r="P46" s="329"/>
      <c r="Q46" s="329"/>
      <c r="R46" s="338"/>
      <c r="S46" s="336"/>
      <c r="T46" s="336"/>
      <c r="U46" s="336"/>
      <c r="V46" s="423"/>
      <c r="W46" s="336"/>
      <c r="X46" s="336"/>
      <c r="Y46" s="336"/>
      <c r="Z46" s="336"/>
      <c r="AA46" s="423"/>
      <c r="AB46" s="338"/>
      <c r="AC46" s="336"/>
      <c r="AD46" s="336"/>
      <c r="AE46" s="336"/>
      <c r="AF46" s="423"/>
      <c r="AG46" s="336"/>
      <c r="AH46" s="336"/>
      <c r="AI46" s="336"/>
      <c r="AJ46" s="336"/>
      <c r="AK46" s="423"/>
      <c r="AL46" s="338"/>
      <c r="AM46" s="336"/>
      <c r="AN46" s="336"/>
      <c r="AO46" s="336"/>
      <c r="AP46" s="423"/>
      <c r="AQ46" s="336"/>
      <c r="AR46" s="336"/>
      <c r="AS46" s="336"/>
      <c r="AT46" s="336"/>
      <c r="AU46" s="423"/>
      <c r="AV46" s="338"/>
      <c r="AW46" s="336"/>
      <c r="AX46" s="323"/>
      <c r="AY46" s="323"/>
      <c r="AZ46" s="321"/>
      <c r="BA46" s="321"/>
      <c r="BB46" s="321"/>
      <c r="BC46" s="323"/>
      <c r="BD46" s="323"/>
      <c r="BE46" s="423"/>
      <c r="BF46" s="338"/>
      <c r="BG46" s="336"/>
      <c r="BH46" s="336"/>
      <c r="BI46" s="336"/>
      <c r="BJ46" s="423"/>
      <c r="BK46" s="336"/>
      <c r="BL46" s="336"/>
      <c r="BM46" s="336"/>
      <c r="BN46" s="336"/>
      <c r="BO46" s="423"/>
      <c r="BP46" s="335"/>
      <c r="BQ46" s="336"/>
      <c r="BR46" s="336"/>
      <c r="BS46" s="336"/>
      <c r="BT46" s="424"/>
      <c r="BU46" s="336"/>
      <c r="BV46" s="336"/>
      <c r="BW46" s="336"/>
      <c r="BX46" s="336"/>
      <c r="BY46" s="425"/>
      <c r="BZ46" s="265"/>
      <c r="CA46" s="585" t="s">
        <v>620</v>
      </c>
      <c r="CB46" s="46"/>
      <c r="CC46" s="46"/>
      <c r="CD46" s="46"/>
      <c r="CE46" s="46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</row>
    <row r="47" spans="1:133" ht="49.5" customHeight="1" hidden="1">
      <c r="A47" s="179"/>
      <c r="G47" s="41">
        <v>6</v>
      </c>
      <c r="H47" s="74" t="s">
        <v>224</v>
      </c>
      <c r="I47" s="204" t="s">
        <v>205</v>
      </c>
      <c r="J47" s="372"/>
      <c r="K47" s="376">
        <v>11</v>
      </c>
      <c r="L47" s="318">
        <f>SUM(R47,W47,AB47,AG47,AL47,AQ47,AV47,BA47,BF47,BK47,BP47,BU47)</f>
        <v>90</v>
      </c>
      <c r="M47" s="374">
        <f>SUM(N47:Q47)</f>
        <v>35</v>
      </c>
      <c r="N47" s="372">
        <f>SUM(T47,Y47,AD47,AI47,AN47,AS47,AX47,BC47,BH47,BM47,BR47,BW47)</f>
        <v>0</v>
      </c>
      <c r="O47" s="352"/>
      <c r="P47" s="352">
        <f>SUM(U47,Z47,AE47,AJ47,AO47,AT47,AY47,BD47,BI47,BN47,BS47,BX47)</f>
        <v>35</v>
      </c>
      <c r="Q47" s="376"/>
      <c r="R47" s="372"/>
      <c r="S47" s="352"/>
      <c r="T47" s="355"/>
      <c r="U47" s="355"/>
      <c r="V47" s="352"/>
      <c r="W47" s="352"/>
      <c r="X47" s="352"/>
      <c r="Y47" s="355"/>
      <c r="Z47" s="355"/>
      <c r="AA47" s="374"/>
      <c r="AB47" s="372"/>
      <c r="AC47" s="352"/>
      <c r="AD47" s="355"/>
      <c r="AE47" s="355"/>
      <c r="AF47" s="377"/>
      <c r="AG47" s="352"/>
      <c r="AH47" s="352"/>
      <c r="AI47" s="355"/>
      <c r="AJ47" s="355"/>
      <c r="AK47" s="376"/>
      <c r="AL47" s="375"/>
      <c r="AM47" s="352"/>
      <c r="AN47" s="355"/>
      <c r="AO47" s="355"/>
      <c r="AP47" s="352"/>
      <c r="AQ47" s="375"/>
      <c r="AR47" s="352"/>
      <c r="AS47" s="355"/>
      <c r="AT47" s="355"/>
      <c r="AU47" s="374"/>
      <c r="AV47" s="372"/>
      <c r="AW47" s="352"/>
      <c r="AX47" s="323"/>
      <c r="AY47" s="323"/>
      <c r="AZ47" s="321"/>
      <c r="BA47" s="321"/>
      <c r="BB47" s="321"/>
      <c r="BC47" s="323"/>
      <c r="BD47" s="323"/>
      <c r="BE47" s="376"/>
      <c r="BF47" s="385"/>
      <c r="BG47" s="352"/>
      <c r="BH47" s="355"/>
      <c r="BI47" s="355"/>
      <c r="BJ47" s="321"/>
      <c r="BK47" s="321"/>
      <c r="BL47" s="352"/>
      <c r="BM47" s="355"/>
      <c r="BN47" s="355"/>
      <c r="BO47" s="320"/>
      <c r="BP47" s="354">
        <v>90</v>
      </c>
      <c r="BQ47" s="352">
        <f>SUM(BR47:BS47)</f>
        <v>35</v>
      </c>
      <c r="BR47" s="355"/>
      <c r="BS47" s="355">
        <v>35</v>
      </c>
      <c r="BT47" s="356">
        <v>3</v>
      </c>
      <c r="BU47" s="321"/>
      <c r="BV47" s="352"/>
      <c r="BW47" s="355"/>
      <c r="BX47" s="355"/>
      <c r="BY47" s="378"/>
      <c r="BZ47" s="261">
        <f>SUM(V47,AA47,AF47,AK47,AP47,AU47,AZ47,BE47,BJ47,BO47,BT47,BY47)</f>
        <v>3</v>
      </c>
      <c r="CA47" s="559"/>
      <c r="CB47" s="21"/>
      <c r="CC47" s="21"/>
      <c r="CD47" s="21"/>
      <c r="CE47" s="21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</row>
    <row r="48" spans="1:133" ht="75" customHeight="1" hidden="1">
      <c r="A48" s="179"/>
      <c r="G48" s="41">
        <v>6</v>
      </c>
      <c r="H48" s="74" t="s">
        <v>225</v>
      </c>
      <c r="I48" s="204" t="s">
        <v>512</v>
      </c>
      <c r="J48" s="372"/>
      <c r="K48" s="376">
        <v>11</v>
      </c>
      <c r="L48" s="318">
        <f>SUM(R48,W48,AB48,AG48,AL48,AQ48,AV48,BA48,BF48,BK48,BP48,BU48)</f>
        <v>90</v>
      </c>
      <c r="M48" s="374">
        <f>SUM(N48:Q48)</f>
        <v>35</v>
      </c>
      <c r="N48" s="372">
        <f>SUM(T48,Y48,AD48,AI48,AN48,AS48,AX48,BC48,BH48,BM48,BR48,BW48)</f>
        <v>0</v>
      </c>
      <c r="O48" s="352"/>
      <c r="P48" s="352">
        <f>SUM(U48,Z48,AE48,AJ48,AO48,AT48,AY48,BD48,BI48,BN48,BS48,BX48)</f>
        <v>35</v>
      </c>
      <c r="Q48" s="376"/>
      <c r="R48" s="372"/>
      <c r="S48" s="352"/>
      <c r="T48" s="355"/>
      <c r="U48" s="355"/>
      <c r="V48" s="352"/>
      <c r="W48" s="352"/>
      <c r="X48" s="352"/>
      <c r="Y48" s="355"/>
      <c r="Z48" s="355"/>
      <c r="AA48" s="374"/>
      <c r="AB48" s="372"/>
      <c r="AC48" s="352"/>
      <c r="AD48" s="355"/>
      <c r="AE48" s="355"/>
      <c r="AF48" s="377"/>
      <c r="AG48" s="352"/>
      <c r="AH48" s="352"/>
      <c r="AI48" s="355"/>
      <c r="AJ48" s="355"/>
      <c r="AK48" s="376"/>
      <c r="AL48" s="375"/>
      <c r="AM48" s="352"/>
      <c r="AN48" s="355"/>
      <c r="AO48" s="355"/>
      <c r="AP48" s="352"/>
      <c r="AQ48" s="375"/>
      <c r="AR48" s="352"/>
      <c r="AS48" s="355"/>
      <c r="AT48" s="355"/>
      <c r="AU48" s="374"/>
      <c r="AV48" s="372"/>
      <c r="AW48" s="352"/>
      <c r="AX48" s="323"/>
      <c r="AY48" s="323"/>
      <c r="AZ48" s="321"/>
      <c r="BA48" s="321"/>
      <c r="BB48" s="321"/>
      <c r="BC48" s="323"/>
      <c r="BD48" s="323"/>
      <c r="BE48" s="376"/>
      <c r="BF48" s="385"/>
      <c r="BG48" s="352"/>
      <c r="BH48" s="355"/>
      <c r="BI48" s="355"/>
      <c r="BJ48" s="321"/>
      <c r="BK48" s="321"/>
      <c r="BL48" s="352"/>
      <c r="BM48" s="355"/>
      <c r="BN48" s="355"/>
      <c r="BO48" s="320"/>
      <c r="BP48" s="354">
        <v>90</v>
      </c>
      <c r="BQ48" s="352">
        <f>SUM(BR48:BS48)</f>
        <v>35</v>
      </c>
      <c r="BR48" s="355"/>
      <c r="BS48" s="355">
        <v>35</v>
      </c>
      <c r="BT48" s="356">
        <v>3</v>
      </c>
      <c r="BU48" s="321"/>
      <c r="BV48" s="352"/>
      <c r="BW48" s="355"/>
      <c r="BX48" s="355"/>
      <c r="BY48" s="322"/>
      <c r="BZ48" s="261">
        <f>SUM(V48,AA48,AF48,AK48,AP48,AU48,AZ48,BE48,BJ48,BO48,BT48,BY48)</f>
        <v>3</v>
      </c>
      <c r="CA48" s="559"/>
      <c r="CB48" s="21"/>
      <c r="CC48" s="21"/>
      <c r="CD48" s="21"/>
      <c r="CE48" s="21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</row>
    <row r="49" spans="1:133" s="5" customFormat="1" ht="63" hidden="1">
      <c r="A49" s="188"/>
      <c r="B49" s="42">
        <v>1</v>
      </c>
      <c r="C49" s="42">
        <v>2</v>
      </c>
      <c r="D49" s="42">
        <v>3</v>
      </c>
      <c r="E49" s="42"/>
      <c r="F49" s="42"/>
      <c r="G49" s="42">
        <v>6</v>
      </c>
      <c r="H49" s="73" t="s">
        <v>125</v>
      </c>
      <c r="I49" s="93" t="s">
        <v>551</v>
      </c>
      <c r="J49" s="268"/>
      <c r="K49" s="269"/>
      <c r="L49" s="426">
        <f aca="true" t="shared" si="2" ref="L49:AQ49">SUM(L50:L119)</f>
        <v>7598</v>
      </c>
      <c r="M49" s="427">
        <f t="shared" si="2"/>
        <v>4387</v>
      </c>
      <c r="N49" s="426">
        <f t="shared" si="2"/>
        <v>744</v>
      </c>
      <c r="O49" s="428">
        <f t="shared" si="2"/>
        <v>0</v>
      </c>
      <c r="P49" s="428">
        <f t="shared" si="2"/>
        <v>3528</v>
      </c>
      <c r="Q49" s="429">
        <f t="shared" si="2"/>
        <v>115</v>
      </c>
      <c r="R49" s="304">
        <f t="shared" si="2"/>
        <v>108</v>
      </c>
      <c r="S49" s="430">
        <f t="shared" si="2"/>
        <v>59</v>
      </c>
      <c r="T49" s="431">
        <f t="shared" si="2"/>
        <v>14</v>
      </c>
      <c r="U49" s="431">
        <f t="shared" si="2"/>
        <v>45</v>
      </c>
      <c r="V49" s="306">
        <f t="shared" si="2"/>
        <v>3</v>
      </c>
      <c r="W49" s="430">
        <f t="shared" si="2"/>
        <v>90</v>
      </c>
      <c r="X49" s="430">
        <f t="shared" si="2"/>
        <v>34</v>
      </c>
      <c r="Y49" s="431">
        <f t="shared" si="2"/>
        <v>18</v>
      </c>
      <c r="Z49" s="431">
        <f t="shared" si="2"/>
        <v>16</v>
      </c>
      <c r="AA49" s="305">
        <f t="shared" si="2"/>
        <v>3</v>
      </c>
      <c r="AB49" s="432">
        <f t="shared" si="2"/>
        <v>144</v>
      </c>
      <c r="AC49" s="430">
        <f t="shared" si="2"/>
        <v>72</v>
      </c>
      <c r="AD49" s="431">
        <f t="shared" si="2"/>
        <v>36</v>
      </c>
      <c r="AE49" s="431">
        <f t="shared" si="2"/>
        <v>36</v>
      </c>
      <c r="AF49" s="306">
        <f t="shared" si="2"/>
        <v>4</v>
      </c>
      <c r="AG49" s="430">
        <f t="shared" si="2"/>
        <v>288</v>
      </c>
      <c r="AH49" s="430">
        <f>SUM(AH50:AH119)</f>
        <v>140</v>
      </c>
      <c r="AI49" s="431">
        <f t="shared" si="2"/>
        <v>38</v>
      </c>
      <c r="AJ49" s="431">
        <f t="shared" si="2"/>
        <v>102</v>
      </c>
      <c r="AK49" s="309">
        <f t="shared" si="2"/>
        <v>8</v>
      </c>
      <c r="AL49" s="432">
        <f>SUM(AL50:AL119)</f>
        <v>388</v>
      </c>
      <c r="AM49" s="430">
        <f t="shared" si="2"/>
        <v>221</v>
      </c>
      <c r="AN49" s="431">
        <f t="shared" si="2"/>
        <v>46</v>
      </c>
      <c r="AO49" s="431">
        <f t="shared" si="2"/>
        <v>175</v>
      </c>
      <c r="AP49" s="306">
        <f t="shared" si="2"/>
        <v>6</v>
      </c>
      <c r="AQ49" s="430">
        <f t="shared" si="2"/>
        <v>664</v>
      </c>
      <c r="AR49" s="430">
        <f aca="true" t="shared" si="3" ref="AR49:BW49">SUM(AR50:AR119)</f>
        <v>359</v>
      </c>
      <c r="AS49" s="431">
        <f t="shared" si="3"/>
        <v>78</v>
      </c>
      <c r="AT49" s="431">
        <f t="shared" si="3"/>
        <v>281</v>
      </c>
      <c r="AU49" s="433">
        <f t="shared" si="3"/>
        <v>21</v>
      </c>
      <c r="AV49" s="432">
        <f t="shared" si="3"/>
        <v>1134</v>
      </c>
      <c r="AW49" s="430">
        <f t="shared" si="3"/>
        <v>684</v>
      </c>
      <c r="AX49" s="431">
        <f t="shared" si="3"/>
        <v>134</v>
      </c>
      <c r="AY49" s="431">
        <f t="shared" si="3"/>
        <v>550</v>
      </c>
      <c r="AZ49" s="430">
        <f t="shared" si="3"/>
        <v>21</v>
      </c>
      <c r="BA49" s="430">
        <f t="shared" si="3"/>
        <v>1076</v>
      </c>
      <c r="BB49" s="430">
        <f t="shared" si="3"/>
        <v>603</v>
      </c>
      <c r="BC49" s="431">
        <f t="shared" si="3"/>
        <v>118</v>
      </c>
      <c r="BD49" s="431">
        <f t="shared" si="3"/>
        <v>485</v>
      </c>
      <c r="BE49" s="434">
        <f t="shared" si="3"/>
        <v>33</v>
      </c>
      <c r="BF49" s="432">
        <f>SUM(BF50:BF119)</f>
        <v>1078</v>
      </c>
      <c r="BG49" s="430">
        <f t="shared" si="3"/>
        <v>637</v>
      </c>
      <c r="BH49" s="431">
        <f t="shared" si="3"/>
        <v>134</v>
      </c>
      <c r="BI49" s="431">
        <f t="shared" si="3"/>
        <v>503</v>
      </c>
      <c r="BJ49" s="430">
        <f t="shared" si="3"/>
        <v>27</v>
      </c>
      <c r="BK49" s="430">
        <f t="shared" si="3"/>
        <v>774</v>
      </c>
      <c r="BL49" s="430">
        <f t="shared" si="3"/>
        <v>451</v>
      </c>
      <c r="BM49" s="431">
        <f t="shared" si="3"/>
        <v>86</v>
      </c>
      <c r="BN49" s="431">
        <f t="shared" si="3"/>
        <v>365</v>
      </c>
      <c r="BO49" s="434">
        <f t="shared" si="3"/>
        <v>22</v>
      </c>
      <c r="BP49" s="308">
        <f t="shared" si="3"/>
        <v>954</v>
      </c>
      <c r="BQ49" s="430">
        <f t="shared" si="3"/>
        <v>612</v>
      </c>
      <c r="BR49" s="431">
        <f t="shared" si="3"/>
        <v>38</v>
      </c>
      <c r="BS49" s="431">
        <f t="shared" si="3"/>
        <v>574</v>
      </c>
      <c r="BT49" s="306">
        <f t="shared" si="3"/>
        <v>27</v>
      </c>
      <c r="BU49" s="430">
        <f t="shared" si="3"/>
        <v>900</v>
      </c>
      <c r="BV49" s="430">
        <f t="shared" si="3"/>
        <v>515</v>
      </c>
      <c r="BW49" s="431">
        <f t="shared" si="3"/>
        <v>4</v>
      </c>
      <c r="BX49" s="431">
        <f>SUM(BX50:BX119)</f>
        <v>511</v>
      </c>
      <c r="BY49" s="309">
        <f>SUM(BY50:BY119)</f>
        <v>27</v>
      </c>
      <c r="BZ49" s="270">
        <f>SUM(BZ50:BZ119)</f>
        <v>202</v>
      </c>
      <c r="CA49" s="559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</row>
    <row r="50" spans="1:133" s="48" customFormat="1" ht="98.25" customHeight="1" hidden="1">
      <c r="A50" s="179"/>
      <c r="B50" s="45"/>
      <c r="C50" s="45">
        <v>2</v>
      </c>
      <c r="D50" s="45"/>
      <c r="E50" s="45"/>
      <c r="F50" s="45"/>
      <c r="G50" s="45"/>
      <c r="H50" s="75" t="s">
        <v>163</v>
      </c>
      <c r="I50" s="174" t="s">
        <v>212</v>
      </c>
      <c r="J50" s="271"/>
      <c r="K50" s="272"/>
      <c r="L50" s="273"/>
      <c r="M50" s="249"/>
      <c r="N50" s="273"/>
      <c r="O50" s="274"/>
      <c r="P50" s="274"/>
      <c r="Q50" s="251"/>
      <c r="R50" s="275"/>
      <c r="S50" s="276"/>
      <c r="T50" s="276"/>
      <c r="U50" s="276"/>
      <c r="V50" s="277"/>
      <c r="W50" s="277"/>
      <c r="X50" s="276"/>
      <c r="Y50" s="276"/>
      <c r="Z50" s="276"/>
      <c r="AA50" s="278"/>
      <c r="AB50" s="275"/>
      <c r="AC50" s="276"/>
      <c r="AD50" s="276"/>
      <c r="AE50" s="276"/>
      <c r="AF50" s="279"/>
      <c r="AG50" s="276"/>
      <c r="AH50" s="276"/>
      <c r="AI50" s="276"/>
      <c r="AJ50" s="276"/>
      <c r="AK50" s="278"/>
      <c r="AL50" s="280"/>
      <c r="AM50" s="281"/>
      <c r="AN50" s="281"/>
      <c r="AO50" s="281"/>
      <c r="AP50" s="257"/>
      <c r="AQ50" s="281"/>
      <c r="AR50" s="281"/>
      <c r="AS50" s="281"/>
      <c r="AT50" s="281"/>
      <c r="AU50" s="282"/>
      <c r="AV50" s="280"/>
      <c r="AW50" s="281"/>
      <c r="AX50" s="281"/>
      <c r="AY50" s="281"/>
      <c r="AZ50" s="281"/>
      <c r="BA50" s="281"/>
      <c r="BB50" s="281"/>
      <c r="BC50" s="281"/>
      <c r="BD50" s="281"/>
      <c r="BE50" s="282"/>
      <c r="BF50" s="280"/>
      <c r="BG50" s="281"/>
      <c r="BH50" s="281"/>
      <c r="BI50" s="281"/>
      <c r="BJ50" s="281"/>
      <c r="BK50" s="281"/>
      <c r="BL50" s="281"/>
      <c r="BM50" s="281"/>
      <c r="BN50" s="281"/>
      <c r="BO50" s="282"/>
      <c r="BP50" s="280"/>
      <c r="BQ50" s="281"/>
      <c r="BR50" s="281"/>
      <c r="BS50" s="281"/>
      <c r="BT50" s="281"/>
      <c r="BU50" s="281"/>
      <c r="BV50" s="281"/>
      <c r="BW50" s="281"/>
      <c r="BX50" s="281"/>
      <c r="BY50" s="282"/>
      <c r="BZ50" s="283"/>
      <c r="CA50" s="559"/>
      <c r="CB50" s="46"/>
      <c r="CC50" s="46"/>
      <c r="CD50" s="46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</row>
    <row r="51" spans="1:133" s="24" customFormat="1" ht="145.5" customHeight="1" hidden="1">
      <c r="A51" s="189"/>
      <c r="B51" s="41"/>
      <c r="C51" s="41">
        <v>2</v>
      </c>
      <c r="D51" s="41"/>
      <c r="E51" s="41"/>
      <c r="F51" s="41"/>
      <c r="G51" s="41"/>
      <c r="H51" s="71" t="s">
        <v>226</v>
      </c>
      <c r="I51" s="204" t="s">
        <v>544</v>
      </c>
      <c r="J51" s="372"/>
      <c r="K51" s="373" t="s">
        <v>622</v>
      </c>
      <c r="L51" s="372">
        <f>SUM(R51,W51,AB51,AG51,AL51,AQ51,AV51,BA51,BF51,BK51,BP51,BU51)</f>
        <v>72</v>
      </c>
      <c r="M51" s="374">
        <f>SUM(N51:Q51)</f>
        <v>36</v>
      </c>
      <c r="N51" s="372">
        <f>SUM(T51,Y51,AD51,AI51,AN51,AS51,AX51,BC51,BH51,BM51,BR51,BW51)</f>
        <v>18</v>
      </c>
      <c r="O51" s="352"/>
      <c r="P51" s="352"/>
      <c r="Q51" s="352">
        <f>SUM(U51,Z51,AE51,AJ51,AO51,AT51,AY51,BD51,BI51,BN51,BS51,BX51)</f>
        <v>18</v>
      </c>
      <c r="R51" s="372"/>
      <c r="S51" s="352"/>
      <c r="T51" s="406"/>
      <c r="U51" s="406"/>
      <c r="V51" s="374"/>
      <c r="W51" s="352"/>
      <c r="X51" s="352"/>
      <c r="Y51" s="406"/>
      <c r="Z51" s="406"/>
      <c r="AA51" s="376"/>
      <c r="AB51" s="372"/>
      <c r="AC51" s="352"/>
      <c r="AD51" s="406"/>
      <c r="AE51" s="406"/>
      <c r="AF51" s="374"/>
      <c r="AG51" s="352">
        <v>72</v>
      </c>
      <c r="AH51" s="352">
        <f>SUM(AI51:AJ51)</f>
        <v>36</v>
      </c>
      <c r="AI51" s="406">
        <v>18</v>
      </c>
      <c r="AJ51" s="406">
        <v>18</v>
      </c>
      <c r="AK51" s="376">
        <v>2</v>
      </c>
      <c r="AL51" s="372"/>
      <c r="AM51" s="352"/>
      <c r="AN51" s="406"/>
      <c r="AO51" s="406"/>
      <c r="AP51" s="374"/>
      <c r="AQ51" s="352"/>
      <c r="AR51" s="352"/>
      <c r="AS51" s="406"/>
      <c r="AT51" s="406"/>
      <c r="AU51" s="376"/>
      <c r="AV51" s="372"/>
      <c r="AW51" s="352"/>
      <c r="AX51" s="406"/>
      <c r="AY51" s="406"/>
      <c r="AZ51" s="374"/>
      <c r="BA51" s="352"/>
      <c r="BB51" s="352"/>
      <c r="BC51" s="406"/>
      <c r="BD51" s="406"/>
      <c r="BE51" s="376"/>
      <c r="BF51" s="372"/>
      <c r="BG51" s="352"/>
      <c r="BH51" s="406"/>
      <c r="BI51" s="406"/>
      <c r="BJ51" s="374"/>
      <c r="BK51" s="352"/>
      <c r="BL51" s="352"/>
      <c r="BM51" s="406"/>
      <c r="BN51" s="406"/>
      <c r="BO51" s="376"/>
      <c r="BP51" s="372"/>
      <c r="BQ51" s="352"/>
      <c r="BR51" s="406"/>
      <c r="BS51" s="406"/>
      <c r="BT51" s="374"/>
      <c r="BU51" s="352"/>
      <c r="BV51" s="352"/>
      <c r="BW51" s="406"/>
      <c r="BX51" s="406"/>
      <c r="BY51" s="376"/>
      <c r="BZ51" s="263">
        <f aca="true" t="shared" si="4" ref="BZ51:BZ56">SUM(V51,AA51,AF51,AK51,AP51,AU51,AZ51,BE51,BJ51,BO51,BT51,BY51)</f>
        <v>2</v>
      </c>
      <c r="CA51" s="559" t="s">
        <v>420</v>
      </c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</row>
    <row r="52" spans="1:133" s="24" customFormat="1" ht="120" customHeight="1" hidden="1">
      <c r="A52" s="189"/>
      <c r="B52" s="41"/>
      <c r="C52" s="41">
        <v>2</v>
      </c>
      <c r="D52" s="41"/>
      <c r="E52" s="41"/>
      <c r="F52" s="41"/>
      <c r="G52" s="41"/>
      <c r="H52" s="71" t="s">
        <v>227</v>
      </c>
      <c r="I52" s="204" t="s">
        <v>532</v>
      </c>
      <c r="J52" s="372"/>
      <c r="K52" s="373" t="s">
        <v>127</v>
      </c>
      <c r="L52" s="372">
        <f>SUM(R52,W52,AB52,AG52,AL52,AQ52,AV52,BA52,BF52,BK52,BP52,BU52)</f>
        <v>72</v>
      </c>
      <c r="M52" s="374">
        <f>SUM(N52:Q52)</f>
        <v>36</v>
      </c>
      <c r="N52" s="372">
        <f>SUM(T52,Y52,AD52,AI52,AN52,AS52,AX52,BC52,BH52,BM52,BR52,BW52)</f>
        <v>18</v>
      </c>
      <c r="O52" s="352"/>
      <c r="P52" s="352"/>
      <c r="Q52" s="352">
        <f>SUM(U52,Z52,AE52,AJ52,AO52,AT52,AY52,BD52,BI52,BN52,BS52,BX52)</f>
        <v>18</v>
      </c>
      <c r="R52" s="372"/>
      <c r="S52" s="352"/>
      <c r="T52" s="406"/>
      <c r="U52" s="406"/>
      <c r="V52" s="374"/>
      <c r="W52" s="352"/>
      <c r="X52" s="352"/>
      <c r="Y52" s="406"/>
      <c r="Z52" s="406"/>
      <c r="AA52" s="376"/>
      <c r="AB52" s="372">
        <v>72</v>
      </c>
      <c r="AC52" s="352">
        <f>SUM(AD52:AE52)</f>
        <v>36</v>
      </c>
      <c r="AD52" s="406">
        <v>18</v>
      </c>
      <c r="AE52" s="406">
        <v>18</v>
      </c>
      <c r="AF52" s="374">
        <v>2</v>
      </c>
      <c r="AG52" s="352"/>
      <c r="AH52" s="352"/>
      <c r="AI52" s="406"/>
      <c r="AJ52" s="406"/>
      <c r="AK52" s="376"/>
      <c r="AL52" s="372"/>
      <c r="AM52" s="352"/>
      <c r="AN52" s="406"/>
      <c r="AO52" s="406"/>
      <c r="AP52" s="374"/>
      <c r="AQ52" s="352"/>
      <c r="AR52" s="352"/>
      <c r="AS52" s="406"/>
      <c r="AT52" s="406"/>
      <c r="AU52" s="376"/>
      <c r="AV52" s="372"/>
      <c r="AW52" s="352"/>
      <c r="AX52" s="406"/>
      <c r="AY52" s="406"/>
      <c r="AZ52" s="374"/>
      <c r="BA52" s="352"/>
      <c r="BB52" s="352"/>
      <c r="BC52" s="406"/>
      <c r="BD52" s="406"/>
      <c r="BE52" s="376"/>
      <c r="BF52" s="372"/>
      <c r="BG52" s="352"/>
      <c r="BH52" s="406"/>
      <c r="BI52" s="406"/>
      <c r="BJ52" s="374"/>
      <c r="BK52" s="352"/>
      <c r="BL52" s="352"/>
      <c r="BM52" s="406"/>
      <c r="BN52" s="406"/>
      <c r="BO52" s="376"/>
      <c r="BP52" s="372"/>
      <c r="BQ52" s="352"/>
      <c r="BR52" s="406"/>
      <c r="BS52" s="406"/>
      <c r="BT52" s="374"/>
      <c r="BU52" s="352"/>
      <c r="BV52" s="352"/>
      <c r="BW52" s="406"/>
      <c r="BX52" s="406"/>
      <c r="BY52" s="376"/>
      <c r="BZ52" s="263">
        <f t="shared" si="4"/>
        <v>2</v>
      </c>
      <c r="CA52" s="559" t="s">
        <v>642</v>
      </c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</row>
    <row r="53" spans="1:133" s="24" customFormat="1" ht="95.25" customHeight="1" hidden="1">
      <c r="A53" s="189"/>
      <c r="B53" s="41"/>
      <c r="C53" s="41">
        <v>2</v>
      </c>
      <c r="D53" s="41"/>
      <c r="E53" s="41"/>
      <c r="F53" s="41"/>
      <c r="G53" s="41"/>
      <c r="H53" s="71" t="s">
        <v>543</v>
      </c>
      <c r="I53" s="204" t="s">
        <v>350</v>
      </c>
      <c r="J53" s="372"/>
      <c r="K53" s="373" t="s">
        <v>127</v>
      </c>
      <c r="L53" s="372">
        <f>SUM(R53,W53,AB53,AG53,AL53,AQ53,AV53,BA53,BF53,BK53,BP53,BU53)</f>
        <v>72</v>
      </c>
      <c r="M53" s="374">
        <f>SUM(N53:Q53)</f>
        <v>36</v>
      </c>
      <c r="N53" s="372">
        <f>SUM(T53,Y53,AD53,AI53,AN53,AS53,AX53,BC53,BH53,BM53,BR53,BW53)</f>
        <v>18</v>
      </c>
      <c r="O53" s="352"/>
      <c r="P53" s="352"/>
      <c r="Q53" s="352">
        <f>SUM(U53,Z53,AE53,AJ53,AO53,AT53,AY53,BD53,BI53,BN53,BS53,BX53)</f>
        <v>18</v>
      </c>
      <c r="R53" s="372"/>
      <c r="S53" s="352"/>
      <c r="T53" s="406"/>
      <c r="U53" s="406"/>
      <c r="V53" s="374"/>
      <c r="W53" s="352"/>
      <c r="X53" s="352"/>
      <c r="Y53" s="406"/>
      <c r="Z53" s="406"/>
      <c r="AA53" s="376"/>
      <c r="AB53" s="372">
        <v>72</v>
      </c>
      <c r="AC53" s="352">
        <f>SUM(AD53:AE53)</f>
        <v>36</v>
      </c>
      <c r="AD53" s="406">
        <v>18</v>
      </c>
      <c r="AE53" s="406">
        <v>18</v>
      </c>
      <c r="AF53" s="374">
        <v>2</v>
      </c>
      <c r="AG53" s="352"/>
      <c r="AH53" s="352"/>
      <c r="AI53" s="406"/>
      <c r="AJ53" s="406"/>
      <c r="AK53" s="376"/>
      <c r="AL53" s="372"/>
      <c r="AM53" s="352"/>
      <c r="AN53" s="406"/>
      <c r="AO53" s="406"/>
      <c r="AP53" s="374"/>
      <c r="AQ53" s="352"/>
      <c r="AR53" s="352"/>
      <c r="AS53" s="406"/>
      <c r="AT53" s="406"/>
      <c r="AU53" s="376"/>
      <c r="AV53" s="372"/>
      <c r="AW53" s="352"/>
      <c r="AX53" s="406"/>
      <c r="AY53" s="406"/>
      <c r="AZ53" s="374"/>
      <c r="BA53" s="352"/>
      <c r="BB53" s="352"/>
      <c r="BC53" s="406"/>
      <c r="BD53" s="406"/>
      <c r="BE53" s="376"/>
      <c r="BF53" s="372"/>
      <c r="BG53" s="352"/>
      <c r="BH53" s="406"/>
      <c r="BI53" s="406"/>
      <c r="BJ53" s="374"/>
      <c r="BK53" s="352"/>
      <c r="BL53" s="352"/>
      <c r="BM53" s="406"/>
      <c r="BN53" s="406"/>
      <c r="BO53" s="376"/>
      <c r="BP53" s="372"/>
      <c r="BQ53" s="352"/>
      <c r="BR53" s="406"/>
      <c r="BS53" s="406"/>
      <c r="BT53" s="374"/>
      <c r="BU53" s="352"/>
      <c r="BV53" s="352"/>
      <c r="BW53" s="406"/>
      <c r="BX53" s="406"/>
      <c r="BY53" s="376"/>
      <c r="BZ53" s="263">
        <f t="shared" si="4"/>
        <v>2</v>
      </c>
      <c r="CA53" s="585" t="s">
        <v>619</v>
      </c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</row>
    <row r="54" spans="1:133" s="48" customFormat="1" ht="73.5" customHeight="1" hidden="1">
      <c r="A54" s="179"/>
      <c r="B54" s="45">
        <v>1</v>
      </c>
      <c r="C54" s="45"/>
      <c r="D54" s="45"/>
      <c r="E54" s="45"/>
      <c r="F54" s="45"/>
      <c r="G54" s="45"/>
      <c r="H54" s="75" t="s">
        <v>164</v>
      </c>
      <c r="I54" s="173" t="s">
        <v>417</v>
      </c>
      <c r="J54" s="363"/>
      <c r="K54" s="364"/>
      <c r="L54" s="354"/>
      <c r="M54" s="365"/>
      <c r="N54" s="363"/>
      <c r="O54" s="358"/>
      <c r="P54" s="366"/>
      <c r="Q54" s="367"/>
      <c r="R54" s="354"/>
      <c r="S54" s="358"/>
      <c r="T54" s="359"/>
      <c r="U54" s="359"/>
      <c r="V54" s="356"/>
      <c r="W54" s="357"/>
      <c r="X54" s="359"/>
      <c r="Y54" s="359"/>
      <c r="Z54" s="359"/>
      <c r="AA54" s="435"/>
      <c r="AB54" s="354"/>
      <c r="AC54" s="356"/>
      <c r="AD54" s="368"/>
      <c r="AE54" s="368"/>
      <c r="AF54" s="356"/>
      <c r="AG54" s="358"/>
      <c r="AH54" s="358"/>
      <c r="AI54" s="359"/>
      <c r="AJ54" s="359"/>
      <c r="AK54" s="370"/>
      <c r="AL54" s="366"/>
      <c r="AM54" s="358"/>
      <c r="AN54" s="359"/>
      <c r="AO54" s="359"/>
      <c r="AP54" s="358"/>
      <c r="AQ54" s="358"/>
      <c r="AR54" s="358"/>
      <c r="AS54" s="359"/>
      <c r="AT54" s="359"/>
      <c r="AU54" s="365"/>
      <c r="AV54" s="363"/>
      <c r="AW54" s="358"/>
      <c r="AX54" s="359"/>
      <c r="AY54" s="359"/>
      <c r="AZ54" s="358"/>
      <c r="BA54" s="358"/>
      <c r="BB54" s="358"/>
      <c r="BC54" s="359"/>
      <c r="BD54" s="359"/>
      <c r="BE54" s="367"/>
      <c r="BF54" s="366"/>
      <c r="BG54" s="358"/>
      <c r="BH54" s="359"/>
      <c r="BI54" s="359"/>
      <c r="BJ54" s="358"/>
      <c r="BK54" s="358"/>
      <c r="BL54" s="358"/>
      <c r="BM54" s="359"/>
      <c r="BN54" s="359"/>
      <c r="BO54" s="365"/>
      <c r="BP54" s="363"/>
      <c r="BQ54" s="358"/>
      <c r="BR54" s="359"/>
      <c r="BS54" s="359"/>
      <c r="BT54" s="358"/>
      <c r="BU54" s="358"/>
      <c r="BV54" s="358"/>
      <c r="BW54" s="359"/>
      <c r="BX54" s="359"/>
      <c r="BY54" s="367"/>
      <c r="BZ54" s="262">
        <f t="shared" si="4"/>
        <v>0</v>
      </c>
      <c r="CA54" s="559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</row>
    <row r="55" spans="1:133" s="24" customFormat="1" ht="48" customHeight="1" hidden="1">
      <c r="A55" s="189"/>
      <c r="B55" s="41">
        <v>1</v>
      </c>
      <c r="C55" s="41"/>
      <c r="D55" s="41"/>
      <c r="E55" s="41"/>
      <c r="F55" s="41"/>
      <c r="G55" s="41"/>
      <c r="H55" s="72" t="s">
        <v>228</v>
      </c>
      <c r="I55" s="204" t="s">
        <v>249</v>
      </c>
      <c r="J55" s="348">
        <v>1</v>
      </c>
      <c r="K55" s="376"/>
      <c r="L55" s="318">
        <f>SUM(R55,W55,AB55,AG55,AL55,AQ55,AV55,BA55,BF55,BK55,BP55,BU55)</f>
        <v>108</v>
      </c>
      <c r="M55" s="374">
        <f>SUM(N55:Q55)</f>
        <v>59</v>
      </c>
      <c r="N55" s="372">
        <f>SUM(T55,Y55,AD55,AI55,AN55,AS55,AX55,BC55,BH55,BM55,BR55,BW55)</f>
        <v>14</v>
      </c>
      <c r="O55" s="352"/>
      <c r="P55" s="352"/>
      <c r="Q55" s="376">
        <f>SUM(U55,Z55,AE55,AJ55,AO55,AT55,AY55,BD55,BI55,BN55,BS55,BX55)</f>
        <v>45</v>
      </c>
      <c r="R55" s="339">
        <v>108</v>
      </c>
      <c r="S55" s="346">
        <f>SUM(T55:U55)</f>
        <v>59</v>
      </c>
      <c r="T55" s="355">
        <v>14</v>
      </c>
      <c r="U55" s="355">
        <v>45</v>
      </c>
      <c r="V55" s="356">
        <v>3</v>
      </c>
      <c r="W55" s="345"/>
      <c r="X55" s="346"/>
      <c r="Y55" s="355"/>
      <c r="Z55" s="355"/>
      <c r="AA55" s="360"/>
      <c r="AB55" s="339"/>
      <c r="AC55" s="352">
        <f>SUM(AD55:AE55)</f>
        <v>0</v>
      </c>
      <c r="AD55" s="355"/>
      <c r="AE55" s="355"/>
      <c r="AF55" s="377"/>
      <c r="AG55" s="352"/>
      <c r="AH55" s="352">
        <f>SUM(AI55:AJ55)</f>
        <v>0</v>
      </c>
      <c r="AI55" s="355"/>
      <c r="AJ55" s="355"/>
      <c r="AK55" s="378"/>
      <c r="AL55" s="375"/>
      <c r="AM55" s="352"/>
      <c r="AN55" s="355"/>
      <c r="AO55" s="355"/>
      <c r="AP55" s="352"/>
      <c r="AQ55" s="352"/>
      <c r="AR55" s="352"/>
      <c r="AS55" s="355"/>
      <c r="AT55" s="355"/>
      <c r="AU55" s="374"/>
      <c r="AV55" s="372"/>
      <c r="AW55" s="352"/>
      <c r="AX55" s="355"/>
      <c r="AY55" s="355"/>
      <c r="AZ55" s="352"/>
      <c r="BA55" s="352"/>
      <c r="BB55" s="352"/>
      <c r="BC55" s="355"/>
      <c r="BD55" s="355"/>
      <c r="BE55" s="376"/>
      <c r="BF55" s="375"/>
      <c r="BG55" s="352"/>
      <c r="BH55" s="355"/>
      <c r="BI55" s="355"/>
      <c r="BJ55" s="352"/>
      <c r="BK55" s="352"/>
      <c r="BL55" s="352"/>
      <c r="BM55" s="355"/>
      <c r="BN55" s="355"/>
      <c r="BO55" s="374"/>
      <c r="BP55" s="372"/>
      <c r="BQ55" s="352"/>
      <c r="BR55" s="355"/>
      <c r="BS55" s="355"/>
      <c r="BT55" s="352"/>
      <c r="BU55" s="352"/>
      <c r="BV55" s="352"/>
      <c r="BW55" s="355"/>
      <c r="BX55" s="355"/>
      <c r="BY55" s="376"/>
      <c r="BZ55" s="263">
        <f t="shared" si="4"/>
        <v>3</v>
      </c>
      <c r="CA55" s="559" t="str">
        <f>МАТРИЦА!B40</f>
        <v>СК-1</v>
      </c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</row>
    <row r="56" spans="1:133" ht="48" customHeight="1" hidden="1">
      <c r="A56" s="179"/>
      <c r="B56" s="41">
        <v>1</v>
      </c>
      <c r="H56" s="72" t="s">
        <v>229</v>
      </c>
      <c r="I56" s="204" t="s">
        <v>110</v>
      </c>
      <c r="J56" s="348"/>
      <c r="K56" s="376">
        <v>2</v>
      </c>
      <c r="L56" s="318">
        <f>SUM(R56,W56,AB56,AG56,AL56,AQ56,AV56,BA56,BF56,BK56,BP56,BU56)</f>
        <v>90</v>
      </c>
      <c r="M56" s="374">
        <f>SUM(N56:Q56)</f>
        <v>34</v>
      </c>
      <c r="N56" s="372">
        <f>SUM(T56,Y56,AD56,AI56,AN56,AS56,AX56,BC56,BH56,BM56,BR56,BW56)</f>
        <v>18</v>
      </c>
      <c r="O56" s="352"/>
      <c r="P56" s="352"/>
      <c r="Q56" s="376">
        <f>SUM(U56,Z56,AE56,AJ56,AO56,AT56,AY56,BD56,BI56,BN56,BS56,BX56)</f>
        <v>16</v>
      </c>
      <c r="R56" s="358"/>
      <c r="S56" s="352"/>
      <c r="T56" s="406"/>
      <c r="U56" s="406"/>
      <c r="V56" s="356"/>
      <c r="W56" s="358">
        <v>90</v>
      </c>
      <c r="X56" s="358">
        <f>SUM(Y56:Z56)</f>
        <v>34</v>
      </c>
      <c r="Y56" s="406">
        <v>18</v>
      </c>
      <c r="Z56" s="436">
        <v>16</v>
      </c>
      <c r="AA56" s="356">
        <v>3</v>
      </c>
      <c r="AB56" s="339">
        <f>AC56*1.6</f>
        <v>0</v>
      </c>
      <c r="AC56" s="352">
        <f>SUM(AD56:AE56)</f>
        <v>0</v>
      </c>
      <c r="AD56" s="355"/>
      <c r="AE56" s="355"/>
      <c r="AF56" s="377">
        <f>AB56/36</f>
        <v>0</v>
      </c>
      <c r="AG56" s="352"/>
      <c r="AH56" s="352"/>
      <c r="AI56" s="355"/>
      <c r="AJ56" s="355"/>
      <c r="AK56" s="378"/>
      <c r="AL56" s="375"/>
      <c r="AM56" s="352"/>
      <c r="AN56" s="355"/>
      <c r="AO56" s="355"/>
      <c r="AP56" s="352"/>
      <c r="AQ56" s="352"/>
      <c r="AR56" s="352"/>
      <c r="AS56" s="355"/>
      <c r="AT56" s="355"/>
      <c r="AU56" s="374"/>
      <c r="AV56" s="372"/>
      <c r="AW56" s="352"/>
      <c r="AX56" s="355"/>
      <c r="AY56" s="355"/>
      <c r="AZ56" s="352"/>
      <c r="BA56" s="352"/>
      <c r="BB56" s="352"/>
      <c r="BC56" s="355"/>
      <c r="BD56" s="355"/>
      <c r="BE56" s="376"/>
      <c r="BF56" s="375"/>
      <c r="BG56" s="352"/>
      <c r="BH56" s="355"/>
      <c r="BI56" s="355"/>
      <c r="BJ56" s="352"/>
      <c r="BK56" s="352"/>
      <c r="BL56" s="352"/>
      <c r="BM56" s="355"/>
      <c r="BN56" s="355"/>
      <c r="BO56" s="374"/>
      <c r="BP56" s="372"/>
      <c r="BQ56" s="352"/>
      <c r="BR56" s="355"/>
      <c r="BS56" s="355"/>
      <c r="BT56" s="352"/>
      <c r="BU56" s="352"/>
      <c r="BV56" s="352"/>
      <c r="BW56" s="355"/>
      <c r="BX56" s="355"/>
      <c r="BY56" s="376"/>
      <c r="BZ56" s="263">
        <f t="shared" si="4"/>
        <v>3</v>
      </c>
      <c r="CA56" s="559" t="str">
        <f>МАТРИЦА!B41</f>
        <v>СК-2</v>
      </c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</row>
    <row r="57" spans="1:133" s="48" customFormat="1" ht="48" customHeight="1" hidden="1">
      <c r="A57" s="179"/>
      <c r="B57" s="45"/>
      <c r="C57" s="45">
        <v>2</v>
      </c>
      <c r="D57" s="45">
        <v>3</v>
      </c>
      <c r="E57" s="45"/>
      <c r="F57" s="45"/>
      <c r="G57" s="45"/>
      <c r="H57" s="75" t="s">
        <v>199</v>
      </c>
      <c r="I57" s="173" t="s">
        <v>173</v>
      </c>
      <c r="J57" s="354"/>
      <c r="K57" s="360"/>
      <c r="L57" s="354"/>
      <c r="M57" s="418"/>
      <c r="N57" s="354"/>
      <c r="O57" s="356"/>
      <c r="P57" s="356"/>
      <c r="Q57" s="360"/>
      <c r="R57" s="354"/>
      <c r="S57" s="356"/>
      <c r="T57" s="368"/>
      <c r="U57" s="368"/>
      <c r="V57" s="356"/>
      <c r="W57" s="356"/>
      <c r="X57" s="356"/>
      <c r="Y57" s="368"/>
      <c r="Z57" s="368"/>
      <c r="AA57" s="360"/>
      <c r="AB57" s="354"/>
      <c r="AC57" s="356"/>
      <c r="AD57" s="368"/>
      <c r="AE57" s="368"/>
      <c r="AF57" s="356"/>
      <c r="AG57" s="357"/>
      <c r="AH57" s="356"/>
      <c r="AI57" s="368"/>
      <c r="AJ57" s="368"/>
      <c r="AK57" s="360"/>
      <c r="AL57" s="357"/>
      <c r="AM57" s="356"/>
      <c r="AN57" s="368"/>
      <c r="AO57" s="368"/>
      <c r="AP57" s="356"/>
      <c r="AQ57" s="356"/>
      <c r="AR57" s="356"/>
      <c r="AS57" s="368"/>
      <c r="AT57" s="368"/>
      <c r="AU57" s="418"/>
      <c r="AV57" s="354"/>
      <c r="AW57" s="356"/>
      <c r="AX57" s="368"/>
      <c r="AY57" s="368"/>
      <c r="AZ57" s="356"/>
      <c r="BA57" s="356"/>
      <c r="BB57" s="356"/>
      <c r="BC57" s="368"/>
      <c r="BD57" s="368"/>
      <c r="BE57" s="360"/>
      <c r="BF57" s="357"/>
      <c r="BG57" s="356"/>
      <c r="BH57" s="368"/>
      <c r="BI57" s="368"/>
      <c r="BJ57" s="356"/>
      <c r="BK57" s="356"/>
      <c r="BL57" s="356"/>
      <c r="BM57" s="368"/>
      <c r="BN57" s="368"/>
      <c r="BO57" s="418"/>
      <c r="BP57" s="354"/>
      <c r="BQ57" s="356"/>
      <c r="BR57" s="368"/>
      <c r="BS57" s="368"/>
      <c r="BT57" s="356"/>
      <c r="BU57" s="356"/>
      <c r="BV57" s="356"/>
      <c r="BW57" s="368"/>
      <c r="BX57" s="368"/>
      <c r="BY57" s="360"/>
      <c r="BZ57" s="262"/>
      <c r="CA57" s="559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</row>
    <row r="58" spans="1:133" ht="73.5" customHeight="1" hidden="1">
      <c r="A58" s="179"/>
      <c r="C58" s="41">
        <v>2</v>
      </c>
      <c r="D58" s="41">
        <v>3</v>
      </c>
      <c r="H58" s="74" t="s">
        <v>230</v>
      </c>
      <c r="I58" s="204" t="s">
        <v>77</v>
      </c>
      <c r="J58" s="393">
        <v>6</v>
      </c>
      <c r="K58" s="319" t="s">
        <v>198</v>
      </c>
      <c r="L58" s="318">
        <f>SUM(R58,W58,AB58,AG58,AL58,AQ58,AV58,BA58,BF58,BK58,BP58,BU58)</f>
        <v>336</v>
      </c>
      <c r="M58" s="320">
        <f>SUM(N58:Q58)</f>
        <v>176</v>
      </c>
      <c r="N58" s="318">
        <f>SUM(T58,Y58,AD58,AI58,AN58,AS58,AX58,BC58,BH58,BM58,BR58,BW58)</f>
        <v>32</v>
      </c>
      <c r="O58" s="437"/>
      <c r="P58" s="321">
        <f>SUM(U58,Z58,AE58,AJ58,AO58,AT58,AY58,BD58,BI58,BN58,BS58,BX58)</f>
        <v>144</v>
      </c>
      <c r="Q58" s="322"/>
      <c r="R58" s="318"/>
      <c r="S58" s="321"/>
      <c r="T58" s="344"/>
      <c r="U58" s="344"/>
      <c r="V58" s="321"/>
      <c r="W58" s="321"/>
      <c r="X58" s="321"/>
      <c r="Y58" s="344"/>
      <c r="Z58" s="344"/>
      <c r="AA58" s="322"/>
      <c r="AB58" s="318"/>
      <c r="AC58" s="321"/>
      <c r="AD58" s="344"/>
      <c r="AE58" s="344"/>
      <c r="AF58" s="321">
        <f>AB58/36</f>
        <v>0</v>
      </c>
      <c r="AG58" s="321">
        <v>108</v>
      </c>
      <c r="AH58" s="321">
        <f>SUM(AI58:AJ58)</f>
        <v>52</v>
      </c>
      <c r="AI58" s="344">
        <v>10</v>
      </c>
      <c r="AJ58" s="344">
        <v>42</v>
      </c>
      <c r="AK58" s="322">
        <v>3</v>
      </c>
      <c r="AL58" s="345">
        <v>120</v>
      </c>
      <c r="AM58" s="342">
        <f>SUM(AN58:AO58)</f>
        <v>66</v>
      </c>
      <c r="AN58" s="344">
        <v>12</v>
      </c>
      <c r="AO58" s="344">
        <v>54</v>
      </c>
      <c r="AP58" s="342">
        <v>3</v>
      </c>
      <c r="AQ58" s="342">
        <v>108</v>
      </c>
      <c r="AR58" s="321">
        <f>SUM(AS58:AT58)</f>
        <v>58</v>
      </c>
      <c r="AS58" s="344">
        <v>10</v>
      </c>
      <c r="AT58" s="344">
        <v>48</v>
      </c>
      <c r="AU58" s="320">
        <v>3</v>
      </c>
      <c r="AV58" s="318"/>
      <c r="AW58" s="321"/>
      <c r="AX58" s="344"/>
      <c r="AY58" s="344"/>
      <c r="AZ58" s="321"/>
      <c r="BA58" s="321"/>
      <c r="BB58" s="321"/>
      <c r="BC58" s="344"/>
      <c r="BD58" s="344"/>
      <c r="BE58" s="322"/>
      <c r="BF58" s="385"/>
      <c r="BG58" s="321"/>
      <c r="BH58" s="344"/>
      <c r="BI58" s="344"/>
      <c r="BJ58" s="321"/>
      <c r="BK58" s="321"/>
      <c r="BL58" s="321"/>
      <c r="BM58" s="344"/>
      <c r="BN58" s="344"/>
      <c r="BO58" s="320"/>
      <c r="BP58" s="318"/>
      <c r="BQ58" s="321"/>
      <c r="BR58" s="344"/>
      <c r="BS58" s="344"/>
      <c r="BT58" s="321"/>
      <c r="BU58" s="321"/>
      <c r="BV58" s="321"/>
      <c r="BW58" s="344"/>
      <c r="BX58" s="344"/>
      <c r="BY58" s="322"/>
      <c r="BZ58" s="263">
        <f>SUM(V58,AA58,AF58,AK58,AP58,AU58,AZ58,BE58,BJ58,BO58,BT58,BY58)</f>
        <v>9</v>
      </c>
      <c r="CA58" s="559" t="str">
        <f>МАТРИЦА!B45</f>
        <v>СК-6</v>
      </c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</row>
    <row r="59" spans="1:133" ht="75.75" customHeight="1" hidden="1">
      <c r="A59" s="179"/>
      <c r="D59" s="41">
        <v>3</v>
      </c>
      <c r="H59" s="74" t="s">
        <v>231</v>
      </c>
      <c r="I59" s="204" t="s">
        <v>79</v>
      </c>
      <c r="J59" s="339"/>
      <c r="K59" s="349" t="s">
        <v>471</v>
      </c>
      <c r="L59" s="318">
        <f>SUM(R59,W59,AB59,AG59,AL59,AQ59,AV59,BA59,BF59,BK59,BP59,BU59)</f>
        <v>138</v>
      </c>
      <c r="M59" s="320">
        <f>SUM(N59:Q59)</f>
        <v>86</v>
      </c>
      <c r="N59" s="318">
        <f>SUM(T59,Y59,AD59,AI59,AN59,AS59,AX59,BC59,BH59,BM59,BR59,BW59)</f>
        <v>20</v>
      </c>
      <c r="O59" s="437"/>
      <c r="P59" s="321">
        <f>SUM(U59,Z59,AE59,AJ59,AO59,AT59,AY59,BD59,BI59,BN59,BS59,BX59)</f>
        <v>66</v>
      </c>
      <c r="Q59" s="322"/>
      <c r="R59" s="318"/>
      <c r="S59" s="321"/>
      <c r="T59" s="344"/>
      <c r="U59" s="344"/>
      <c r="V59" s="321"/>
      <c r="W59" s="321"/>
      <c r="X59" s="321"/>
      <c r="Y59" s="344"/>
      <c r="Z59" s="344"/>
      <c r="AA59" s="322"/>
      <c r="AB59" s="318"/>
      <c r="AC59" s="321"/>
      <c r="AD59" s="344"/>
      <c r="AE59" s="344"/>
      <c r="AF59" s="321"/>
      <c r="AG59" s="321">
        <f>AH59*1.4</f>
        <v>0</v>
      </c>
      <c r="AH59" s="321">
        <f>SUM(AI59:AJ59)</f>
        <v>0</v>
      </c>
      <c r="AI59" s="344"/>
      <c r="AJ59" s="344"/>
      <c r="AK59" s="322">
        <f>AG59/36</f>
        <v>0</v>
      </c>
      <c r="AL59" s="357">
        <v>68</v>
      </c>
      <c r="AM59" s="342">
        <f>SUM(AN59:AO59)</f>
        <v>45</v>
      </c>
      <c r="AN59" s="344">
        <v>12</v>
      </c>
      <c r="AO59" s="344">
        <v>33</v>
      </c>
      <c r="AP59" s="356"/>
      <c r="AQ59" s="356">
        <v>70</v>
      </c>
      <c r="AR59" s="356">
        <f>SUM(AS59:AT59)</f>
        <v>41</v>
      </c>
      <c r="AS59" s="344">
        <v>8</v>
      </c>
      <c r="AT59" s="344">
        <v>33</v>
      </c>
      <c r="AU59" s="418">
        <v>3</v>
      </c>
      <c r="AV59" s="354"/>
      <c r="AW59" s="356"/>
      <c r="AX59" s="368"/>
      <c r="AY59" s="368"/>
      <c r="AZ59" s="356"/>
      <c r="BA59" s="356"/>
      <c r="BB59" s="356"/>
      <c r="BC59" s="368"/>
      <c r="BD59" s="368"/>
      <c r="BE59" s="360"/>
      <c r="BF59" s="357"/>
      <c r="BG59" s="356"/>
      <c r="BH59" s="368"/>
      <c r="BI59" s="368"/>
      <c r="BJ59" s="356"/>
      <c r="BK59" s="356"/>
      <c r="BL59" s="356"/>
      <c r="BM59" s="368"/>
      <c r="BN59" s="368"/>
      <c r="BO59" s="418"/>
      <c r="BP59" s="354"/>
      <c r="BQ59" s="356"/>
      <c r="BR59" s="368"/>
      <c r="BS59" s="368"/>
      <c r="BT59" s="356"/>
      <c r="BU59" s="356"/>
      <c r="BV59" s="356"/>
      <c r="BW59" s="368"/>
      <c r="BX59" s="368"/>
      <c r="BY59" s="360"/>
      <c r="BZ59" s="262">
        <f>SUM(V59,AA59,AF59,AK59,AP59,AU59,AZ59,BE59,BJ59,BO59,BT59,BY59)</f>
        <v>3</v>
      </c>
      <c r="CA59" s="559" t="str">
        <f>МАТРИЦА!B46</f>
        <v>СК-7</v>
      </c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</row>
    <row r="60" spans="1:133" s="48" customFormat="1" ht="48" customHeight="1" hidden="1">
      <c r="A60" s="179"/>
      <c r="B60" s="45"/>
      <c r="C60" s="45">
        <v>2</v>
      </c>
      <c r="D60" s="45">
        <v>3</v>
      </c>
      <c r="E60" s="45">
        <v>4</v>
      </c>
      <c r="F60" s="45"/>
      <c r="G60" s="45"/>
      <c r="H60" s="75" t="s">
        <v>171</v>
      </c>
      <c r="I60" s="173" t="s">
        <v>174</v>
      </c>
      <c r="J60" s="354"/>
      <c r="K60" s="360"/>
      <c r="L60" s="354"/>
      <c r="M60" s="418"/>
      <c r="N60" s="354"/>
      <c r="O60" s="356"/>
      <c r="P60" s="356"/>
      <c r="Q60" s="360"/>
      <c r="R60" s="354"/>
      <c r="S60" s="356"/>
      <c r="T60" s="368"/>
      <c r="U60" s="368"/>
      <c r="V60" s="356"/>
      <c r="W60" s="356"/>
      <c r="X60" s="356"/>
      <c r="Y60" s="368"/>
      <c r="Z60" s="368"/>
      <c r="AA60" s="360"/>
      <c r="AB60" s="354"/>
      <c r="AC60" s="356"/>
      <c r="AD60" s="368"/>
      <c r="AE60" s="368"/>
      <c r="AF60" s="356"/>
      <c r="AG60" s="357"/>
      <c r="AH60" s="356"/>
      <c r="AI60" s="368"/>
      <c r="AJ60" s="368"/>
      <c r="AK60" s="360"/>
      <c r="AL60" s="357"/>
      <c r="AM60" s="356"/>
      <c r="AN60" s="368"/>
      <c r="AO60" s="368"/>
      <c r="AP60" s="356"/>
      <c r="AQ60" s="356"/>
      <c r="AR60" s="356"/>
      <c r="AS60" s="368"/>
      <c r="AT60" s="368"/>
      <c r="AU60" s="418"/>
      <c r="AV60" s="354"/>
      <c r="AW60" s="356"/>
      <c r="AX60" s="368"/>
      <c r="AY60" s="368"/>
      <c r="AZ60" s="356"/>
      <c r="BA60" s="356"/>
      <c r="BB60" s="356"/>
      <c r="BC60" s="368"/>
      <c r="BD60" s="368"/>
      <c r="BE60" s="360"/>
      <c r="BF60" s="357"/>
      <c r="BG60" s="356"/>
      <c r="BH60" s="368"/>
      <c r="BI60" s="368"/>
      <c r="BJ60" s="356"/>
      <c r="BK60" s="356"/>
      <c r="BL60" s="356"/>
      <c r="BM60" s="368"/>
      <c r="BN60" s="368"/>
      <c r="BO60" s="418"/>
      <c r="BP60" s="354"/>
      <c r="BQ60" s="356"/>
      <c r="BR60" s="368"/>
      <c r="BS60" s="368"/>
      <c r="BT60" s="356"/>
      <c r="BU60" s="356"/>
      <c r="BV60" s="356"/>
      <c r="BW60" s="368"/>
      <c r="BX60" s="368"/>
      <c r="BY60" s="360"/>
      <c r="BZ60" s="262"/>
      <c r="CA60" s="559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</row>
    <row r="61" spans="1:133" ht="27" customHeight="1" hidden="1">
      <c r="A61" s="179"/>
      <c r="C61" s="41">
        <v>2</v>
      </c>
      <c r="D61" s="41">
        <v>3</v>
      </c>
      <c r="H61" s="74" t="s">
        <v>232</v>
      </c>
      <c r="I61" s="204" t="s">
        <v>78</v>
      </c>
      <c r="J61" s="393">
        <v>6</v>
      </c>
      <c r="K61" s="319" t="s">
        <v>198</v>
      </c>
      <c r="L61" s="318">
        <f>SUM(R61,W61,AB61,AG61,AL61,AQ61,AV61,BA61,BF61,BK61,BP61,BU61)</f>
        <v>336</v>
      </c>
      <c r="M61" s="320">
        <f>SUM(N61:Q61)</f>
        <v>176</v>
      </c>
      <c r="N61" s="318">
        <f>SUM(T61,Y61,AD61,AI61,AN61,AS61,AX61,BC61,BH61,BM61,BR61,BW61)</f>
        <v>32</v>
      </c>
      <c r="O61" s="437"/>
      <c r="P61" s="321">
        <f>SUM(U61,Z61,AE61,AJ61,AO61,AT61,AY61,BD61,BI61,BN61,BS61,BX61)</f>
        <v>144</v>
      </c>
      <c r="Q61" s="322"/>
      <c r="R61" s="318"/>
      <c r="S61" s="321"/>
      <c r="T61" s="344"/>
      <c r="U61" s="344"/>
      <c r="V61" s="321"/>
      <c r="W61" s="321"/>
      <c r="X61" s="321"/>
      <c r="Y61" s="344"/>
      <c r="Z61" s="344"/>
      <c r="AA61" s="320"/>
      <c r="AB61" s="318"/>
      <c r="AC61" s="321"/>
      <c r="AD61" s="344"/>
      <c r="AE61" s="344"/>
      <c r="AF61" s="321"/>
      <c r="AG61" s="321">
        <v>108</v>
      </c>
      <c r="AH61" s="321">
        <f>SUM(AI61:AJ61)</f>
        <v>52</v>
      </c>
      <c r="AI61" s="344">
        <v>10</v>
      </c>
      <c r="AJ61" s="344">
        <v>42</v>
      </c>
      <c r="AK61" s="322">
        <v>3</v>
      </c>
      <c r="AL61" s="345">
        <v>120</v>
      </c>
      <c r="AM61" s="342">
        <f>SUM(AN61:AO61)</f>
        <v>66</v>
      </c>
      <c r="AN61" s="344">
        <v>12</v>
      </c>
      <c r="AO61" s="344">
        <v>54</v>
      </c>
      <c r="AP61" s="342">
        <v>3</v>
      </c>
      <c r="AQ61" s="342">
        <v>108</v>
      </c>
      <c r="AR61" s="321">
        <f>SUM(AS61:AT61)</f>
        <v>58</v>
      </c>
      <c r="AS61" s="344">
        <v>10</v>
      </c>
      <c r="AT61" s="344">
        <v>48</v>
      </c>
      <c r="AU61" s="320">
        <v>3</v>
      </c>
      <c r="AV61" s="318"/>
      <c r="AW61" s="321"/>
      <c r="AX61" s="344"/>
      <c r="AY61" s="344"/>
      <c r="AZ61" s="321"/>
      <c r="BA61" s="321"/>
      <c r="BB61" s="321"/>
      <c r="BC61" s="344"/>
      <c r="BD61" s="344"/>
      <c r="BE61" s="322"/>
      <c r="BF61" s="385"/>
      <c r="BG61" s="321"/>
      <c r="BH61" s="344"/>
      <c r="BI61" s="344"/>
      <c r="BJ61" s="321"/>
      <c r="BK61" s="321"/>
      <c r="BL61" s="321"/>
      <c r="BM61" s="344"/>
      <c r="BN61" s="344"/>
      <c r="BO61" s="320"/>
      <c r="BP61" s="318"/>
      <c r="BQ61" s="321"/>
      <c r="BR61" s="344"/>
      <c r="BS61" s="344"/>
      <c r="BT61" s="321"/>
      <c r="BU61" s="321"/>
      <c r="BV61" s="321"/>
      <c r="BW61" s="344"/>
      <c r="BX61" s="344"/>
      <c r="BY61" s="322"/>
      <c r="BZ61" s="263">
        <f aca="true" t="shared" si="5" ref="BZ61:BZ67">SUM(V61,AA61,AF61,AK61,AP61,AU61,AZ61,BE61,BJ61,BO61,BT61,BY61)</f>
        <v>9</v>
      </c>
      <c r="CA61" s="559" t="str">
        <f>МАТРИЦА!B47</f>
        <v>СК-8</v>
      </c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</row>
    <row r="62" spans="1:133" ht="97.5" customHeight="1" hidden="1">
      <c r="A62" s="179"/>
      <c r="D62" s="41">
        <v>3</v>
      </c>
      <c r="E62" s="41">
        <v>4</v>
      </c>
      <c r="H62" s="74" t="s">
        <v>233</v>
      </c>
      <c r="I62" s="204" t="s">
        <v>81</v>
      </c>
      <c r="J62" s="339">
        <v>7</v>
      </c>
      <c r="K62" s="322">
        <v>6</v>
      </c>
      <c r="L62" s="318">
        <f>SUM(R62,W62,AB62,AG62,AL62,AQ62,AV62,BA62,BF62,BK62,BP62,BU62)</f>
        <v>196</v>
      </c>
      <c r="M62" s="320">
        <f>SUM(N62:Q62)</f>
        <v>100</v>
      </c>
      <c r="N62" s="318">
        <f>SUM(T62,Y62,AD62,AI62,AN62,AS62,AX62,BC62,BH62,BM62,BR62,BW62)</f>
        <v>20</v>
      </c>
      <c r="O62" s="321"/>
      <c r="P62" s="321">
        <f>SUM(U62,Z62,AE62,AJ62,AO62,AT62,AY62,BD62,BI62,BN62,BS62,BX62)</f>
        <v>80</v>
      </c>
      <c r="Q62" s="322"/>
      <c r="R62" s="318"/>
      <c r="S62" s="321"/>
      <c r="T62" s="344"/>
      <c r="U62" s="344"/>
      <c r="V62" s="321"/>
      <c r="W62" s="321"/>
      <c r="X62" s="321"/>
      <c r="Y62" s="344"/>
      <c r="Z62" s="344"/>
      <c r="AA62" s="322"/>
      <c r="AB62" s="318"/>
      <c r="AC62" s="321"/>
      <c r="AD62" s="344"/>
      <c r="AE62" s="344"/>
      <c r="AF62" s="321"/>
      <c r="AG62" s="321"/>
      <c r="AH62" s="321"/>
      <c r="AI62" s="344"/>
      <c r="AJ62" s="344"/>
      <c r="AK62" s="322"/>
      <c r="AL62" s="345"/>
      <c r="AM62" s="342"/>
      <c r="AN62" s="344"/>
      <c r="AO62" s="344"/>
      <c r="AP62" s="342"/>
      <c r="AQ62" s="342">
        <v>98</v>
      </c>
      <c r="AR62" s="321">
        <f>SUM(AS62:AT62)</f>
        <v>50</v>
      </c>
      <c r="AS62" s="344">
        <v>10</v>
      </c>
      <c r="AT62" s="344">
        <v>40</v>
      </c>
      <c r="AU62" s="320">
        <v>3</v>
      </c>
      <c r="AV62" s="318">
        <v>98</v>
      </c>
      <c r="AW62" s="321">
        <f>SUM(AX62:AY62)</f>
        <v>50</v>
      </c>
      <c r="AX62" s="344">
        <v>10</v>
      </c>
      <c r="AY62" s="344">
        <v>40</v>
      </c>
      <c r="AZ62" s="321">
        <v>3</v>
      </c>
      <c r="BA62" s="321"/>
      <c r="BB62" s="321"/>
      <c r="BC62" s="344"/>
      <c r="BD62" s="344"/>
      <c r="BE62" s="322"/>
      <c r="BF62" s="385"/>
      <c r="BG62" s="321"/>
      <c r="BH62" s="344"/>
      <c r="BI62" s="344"/>
      <c r="BJ62" s="321"/>
      <c r="BK62" s="321"/>
      <c r="BL62" s="321"/>
      <c r="BM62" s="344"/>
      <c r="BN62" s="344"/>
      <c r="BO62" s="320"/>
      <c r="BP62" s="318"/>
      <c r="BQ62" s="321"/>
      <c r="BR62" s="344"/>
      <c r="BS62" s="344"/>
      <c r="BT62" s="321"/>
      <c r="BU62" s="321"/>
      <c r="BV62" s="321"/>
      <c r="BW62" s="344"/>
      <c r="BX62" s="344"/>
      <c r="BY62" s="322"/>
      <c r="BZ62" s="263">
        <f t="shared" si="5"/>
        <v>6</v>
      </c>
      <c r="CA62" s="559" t="str">
        <f>МАТРИЦА!B48</f>
        <v>СК-9</v>
      </c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</row>
    <row r="63" spans="1:133" s="48" customFormat="1" ht="46.5" customHeight="1" hidden="1">
      <c r="A63" s="179"/>
      <c r="B63" s="45"/>
      <c r="C63" s="45"/>
      <c r="D63" s="45">
        <v>3</v>
      </c>
      <c r="E63" s="45">
        <v>4</v>
      </c>
      <c r="F63" s="45">
        <v>5</v>
      </c>
      <c r="G63" s="45"/>
      <c r="H63" s="75" t="s">
        <v>262</v>
      </c>
      <c r="I63" s="173" t="s">
        <v>614</v>
      </c>
      <c r="J63" s="354"/>
      <c r="K63" s="349" t="s">
        <v>334</v>
      </c>
      <c r="L63" s="354"/>
      <c r="M63" s="418"/>
      <c r="N63" s="354"/>
      <c r="O63" s="356"/>
      <c r="P63" s="356"/>
      <c r="Q63" s="360"/>
      <c r="R63" s="438"/>
      <c r="S63" s="333"/>
      <c r="T63" s="439"/>
      <c r="U63" s="439"/>
      <c r="V63" s="333"/>
      <c r="W63" s="333"/>
      <c r="X63" s="333"/>
      <c r="Y63" s="439"/>
      <c r="Z63" s="439"/>
      <c r="AA63" s="440"/>
      <c r="AB63" s="438"/>
      <c r="AC63" s="333"/>
      <c r="AD63" s="439"/>
      <c r="AE63" s="439"/>
      <c r="AF63" s="333"/>
      <c r="AG63" s="441"/>
      <c r="AH63" s="333"/>
      <c r="AI63" s="439"/>
      <c r="AJ63" s="439"/>
      <c r="AK63" s="440"/>
      <c r="AL63" s="441"/>
      <c r="AM63" s="333"/>
      <c r="AN63" s="368"/>
      <c r="AO63" s="368"/>
      <c r="AP63" s="356"/>
      <c r="AQ63" s="356"/>
      <c r="AR63" s="356"/>
      <c r="AS63" s="368"/>
      <c r="AT63" s="368"/>
      <c r="AU63" s="418">
        <v>6</v>
      </c>
      <c r="AV63" s="354"/>
      <c r="AW63" s="356"/>
      <c r="AX63" s="368"/>
      <c r="AY63" s="368"/>
      <c r="AZ63" s="356"/>
      <c r="BA63" s="356"/>
      <c r="BB63" s="356"/>
      <c r="BC63" s="368"/>
      <c r="BD63" s="368"/>
      <c r="BE63" s="360"/>
      <c r="BF63" s="357"/>
      <c r="BG63" s="356"/>
      <c r="BH63" s="368"/>
      <c r="BI63" s="368"/>
      <c r="BJ63" s="356">
        <v>3</v>
      </c>
      <c r="BK63" s="356"/>
      <c r="BL63" s="356"/>
      <c r="BM63" s="368"/>
      <c r="BN63" s="368"/>
      <c r="BO63" s="418"/>
      <c r="BP63" s="354"/>
      <c r="BQ63" s="356"/>
      <c r="BR63" s="368"/>
      <c r="BS63" s="368"/>
      <c r="BT63" s="356"/>
      <c r="BU63" s="356"/>
      <c r="BV63" s="356"/>
      <c r="BW63" s="368"/>
      <c r="BX63" s="368"/>
      <c r="BY63" s="360"/>
      <c r="BZ63" s="262">
        <f t="shared" si="5"/>
        <v>9</v>
      </c>
      <c r="CA63" s="559" t="str">
        <f>МАТРИЦА!B49</f>
        <v>СК-10</v>
      </c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</row>
    <row r="64" spans="1:133" ht="52.5" customHeight="1" hidden="1">
      <c r="A64" s="179"/>
      <c r="D64" s="41">
        <v>3</v>
      </c>
      <c r="H64" s="74" t="s">
        <v>234</v>
      </c>
      <c r="I64" s="204" t="s">
        <v>513</v>
      </c>
      <c r="J64" s="339"/>
      <c r="K64" s="319"/>
      <c r="L64" s="318">
        <f>SUM(R64,W64,AB64,AG64,AL64,AQ64,AV64,BA64,BF64,BK64,BP64,BU64)</f>
        <v>180</v>
      </c>
      <c r="M64" s="320">
        <f>SUM(N64:Q64)</f>
        <v>92</v>
      </c>
      <c r="N64" s="318">
        <f>SUM(T64,Y64,AD64,AI64,AN64,AS64,AX64,BC64,BH64,BM64,BR64,BW64)</f>
        <v>26</v>
      </c>
      <c r="O64" s="321"/>
      <c r="P64" s="321">
        <f>SUM(U64,Z64,AE64,AJ64,AO64,AT64,AY64,BD64,BI64,BN64,BS64,BX64)</f>
        <v>66</v>
      </c>
      <c r="Q64" s="322"/>
      <c r="R64" s="318"/>
      <c r="S64" s="321"/>
      <c r="T64" s="344"/>
      <c r="U64" s="344"/>
      <c r="V64" s="321"/>
      <c r="W64" s="321"/>
      <c r="X64" s="321"/>
      <c r="Y64" s="344"/>
      <c r="Z64" s="344"/>
      <c r="AA64" s="322"/>
      <c r="AB64" s="318"/>
      <c r="AC64" s="321"/>
      <c r="AD64" s="344"/>
      <c r="AE64" s="344"/>
      <c r="AF64" s="321"/>
      <c r="AG64" s="321"/>
      <c r="AH64" s="321"/>
      <c r="AI64" s="344"/>
      <c r="AJ64" s="344"/>
      <c r="AK64" s="322"/>
      <c r="AL64" s="357">
        <v>80</v>
      </c>
      <c r="AM64" s="321">
        <f>SUM(AN64:AO64)</f>
        <v>44</v>
      </c>
      <c r="AN64" s="344">
        <v>10</v>
      </c>
      <c r="AO64" s="344">
        <v>34</v>
      </c>
      <c r="AP64" s="356"/>
      <c r="AQ64" s="321">
        <v>100</v>
      </c>
      <c r="AR64" s="321">
        <f>SUM(AS64:AT64)</f>
        <v>48</v>
      </c>
      <c r="AS64" s="344">
        <v>16</v>
      </c>
      <c r="AT64" s="344">
        <v>32</v>
      </c>
      <c r="AU64" s="320"/>
      <c r="AV64" s="318"/>
      <c r="AW64" s="321"/>
      <c r="AX64" s="344"/>
      <c r="AY64" s="344"/>
      <c r="AZ64" s="321"/>
      <c r="BA64" s="321"/>
      <c r="BB64" s="321"/>
      <c r="BC64" s="344"/>
      <c r="BD64" s="344"/>
      <c r="BE64" s="322"/>
      <c r="BF64" s="385"/>
      <c r="BG64" s="321"/>
      <c r="BH64" s="344"/>
      <c r="BI64" s="344"/>
      <c r="BJ64" s="321"/>
      <c r="BK64" s="321"/>
      <c r="BL64" s="321"/>
      <c r="BM64" s="344"/>
      <c r="BN64" s="344"/>
      <c r="BO64" s="320"/>
      <c r="BP64" s="318"/>
      <c r="BQ64" s="321"/>
      <c r="BR64" s="344"/>
      <c r="BS64" s="344"/>
      <c r="BT64" s="321"/>
      <c r="BU64" s="321"/>
      <c r="BV64" s="321"/>
      <c r="BW64" s="344"/>
      <c r="BX64" s="344"/>
      <c r="BY64" s="322"/>
      <c r="BZ64" s="263">
        <f t="shared" si="5"/>
        <v>0</v>
      </c>
      <c r="CA64" s="559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</row>
    <row r="65" spans="1:133" ht="74.25" customHeight="1" hidden="1">
      <c r="A65" s="179"/>
      <c r="D65" s="41">
        <v>3</v>
      </c>
      <c r="H65" s="74" t="s">
        <v>235</v>
      </c>
      <c r="I65" s="204" t="s">
        <v>309</v>
      </c>
      <c r="J65" s="318"/>
      <c r="K65" s="440"/>
      <c r="L65" s="318">
        <f>SUM(R65,W65,AB65,AG65,AL65,AQ65,AV65,BA65,BF65,BK65,BP65,BU65)</f>
        <v>36</v>
      </c>
      <c r="M65" s="320">
        <f>SUM(N65:Q65)</f>
        <v>24</v>
      </c>
      <c r="N65" s="318">
        <f>SUM(T65,Y65,AD65,AI65,AN65,AS65,AX65,BC65,BH65,BM65,BR65,BW65)</f>
        <v>8</v>
      </c>
      <c r="O65" s="321"/>
      <c r="P65" s="321">
        <f>SUM(U65,Z65,AE65,AJ65,AO65,AT65,AY65,BD65,BI65,BN65,BS65,BX65)</f>
        <v>16</v>
      </c>
      <c r="Q65" s="322"/>
      <c r="R65" s="318"/>
      <c r="S65" s="321"/>
      <c r="T65" s="344"/>
      <c r="U65" s="344"/>
      <c r="V65" s="321"/>
      <c r="W65" s="321"/>
      <c r="X65" s="321"/>
      <c r="Y65" s="344"/>
      <c r="Z65" s="344"/>
      <c r="AA65" s="322"/>
      <c r="AB65" s="318"/>
      <c r="AC65" s="321"/>
      <c r="AD65" s="344"/>
      <c r="AE65" s="344"/>
      <c r="AF65" s="321"/>
      <c r="AG65" s="321"/>
      <c r="AH65" s="321"/>
      <c r="AI65" s="344"/>
      <c r="AJ65" s="344"/>
      <c r="AK65" s="322"/>
      <c r="AL65" s="385"/>
      <c r="AM65" s="321"/>
      <c r="AN65" s="344"/>
      <c r="AO65" s="344"/>
      <c r="AP65" s="321"/>
      <c r="AQ65" s="321">
        <v>36</v>
      </c>
      <c r="AR65" s="321">
        <f>SUM(AS65:AT65)</f>
        <v>24</v>
      </c>
      <c r="AS65" s="344">
        <v>8</v>
      </c>
      <c r="AT65" s="344">
        <v>16</v>
      </c>
      <c r="AU65" s="320"/>
      <c r="AV65" s="318"/>
      <c r="AW65" s="321"/>
      <c r="AX65" s="344"/>
      <c r="AY65" s="344"/>
      <c r="AZ65" s="342"/>
      <c r="BA65" s="342"/>
      <c r="BB65" s="342"/>
      <c r="BC65" s="344"/>
      <c r="BD65" s="344"/>
      <c r="BE65" s="343"/>
      <c r="BF65" s="342"/>
      <c r="BG65" s="342"/>
      <c r="BH65" s="344"/>
      <c r="BI65" s="344"/>
      <c r="BJ65" s="321"/>
      <c r="BK65" s="321"/>
      <c r="BL65" s="321"/>
      <c r="BM65" s="344"/>
      <c r="BN65" s="344"/>
      <c r="BO65" s="320"/>
      <c r="BP65" s="318"/>
      <c r="BQ65" s="321"/>
      <c r="BR65" s="344"/>
      <c r="BS65" s="344"/>
      <c r="BT65" s="321"/>
      <c r="BU65" s="321"/>
      <c r="BV65" s="321"/>
      <c r="BW65" s="344"/>
      <c r="BX65" s="344"/>
      <c r="BY65" s="322"/>
      <c r="BZ65" s="263">
        <f t="shared" si="5"/>
        <v>0</v>
      </c>
      <c r="CA65" s="559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</row>
    <row r="66" spans="1:133" ht="51" customHeight="1" hidden="1">
      <c r="A66" s="179"/>
      <c r="E66" s="41">
        <v>4</v>
      </c>
      <c r="F66" s="41">
        <v>5</v>
      </c>
      <c r="H66" s="74" t="s">
        <v>317</v>
      </c>
      <c r="I66" s="204" t="s">
        <v>517</v>
      </c>
      <c r="J66" s="318"/>
      <c r="K66" s="319"/>
      <c r="L66" s="318">
        <f>SUM(R66,W66,AB66,AG66,AL66,AQ66,AV66,BA66,BF66,BK66,BP66,BU66)</f>
        <v>48</v>
      </c>
      <c r="M66" s="320">
        <f>SUM(N66:Q66)</f>
        <v>35</v>
      </c>
      <c r="N66" s="318">
        <f>SUM(T66,Y66,AD66,AI66,AN66,AS66,AX66,BC66,BH66,BM66,BR66,BW66)</f>
        <v>10</v>
      </c>
      <c r="O66" s="321"/>
      <c r="P66" s="321">
        <f>SUM(U66,Z66,AE66,AJ66,AO66,AT66,AY66,BD66,BI66,BN66,BS66,BX66)</f>
        <v>25</v>
      </c>
      <c r="Q66" s="322"/>
      <c r="R66" s="318"/>
      <c r="S66" s="321"/>
      <c r="T66" s="344"/>
      <c r="U66" s="344"/>
      <c r="V66" s="321"/>
      <c r="W66" s="321"/>
      <c r="X66" s="321"/>
      <c r="Y66" s="344"/>
      <c r="Z66" s="344"/>
      <c r="AA66" s="322"/>
      <c r="AB66" s="318"/>
      <c r="AC66" s="321"/>
      <c r="AD66" s="344"/>
      <c r="AE66" s="344"/>
      <c r="AF66" s="321"/>
      <c r="AG66" s="321"/>
      <c r="AH66" s="321"/>
      <c r="AI66" s="344"/>
      <c r="AJ66" s="344"/>
      <c r="AK66" s="322"/>
      <c r="AL66" s="385"/>
      <c r="AM66" s="321"/>
      <c r="AN66" s="344"/>
      <c r="AO66" s="344"/>
      <c r="AP66" s="321"/>
      <c r="AQ66" s="321"/>
      <c r="AR66" s="321"/>
      <c r="AS66" s="344"/>
      <c r="AT66" s="344"/>
      <c r="AU66" s="320"/>
      <c r="AV66" s="318"/>
      <c r="AW66" s="321"/>
      <c r="AX66" s="344"/>
      <c r="AY66" s="344"/>
      <c r="AZ66" s="321"/>
      <c r="BA66" s="321"/>
      <c r="BB66" s="321"/>
      <c r="BC66" s="344"/>
      <c r="BD66" s="344"/>
      <c r="BE66" s="322"/>
      <c r="BF66" s="354">
        <v>48</v>
      </c>
      <c r="BG66" s="356">
        <f>SUM(BH66:BI66)</f>
        <v>35</v>
      </c>
      <c r="BH66" s="442">
        <v>10</v>
      </c>
      <c r="BI66" s="442">
        <v>25</v>
      </c>
      <c r="BJ66" s="321"/>
      <c r="BK66" s="321"/>
      <c r="BL66" s="321"/>
      <c r="BM66" s="344"/>
      <c r="BN66" s="344"/>
      <c r="BO66" s="322"/>
      <c r="BP66" s="318"/>
      <c r="BQ66" s="321"/>
      <c r="BR66" s="344"/>
      <c r="BS66" s="344"/>
      <c r="BT66" s="321"/>
      <c r="BU66" s="321"/>
      <c r="BV66" s="321"/>
      <c r="BW66" s="344"/>
      <c r="BX66" s="344"/>
      <c r="BY66" s="322"/>
      <c r="BZ66" s="263">
        <f t="shared" si="5"/>
        <v>0</v>
      </c>
      <c r="CA66" s="584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</row>
    <row r="67" spans="1:133" ht="51.75" customHeight="1" hidden="1">
      <c r="A67" s="179"/>
      <c r="E67" s="41">
        <v>4</v>
      </c>
      <c r="F67" s="41">
        <v>5</v>
      </c>
      <c r="H67" s="74" t="s">
        <v>318</v>
      </c>
      <c r="I67" s="204" t="s">
        <v>518</v>
      </c>
      <c r="J67" s="318"/>
      <c r="K67" s="319"/>
      <c r="L67" s="318">
        <f>SUM(R67,W67,AB67,AG67,AL67,AQ67,AV67,BA67,BF67,BK67,BP67,BU67)</f>
        <v>90</v>
      </c>
      <c r="M67" s="320">
        <f>SUM(N67:Q67)</f>
        <v>65</v>
      </c>
      <c r="N67" s="318">
        <f>SUM(T67,Y67,AD67,AI67,AN67,AS67,AX67,BC67,BH67,BM67,BR67,BW67)</f>
        <v>20</v>
      </c>
      <c r="O67" s="321"/>
      <c r="P67" s="321">
        <f>SUM(U67,Z67,AE67,AJ67,AO67,AT67,AY67,BD67,BI67,BN67,BS67,BX67)</f>
        <v>45</v>
      </c>
      <c r="Q67" s="322"/>
      <c r="R67" s="318"/>
      <c r="S67" s="321"/>
      <c r="T67" s="344"/>
      <c r="U67" s="344"/>
      <c r="V67" s="321"/>
      <c r="W67" s="321"/>
      <c r="X67" s="321"/>
      <c r="Y67" s="344"/>
      <c r="Z67" s="344"/>
      <c r="AA67" s="322"/>
      <c r="AB67" s="318"/>
      <c r="AC67" s="321"/>
      <c r="AD67" s="344"/>
      <c r="AE67" s="344"/>
      <c r="AF67" s="321"/>
      <c r="AG67" s="321"/>
      <c r="AH67" s="321"/>
      <c r="AI67" s="344"/>
      <c r="AJ67" s="344"/>
      <c r="AK67" s="322"/>
      <c r="AL67" s="385"/>
      <c r="AM67" s="321"/>
      <c r="AN67" s="344"/>
      <c r="AO67" s="344"/>
      <c r="AP67" s="321"/>
      <c r="AQ67" s="321"/>
      <c r="AR67" s="321"/>
      <c r="AS67" s="344"/>
      <c r="AT67" s="344"/>
      <c r="AU67" s="320"/>
      <c r="AV67" s="318"/>
      <c r="AW67" s="321"/>
      <c r="AX67" s="344"/>
      <c r="AY67" s="344"/>
      <c r="AZ67" s="321"/>
      <c r="BA67" s="321"/>
      <c r="BB67" s="321"/>
      <c r="BC67" s="344"/>
      <c r="BD67" s="344"/>
      <c r="BE67" s="322"/>
      <c r="BF67" s="356">
        <v>90</v>
      </c>
      <c r="BG67" s="356">
        <f>SUM(BH67:BI67)</f>
        <v>65</v>
      </c>
      <c r="BH67" s="442">
        <v>20</v>
      </c>
      <c r="BI67" s="344">
        <v>45</v>
      </c>
      <c r="BJ67" s="321"/>
      <c r="BK67" s="321"/>
      <c r="BL67" s="321"/>
      <c r="BM67" s="344"/>
      <c r="BN67" s="344"/>
      <c r="BO67" s="322"/>
      <c r="BP67" s="318"/>
      <c r="BQ67" s="321"/>
      <c r="BR67" s="344"/>
      <c r="BS67" s="344"/>
      <c r="BT67" s="321"/>
      <c r="BU67" s="321"/>
      <c r="BV67" s="321"/>
      <c r="BW67" s="344"/>
      <c r="BX67" s="344"/>
      <c r="BY67" s="322"/>
      <c r="BZ67" s="263">
        <f t="shared" si="5"/>
        <v>0</v>
      </c>
      <c r="CA67" s="584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</row>
    <row r="68" spans="1:133" s="48" customFormat="1" ht="48" customHeight="1" hidden="1">
      <c r="A68" s="172"/>
      <c r="B68" s="45"/>
      <c r="C68" s="45"/>
      <c r="D68" s="45">
        <v>3</v>
      </c>
      <c r="E68" s="45">
        <v>4</v>
      </c>
      <c r="F68" s="45">
        <v>5</v>
      </c>
      <c r="G68" s="45">
        <v>6</v>
      </c>
      <c r="H68" s="75" t="s">
        <v>172</v>
      </c>
      <c r="I68" s="173" t="s">
        <v>186</v>
      </c>
      <c r="J68" s="354"/>
      <c r="K68" s="360"/>
      <c r="L68" s="354"/>
      <c r="M68" s="418"/>
      <c r="N68" s="354"/>
      <c r="O68" s="356"/>
      <c r="P68" s="356"/>
      <c r="Q68" s="360"/>
      <c r="R68" s="354"/>
      <c r="S68" s="356"/>
      <c r="T68" s="368"/>
      <c r="U68" s="368"/>
      <c r="V68" s="356"/>
      <c r="W68" s="356"/>
      <c r="X68" s="356"/>
      <c r="Y68" s="368"/>
      <c r="Z68" s="368"/>
      <c r="AA68" s="360"/>
      <c r="AB68" s="354"/>
      <c r="AC68" s="356"/>
      <c r="AD68" s="368"/>
      <c r="AE68" s="368"/>
      <c r="AF68" s="356"/>
      <c r="AG68" s="357"/>
      <c r="AH68" s="356"/>
      <c r="AI68" s="368"/>
      <c r="AJ68" s="368"/>
      <c r="AK68" s="360"/>
      <c r="AL68" s="357"/>
      <c r="AM68" s="356"/>
      <c r="AN68" s="368"/>
      <c r="AO68" s="368"/>
      <c r="AP68" s="356"/>
      <c r="AQ68" s="356"/>
      <c r="AR68" s="356"/>
      <c r="AS68" s="368"/>
      <c r="AT68" s="368"/>
      <c r="AU68" s="418"/>
      <c r="AV68" s="354"/>
      <c r="AW68" s="356"/>
      <c r="AX68" s="368"/>
      <c r="AY68" s="368"/>
      <c r="AZ68" s="356"/>
      <c r="BA68" s="356"/>
      <c r="BB68" s="356"/>
      <c r="BC68" s="368"/>
      <c r="BD68" s="368"/>
      <c r="BE68" s="360"/>
      <c r="BF68" s="357"/>
      <c r="BG68" s="356"/>
      <c r="BH68" s="368"/>
      <c r="BI68" s="368"/>
      <c r="BJ68" s="356"/>
      <c r="BK68" s="356"/>
      <c r="BL68" s="356"/>
      <c r="BM68" s="368"/>
      <c r="BN68" s="368"/>
      <c r="BO68" s="418"/>
      <c r="BP68" s="354"/>
      <c r="BQ68" s="356"/>
      <c r="BR68" s="368"/>
      <c r="BS68" s="368"/>
      <c r="BT68" s="356"/>
      <c r="BU68" s="356"/>
      <c r="BV68" s="356"/>
      <c r="BW68" s="368"/>
      <c r="BX68" s="368"/>
      <c r="BY68" s="360"/>
      <c r="BZ68" s="262"/>
      <c r="CA68" s="584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</row>
    <row r="69" spans="1:133" s="10" customFormat="1" ht="49.5" customHeight="1" hidden="1">
      <c r="A69" s="172"/>
      <c r="B69" s="43"/>
      <c r="C69" s="43"/>
      <c r="D69" s="41">
        <v>3</v>
      </c>
      <c r="E69" s="41">
        <v>4</v>
      </c>
      <c r="F69" s="43"/>
      <c r="G69" s="43"/>
      <c r="H69" s="74" t="s">
        <v>236</v>
      </c>
      <c r="I69" s="204" t="s">
        <v>373</v>
      </c>
      <c r="J69" s="339">
        <v>7</v>
      </c>
      <c r="K69" s="343">
        <v>6</v>
      </c>
      <c r="L69" s="339">
        <f>SUM(R69,W69,AB69,AG69,AL69,AQ69,AV69,BA69,BF69,BK69,BP69,BU69)</f>
        <v>188</v>
      </c>
      <c r="M69" s="341">
        <f>SUM(N69:Q69)</f>
        <v>96</v>
      </c>
      <c r="N69" s="339">
        <f>SUM(T69,Y69,AD69,AI69,AN69,AS69,AX69,BC69,BH69,BM69,BR69,BW69)</f>
        <v>20</v>
      </c>
      <c r="O69" s="342"/>
      <c r="P69" s="342">
        <f>SUM(U69,Z69,AE69,AJ69,AO69,AT69,AY69,BD69,BI69,BN69,BS69,BX69)</f>
        <v>76</v>
      </c>
      <c r="Q69" s="343"/>
      <c r="R69" s="339"/>
      <c r="S69" s="342"/>
      <c r="T69" s="344"/>
      <c r="U69" s="344"/>
      <c r="V69" s="342"/>
      <c r="W69" s="342"/>
      <c r="X69" s="342"/>
      <c r="Y69" s="344"/>
      <c r="Z69" s="344"/>
      <c r="AA69" s="343"/>
      <c r="AB69" s="339"/>
      <c r="AC69" s="342"/>
      <c r="AD69" s="344"/>
      <c r="AE69" s="344"/>
      <c r="AF69" s="342"/>
      <c r="AG69" s="342"/>
      <c r="AH69" s="342"/>
      <c r="AI69" s="344"/>
      <c r="AJ69" s="344"/>
      <c r="AK69" s="343"/>
      <c r="AL69" s="345"/>
      <c r="AM69" s="342"/>
      <c r="AN69" s="344"/>
      <c r="AO69" s="344"/>
      <c r="AP69" s="342"/>
      <c r="AQ69" s="356">
        <v>98</v>
      </c>
      <c r="AR69" s="342">
        <f>SUM(AS69:AT69)</f>
        <v>50</v>
      </c>
      <c r="AS69" s="344">
        <v>10</v>
      </c>
      <c r="AT69" s="344">
        <v>40</v>
      </c>
      <c r="AU69" s="341">
        <v>3</v>
      </c>
      <c r="AV69" s="354">
        <v>90</v>
      </c>
      <c r="AW69" s="342">
        <f>SUM(AX69:AY69)</f>
        <v>46</v>
      </c>
      <c r="AX69" s="344">
        <v>10</v>
      </c>
      <c r="AY69" s="344">
        <v>36</v>
      </c>
      <c r="AZ69" s="356">
        <v>3</v>
      </c>
      <c r="BA69" s="342">
        <f>BB69*1.6</f>
        <v>0</v>
      </c>
      <c r="BB69" s="342">
        <f>SUM(BC69:BD69)</f>
        <v>0</v>
      </c>
      <c r="BC69" s="344"/>
      <c r="BD69" s="344"/>
      <c r="BE69" s="343">
        <f>BA69/36</f>
        <v>0</v>
      </c>
      <c r="BF69" s="345"/>
      <c r="BG69" s="342"/>
      <c r="BH69" s="344"/>
      <c r="BI69" s="344"/>
      <c r="BJ69" s="342"/>
      <c r="BK69" s="342"/>
      <c r="BL69" s="342"/>
      <c r="BM69" s="344"/>
      <c r="BN69" s="344"/>
      <c r="BO69" s="341"/>
      <c r="BP69" s="339"/>
      <c r="BQ69" s="342"/>
      <c r="BR69" s="344"/>
      <c r="BS69" s="344"/>
      <c r="BT69" s="342"/>
      <c r="BU69" s="342"/>
      <c r="BV69" s="342"/>
      <c r="BW69" s="344"/>
      <c r="BX69" s="344"/>
      <c r="BY69" s="343"/>
      <c r="BZ69" s="261">
        <f>SUM(V69,AA69,AF69,AK69,AP69,AU69,AZ69,BE69,BJ69,BO69,BT69,BY69)</f>
        <v>6</v>
      </c>
      <c r="CA69" s="559" t="s">
        <v>313</v>
      </c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</row>
    <row r="70" spans="1:133" s="10" customFormat="1" ht="49.5" customHeight="1" hidden="1">
      <c r="A70" s="172"/>
      <c r="B70" s="43"/>
      <c r="C70" s="43"/>
      <c r="D70" s="43"/>
      <c r="E70" s="43">
        <v>4</v>
      </c>
      <c r="F70" s="43"/>
      <c r="G70" s="43">
        <v>6</v>
      </c>
      <c r="H70" s="74" t="s">
        <v>237</v>
      </c>
      <c r="I70" s="204" t="s">
        <v>372</v>
      </c>
      <c r="J70" s="339"/>
      <c r="K70" s="340" t="s">
        <v>246</v>
      </c>
      <c r="L70" s="339">
        <f>SUM(R70,W70,AB70,AG70,AL70,AQ70,AV70,BA70,BF70,BK70,BP70,BU70)</f>
        <v>222</v>
      </c>
      <c r="M70" s="341">
        <f>SUM(N70:Q70)</f>
        <v>123</v>
      </c>
      <c r="N70" s="339">
        <f>SUM(T70,Y70,AD70,AI70,AN70,AS70,AX70,BC70,BH70,BM70,BR70,BW70)</f>
        <v>28</v>
      </c>
      <c r="O70" s="342"/>
      <c r="P70" s="342">
        <f>SUM(U70,Z70,AE70,AJ70,AO70,AT70,AY70,BD70,BI70,BN70,BS70,BX70)</f>
        <v>95</v>
      </c>
      <c r="Q70" s="343"/>
      <c r="R70" s="339"/>
      <c r="S70" s="342"/>
      <c r="T70" s="344"/>
      <c r="U70" s="344"/>
      <c r="V70" s="342"/>
      <c r="W70" s="342"/>
      <c r="X70" s="342"/>
      <c r="Y70" s="344"/>
      <c r="Z70" s="344"/>
      <c r="AA70" s="343"/>
      <c r="AB70" s="339"/>
      <c r="AC70" s="342"/>
      <c r="AD70" s="344"/>
      <c r="AE70" s="344"/>
      <c r="AF70" s="342"/>
      <c r="AG70" s="342"/>
      <c r="AH70" s="342"/>
      <c r="AI70" s="344"/>
      <c r="AJ70" s="344"/>
      <c r="AK70" s="343"/>
      <c r="AL70" s="345"/>
      <c r="AM70" s="342"/>
      <c r="AN70" s="344"/>
      <c r="AO70" s="344"/>
      <c r="AP70" s="342"/>
      <c r="AQ70" s="342"/>
      <c r="AR70" s="342"/>
      <c r="AS70" s="344"/>
      <c r="AT70" s="344"/>
      <c r="AU70" s="341"/>
      <c r="AV70" s="339">
        <v>72</v>
      </c>
      <c r="AW70" s="342">
        <f>SUM(AX70:AY70)</f>
        <v>48</v>
      </c>
      <c r="AX70" s="344">
        <v>12</v>
      </c>
      <c r="AY70" s="344">
        <v>36</v>
      </c>
      <c r="AZ70" s="342"/>
      <c r="BA70" s="356">
        <v>60</v>
      </c>
      <c r="BB70" s="342">
        <f>SUM(BC70:BD70)</f>
        <v>36</v>
      </c>
      <c r="BC70" s="344">
        <v>12</v>
      </c>
      <c r="BD70" s="344">
        <v>24</v>
      </c>
      <c r="BE70" s="343">
        <v>3</v>
      </c>
      <c r="BF70" s="345"/>
      <c r="BG70" s="342"/>
      <c r="BH70" s="344"/>
      <c r="BI70" s="344"/>
      <c r="BJ70" s="342"/>
      <c r="BK70" s="342"/>
      <c r="BL70" s="342"/>
      <c r="BM70" s="344"/>
      <c r="BN70" s="344"/>
      <c r="BO70" s="341"/>
      <c r="BP70" s="354">
        <v>90</v>
      </c>
      <c r="BQ70" s="342">
        <f>SUM(BR70:BS70)</f>
        <v>39</v>
      </c>
      <c r="BR70" s="344">
        <v>4</v>
      </c>
      <c r="BS70" s="344">
        <v>35</v>
      </c>
      <c r="BT70" s="356">
        <v>3</v>
      </c>
      <c r="BU70" s="342"/>
      <c r="BV70" s="342"/>
      <c r="BW70" s="344"/>
      <c r="BX70" s="344"/>
      <c r="BY70" s="343"/>
      <c r="BZ70" s="261">
        <f>SUM(V70,AA70,AF70,AK70,AP70,AU70,AZ70,BE70,BJ70,BO70,BT70,BY70)</f>
        <v>6</v>
      </c>
      <c r="CA70" s="559" t="s">
        <v>313</v>
      </c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</row>
    <row r="71" spans="1:133" s="10" customFormat="1" ht="48.75" customHeight="1" hidden="1">
      <c r="A71" s="172"/>
      <c r="B71" s="43"/>
      <c r="C71" s="43"/>
      <c r="D71" s="43"/>
      <c r="E71" s="43">
        <v>4</v>
      </c>
      <c r="F71" s="43"/>
      <c r="G71" s="43"/>
      <c r="H71" s="74" t="s">
        <v>263</v>
      </c>
      <c r="I71" s="204" t="s">
        <v>83</v>
      </c>
      <c r="J71" s="339"/>
      <c r="K71" s="340" t="s">
        <v>247</v>
      </c>
      <c r="L71" s="339">
        <f>SUM(R71,W71,AB71,AG71,AL71,AQ71,AV71,BA71,BF71,BK71,BP71,BU71)</f>
        <v>216</v>
      </c>
      <c r="M71" s="341">
        <f>SUM(N71:Q71)</f>
        <v>106</v>
      </c>
      <c r="N71" s="339">
        <f>SUM(T71,Y71,AD71,AI71,AN71,AS71,AX71,BC71,BH71,BM71,BR71,BW71)</f>
        <v>28</v>
      </c>
      <c r="O71" s="342"/>
      <c r="P71" s="342">
        <f>SUM(U71,Z71,AE71,AJ71,AO71,AT71,AY71,BD71,BI71,BN71,BS71,BX71)</f>
        <v>78</v>
      </c>
      <c r="Q71" s="343"/>
      <c r="R71" s="339"/>
      <c r="S71" s="342"/>
      <c r="T71" s="344"/>
      <c r="U71" s="344"/>
      <c r="V71" s="342"/>
      <c r="W71" s="342"/>
      <c r="X71" s="342"/>
      <c r="Y71" s="344"/>
      <c r="Z71" s="344"/>
      <c r="AA71" s="343"/>
      <c r="AB71" s="339"/>
      <c r="AC71" s="342"/>
      <c r="AD71" s="344"/>
      <c r="AE71" s="344"/>
      <c r="AF71" s="342"/>
      <c r="AG71" s="342"/>
      <c r="AH71" s="342"/>
      <c r="AI71" s="344"/>
      <c r="AJ71" s="344"/>
      <c r="AK71" s="343"/>
      <c r="AL71" s="345"/>
      <c r="AM71" s="342"/>
      <c r="AN71" s="344"/>
      <c r="AO71" s="344"/>
      <c r="AP71" s="342"/>
      <c r="AQ71" s="342"/>
      <c r="AR71" s="342"/>
      <c r="AS71" s="344"/>
      <c r="AT71" s="344"/>
      <c r="AU71" s="341"/>
      <c r="AV71" s="339">
        <v>108</v>
      </c>
      <c r="AW71" s="342">
        <f>SUM(AX71:AY71)</f>
        <v>58</v>
      </c>
      <c r="AX71" s="344">
        <v>16</v>
      </c>
      <c r="AY71" s="344">
        <v>42</v>
      </c>
      <c r="AZ71" s="342">
        <v>3</v>
      </c>
      <c r="BA71" s="342">
        <v>108</v>
      </c>
      <c r="BB71" s="342">
        <f>SUM(BC71:BD71)</f>
        <v>48</v>
      </c>
      <c r="BC71" s="344">
        <v>12</v>
      </c>
      <c r="BD71" s="344">
        <v>36</v>
      </c>
      <c r="BE71" s="343">
        <v>3</v>
      </c>
      <c r="BF71" s="345"/>
      <c r="BG71" s="342"/>
      <c r="BH71" s="344"/>
      <c r="BI71" s="344"/>
      <c r="BJ71" s="342"/>
      <c r="BK71" s="342"/>
      <c r="BL71" s="342"/>
      <c r="BM71" s="344"/>
      <c r="BN71" s="344"/>
      <c r="BO71" s="341"/>
      <c r="BP71" s="339"/>
      <c r="BQ71" s="342"/>
      <c r="BR71" s="344"/>
      <c r="BS71" s="344"/>
      <c r="BT71" s="342"/>
      <c r="BU71" s="342"/>
      <c r="BV71" s="342"/>
      <c r="BW71" s="344"/>
      <c r="BX71" s="344"/>
      <c r="BY71" s="343"/>
      <c r="BZ71" s="261">
        <f>SUM(V71,AA71,AF71,AK71,AP71,AU71,AZ71,BE71,BJ71,BO71,BT71,BY71)</f>
        <v>6</v>
      </c>
      <c r="CA71" s="559" t="s">
        <v>313</v>
      </c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</row>
    <row r="72" spans="1:133" s="10" customFormat="1" ht="50.25" customHeight="1" hidden="1">
      <c r="A72" s="172"/>
      <c r="B72" s="43"/>
      <c r="C72" s="43"/>
      <c r="D72" s="43"/>
      <c r="E72" s="43">
        <v>4</v>
      </c>
      <c r="F72" s="43"/>
      <c r="G72" s="43"/>
      <c r="H72" s="74" t="s">
        <v>264</v>
      </c>
      <c r="I72" s="204" t="s">
        <v>89</v>
      </c>
      <c r="J72" s="339"/>
      <c r="K72" s="340" t="s">
        <v>258</v>
      </c>
      <c r="L72" s="339">
        <f>SUM(R72,W72,AB72,AG72,AL72,AQ72,AV72,BA72,BF72,BK72,BP72,BU72)</f>
        <v>216</v>
      </c>
      <c r="M72" s="341">
        <f>SUM(N72:Q72)</f>
        <v>96</v>
      </c>
      <c r="N72" s="339">
        <f>SUM(T72,Y72,AD72,AI72,AN72,AS72,AX72,BC72,BH72,BM72,BR72,BW72)</f>
        <v>6</v>
      </c>
      <c r="O72" s="342"/>
      <c r="P72" s="342">
        <f>SUM(U72,Z72,AE72,AJ72,AO72,AT72,AY72,BD72,BI72,BN72,BS72,BX72)</f>
        <v>90</v>
      </c>
      <c r="Q72" s="343"/>
      <c r="R72" s="339"/>
      <c r="S72" s="342"/>
      <c r="T72" s="344"/>
      <c r="U72" s="344"/>
      <c r="V72" s="342"/>
      <c r="W72" s="342"/>
      <c r="X72" s="342"/>
      <c r="Y72" s="344"/>
      <c r="Z72" s="344"/>
      <c r="AA72" s="343"/>
      <c r="AB72" s="339"/>
      <c r="AC72" s="342"/>
      <c r="AD72" s="344"/>
      <c r="AE72" s="344"/>
      <c r="AF72" s="342"/>
      <c r="AG72" s="342"/>
      <c r="AH72" s="342"/>
      <c r="AI72" s="344"/>
      <c r="AJ72" s="344"/>
      <c r="AK72" s="343"/>
      <c r="AL72" s="345"/>
      <c r="AM72" s="342"/>
      <c r="AN72" s="344"/>
      <c r="AO72" s="344"/>
      <c r="AP72" s="342"/>
      <c r="AQ72" s="342"/>
      <c r="AR72" s="342"/>
      <c r="AS72" s="344"/>
      <c r="AT72" s="344"/>
      <c r="AU72" s="341"/>
      <c r="AV72" s="354">
        <v>108</v>
      </c>
      <c r="AW72" s="342">
        <f>SUM(AX72:AY72)</f>
        <v>54</v>
      </c>
      <c r="AX72" s="344">
        <v>6</v>
      </c>
      <c r="AY72" s="344">
        <v>48</v>
      </c>
      <c r="AZ72" s="356">
        <v>3</v>
      </c>
      <c r="BA72" s="356">
        <v>108</v>
      </c>
      <c r="BB72" s="342">
        <f>SUM(BC72:BD72)</f>
        <v>42</v>
      </c>
      <c r="BC72" s="344"/>
      <c r="BD72" s="344">
        <v>42</v>
      </c>
      <c r="BE72" s="360">
        <v>3</v>
      </c>
      <c r="BF72" s="345"/>
      <c r="BG72" s="342"/>
      <c r="BH72" s="344"/>
      <c r="BI72" s="344"/>
      <c r="BJ72" s="342"/>
      <c r="BK72" s="342"/>
      <c r="BL72" s="342"/>
      <c r="BM72" s="344"/>
      <c r="BN72" s="344"/>
      <c r="BO72" s="343"/>
      <c r="BP72" s="339"/>
      <c r="BQ72" s="342"/>
      <c r="BR72" s="344"/>
      <c r="BS72" s="344"/>
      <c r="BT72" s="342"/>
      <c r="BU72" s="342"/>
      <c r="BV72" s="342"/>
      <c r="BW72" s="344"/>
      <c r="BX72" s="344"/>
      <c r="BY72" s="343"/>
      <c r="BZ72" s="261">
        <f>SUM(V72,AA72,AF72,AK72,AP72,AU72,AZ72,BE72,BJ72,BO72,BT72,BY72)</f>
        <v>6</v>
      </c>
      <c r="CA72" s="559" t="str">
        <f>МАТРИЦА!B51</f>
        <v>СК-12</v>
      </c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</row>
    <row r="73" spans="1:133" s="48" customFormat="1" ht="48.75" customHeight="1" hidden="1">
      <c r="A73" s="172"/>
      <c r="B73" s="45"/>
      <c r="C73" s="45"/>
      <c r="D73" s="45">
        <v>3</v>
      </c>
      <c r="E73" s="45">
        <v>4</v>
      </c>
      <c r="F73" s="45"/>
      <c r="G73" s="45"/>
      <c r="H73" s="75" t="s">
        <v>178</v>
      </c>
      <c r="I73" s="173" t="s">
        <v>175</v>
      </c>
      <c r="J73" s="354"/>
      <c r="K73" s="360"/>
      <c r="L73" s="354"/>
      <c r="M73" s="418"/>
      <c r="N73" s="354"/>
      <c r="O73" s="356"/>
      <c r="P73" s="356"/>
      <c r="Q73" s="360"/>
      <c r="R73" s="354"/>
      <c r="S73" s="356"/>
      <c r="T73" s="368"/>
      <c r="U73" s="368"/>
      <c r="V73" s="356"/>
      <c r="W73" s="356"/>
      <c r="X73" s="356"/>
      <c r="Y73" s="368"/>
      <c r="Z73" s="368"/>
      <c r="AA73" s="360"/>
      <c r="AB73" s="354"/>
      <c r="AC73" s="356"/>
      <c r="AD73" s="368"/>
      <c r="AE73" s="368"/>
      <c r="AF73" s="356"/>
      <c r="AG73" s="357"/>
      <c r="AH73" s="356"/>
      <c r="AI73" s="368"/>
      <c r="AJ73" s="368"/>
      <c r="AK73" s="360"/>
      <c r="AL73" s="357"/>
      <c r="AM73" s="356"/>
      <c r="AN73" s="368"/>
      <c r="AO73" s="368"/>
      <c r="AP73" s="356"/>
      <c r="AQ73" s="356"/>
      <c r="AR73" s="356"/>
      <c r="AS73" s="368"/>
      <c r="AT73" s="368"/>
      <c r="AU73" s="418"/>
      <c r="AV73" s="354"/>
      <c r="AW73" s="356"/>
      <c r="AX73" s="368"/>
      <c r="AY73" s="368"/>
      <c r="AZ73" s="356"/>
      <c r="BA73" s="356"/>
      <c r="BB73" s="356"/>
      <c r="BC73" s="368"/>
      <c r="BD73" s="368"/>
      <c r="BE73" s="360"/>
      <c r="BF73" s="357"/>
      <c r="BG73" s="356"/>
      <c r="BH73" s="368"/>
      <c r="BI73" s="368"/>
      <c r="BJ73" s="356"/>
      <c r="BK73" s="356"/>
      <c r="BL73" s="356"/>
      <c r="BM73" s="368"/>
      <c r="BN73" s="368"/>
      <c r="BO73" s="418"/>
      <c r="BP73" s="354"/>
      <c r="BQ73" s="356"/>
      <c r="BR73" s="368"/>
      <c r="BS73" s="368"/>
      <c r="BT73" s="356"/>
      <c r="BU73" s="356"/>
      <c r="BV73" s="356"/>
      <c r="BW73" s="368"/>
      <c r="BX73" s="368"/>
      <c r="BY73" s="360"/>
      <c r="BZ73" s="262"/>
      <c r="CA73" s="584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</row>
    <row r="74" spans="1:133" s="10" customFormat="1" ht="74.25" customHeight="1" hidden="1">
      <c r="A74" s="172"/>
      <c r="B74" s="43"/>
      <c r="C74" s="43"/>
      <c r="D74" s="41">
        <v>3</v>
      </c>
      <c r="E74" s="41">
        <v>4</v>
      </c>
      <c r="F74" s="43"/>
      <c r="G74" s="43"/>
      <c r="H74" s="74" t="s">
        <v>238</v>
      </c>
      <c r="I74" s="204" t="s">
        <v>445</v>
      </c>
      <c r="J74" s="354"/>
      <c r="K74" s="349" t="s">
        <v>128</v>
      </c>
      <c r="L74" s="354">
        <f>SUM(R74,W74,AB74,AG74,AL74,AQ74,AV74,BA74,BF74,BK74,BP74,BU74)</f>
        <v>134</v>
      </c>
      <c r="M74" s="418">
        <f>SUM(N74:Q74)</f>
        <v>88</v>
      </c>
      <c r="N74" s="354">
        <f>SUM(T74,Y74,AD74,AI74,AN74,AS74,AX74,BC74,BH74,BM74,BR74,BW74)</f>
        <v>16</v>
      </c>
      <c r="O74" s="356"/>
      <c r="P74" s="356">
        <f>SUM(U74,Z74,AE74,AJ74,AO74,AT74,AY74,BD74,BI74,BN74,BS74,BX74)</f>
        <v>72</v>
      </c>
      <c r="Q74" s="360"/>
      <c r="R74" s="354"/>
      <c r="S74" s="356"/>
      <c r="T74" s="368"/>
      <c r="U74" s="368"/>
      <c r="V74" s="356"/>
      <c r="W74" s="356"/>
      <c r="X74" s="356"/>
      <c r="Y74" s="368"/>
      <c r="Z74" s="368"/>
      <c r="AA74" s="360"/>
      <c r="AB74" s="354"/>
      <c r="AC74" s="356"/>
      <c r="AD74" s="368"/>
      <c r="AE74" s="368"/>
      <c r="AF74" s="356"/>
      <c r="AG74" s="356"/>
      <c r="AH74" s="356"/>
      <c r="AI74" s="368"/>
      <c r="AJ74" s="368"/>
      <c r="AK74" s="360"/>
      <c r="AL74" s="357"/>
      <c r="AM74" s="356"/>
      <c r="AN74" s="368"/>
      <c r="AO74" s="368"/>
      <c r="AP74" s="356"/>
      <c r="AQ74" s="357">
        <v>46</v>
      </c>
      <c r="AR74" s="356">
        <v>30</v>
      </c>
      <c r="AS74" s="344">
        <v>6</v>
      </c>
      <c r="AT74" s="344">
        <v>24</v>
      </c>
      <c r="AU74" s="342"/>
      <c r="AV74" s="318">
        <v>88</v>
      </c>
      <c r="AW74" s="321">
        <f>SUM(AX74:AY74)</f>
        <v>58</v>
      </c>
      <c r="AX74" s="344">
        <v>10</v>
      </c>
      <c r="AY74" s="344">
        <v>48</v>
      </c>
      <c r="AZ74" s="321">
        <v>3</v>
      </c>
      <c r="BA74" s="342">
        <f>BB74*1.6</f>
        <v>0</v>
      </c>
      <c r="BB74" s="342">
        <f>SUM(BC74:BD74)</f>
        <v>0</v>
      </c>
      <c r="BC74" s="344"/>
      <c r="BD74" s="344"/>
      <c r="BE74" s="343">
        <f>BA74/36</f>
        <v>0</v>
      </c>
      <c r="BF74" s="345"/>
      <c r="BG74" s="342"/>
      <c r="BH74" s="344"/>
      <c r="BI74" s="344"/>
      <c r="BJ74" s="342"/>
      <c r="BK74" s="342"/>
      <c r="BL74" s="342"/>
      <c r="BM74" s="344"/>
      <c r="BN74" s="344"/>
      <c r="BO74" s="341"/>
      <c r="BP74" s="339"/>
      <c r="BQ74" s="342"/>
      <c r="BR74" s="344"/>
      <c r="BS74" s="344"/>
      <c r="BT74" s="342"/>
      <c r="BU74" s="342"/>
      <c r="BV74" s="342"/>
      <c r="BW74" s="344"/>
      <c r="BX74" s="344"/>
      <c r="BY74" s="343"/>
      <c r="BZ74" s="263">
        <f aca="true" t="shared" si="6" ref="BZ74:BZ79">SUM(V74,AA74,AF74,AK74,AP74,AU74,AZ74,BE74,BJ74,BO74,BT74,BY74)</f>
        <v>3</v>
      </c>
      <c r="CA74" s="559" t="s">
        <v>299</v>
      </c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</row>
    <row r="75" spans="1:133" s="10" customFormat="1" ht="37.5" customHeight="1" hidden="1">
      <c r="A75" s="172"/>
      <c r="B75" s="43"/>
      <c r="C75" s="43"/>
      <c r="D75" s="43"/>
      <c r="E75" s="41">
        <v>4</v>
      </c>
      <c r="F75" s="43"/>
      <c r="G75" s="43"/>
      <c r="H75" s="74" t="s">
        <v>252</v>
      </c>
      <c r="I75" s="204" t="s">
        <v>91</v>
      </c>
      <c r="J75" s="354"/>
      <c r="K75" s="349">
        <v>8</v>
      </c>
      <c r="L75" s="339">
        <f>SUM(R75,W75,AB75,AG75,AL75,AQ75,AV75,BA75,BF75,BK75,BP75,BU75)</f>
        <v>108</v>
      </c>
      <c r="M75" s="341">
        <f>SUM(N75:Q75)</f>
        <v>58</v>
      </c>
      <c r="N75" s="339">
        <f>SUM(T75,Y75,AD75,AI75,AN75,AS75,AX75,BC75,BH75,BM75,BR75,BW75)</f>
        <v>10</v>
      </c>
      <c r="O75" s="342"/>
      <c r="P75" s="342">
        <f>SUM(U75,Z75,AE75,AJ75,AO75,AT75,AY75,BD75,BI75,BN75,BS75,BX75)</f>
        <v>48</v>
      </c>
      <c r="Q75" s="343"/>
      <c r="R75" s="339"/>
      <c r="S75" s="342"/>
      <c r="T75" s="344"/>
      <c r="U75" s="344"/>
      <c r="V75" s="342"/>
      <c r="W75" s="342"/>
      <c r="X75" s="342"/>
      <c r="Y75" s="344"/>
      <c r="Z75" s="344"/>
      <c r="AA75" s="343"/>
      <c r="AB75" s="339"/>
      <c r="AC75" s="342"/>
      <c r="AD75" s="344"/>
      <c r="AE75" s="344"/>
      <c r="AF75" s="342"/>
      <c r="AG75" s="342"/>
      <c r="AH75" s="342"/>
      <c r="AI75" s="344"/>
      <c r="AJ75" s="344"/>
      <c r="AK75" s="343"/>
      <c r="AL75" s="345"/>
      <c r="AM75" s="342"/>
      <c r="AN75" s="344"/>
      <c r="AO75" s="344"/>
      <c r="AP75" s="342"/>
      <c r="AQ75" s="342"/>
      <c r="AR75" s="342"/>
      <c r="AS75" s="344"/>
      <c r="AT75" s="344"/>
      <c r="AU75" s="341"/>
      <c r="AV75" s="339">
        <f>AW75*1.5</f>
        <v>0</v>
      </c>
      <c r="AW75" s="342">
        <f>SUM(AX75:AY75)</f>
        <v>0</v>
      </c>
      <c r="AX75" s="344"/>
      <c r="AY75" s="344"/>
      <c r="AZ75" s="342">
        <f>AV75/36</f>
        <v>0</v>
      </c>
      <c r="BA75" s="342">
        <v>108</v>
      </c>
      <c r="BB75" s="342">
        <f>SUM(BC75:BD75)</f>
        <v>58</v>
      </c>
      <c r="BC75" s="344">
        <v>10</v>
      </c>
      <c r="BD75" s="344">
        <v>48</v>
      </c>
      <c r="BE75" s="343">
        <v>3</v>
      </c>
      <c r="BF75" s="345"/>
      <c r="BG75" s="342"/>
      <c r="BH75" s="344"/>
      <c r="BI75" s="344"/>
      <c r="BJ75" s="342"/>
      <c r="BK75" s="342"/>
      <c r="BL75" s="342"/>
      <c r="BM75" s="344"/>
      <c r="BN75" s="344"/>
      <c r="BO75" s="341"/>
      <c r="BP75" s="339"/>
      <c r="BQ75" s="342"/>
      <c r="BR75" s="344"/>
      <c r="BS75" s="344"/>
      <c r="BT75" s="342"/>
      <c r="BU75" s="342"/>
      <c r="BV75" s="342"/>
      <c r="BW75" s="344"/>
      <c r="BX75" s="344"/>
      <c r="BY75" s="343"/>
      <c r="BZ75" s="261">
        <f t="shared" si="6"/>
        <v>3</v>
      </c>
      <c r="CA75" s="559" t="s">
        <v>299</v>
      </c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</row>
    <row r="76" spans="1:133" s="10" customFormat="1" ht="48" customHeight="1" hidden="1">
      <c r="A76" s="172"/>
      <c r="B76" s="43"/>
      <c r="C76" s="43"/>
      <c r="D76" s="43"/>
      <c r="E76" s="41">
        <v>4</v>
      </c>
      <c r="F76" s="43"/>
      <c r="G76" s="43"/>
      <c r="H76" s="74" t="s">
        <v>265</v>
      </c>
      <c r="I76" s="204" t="s">
        <v>82</v>
      </c>
      <c r="J76" s="339">
        <v>8</v>
      </c>
      <c r="K76" s="343"/>
      <c r="L76" s="339">
        <f>SUM(R76,W76,AB76,AG76,AL76,AQ76,AV76,BA76,BF76,BK76,BP76,BU76)</f>
        <v>120</v>
      </c>
      <c r="M76" s="341">
        <f>SUM(N76:Q76)</f>
        <v>76</v>
      </c>
      <c r="N76" s="339">
        <f>SUM(T76,Y76,AD76,AI76,AN76,AS76,AX76,BC76,BH76,BM76,BR76,BW76)</f>
        <v>10</v>
      </c>
      <c r="O76" s="342"/>
      <c r="P76" s="342">
        <f>SUM(U76,Z76,AE76,AJ76,AO76,AT76,AY76,BD76,BI76,BN76,BS76,BX76)</f>
        <v>66</v>
      </c>
      <c r="Q76" s="343"/>
      <c r="R76" s="339"/>
      <c r="S76" s="342"/>
      <c r="T76" s="344"/>
      <c r="U76" s="344"/>
      <c r="V76" s="342"/>
      <c r="W76" s="342"/>
      <c r="X76" s="342"/>
      <c r="Y76" s="344"/>
      <c r="Z76" s="344"/>
      <c r="AA76" s="343"/>
      <c r="AB76" s="339"/>
      <c r="AC76" s="342"/>
      <c r="AD76" s="344"/>
      <c r="AE76" s="344"/>
      <c r="AF76" s="342"/>
      <c r="AG76" s="342"/>
      <c r="AH76" s="342"/>
      <c r="AI76" s="344"/>
      <c r="AJ76" s="344"/>
      <c r="AK76" s="343"/>
      <c r="AL76" s="345"/>
      <c r="AM76" s="342"/>
      <c r="AN76" s="344"/>
      <c r="AO76" s="344"/>
      <c r="AP76" s="342"/>
      <c r="AQ76" s="342">
        <f>AR76*1.4</f>
        <v>0</v>
      </c>
      <c r="AR76" s="342">
        <f>SUM(AS76:AT76)</f>
        <v>0</v>
      </c>
      <c r="AS76" s="344"/>
      <c r="AT76" s="344"/>
      <c r="AU76" s="341">
        <f>AQ76/36</f>
        <v>0</v>
      </c>
      <c r="AV76" s="339">
        <v>72</v>
      </c>
      <c r="AW76" s="342">
        <f>SUM(AX76:AY76)</f>
        <v>46</v>
      </c>
      <c r="AX76" s="344">
        <v>10</v>
      </c>
      <c r="AY76" s="344">
        <v>36</v>
      </c>
      <c r="AZ76" s="342"/>
      <c r="BA76" s="342">
        <v>48</v>
      </c>
      <c r="BB76" s="342">
        <f>SUM(BC76:BD76)</f>
        <v>30</v>
      </c>
      <c r="BC76" s="344"/>
      <c r="BD76" s="344">
        <v>30</v>
      </c>
      <c r="BE76" s="343">
        <v>3</v>
      </c>
      <c r="BF76" s="345"/>
      <c r="BG76" s="342"/>
      <c r="BH76" s="344"/>
      <c r="BI76" s="344"/>
      <c r="BJ76" s="342"/>
      <c r="BK76" s="342"/>
      <c r="BL76" s="342"/>
      <c r="BM76" s="344"/>
      <c r="BN76" s="344"/>
      <c r="BO76" s="341"/>
      <c r="BP76" s="339"/>
      <c r="BQ76" s="342"/>
      <c r="BR76" s="344"/>
      <c r="BS76" s="344"/>
      <c r="BT76" s="342"/>
      <c r="BU76" s="342"/>
      <c r="BV76" s="342"/>
      <c r="BW76" s="344"/>
      <c r="BX76" s="344"/>
      <c r="BY76" s="343"/>
      <c r="BZ76" s="263">
        <f t="shared" si="6"/>
        <v>3</v>
      </c>
      <c r="CA76" s="559" t="str">
        <f>МАТРИЦА!B53</f>
        <v>СК-14</v>
      </c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</row>
    <row r="77" spans="1:133" s="48" customFormat="1" ht="75" customHeight="1" hidden="1">
      <c r="A77" s="172"/>
      <c r="B77" s="45"/>
      <c r="C77" s="45"/>
      <c r="D77" s="45"/>
      <c r="E77" s="45">
        <v>4</v>
      </c>
      <c r="F77" s="45">
        <v>5</v>
      </c>
      <c r="G77" s="45"/>
      <c r="H77" s="75" t="s">
        <v>266</v>
      </c>
      <c r="I77" s="173" t="s">
        <v>418</v>
      </c>
      <c r="J77" s="354">
        <v>9</v>
      </c>
      <c r="K77" s="360"/>
      <c r="L77" s="354"/>
      <c r="M77" s="418"/>
      <c r="N77" s="354"/>
      <c r="O77" s="356"/>
      <c r="P77" s="356"/>
      <c r="Q77" s="360"/>
      <c r="R77" s="354"/>
      <c r="S77" s="356"/>
      <c r="T77" s="368"/>
      <c r="U77" s="368"/>
      <c r="V77" s="356"/>
      <c r="W77" s="356"/>
      <c r="X77" s="356"/>
      <c r="Y77" s="368"/>
      <c r="Z77" s="368"/>
      <c r="AA77" s="360"/>
      <c r="AB77" s="354"/>
      <c r="AC77" s="356"/>
      <c r="AD77" s="368"/>
      <c r="AE77" s="368"/>
      <c r="AF77" s="356"/>
      <c r="AG77" s="356"/>
      <c r="AH77" s="356"/>
      <c r="AI77" s="368"/>
      <c r="AJ77" s="368"/>
      <c r="AK77" s="360"/>
      <c r="AL77" s="357"/>
      <c r="AM77" s="356"/>
      <c r="AN77" s="368"/>
      <c r="AO77" s="368"/>
      <c r="AP77" s="356"/>
      <c r="AQ77" s="357"/>
      <c r="AR77" s="356"/>
      <c r="AS77" s="368"/>
      <c r="AT77" s="368"/>
      <c r="AU77" s="418"/>
      <c r="AV77" s="354"/>
      <c r="AW77" s="356"/>
      <c r="AX77" s="368"/>
      <c r="AY77" s="368"/>
      <c r="AZ77" s="356"/>
      <c r="BA77" s="356"/>
      <c r="BB77" s="356"/>
      <c r="BC77" s="368"/>
      <c r="BD77" s="368"/>
      <c r="BE77" s="360"/>
      <c r="BF77" s="357"/>
      <c r="BG77" s="356"/>
      <c r="BH77" s="368"/>
      <c r="BI77" s="368"/>
      <c r="BJ77" s="356">
        <v>6</v>
      </c>
      <c r="BK77" s="356"/>
      <c r="BL77" s="356"/>
      <c r="BM77" s="368"/>
      <c r="BN77" s="368"/>
      <c r="BO77" s="418"/>
      <c r="BP77" s="354"/>
      <c r="BQ77" s="356"/>
      <c r="BR77" s="368"/>
      <c r="BS77" s="368"/>
      <c r="BT77" s="356"/>
      <c r="BU77" s="356"/>
      <c r="BV77" s="356"/>
      <c r="BW77" s="368"/>
      <c r="BX77" s="368"/>
      <c r="BY77" s="360"/>
      <c r="BZ77" s="262">
        <f t="shared" si="6"/>
        <v>6</v>
      </c>
      <c r="CA77" s="559" t="str">
        <f>МАТРИЦА!B54</f>
        <v>СК-15</v>
      </c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</row>
    <row r="78" spans="1:133" s="10" customFormat="1" ht="51" customHeight="1" hidden="1">
      <c r="A78" s="172"/>
      <c r="B78" s="43"/>
      <c r="C78" s="43"/>
      <c r="D78" s="43"/>
      <c r="E78" s="43">
        <v>4</v>
      </c>
      <c r="F78" s="43">
        <v>5</v>
      </c>
      <c r="G78" s="43"/>
      <c r="H78" s="74" t="s">
        <v>267</v>
      </c>
      <c r="I78" s="204" t="s">
        <v>93</v>
      </c>
      <c r="J78" s="339"/>
      <c r="K78" s="343"/>
      <c r="L78" s="339">
        <f>SUM(R78,W78,AB78,AG78,AL78,AQ78,AV78,BA78,BF78,BK78,BP78,BU78)</f>
        <v>140</v>
      </c>
      <c r="M78" s="341">
        <f>SUM(N78:Q78)</f>
        <v>86</v>
      </c>
      <c r="N78" s="339">
        <f>SUM(T78,Y78,AD78,AI78,AN78,AS78,AX78,BC78,BH78,BM78,BR78,BW78)</f>
        <v>20</v>
      </c>
      <c r="O78" s="342"/>
      <c r="P78" s="342">
        <f>SUM(U78,Z78,AE78,AJ78,AO78,AT78,AY78,BD78,BI78,BN78,BS78,BX78)</f>
        <v>66</v>
      </c>
      <c r="Q78" s="343"/>
      <c r="R78" s="339"/>
      <c r="S78" s="342"/>
      <c r="T78" s="344"/>
      <c r="U78" s="344"/>
      <c r="V78" s="342"/>
      <c r="W78" s="342"/>
      <c r="X78" s="342"/>
      <c r="Y78" s="344"/>
      <c r="Z78" s="344"/>
      <c r="AA78" s="343"/>
      <c r="AB78" s="339"/>
      <c r="AC78" s="342"/>
      <c r="AD78" s="344"/>
      <c r="AE78" s="344"/>
      <c r="AF78" s="342"/>
      <c r="AG78" s="342"/>
      <c r="AH78" s="342"/>
      <c r="AI78" s="344"/>
      <c r="AJ78" s="344"/>
      <c r="AK78" s="343"/>
      <c r="AL78" s="345"/>
      <c r="AM78" s="342"/>
      <c r="AN78" s="344"/>
      <c r="AO78" s="344"/>
      <c r="AP78" s="342"/>
      <c r="AQ78" s="342"/>
      <c r="AR78" s="342"/>
      <c r="AS78" s="344"/>
      <c r="AT78" s="344"/>
      <c r="AU78" s="341"/>
      <c r="AV78" s="339"/>
      <c r="AW78" s="342"/>
      <c r="AX78" s="344"/>
      <c r="AY78" s="344"/>
      <c r="AZ78" s="342"/>
      <c r="BA78" s="342">
        <v>60</v>
      </c>
      <c r="BB78" s="342">
        <f>SUM(BC78:BD78)</f>
        <v>40</v>
      </c>
      <c r="BC78" s="344">
        <v>10</v>
      </c>
      <c r="BD78" s="344">
        <v>30</v>
      </c>
      <c r="BE78" s="343"/>
      <c r="BF78" s="342">
        <v>80</v>
      </c>
      <c r="BG78" s="342">
        <f>SUM(BH78:BI78)</f>
        <v>46</v>
      </c>
      <c r="BH78" s="344">
        <v>10</v>
      </c>
      <c r="BI78" s="344">
        <v>36</v>
      </c>
      <c r="BJ78" s="342"/>
      <c r="BK78" s="342"/>
      <c r="BL78" s="342"/>
      <c r="BM78" s="344"/>
      <c r="BN78" s="344"/>
      <c r="BO78" s="341"/>
      <c r="BP78" s="339"/>
      <c r="BQ78" s="342"/>
      <c r="BR78" s="344"/>
      <c r="BS78" s="344"/>
      <c r="BT78" s="342"/>
      <c r="BU78" s="342"/>
      <c r="BV78" s="342"/>
      <c r="BW78" s="344"/>
      <c r="BX78" s="344"/>
      <c r="BY78" s="343"/>
      <c r="BZ78" s="261">
        <f t="shared" si="6"/>
        <v>0</v>
      </c>
      <c r="CA78" s="584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</row>
    <row r="79" spans="1:133" ht="51.75" customHeight="1" hidden="1">
      <c r="A79" s="172"/>
      <c r="F79" s="41">
        <v>5</v>
      </c>
      <c r="H79" s="74" t="s">
        <v>268</v>
      </c>
      <c r="I79" s="204" t="s">
        <v>108</v>
      </c>
      <c r="J79" s="318"/>
      <c r="K79" s="322"/>
      <c r="L79" s="318">
        <f>SUM(R79,W79,AB79,AG79,AL79,AQ79,AV79,BA79,BF79,BK79,BP79,BU79)</f>
        <v>80</v>
      </c>
      <c r="M79" s="320">
        <f>SUM(N79:Q79)</f>
        <v>42</v>
      </c>
      <c r="N79" s="318">
        <f>SUM(T79,Y79,AD79,AI79,AN79,AS79,AX79,BC79,BH79,BM79,BR79,BW79)</f>
        <v>12</v>
      </c>
      <c r="O79" s="321"/>
      <c r="P79" s="321">
        <f>SUM(U79,Z79,AE79,AJ79,AO79,AT79,AY79,BD79,BI79,BN79,BS79,BX79)</f>
        <v>30</v>
      </c>
      <c r="Q79" s="322"/>
      <c r="R79" s="318"/>
      <c r="S79" s="321"/>
      <c r="T79" s="344"/>
      <c r="U79" s="344"/>
      <c r="V79" s="321"/>
      <c r="W79" s="321"/>
      <c r="X79" s="321"/>
      <c r="Y79" s="344"/>
      <c r="Z79" s="344"/>
      <c r="AA79" s="322"/>
      <c r="AB79" s="318"/>
      <c r="AC79" s="321"/>
      <c r="AD79" s="344"/>
      <c r="AE79" s="344"/>
      <c r="AF79" s="321"/>
      <c r="AG79" s="321"/>
      <c r="AH79" s="321"/>
      <c r="AI79" s="344"/>
      <c r="AJ79" s="344"/>
      <c r="AK79" s="322"/>
      <c r="AL79" s="385"/>
      <c r="AM79" s="321"/>
      <c r="AN79" s="344"/>
      <c r="AO79" s="344"/>
      <c r="AP79" s="321"/>
      <c r="AQ79" s="321"/>
      <c r="AR79" s="321"/>
      <c r="AS79" s="344"/>
      <c r="AT79" s="344"/>
      <c r="AU79" s="320"/>
      <c r="AV79" s="318"/>
      <c r="AW79" s="321"/>
      <c r="AX79" s="344"/>
      <c r="AY79" s="344"/>
      <c r="AZ79" s="342"/>
      <c r="BA79" s="342"/>
      <c r="BB79" s="342"/>
      <c r="BC79" s="344"/>
      <c r="BD79" s="344"/>
      <c r="BE79" s="343"/>
      <c r="BF79" s="342">
        <v>80</v>
      </c>
      <c r="BG79" s="342">
        <f>SUM(BH79:BI79)</f>
        <v>42</v>
      </c>
      <c r="BH79" s="344">
        <v>12</v>
      </c>
      <c r="BI79" s="344">
        <v>30</v>
      </c>
      <c r="BJ79" s="321"/>
      <c r="BK79" s="321"/>
      <c r="BL79" s="321"/>
      <c r="BM79" s="344"/>
      <c r="BN79" s="344"/>
      <c r="BO79" s="320"/>
      <c r="BP79" s="318"/>
      <c r="BQ79" s="321"/>
      <c r="BR79" s="344"/>
      <c r="BS79" s="344"/>
      <c r="BT79" s="321"/>
      <c r="BU79" s="321"/>
      <c r="BV79" s="321"/>
      <c r="BW79" s="344"/>
      <c r="BX79" s="344"/>
      <c r="BY79" s="322"/>
      <c r="BZ79" s="263">
        <f t="shared" si="6"/>
        <v>0</v>
      </c>
      <c r="CA79" s="584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</row>
    <row r="80" spans="1:133" s="48" customFormat="1" ht="71.25" hidden="1">
      <c r="A80" s="172"/>
      <c r="B80" s="45"/>
      <c r="C80" s="45"/>
      <c r="D80" s="45"/>
      <c r="E80" s="45">
        <v>4</v>
      </c>
      <c r="F80" s="45">
        <v>5</v>
      </c>
      <c r="G80" s="45">
        <v>6</v>
      </c>
      <c r="H80" s="75" t="s">
        <v>269</v>
      </c>
      <c r="I80" s="173" t="s">
        <v>419</v>
      </c>
      <c r="J80" s="409">
        <v>10</v>
      </c>
      <c r="K80" s="349">
        <v>9</v>
      </c>
      <c r="L80" s="354"/>
      <c r="M80" s="418"/>
      <c r="N80" s="354"/>
      <c r="O80" s="356"/>
      <c r="P80" s="356"/>
      <c r="Q80" s="360"/>
      <c r="R80" s="354"/>
      <c r="S80" s="356"/>
      <c r="T80" s="368"/>
      <c r="U80" s="368"/>
      <c r="V80" s="356"/>
      <c r="W80" s="356"/>
      <c r="X80" s="356"/>
      <c r="Y80" s="368"/>
      <c r="Z80" s="368"/>
      <c r="AA80" s="360"/>
      <c r="AB80" s="354"/>
      <c r="AC80" s="356"/>
      <c r="AD80" s="368"/>
      <c r="AE80" s="368"/>
      <c r="AF80" s="356"/>
      <c r="AG80" s="357"/>
      <c r="AH80" s="356"/>
      <c r="AI80" s="368"/>
      <c r="AJ80" s="368"/>
      <c r="AK80" s="360"/>
      <c r="AL80" s="357"/>
      <c r="AM80" s="356"/>
      <c r="AN80" s="368"/>
      <c r="AO80" s="368"/>
      <c r="AP80" s="356"/>
      <c r="AQ80" s="356"/>
      <c r="AR80" s="356"/>
      <c r="AS80" s="368"/>
      <c r="AT80" s="368"/>
      <c r="AU80" s="418"/>
      <c r="AV80" s="354"/>
      <c r="AW80" s="356"/>
      <c r="AX80" s="368"/>
      <c r="AY80" s="368"/>
      <c r="AZ80" s="356"/>
      <c r="BA80" s="356"/>
      <c r="BB80" s="356"/>
      <c r="BC80" s="368"/>
      <c r="BD80" s="368"/>
      <c r="BE80" s="360"/>
      <c r="BF80" s="357"/>
      <c r="BG80" s="356"/>
      <c r="BH80" s="368"/>
      <c r="BI80" s="368"/>
      <c r="BJ80" s="356">
        <v>3</v>
      </c>
      <c r="BK80" s="356"/>
      <c r="BL80" s="356"/>
      <c r="BM80" s="368"/>
      <c r="BN80" s="368"/>
      <c r="BO80" s="418">
        <v>3</v>
      </c>
      <c r="BP80" s="354"/>
      <c r="BQ80" s="356"/>
      <c r="BR80" s="368"/>
      <c r="BS80" s="368"/>
      <c r="BT80" s="356"/>
      <c r="BU80" s="356"/>
      <c r="BV80" s="356"/>
      <c r="BW80" s="368"/>
      <c r="BX80" s="368"/>
      <c r="BY80" s="360"/>
      <c r="BZ80" s="262">
        <f>SUM(V80,AA80,AF80,AK80,AP80,AU80,AZ80,BE80,BJ80,BO80,BT80,BY80)</f>
        <v>6</v>
      </c>
      <c r="CA80" s="559" t="str">
        <f>МАТРИЦА!B55</f>
        <v>СК-16</v>
      </c>
      <c r="CB80" s="47"/>
      <c r="CC80" s="47"/>
      <c r="CD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</row>
    <row r="81" spans="1:133" s="10" customFormat="1" ht="51" customHeight="1" hidden="1">
      <c r="A81" s="172"/>
      <c r="B81" s="43"/>
      <c r="C81" s="43"/>
      <c r="D81" s="43"/>
      <c r="E81" s="41">
        <v>4</v>
      </c>
      <c r="F81" s="41">
        <v>5</v>
      </c>
      <c r="G81" s="43"/>
      <c r="H81" s="74" t="s">
        <v>270</v>
      </c>
      <c r="I81" s="204" t="s">
        <v>379</v>
      </c>
      <c r="J81" s="409">
        <v>8</v>
      </c>
      <c r="K81" s="349">
        <v>7</v>
      </c>
      <c r="L81" s="339">
        <f aca="true" t="shared" si="7" ref="L81:L89">SUM(R81,W81,AB81,AG81,AL81,AQ81,AV81,BA81,BF81,BK81,BP81,BU81)</f>
        <v>394</v>
      </c>
      <c r="M81" s="341">
        <f aca="true" t="shared" si="8" ref="M81:M89">SUM(N81:Q81)</f>
        <v>257</v>
      </c>
      <c r="N81" s="339">
        <f>SUM(T81,Y81,AD81,AI81,AN81,AS81,AX81,BC81,BH81,BM81,BR81,BW81)</f>
        <v>48</v>
      </c>
      <c r="O81" s="342"/>
      <c r="P81" s="342">
        <f aca="true" t="shared" si="9" ref="P81:P89">SUM(U81,Z81,AE81,AJ81,AO81,AT81,AY81,BD81,BI81,BN81,BS81,BX81)</f>
        <v>209</v>
      </c>
      <c r="Q81" s="343"/>
      <c r="R81" s="339"/>
      <c r="S81" s="342"/>
      <c r="T81" s="344"/>
      <c r="U81" s="344"/>
      <c r="V81" s="342"/>
      <c r="W81" s="342"/>
      <c r="X81" s="342"/>
      <c r="Y81" s="344"/>
      <c r="Z81" s="344"/>
      <c r="AA81" s="343"/>
      <c r="AB81" s="339"/>
      <c r="AC81" s="342"/>
      <c r="AD81" s="344"/>
      <c r="AE81" s="344"/>
      <c r="AF81" s="342"/>
      <c r="AG81" s="342"/>
      <c r="AH81" s="342"/>
      <c r="AI81" s="344"/>
      <c r="AJ81" s="344"/>
      <c r="AK81" s="343"/>
      <c r="AL81" s="345"/>
      <c r="AM81" s="342"/>
      <c r="AN81" s="344"/>
      <c r="AO81" s="344"/>
      <c r="AP81" s="342"/>
      <c r="AQ81" s="342"/>
      <c r="AR81" s="342"/>
      <c r="AS81" s="344"/>
      <c r="AT81" s="344"/>
      <c r="AU81" s="341"/>
      <c r="AV81" s="354">
        <v>138</v>
      </c>
      <c r="AW81" s="342">
        <f>SUM(AX81:AY81)</f>
        <v>92</v>
      </c>
      <c r="AX81" s="344">
        <v>14</v>
      </c>
      <c r="AY81" s="344">
        <v>78</v>
      </c>
      <c r="AZ81" s="356">
        <v>3</v>
      </c>
      <c r="BA81" s="356">
        <v>112</v>
      </c>
      <c r="BB81" s="342">
        <f>SUM(BC81:BD81)</f>
        <v>74</v>
      </c>
      <c r="BC81" s="344">
        <v>14</v>
      </c>
      <c r="BD81" s="344">
        <v>60</v>
      </c>
      <c r="BE81" s="360">
        <v>3</v>
      </c>
      <c r="BF81" s="342">
        <v>64</v>
      </c>
      <c r="BG81" s="342">
        <f>SUM(BH81:BI81)</f>
        <v>42</v>
      </c>
      <c r="BH81" s="344">
        <v>6</v>
      </c>
      <c r="BI81" s="344">
        <v>36</v>
      </c>
      <c r="BJ81" s="356"/>
      <c r="BK81" s="342">
        <v>80</v>
      </c>
      <c r="BL81" s="342">
        <f>SUM(BM81:BN81)</f>
        <v>49</v>
      </c>
      <c r="BM81" s="344">
        <v>14</v>
      </c>
      <c r="BN81" s="344">
        <v>35</v>
      </c>
      <c r="BO81" s="343"/>
      <c r="BP81" s="339"/>
      <c r="BQ81" s="342"/>
      <c r="BR81" s="344"/>
      <c r="BS81" s="344"/>
      <c r="BT81" s="342"/>
      <c r="BU81" s="342"/>
      <c r="BV81" s="342"/>
      <c r="BW81" s="344"/>
      <c r="BX81" s="344"/>
      <c r="BY81" s="343"/>
      <c r="BZ81" s="261">
        <f>SUM(V81,AA81,AF81,AK81,AP81,AU81,AZ81,BE81,BJ81,BO81,BT81,BY81)</f>
        <v>6</v>
      </c>
      <c r="CA81" s="55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</row>
    <row r="82" spans="1:133" s="10" customFormat="1" ht="71.25" customHeight="1" hidden="1">
      <c r="A82" s="172"/>
      <c r="B82" s="43"/>
      <c r="C82" s="43"/>
      <c r="D82" s="43"/>
      <c r="E82" s="41"/>
      <c r="F82" s="41"/>
      <c r="G82" s="43"/>
      <c r="H82" s="74" t="s">
        <v>271</v>
      </c>
      <c r="I82" s="204" t="s">
        <v>389</v>
      </c>
      <c r="J82" s="443"/>
      <c r="K82" s="340"/>
      <c r="L82" s="339">
        <f t="shared" si="7"/>
        <v>60</v>
      </c>
      <c r="M82" s="341">
        <f t="shared" si="8"/>
        <v>40</v>
      </c>
      <c r="N82" s="339">
        <f>SUM(T82,Y82,AD82,AI82,AN82,AS82,AX82,BC82,BH82,BM82,BR82,BW82)</f>
        <v>10</v>
      </c>
      <c r="O82" s="342"/>
      <c r="P82" s="342">
        <f t="shared" si="9"/>
        <v>30</v>
      </c>
      <c r="Q82" s="343"/>
      <c r="R82" s="339"/>
      <c r="S82" s="342"/>
      <c r="T82" s="344"/>
      <c r="U82" s="344"/>
      <c r="V82" s="342"/>
      <c r="W82" s="342"/>
      <c r="X82" s="342"/>
      <c r="Y82" s="344"/>
      <c r="Z82" s="344"/>
      <c r="AA82" s="343"/>
      <c r="AB82" s="339"/>
      <c r="AC82" s="342"/>
      <c r="AD82" s="344"/>
      <c r="AE82" s="344"/>
      <c r="AF82" s="342"/>
      <c r="AG82" s="345"/>
      <c r="AH82" s="342"/>
      <c r="AI82" s="344"/>
      <c r="AJ82" s="344"/>
      <c r="AK82" s="343"/>
      <c r="AL82" s="345"/>
      <c r="AM82" s="342"/>
      <c r="AN82" s="344"/>
      <c r="AO82" s="344"/>
      <c r="AP82" s="342"/>
      <c r="AQ82" s="342"/>
      <c r="AR82" s="342"/>
      <c r="AS82" s="344"/>
      <c r="AT82" s="344"/>
      <c r="AU82" s="341"/>
      <c r="AV82" s="339"/>
      <c r="AW82" s="342"/>
      <c r="AX82" s="344"/>
      <c r="AY82" s="344"/>
      <c r="AZ82" s="356"/>
      <c r="BA82" s="356"/>
      <c r="BB82" s="342"/>
      <c r="BC82" s="344"/>
      <c r="BD82" s="344"/>
      <c r="BE82" s="343"/>
      <c r="BF82" s="345">
        <v>60</v>
      </c>
      <c r="BG82" s="342">
        <f>SUM(BH82:BI82)</f>
        <v>40</v>
      </c>
      <c r="BH82" s="344">
        <v>10</v>
      </c>
      <c r="BI82" s="344">
        <v>30</v>
      </c>
      <c r="BJ82" s="356"/>
      <c r="BK82" s="342"/>
      <c r="BL82" s="342">
        <f>SUM(BM82:BN82)</f>
        <v>0</v>
      </c>
      <c r="BM82" s="344"/>
      <c r="BN82" s="344"/>
      <c r="BO82" s="341"/>
      <c r="BP82" s="339"/>
      <c r="BQ82" s="342"/>
      <c r="BR82" s="344"/>
      <c r="BS82" s="344"/>
      <c r="BT82" s="342"/>
      <c r="BU82" s="342"/>
      <c r="BV82" s="342"/>
      <c r="BW82" s="344"/>
      <c r="BX82" s="344"/>
      <c r="BY82" s="343"/>
      <c r="BZ82" s="261"/>
      <c r="CA82" s="55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</row>
    <row r="83" spans="1:133" s="10" customFormat="1" ht="51" customHeight="1" hidden="1">
      <c r="A83" s="172"/>
      <c r="B83" s="43"/>
      <c r="C83" s="43"/>
      <c r="D83" s="43"/>
      <c r="E83" s="41"/>
      <c r="F83" s="41"/>
      <c r="G83" s="43"/>
      <c r="H83" s="74" t="s">
        <v>272</v>
      </c>
      <c r="I83" s="204" t="s">
        <v>447</v>
      </c>
      <c r="J83" s="443"/>
      <c r="K83" s="340"/>
      <c r="L83" s="339">
        <f t="shared" si="7"/>
        <v>54</v>
      </c>
      <c r="M83" s="341">
        <f t="shared" si="8"/>
        <v>34</v>
      </c>
      <c r="N83" s="339">
        <f>SUM(T83,Y83,AD83,AI83,AN83,AS83,AX83,BC83,BH83,BM83,BR83,BW83)</f>
        <v>10</v>
      </c>
      <c r="O83" s="342"/>
      <c r="P83" s="342">
        <f t="shared" si="9"/>
        <v>24</v>
      </c>
      <c r="Q83" s="343"/>
      <c r="R83" s="339"/>
      <c r="S83" s="342"/>
      <c r="T83" s="344"/>
      <c r="U83" s="344"/>
      <c r="V83" s="342"/>
      <c r="W83" s="342"/>
      <c r="X83" s="342"/>
      <c r="Y83" s="344"/>
      <c r="Z83" s="344"/>
      <c r="AA83" s="343"/>
      <c r="AB83" s="339"/>
      <c r="AC83" s="342"/>
      <c r="AD83" s="344"/>
      <c r="AE83" s="344"/>
      <c r="AF83" s="342"/>
      <c r="AG83" s="345"/>
      <c r="AH83" s="342"/>
      <c r="AI83" s="344"/>
      <c r="AJ83" s="344"/>
      <c r="AK83" s="343"/>
      <c r="AL83" s="345"/>
      <c r="AM83" s="342"/>
      <c r="AN83" s="344"/>
      <c r="AO83" s="344"/>
      <c r="AP83" s="342"/>
      <c r="AQ83" s="342"/>
      <c r="AR83" s="342"/>
      <c r="AS83" s="344"/>
      <c r="AT83" s="344"/>
      <c r="AU83" s="341"/>
      <c r="AV83" s="339"/>
      <c r="AW83" s="342"/>
      <c r="AX83" s="344"/>
      <c r="AY83" s="344"/>
      <c r="AZ83" s="356"/>
      <c r="BA83" s="356"/>
      <c r="BB83" s="342"/>
      <c r="BC83" s="344"/>
      <c r="BD83" s="344"/>
      <c r="BE83" s="343"/>
      <c r="BF83" s="345"/>
      <c r="BG83" s="342"/>
      <c r="BH83" s="344"/>
      <c r="BI83" s="344"/>
      <c r="BJ83" s="356"/>
      <c r="BK83" s="342">
        <v>54</v>
      </c>
      <c r="BL83" s="342">
        <f>SUM(BM83:BN83)</f>
        <v>34</v>
      </c>
      <c r="BM83" s="344">
        <v>10</v>
      </c>
      <c r="BN83" s="344">
        <v>24</v>
      </c>
      <c r="BO83" s="341"/>
      <c r="BP83" s="339"/>
      <c r="BQ83" s="342"/>
      <c r="BR83" s="344"/>
      <c r="BS83" s="344"/>
      <c r="BT83" s="342"/>
      <c r="BU83" s="342"/>
      <c r="BV83" s="342"/>
      <c r="BW83" s="344"/>
      <c r="BX83" s="344"/>
      <c r="BY83" s="343"/>
      <c r="BZ83" s="261"/>
      <c r="CA83" s="55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</row>
    <row r="84" spans="1:133" s="48" customFormat="1" ht="51" customHeight="1" hidden="1">
      <c r="A84" s="172"/>
      <c r="B84" s="45"/>
      <c r="C84" s="45"/>
      <c r="D84" s="45"/>
      <c r="E84" s="45">
        <v>4</v>
      </c>
      <c r="F84" s="45">
        <v>5</v>
      </c>
      <c r="G84" s="45">
        <v>6</v>
      </c>
      <c r="H84" s="75" t="s">
        <v>273</v>
      </c>
      <c r="I84" s="173" t="s">
        <v>201</v>
      </c>
      <c r="J84" s="354"/>
      <c r="K84" s="360"/>
      <c r="L84" s="339">
        <f t="shared" si="7"/>
        <v>0</v>
      </c>
      <c r="M84" s="341">
        <f t="shared" si="8"/>
        <v>0</v>
      </c>
      <c r="N84" s="339"/>
      <c r="O84" s="342"/>
      <c r="P84" s="342">
        <f t="shared" si="9"/>
        <v>0</v>
      </c>
      <c r="Q84" s="343"/>
      <c r="R84" s="354"/>
      <c r="S84" s="356"/>
      <c r="T84" s="368"/>
      <c r="U84" s="368"/>
      <c r="V84" s="356"/>
      <c r="W84" s="356"/>
      <c r="X84" s="356"/>
      <c r="Y84" s="368"/>
      <c r="Z84" s="368"/>
      <c r="AA84" s="360"/>
      <c r="AB84" s="354"/>
      <c r="AC84" s="356"/>
      <c r="AD84" s="368"/>
      <c r="AE84" s="368"/>
      <c r="AF84" s="356"/>
      <c r="AG84" s="357"/>
      <c r="AH84" s="356"/>
      <c r="AI84" s="368"/>
      <c r="AJ84" s="368"/>
      <c r="AK84" s="360"/>
      <c r="AL84" s="357"/>
      <c r="AM84" s="356"/>
      <c r="AN84" s="368"/>
      <c r="AO84" s="368"/>
      <c r="AP84" s="356"/>
      <c r="AQ84" s="356"/>
      <c r="AR84" s="356"/>
      <c r="AS84" s="368"/>
      <c r="AT84" s="368"/>
      <c r="AU84" s="418"/>
      <c r="AV84" s="354"/>
      <c r="AW84" s="356"/>
      <c r="AX84" s="368"/>
      <c r="AY84" s="368"/>
      <c r="AZ84" s="356"/>
      <c r="BA84" s="356"/>
      <c r="BB84" s="356"/>
      <c r="BC84" s="368"/>
      <c r="BD84" s="368"/>
      <c r="BE84" s="360"/>
      <c r="BF84" s="357"/>
      <c r="BG84" s="356"/>
      <c r="BH84" s="368"/>
      <c r="BI84" s="368"/>
      <c r="BJ84" s="356"/>
      <c r="BK84" s="356"/>
      <c r="BL84" s="356"/>
      <c r="BM84" s="368"/>
      <c r="BN84" s="368"/>
      <c r="BO84" s="418"/>
      <c r="BP84" s="354"/>
      <c r="BQ84" s="356"/>
      <c r="BR84" s="368"/>
      <c r="BS84" s="368"/>
      <c r="BT84" s="356"/>
      <c r="BU84" s="356"/>
      <c r="BV84" s="356"/>
      <c r="BW84" s="368"/>
      <c r="BX84" s="368"/>
      <c r="BY84" s="360"/>
      <c r="BZ84" s="262"/>
      <c r="CA84" s="559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</row>
    <row r="85" spans="1:133" s="10" customFormat="1" ht="48" customHeight="1" hidden="1">
      <c r="A85" s="172"/>
      <c r="B85" s="43"/>
      <c r="C85" s="43"/>
      <c r="D85" s="43"/>
      <c r="E85" s="43">
        <v>4</v>
      </c>
      <c r="F85" s="43">
        <v>5</v>
      </c>
      <c r="G85" s="43"/>
      <c r="H85" s="74" t="s">
        <v>274</v>
      </c>
      <c r="I85" s="204" t="s">
        <v>92</v>
      </c>
      <c r="J85" s="354">
        <v>9</v>
      </c>
      <c r="K85" s="360"/>
      <c r="L85" s="339">
        <f>SUM(R85,W85,AB85,AG85,AL85,AQ85,AV85,BA85,BF85,BK85,BP85,BU85)</f>
        <v>138</v>
      </c>
      <c r="M85" s="341">
        <f>SUM(N85:Q85)</f>
        <v>92</v>
      </c>
      <c r="N85" s="339">
        <f>SUM(T85,Y85,AD85,AI85,AN85,AS85,AX85,BC85,BH85,BM85,BR85,BW85)</f>
        <v>20</v>
      </c>
      <c r="O85" s="342"/>
      <c r="P85" s="342">
        <f>SUM(U85,Z85,AE85,AJ85,AO85,AT85,AY85,BD85,BI85,BN85,BS85,BX85)</f>
        <v>72</v>
      </c>
      <c r="Q85" s="343"/>
      <c r="R85" s="339"/>
      <c r="S85" s="342"/>
      <c r="T85" s="344"/>
      <c r="U85" s="344"/>
      <c r="V85" s="342"/>
      <c r="W85" s="342"/>
      <c r="X85" s="342"/>
      <c r="Y85" s="344"/>
      <c r="Z85" s="344"/>
      <c r="AA85" s="343"/>
      <c r="AB85" s="339"/>
      <c r="AC85" s="342"/>
      <c r="AD85" s="344"/>
      <c r="AE85" s="344"/>
      <c r="AF85" s="342"/>
      <c r="AG85" s="342"/>
      <c r="AH85" s="342"/>
      <c r="AI85" s="344"/>
      <c r="AJ85" s="344"/>
      <c r="AK85" s="343"/>
      <c r="AL85" s="345"/>
      <c r="AM85" s="342"/>
      <c r="AN85" s="344"/>
      <c r="AO85" s="344"/>
      <c r="AP85" s="342"/>
      <c r="AQ85" s="342"/>
      <c r="AR85" s="342"/>
      <c r="AS85" s="344"/>
      <c r="AT85" s="344"/>
      <c r="AU85" s="341"/>
      <c r="AV85" s="339"/>
      <c r="AW85" s="342"/>
      <c r="AX85" s="344"/>
      <c r="AY85" s="344"/>
      <c r="AZ85" s="342"/>
      <c r="BA85" s="356">
        <v>72</v>
      </c>
      <c r="BB85" s="356">
        <f>SUM(BC85:BD85)</f>
        <v>48</v>
      </c>
      <c r="BC85" s="344">
        <v>12</v>
      </c>
      <c r="BD85" s="344">
        <v>36</v>
      </c>
      <c r="BE85" s="360"/>
      <c r="BF85" s="356">
        <v>66</v>
      </c>
      <c r="BG85" s="356">
        <f>SUM(BH85:BI85)</f>
        <v>44</v>
      </c>
      <c r="BH85" s="344">
        <v>8</v>
      </c>
      <c r="BI85" s="344">
        <v>36</v>
      </c>
      <c r="BJ85" s="356">
        <v>3</v>
      </c>
      <c r="BK85" s="342"/>
      <c r="BL85" s="342"/>
      <c r="BM85" s="344"/>
      <c r="BN85" s="344"/>
      <c r="BO85" s="341"/>
      <c r="BP85" s="339"/>
      <c r="BQ85" s="342"/>
      <c r="BR85" s="344"/>
      <c r="BS85" s="344"/>
      <c r="BT85" s="342"/>
      <c r="BU85" s="342"/>
      <c r="BV85" s="342"/>
      <c r="BW85" s="344"/>
      <c r="BX85" s="344"/>
      <c r="BY85" s="343"/>
      <c r="BZ85" s="261">
        <f>SUM(V85,AA85,AF85,AK85,AP85,AU85,AZ85,BE85,BJ85,BO85,BT85,BY85)</f>
        <v>3</v>
      </c>
      <c r="CA85" s="559" t="s">
        <v>313</v>
      </c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</row>
    <row r="86" spans="1:133" s="32" customFormat="1" ht="46.5" customHeight="1" hidden="1">
      <c r="A86" s="190"/>
      <c r="B86" s="44"/>
      <c r="C86" s="44"/>
      <c r="D86" s="44"/>
      <c r="E86" s="44"/>
      <c r="F86" s="44">
        <v>5</v>
      </c>
      <c r="G86" s="44"/>
      <c r="H86" s="74" t="s">
        <v>275</v>
      </c>
      <c r="I86" s="204" t="s">
        <v>98</v>
      </c>
      <c r="J86" s="444"/>
      <c r="K86" s="322">
        <v>9</v>
      </c>
      <c r="L86" s="318">
        <f t="shared" si="7"/>
        <v>108</v>
      </c>
      <c r="M86" s="320">
        <f t="shared" si="8"/>
        <v>46</v>
      </c>
      <c r="N86" s="318">
        <f>SUM(T86,Y86,AD86,AI86,AN86,AS86,AX86,BC86,BH86,BM86,BR86,BW86)</f>
        <v>10</v>
      </c>
      <c r="O86" s="321"/>
      <c r="P86" s="321">
        <f t="shared" si="9"/>
        <v>36</v>
      </c>
      <c r="Q86" s="322"/>
      <c r="R86" s="318"/>
      <c r="S86" s="321"/>
      <c r="T86" s="344"/>
      <c r="U86" s="344"/>
      <c r="V86" s="321"/>
      <c r="W86" s="321"/>
      <c r="X86" s="321"/>
      <c r="Y86" s="445"/>
      <c r="Z86" s="445"/>
      <c r="AA86" s="446"/>
      <c r="AB86" s="444"/>
      <c r="AC86" s="447"/>
      <c r="AD86" s="445"/>
      <c r="AE86" s="445"/>
      <c r="AF86" s="447"/>
      <c r="AG86" s="447"/>
      <c r="AH86" s="447"/>
      <c r="AI86" s="445"/>
      <c r="AJ86" s="445"/>
      <c r="AK86" s="446"/>
      <c r="AL86" s="448"/>
      <c r="AM86" s="447"/>
      <c r="AN86" s="445"/>
      <c r="AO86" s="445"/>
      <c r="AP86" s="447"/>
      <c r="AQ86" s="448"/>
      <c r="AR86" s="447"/>
      <c r="AS86" s="445"/>
      <c r="AT86" s="445"/>
      <c r="AU86" s="449"/>
      <c r="AV86" s="444"/>
      <c r="AW86" s="447"/>
      <c r="AX86" s="445"/>
      <c r="AY86" s="445"/>
      <c r="AZ86" s="447"/>
      <c r="BA86" s="447"/>
      <c r="BB86" s="447"/>
      <c r="BC86" s="445"/>
      <c r="BD86" s="445"/>
      <c r="BE86" s="446"/>
      <c r="BF86" s="342">
        <v>108</v>
      </c>
      <c r="BG86" s="342">
        <f>SUM(BH86:BI86)</f>
        <v>46</v>
      </c>
      <c r="BH86" s="344">
        <v>10</v>
      </c>
      <c r="BI86" s="344">
        <v>36</v>
      </c>
      <c r="BJ86" s="321">
        <v>3</v>
      </c>
      <c r="BK86" s="321"/>
      <c r="BL86" s="321"/>
      <c r="BM86" s="344"/>
      <c r="BN86" s="344"/>
      <c r="BO86" s="322"/>
      <c r="BP86" s="444"/>
      <c r="BQ86" s="447"/>
      <c r="BR86" s="445"/>
      <c r="BS86" s="445"/>
      <c r="BT86" s="447"/>
      <c r="BU86" s="447"/>
      <c r="BV86" s="447"/>
      <c r="BW86" s="445"/>
      <c r="BX86" s="445"/>
      <c r="BY86" s="446"/>
      <c r="BZ86" s="284">
        <f>SUM(V86,AA86,AF86,AK86,AP86,AU86,AZ86,BE86,BJ86,BO86,BT86,BY86)</f>
        <v>3</v>
      </c>
      <c r="CA86" s="559" t="str">
        <f>МАТРИЦА!B56</f>
        <v>СК-17</v>
      </c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</row>
    <row r="87" spans="1:133" ht="75" customHeight="1" hidden="1">
      <c r="A87" s="172"/>
      <c r="F87" s="41">
        <v>5</v>
      </c>
      <c r="G87" s="41">
        <v>6</v>
      </c>
      <c r="H87" s="74" t="s">
        <v>327</v>
      </c>
      <c r="I87" s="204" t="s">
        <v>349</v>
      </c>
      <c r="J87" s="354"/>
      <c r="K87" s="349">
        <v>11</v>
      </c>
      <c r="L87" s="318">
        <f>SUM(R87,W87,AB87,AG87,AL87,AQ87,AV87,BA87,BF87,BK87,BP87,BU87)</f>
        <v>136</v>
      </c>
      <c r="M87" s="320">
        <f>SUM(N87:Q87)</f>
        <v>89</v>
      </c>
      <c r="N87" s="318">
        <f>SUM(T87,Y87,AD87,AI87,AN87,AS87,AX87,BC87,BH87,BM87,BR87,BW87)</f>
        <v>12</v>
      </c>
      <c r="O87" s="321"/>
      <c r="P87" s="321">
        <f>SUM(U87,Z87,AE87,AJ87,AO87,AT87,AY87,BD87,BI87,BN87,BS87,BX87)</f>
        <v>77</v>
      </c>
      <c r="Q87" s="322"/>
      <c r="R87" s="318"/>
      <c r="S87" s="321"/>
      <c r="T87" s="344"/>
      <c r="U87" s="344"/>
      <c r="V87" s="321"/>
      <c r="W87" s="321"/>
      <c r="X87" s="321"/>
      <c r="Y87" s="344"/>
      <c r="Z87" s="344"/>
      <c r="AA87" s="322"/>
      <c r="AB87" s="318"/>
      <c r="AC87" s="321"/>
      <c r="AD87" s="344"/>
      <c r="AE87" s="344"/>
      <c r="AF87" s="321"/>
      <c r="AG87" s="321"/>
      <c r="AH87" s="321"/>
      <c r="AI87" s="344"/>
      <c r="AJ87" s="344"/>
      <c r="AK87" s="322"/>
      <c r="AL87" s="385"/>
      <c r="AM87" s="321"/>
      <c r="AN87" s="344"/>
      <c r="AO87" s="344"/>
      <c r="AP87" s="321"/>
      <c r="AQ87" s="385"/>
      <c r="AR87" s="321"/>
      <c r="AS87" s="344"/>
      <c r="AT87" s="344"/>
      <c r="AU87" s="320"/>
      <c r="AV87" s="318"/>
      <c r="AW87" s="321"/>
      <c r="AX87" s="344"/>
      <c r="AY87" s="344"/>
      <c r="AZ87" s="321"/>
      <c r="BA87" s="321"/>
      <c r="BB87" s="321"/>
      <c r="BC87" s="344"/>
      <c r="BD87" s="344"/>
      <c r="BE87" s="322"/>
      <c r="BF87" s="321"/>
      <c r="BG87" s="321"/>
      <c r="BH87" s="344"/>
      <c r="BI87" s="344"/>
      <c r="BJ87" s="321"/>
      <c r="BK87" s="356">
        <v>74</v>
      </c>
      <c r="BL87" s="321">
        <f>SUM(BM87:BN87)</f>
        <v>48</v>
      </c>
      <c r="BM87" s="344">
        <v>6</v>
      </c>
      <c r="BN87" s="344">
        <v>42</v>
      </c>
      <c r="BO87" s="321"/>
      <c r="BP87" s="354">
        <v>62</v>
      </c>
      <c r="BQ87" s="321">
        <f>SUM(BR87:BS87)</f>
        <v>41</v>
      </c>
      <c r="BR87" s="344">
        <v>6</v>
      </c>
      <c r="BS87" s="344">
        <v>35</v>
      </c>
      <c r="BT87" s="321">
        <v>3</v>
      </c>
      <c r="BU87" s="321"/>
      <c r="BV87" s="321"/>
      <c r="BW87" s="344"/>
      <c r="BX87" s="344"/>
      <c r="BY87" s="322"/>
      <c r="BZ87" s="263">
        <f>SUM(V87,AA87,AF87,AK87,AP87,AU87,AZ87,BE87,BJ87,BO87,BT87,BY87)</f>
        <v>3</v>
      </c>
      <c r="CA87" s="559" t="str">
        <f>МАТРИЦА!B57</f>
        <v>СК-18</v>
      </c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</row>
    <row r="88" spans="1:133" ht="48" customHeight="1" hidden="1">
      <c r="A88" s="172"/>
      <c r="G88" s="41">
        <v>6</v>
      </c>
      <c r="H88" s="74" t="s">
        <v>387</v>
      </c>
      <c r="I88" s="204" t="s">
        <v>99</v>
      </c>
      <c r="J88" s="318">
        <v>11</v>
      </c>
      <c r="K88" s="322"/>
      <c r="L88" s="318">
        <f t="shared" si="7"/>
        <v>118</v>
      </c>
      <c r="M88" s="320">
        <f t="shared" si="8"/>
        <v>78</v>
      </c>
      <c r="N88" s="318">
        <f>SUM(T88,Y88,AD88,AI88,AN88,AS88,AX88,BC88,BH88,BM88,BR88,BW88)</f>
        <v>8</v>
      </c>
      <c r="O88" s="321"/>
      <c r="P88" s="321">
        <f t="shared" si="9"/>
        <v>70</v>
      </c>
      <c r="Q88" s="322"/>
      <c r="R88" s="318"/>
      <c r="S88" s="321"/>
      <c r="T88" s="344"/>
      <c r="U88" s="344"/>
      <c r="V88" s="321"/>
      <c r="W88" s="321"/>
      <c r="X88" s="321"/>
      <c r="Y88" s="344"/>
      <c r="Z88" s="344"/>
      <c r="AA88" s="322"/>
      <c r="AB88" s="318"/>
      <c r="AC88" s="321"/>
      <c r="AD88" s="344"/>
      <c r="AE88" s="344"/>
      <c r="AF88" s="321"/>
      <c r="AG88" s="321"/>
      <c r="AH88" s="321"/>
      <c r="AI88" s="344"/>
      <c r="AJ88" s="344"/>
      <c r="AK88" s="322"/>
      <c r="AL88" s="385"/>
      <c r="AM88" s="321"/>
      <c r="AN88" s="344"/>
      <c r="AO88" s="344"/>
      <c r="AP88" s="321"/>
      <c r="AQ88" s="385"/>
      <c r="AR88" s="321"/>
      <c r="AS88" s="344"/>
      <c r="AT88" s="344"/>
      <c r="AU88" s="320"/>
      <c r="AV88" s="318"/>
      <c r="AW88" s="321"/>
      <c r="AX88" s="344"/>
      <c r="AY88" s="344"/>
      <c r="AZ88" s="321"/>
      <c r="BA88" s="321"/>
      <c r="BB88" s="321"/>
      <c r="BC88" s="344"/>
      <c r="BD88" s="344"/>
      <c r="BE88" s="322"/>
      <c r="BF88" s="385"/>
      <c r="BG88" s="321"/>
      <c r="BH88" s="344"/>
      <c r="BI88" s="344"/>
      <c r="BJ88" s="321"/>
      <c r="BK88" s="321"/>
      <c r="BL88" s="321"/>
      <c r="BM88" s="344"/>
      <c r="BN88" s="344"/>
      <c r="BO88" s="320"/>
      <c r="BP88" s="354">
        <v>118</v>
      </c>
      <c r="BQ88" s="321">
        <f>SUM(BR88:BS88)</f>
        <v>78</v>
      </c>
      <c r="BR88" s="344">
        <v>8</v>
      </c>
      <c r="BS88" s="344">
        <v>70</v>
      </c>
      <c r="BT88" s="321">
        <v>3</v>
      </c>
      <c r="BU88" s="321"/>
      <c r="BV88" s="321"/>
      <c r="BW88" s="344"/>
      <c r="BX88" s="344"/>
      <c r="BY88" s="322"/>
      <c r="BZ88" s="263">
        <f>SUM(V88,AA88,AF88,AK88,AP88,AU88,AZ88,BE88,BJ88,BO88,BT88,BY88)</f>
        <v>3</v>
      </c>
      <c r="CA88" s="559" t="str">
        <f>МАТРИЦА!B58</f>
        <v>СК-19</v>
      </c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</row>
    <row r="89" spans="1:133" ht="94.5" customHeight="1" hidden="1">
      <c r="A89" s="172"/>
      <c r="G89" s="41">
        <v>6</v>
      </c>
      <c r="H89" s="74" t="s">
        <v>442</v>
      </c>
      <c r="I89" s="204" t="s">
        <v>615</v>
      </c>
      <c r="J89" s="372">
        <v>11</v>
      </c>
      <c r="K89" s="450"/>
      <c r="L89" s="318">
        <f t="shared" si="7"/>
        <v>94</v>
      </c>
      <c r="M89" s="374">
        <f t="shared" si="8"/>
        <v>62</v>
      </c>
      <c r="N89" s="372">
        <f>SUM(T89,Y89,AD89,AI89,AN89,AS89,AX89,BC89,BH89,BM89,BR89,BW89)</f>
        <v>20</v>
      </c>
      <c r="O89" s="352"/>
      <c r="P89" s="352">
        <f t="shared" si="9"/>
        <v>42</v>
      </c>
      <c r="Q89" s="376"/>
      <c r="R89" s="372"/>
      <c r="S89" s="352"/>
      <c r="T89" s="355"/>
      <c r="U89" s="355"/>
      <c r="V89" s="352"/>
      <c r="W89" s="352"/>
      <c r="X89" s="352"/>
      <c r="Y89" s="355"/>
      <c r="Z89" s="355"/>
      <c r="AA89" s="376"/>
      <c r="AB89" s="372"/>
      <c r="AC89" s="352"/>
      <c r="AD89" s="355"/>
      <c r="AE89" s="355"/>
      <c r="AF89" s="377"/>
      <c r="AG89" s="352"/>
      <c r="AH89" s="352"/>
      <c r="AI89" s="355"/>
      <c r="AJ89" s="355"/>
      <c r="AK89" s="376"/>
      <c r="AL89" s="375"/>
      <c r="AM89" s="352"/>
      <c r="AN89" s="355"/>
      <c r="AO89" s="355"/>
      <c r="AP89" s="352"/>
      <c r="AQ89" s="375"/>
      <c r="AR89" s="352"/>
      <c r="AS89" s="355"/>
      <c r="AT89" s="355"/>
      <c r="AU89" s="374"/>
      <c r="AV89" s="372"/>
      <c r="AW89" s="352"/>
      <c r="AX89" s="355"/>
      <c r="AY89" s="355"/>
      <c r="AZ89" s="352"/>
      <c r="BA89" s="352"/>
      <c r="BB89" s="352"/>
      <c r="BC89" s="355"/>
      <c r="BD89" s="355"/>
      <c r="BE89" s="376"/>
      <c r="BF89" s="385"/>
      <c r="BG89" s="352"/>
      <c r="BH89" s="355"/>
      <c r="BI89" s="355"/>
      <c r="BJ89" s="321"/>
      <c r="BK89" s="321"/>
      <c r="BL89" s="352"/>
      <c r="BM89" s="355"/>
      <c r="BN89" s="355"/>
      <c r="BO89" s="320"/>
      <c r="BP89" s="354">
        <v>94</v>
      </c>
      <c r="BQ89" s="352">
        <f>SUM(BR89:BS89)</f>
        <v>62</v>
      </c>
      <c r="BR89" s="355">
        <v>20</v>
      </c>
      <c r="BS89" s="355">
        <v>42</v>
      </c>
      <c r="BT89" s="321">
        <v>3</v>
      </c>
      <c r="BU89" s="321"/>
      <c r="BV89" s="352"/>
      <c r="BW89" s="355"/>
      <c r="BX89" s="355"/>
      <c r="BY89" s="378"/>
      <c r="BZ89" s="261">
        <f>SUM(V89,AA89,AF89,AK89,AP89,AU89,AZ89,BE89,BJ89,BO89,BT89,BY89)</f>
        <v>3</v>
      </c>
      <c r="CA89" s="559" t="str">
        <f>МАТРИЦА!B59</f>
        <v>СК-20</v>
      </c>
      <c r="CB89" s="21"/>
      <c r="CC89" s="21"/>
      <c r="CD89" s="21"/>
      <c r="CE89" s="21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</row>
    <row r="90" spans="1:133" s="48" customFormat="1" ht="51.75" customHeight="1" hidden="1">
      <c r="A90" s="172"/>
      <c r="B90" s="45"/>
      <c r="C90" s="45"/>
      <c r="D90" s="45"/>
      <c r="E90" s="45">
        <v>4</v>
      </c>
      <c r="F90" s="45">
        <v>5</v>
      </c>
      <c r="G90" s="45"/>
      <c r="H90" s="75" t="s">
        <v>303</v>
      </c>
      <c r="I90" s="173" t="s">
        <v>176</v>
      </c>
      <c r="J90" s="354"/>
      <c r="K90" s="360"/>
      <c r="L90" s="354"/>
      <c r="M90" s="418"/>
      <c r="N90" s="354"/>
      <c r="O90" s="356"/>
      <c r="P90" s="356"/>
      <c r="Q90" s="360"/>
      <c r="R90" s="354"/>
      <c r="S90" s="356"/>
      <c r="T90" s="368"/>
      <c r="U90" s="368"/>
      <c r="V90" s="356"/>
      <c r="W90" s="356"/>
      <c r="X90" s="356"/>
      <c r="Y90" s="368"/>
      <c r="Z90" s="368"/>
      <c r="AA90" s="360"/>
      <c r="AB90" s="354"/>
      <c r="AC90" s="356"/>
      <c r="AD90" s="368"/>
      <c r="AE90" s="368"/>
      <c r="AF90" s="356"/>
      <c r="AG90" s="357"/>
      <c r="AH90" s="356"/>
      <c r="AI90" s="368"/>
      <c r="AJ90" s="368"/>
      <c r="AK90" s="360"/>
      <c r="AL90" s="357"/>
      <c r="AM90" s="356"/>
      <c r="AN90" s="368"/>
      <c r="AO90" s="368"/>
      <c r="AP90" s="356"/>
      <c r="AQ90" s="356"/>
      <c r="AR90" s="356"/>
      <c r="AS90" s="368"/>
      <c r="AT90" s="368"/>
      <c r="AU90" s="418"/>
      <c r="AV90" s="354"/>
      <c r="AW90" s="356"/>
      <c r="AX90" s="355"/>
      <c r="AY90" s="355"/>
      <c r="AZ90" s="356"/>
      <c r="BA90" s="356"/>
      <c r="BB90" s="356"/>
      <c r="BC90" s="355"/>
      <c r="BD90" s="355"/>
      <c r="BE90" s="360"/>
      <c r="BF90" s="357"/>
      <c r="BG90" s="356"/>
      <c r="BH90" s="355"/>
      <c r="BI90" s="355"/>
      <c r="BJ90" s="321"/>
      <c r="BK90" s="321"/>
      <c r="BL90" s="352"/>
      <c r="BM90" s="355"/>
      <c r="BN90" s="355"/>
      <c r="BO90" s="418"/>
      <c r="BP90" s="354"/>
      <c r="BQ90" s="356"/>
      <c r="BR90" s="368"/>
      <c r="BS90" s="368"/>
      <c r="BT90" s="356"/>
      <c r="BU90" s="356"/>
      <c r="BV90" s="356"/>
      <c r="BW90" s="368"/>
      <c r="BX90" s="368"/>
      <c r="BY90" s="360"/>
      <c r="BZ90" s="262"/>
      <c r="CA90" s="559" t="str">
        <f>МАТРИЦА!B60</f>
        <v>СК-21</v>
      </c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</row>
    <row r="91" spans="1:133" s="10" customFormat="1" ht="50.25" customHeight="1" hidden="1">
      <c r="A91" s="172"/>
      <c r="B91" s="43"/>
      <c r="C91" s="43"/>
      <c r="D91" s="43"/>
      <c r="E91" s="41">
        <v>4</v>
      </c>
      <c r="F91" s="41">
        <v>5</v>
      </c>
      <c r="G91" s="43"/>
      <c r="H91" s="74" t="s">
        <v>304</v>
      </c>
      <c r="I91" s="204" t="s">
        <v>380</v>
      </c>
      <c r="J91" s="409" t="s">
        <v>184</v>
      </c>
      <c r="K91" s="349"/>
      <c r="L91" s="354">
        <f>SUM(R91,W91,AB91,AG91,AL91,AQ91,AV91,BA91,BF91,BK91,BP91,BU91)</f>
        <v>338</v>
      </c>
      <c r="M91" s="418">
        <f>SUM(N91:Q91)</f>
        <v>211</v>
      </c>
      <c r="N91" s="354">
        <f>SUM(T91,Y91,AD91,AI91,AN91,AS91,AX91,BC91,BH91,BM91,BR91,BW91)</f>
        <v>40</v>
      </c>
      <c r="O91" s="356"/>
      <c r="P91" s="356">
        <f>SUM(U91,Z91,AE91,AJ91,AO91,AT91,AY91,BD91,BI91,BN91,BS91,BX91)</f>
        <v>171</v>
      </c>
      <c r="Q91" s="360"/>
      <c r="R91" s="354"/>
      <c r="S91" s="356"/>
      <c r="T91" s="368"/>
      <c r="U91" s="368"/>
      <c r="V91" s="356"/>
      <c r="W91" s="356"/>
      <c r="X91" s="356"/>
      <c r="Y91" s="368"/>
      <c r="Z91" s="368"/>
      <c r="AA91" s="360"/>
      <c r="AB91" s="354"/>
      <c r="AC91" s="356"/>
      <c r="AD91" s="368"/>
      <c r="AE91" s="368"/>
      <c r="AF91" s="356"/>
      <c r="AG91" s="356"/>
      <c r="AH91" s="356"/>
      <c r="AI91" s="368"/>
      <c r="AJ91" s="368"/>
      <c r="AK91" s="360"/>
      <c r="AL91" s="357"/>
      <c r="AM91" s="356"/>
      <c r="AN91" s="368"/>
      <c r="AO91" s="368"/>
      <c r="AP91" s="356"/>
      <c r="AQ91" s="356"/>
      <c r="AR91" s="356"/>
      <c r="AS91" s="368"/>
      <c r="AT91" s="368"/>
      <c r="AU91" s="418"/>
      <c r="AV91" s="354">
        <v>108</v>
      </c>
      <c r="AW91" s="356">
        <f>SUM(AX91:AY91)</f>
        <v>70</v>
      </c>
      <c r="AX91" s="355">
        <v>16</v>
      </c>
      <c r="AY91" s="355">
        <v>54</v>
      </c>
      <c r="AZ91" s="356"/>
      <c r="BA91" s="356">
        <v>92</v>
      </c>
      <c r="BB91" s="356">
        <f>SUM(BC91:BD91)</f>
        <v>50</v>
      </c>
      <c r="BC91" s="355">
        <v>14</v>
      </c>
      <c r="BD91" s="355">
        <v>36</v>
      </c>
      <c r="BE91" s="360">
        <v>5</v>
      </c>
      <c r="BF91" s="356">
        <v>64</v>
      </c>
      <c r="BG91" s="356">
        <f>SUM(BH91:BI91)</f>
        <v>42</v>
      </c>
      <c r="BH91" s="355">
        <v>6</v>
      </c>
      <c r="BI91" s="355">
        <v>36</v>
      </c>
      <c r="BJ91" s="321"/>
      <c r="BK91" s="356">
        <v>74</v>
      </c>
      <c r="BL91" s="358">
        <f>SUM(BM91:BN91)</f>
        <v>49</v>
      </c>
      <c r="BM91" s="355">
        <v>4</v>
      </c>
      <c r="BN91" s="355">
        <v>45</v>
      </c>
      <c r="BO91" s="360">
        <v>3</v>
      </c>
      <c r="BP91" s="339"/>
      <c r="BQ91" s="342"/>
      <c r="BR91" s="344"/>
      <c r="BS91" s="344"/>
      <c r="BT91" s="342"/>
      <c r="BU91" s="342"/>
      <c r="BV91" s="342"/>
      <c r="BW91" s="344"/>
      <c r="BX91" s="344"/>
      <c r="BY91" s="343"/>
      <c r="BZ91" s="261">
        <f>SUM(V91,AA91,AF91,AK91,AP91,AU91,AZ91,BE91,BJ91,BO91,BT91,BY91)</f>
        <v>8</v>
      </c>
      <c r="CA91" s="584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</row>
    <row r="92" spans="1:133" ht="29.25" customHeight="1" hidden="1">
      <c r="A92" s="172"/>
      <c r="F92" s="41">
        <v>5</v>
      </c>
      <c r="H92" s="74" t="s">
        <v>390</v>
      </c>
      <c r="I92" s="204" t="s">
        <v>95</v>
      </c>
      <c r="J92" s="354">
        <v>10</v>
      </c>
      <c r="K92" s="360"/>
      <c r="L92" s="354">
        <f>SUM(R92,W92,AB92,AG92,AL92,AQ92,AV92,BA92,BF92,BK92,BP92,BU92)</f>
        <v>154</v>
      </c>
      <c r="M92" s="418">
        <f>SUM(N92:Q92)</f>
        <v>100</v>
      </c>
      <c r="N92" s="354">
        <f>SUM(T92,Y92,AD92,AI92,AN92,AS92,AX92,BC92,BH92,BM92,BR92,BW92)</f>
        <v>16</v>
      </c>
      <c r="O92" s="356"/>
      <c r="P92" s="356">
        <f>SUM(U92,Z92,AE92,AJ92,AO92,AT92,AY92,BD92,BI92,BN92,BS92,BX92)</f>
        <v>84</v>
      </c>
      <c r="Q92" s="360"/>
      <c r="R92" s="354"/>
      <c r="S92" s="356"/>
      <c r="T92" s="368"/>
      <c r="U92" s="368"/>
      <c r="V92" s="356"/>
      <c r="W92" s="356"/>
      <c r="X92" s="356"/>
      <c r="Y92" s="368"/>
      <c r="Z92" s="368"/>
      <c r="AA92" s="360"/>
      <c r="AB92" s="354"/>
      <c r="AC92" s="356"/>
      <c r="AD92" s="368"/>
      <c r="AE92" s="368"/>
      <c r="AF92" s="356"/>
      <c r="AG92" s="356"/>
      <c r="AH92" s="356"/>
      <c r="AI92" s="368"/>
      <c r="AJ92" s="368"/>
      <c r="AK92" s="360"/>
      <c r="AL92" s="357"/>
      <c r="AM92" s="356"/>
      <c r="AN92" s="368"/>
      <c r="AO92" s="368"/>
      <c r="AP92" s="356"/>
      <c r="AQ92" s="356"/>
      <c r="AR92" s="356"/>
      <c r="AS92" s="368"/>
      <c r="AT92" s="368"/>
      <c r="AU92" s="418"/>
      <c r="AV92" s="354"/>
      <c r="AW92" s="356"/>
      <c r="AX92" s="355"/>
      <c r="AY92" s="355"/>
      <c r="AZ92" s="356"/>
      <c r="BA92" s="356"/>
      <c r="BB92" s="356"/>
      <c r="BC92" s="355"/>
      <c r="BD92" s="355"/>
      <c r="BE92" s="360"/>
      <c r="BF92" s="356">
        <v>64</v>
      </c>
      <c r="BG92" s="356">
        <f>SUM(BH92:BI92)</f>
        <v>42</v>
      </c>
      <c r="BH92" s="355">
        <v>6</v>
      </c>
      <c r="BI92" s="355">
        <v>36</v>
      </c>
      <c r="BJ92" s="321"/>
      <c r="BK92" s="356">
        <v>90</v>
      </c>
      <c r="BL92" s="358">
        <f>SUM(BM92:BN92)</f>
        <v>58</v>
      </c>
      <c r="BM92" s="355">
        <v>10</v>
      </c>
      <c r="BN92" s="355">
        <v>48</v>
      </c>
      <c r="BO92" s="360">
        <v>4</v>
      </c>
      <c r="BP92" s="318"/>
      <c r="BQ92" s="321"/>
      <c r="BR92" s="344"/>
      <c r="BS92" s="344"/>
      <c r="BT92" s="321"/>
      <c r="BU92" s="321"/>
      <c r="BV92" s="321"/>
      <c r="BW92" s="344"/>
      <c r="BX92" s="344"/>
      <c r="BY92" s="322"/>
      <c r="BZ92" s="263">
        <f>SUM(V92,AA92,AF92,AK92,AP92,AU92,AZ92,BE92,BJ92,BO92,BT92,BY92)</f>
        <v>4</v>
      </c>
      <c r="CA92" s="584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</row>
    <row r="93" spans="1:133" ht="53.25" customHeight="1" hidden="1">
      <c r="A93" s="172"/>
      <c r="F93" s="41">
        <v>5</v>
      </c>
      <c r="H93" s="74" t="s">
        <v>391</v>
      </c>
      <c r="I93" s="204" t="s">
        <v>96</v>
      </c>
      <c r="J93" s="354">
        <v>10</v>
      </c>
      <c r="K93" s="360"/>
      <c r="L93" s="354">
        <f>SUM(R93,W93,AB93,AG93,AL93,AQ93,AV93,BA93,BF93,BK93,BP93,BU93)</f>
        <v>120</v>
      </c>
      <c r="M93" s="418">
        <f>SUM(N93:Q93)</f>
        <v>70</v>
      </c>
      <c r="N93" s="354">
        <f>SUM(T93,Y93,AD93,AI93,AN93,AS93,AX93,BC93,BH93,BM93,BR93,BW93)</f>
        <v>16</v>
      </c>
      <c r="O93" s="356"/>
      <c r="P93" s="356">
        <f>SUM(U93,Z93,AE93,AJ93,AO93,AT93,AY93,BD93,BI93,BN93,BS93,BX93)</f>
        <v>54</v>
      </c>
      <c r="Q93" s="360"/>
      <c r="R93" s="354"/>
      <c r="S93" s="356"/>
      <c r="T93" s="368"/>
      <c r="U93" s="368"/>
      <c r="V93" s="356"/>
      <c r="W93" s="356"/>
      <c r="X93" s="356"/>
      <c r="Y93" s="368"/>
      <c r="Z93" s="368"/>
      <c r="AA93" s="360"/>
      <c r="AB93" s="354"/>
      <c r="AC93" s="356"/>
      <c r="AD93" s="368"/>
      <c r="AE93" s="368"/>
      <c r="AF93" s="356"/>
      <c r="AG93" s="356"/>
      <c r="AH93" s="356"/>
      <c r="AI93" s="368"/>
      <c r="AJ93" s="368"/>
      <c r="AK93" s="360"/>
      <c r="AL93" s="357"/>
      <c r="AM93" s="356"/>
      <c r="AN93" s="368"/>
      <c r="AO93" s="368"/>
      <c r="AP93" s="356"/>
      <c r="AQ93" s="356"/>
      <c r="AR93" s="356"/>
      <c r="AS93" s="368"/>
      <c r="AT93" s="368"/>
      <c r="AU93" s="418"/>
      <c r="AV93" s="354"/>
      <c r="AW93" s="356"/>
      <c r="AX93" s="355"/>
      <c r="AY93" s="355"/>
      <c r="AZ93" s="356"/>
      <c r="BA93" s="356"/>
      <c r="BB93" s="356"/>
      <c r="BC93" s="355"/>
      <c r="BD93" s="355"/>
      <c r="BE93" s="360"/>
      <c r="BF93" s="357"/>
      <c r="BG93" s="356"/>
      <c r="BH93" s="355"/>
      <c r="BI93" s="355"/>
      <c r="BJ93" s="321"/>
      <c r="BK93" s="321">
        <v>120</v>
      </c>
      <c r="BL93" s="352">
        <f>SUM(BM93:BN93)</f>
        <v>70</v>
      </c>
      <c r="BM93" s="355">
        <v>16</v>
      </c>
      <c r="BN93" s="355">
        <v>54</v>
      </c>
      <c r="BO93" s="360">
        <v>3</v>
      </c>
      <c r="BP93" s="318"/>
      <c r="BQ93" s="321"/>
      <c r="BR93" s="344"/>
      <c r="BS93" s="344"/>
      <c r="BT93" s="321"/>
      <c r="BU93" s="321"/>
      <c r="BV93" s="321"/>
      <c r="BW93" s="344"/>
      <c r="BX93" s="344"/>
      <c r="BY93" s="322"/>
      <c r="BZ93" s="263">
        <f>SUM(V93,AA93,AF93,AK93,AP93,AU93,AZ93,BE93,BJ93,BO93,BT93,BY93)</f>
        <v>3</v>
      </c>
      <c r="CA93" s="584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</row>
    <row r="94" spans="1:133" s="10" customFormat="1" ht="26.25" customHeight="1" hidden="1">
      <c r="A94" s="172"/>
      <c r="B94" s="43"/>
      <c r="C94" s="43"/>
      <c r="D94" s="43"/>
      <c r="E94" s="41"/>
      <c r="F94" s="41"/>
      <c r="G94" s="43"/>
      <c r="H94" s="74" t="s">
        <v>405</v>
      </c>
      <c r="I94" s="204" t="s">
        <v>381</v>
      </c>
      <c r="J94" s="409"/>
      <c r="K94" s="349">
        <v>10</v>
      </c>
      <c r="L94" s="354">
        <f>SUM(R94,W94,AB94,AG94,AL94,AQ94,AV94,BA94,BF94,BK94,BP94,BU94)</f>
        <v>108</v>
      </c>
      <c r="M94" s="418">
        <f>SUM(N94:Q94)</f>
        <v>53</v>
      </c>
      <c r="N94" s="354">
        <f>SUM(T94,Y94,AD94,AI94,AN94,AS94,AX94,BC94,BH94,BM94,BR94,BW94)</f>
        <v>8</v>
      </c>
      <c r="O94" s="356"/>
      <c r="P94" s="356">
        <f>SUM(U94,Z94,AE94,AJ94,AO94,AT94,AY94,BD94,BI94,BN94,BS94,BX94)</f>
        <v>45</v>
      </c>
      <c r="Q94" s="360"/>
      <c r="R94" s="354"/>
      <c r="S94" s="356"/>
      <c r="T94" s="368"/>
      <c r="U94" s="368"/>
      <c r="V94" s="356"/>
      <c r="W94" s="356"/>
      <c r="X94" s="356"/>
      <c r="Y94" s="368"/>
      <c r="Z94" s="368"/>
      <c r="AA94" s="360"/>
      <c r="AB94" s="354"/>
      <c r="AC94" s="356"/>
      <c r="AD94" s="368"/>
      <c r="AE94" s="368"/>
      <c r="AF94" s="356"/>
      <c r="AG94" s="356"/>
      <c r="AH94" s="356"/>
      <c r="AI94" s="368"/>
      <c r="AJ94" s="368"/>
      <c r="AK94" s="360"/>
      <c r="AL94" s="357"/>
      <c r="AM94" s="356"/>
      <c r="AN94" s="368"/>
      <c r="AO94" s="368"/>
      <c r="AP94" s="356"/>
      <c r="AQ94" s="356"/>
      <c r="AR94" s="356"/>
      <c r="AS94" s="368"/>
      <c r="AT94" s="368"/>
      <c r="AU94" s="418"/>
      <c r="AV94" s="354"/>
      <c r="AW94" s="356"/>
      <c r="AX94" s="355"/>
      <c r="AY94" s="355"/>
      <c r="AZ94" s="356"/>
      <c r="BA94" s="356"/>
      <c r="BB94" s="356"/>
      <c r="BC94" s="355"/>
      <c r="BD94" s="355"/>
      <c r="BE94" s="360"/>
      <c r="BF94" s="356"/>
      <c r="BG94" s="356"/>
      <c r="BH94" s="355"/>
      <c r="BI94" s="355"/>
      <c r="BJ94" s="321"/>
      <c r="BK94" s="321">
        <v>108</v>
      </c>
      <c r="BL94" s="352">
        <f>SUM(BM94:BN94)</f>
        <v>53</v>
      </c>
      <c r="BM94" s="355">
        <v>8</v>
      </c>
      <c r="BN94" s="355">
        <v>45</v>
      </c>
      <c r="BO94" s="360">
        <v>3</v>
      </c>
      <c r="BP94" s="339"/>
      <c r="BQ94" s="342"/>
      <c r="BR94" s="344"/>
      <c r="BS94" s="344"/>
      <c r="BT94" s="342"/>
      <c r="BU94" s="342"/>
      <c r="BV94" s="342"/>
      <c r="BW94" s="344"/>
      <c r="BX94" s="344"/>
      <c r="BY94" s="343"/>
      <c r="BZ94" s="261">
        <f>SUM(V94,AA94,AF94,AK94,AP94,AU94,AZ94,BE94,BJ94,BO94,BT94,BY94)</f>
        <v>3</v>
      </c>
      <c r="CA94" s="584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</row>
    <row r="95" spans="1:133" s="48" customFormat="1" ht="71.25" customHeight="1" hidden="1">
      <c r="A95" s="172"/>
      <c r="B95" s="45"/>
      <c r="C95" s="45"/>
      <c r="D95" s="45"/>
      <c r="E95" s="45">
        <v>4</v>
      </c>
      <c r="F95" s="45">
        <v>5</v>
      </c>
      <c r="G95" s="45"/>
      <c r="H95" s="75" t="s">
        <v>319</v>
      </c>
      <c r="I95" s="173" t="s">
        <v>376</v>
      </c>
      <c r="J95" s="354"/>
      <c r="K95" s="360"/>
      <c r="L95" s="354"/>
      <c r="M95" s="418"/>
      <c r="N95" s="354"/>
      <c r="O95" s="356"/>
      <c r="P95" s="356"/>
      <c r="Q95" s="360"/>
      <c r="R95" s="354"/>
      <c r="S95" s="356"/>
      <c r="T95" s="368"/>
      <c r="U95" s="368"/>
      <c r="V95" s="356"/>
      <c r="W95" s="356"/>
      <c r="X95" s="356"/>
      <c r="Y95" s="368"/>
      <c r="Z95" s="368"/>
      <c r="AA95" s="360"/>
      <c r="AB95" s="354"/>
      <c r="AC95" s="356"/>
      <c r="AD95" s="368"/>
      <c r="AE95" s="368"/>
      <c r="AF95" s="356"/>
      <c r="AG95" s="357"/>
      <c r="AH95" s="356"/>
      <c r="AI95" s="368"/>
      <c r="AJ95" s="368"/>
      <c r="AK95" s="360"/>
      <c r="AL95" s="357"/>
      <c r="AM95" s="356"/>
      <c r="AN95" s="368"/>
      <c r="AO95" s="368"/>
      <c r="AP95" s="356"/>
      <c r="AQ95" s="356"/>
      <c r="AR95" s="356"/>
      <c r="AS95" s="368"/>
      <c r="AT95" s="368"/>
      <c r="AU95" s="418"/>
      <c r="AV95" s="354"/>
      <c r="AW95" s="356"/>
      <c r="AX95" s="355"/>
      <c r="AY95" s="355"/>
      <c r="AZ95" s="356"/>
      <c r="BA95" s="356"/>
      <c r="BB95" s="356"/>
      <c r="BC95" s="355"/>
      <c r="BD95" s="355"/>
      <c r="BE95" s="360"/>
      <c r="BF95" s="357"/>
      <c r="BG95" s="356"/>
      <c r="BH95" s="355"/>
      <c r="BI95" s="355"/>
      <c r="BJ95" s="321"/>
      <c r="BK95" s="321"/>
      <c r="BL95" s="352"/>
      <c r="BM95" s="355"/>
      <c r="BN95" s="355"/>
      <c r="BO95" s="418"/>
      <c r="BP95" s="354"/>
      <c r="BQ95" s="356"/>
      <c r="BR95" s="368"/>
      <c r="BS95" s="368"/>
      <c r="BT95" s="356"/>
      <c r="BU95" s="356"/>
      <c r="BV95" s="356"/>
      <c r="BW95" s="368"/>
      <c r="BX95" s="368"/>
      <c r="BY95" s="360"/>
      <c r="BZ95" s="262"/>
      <c r="CA95" s="559" t="str">
        <f>МАТРИЦА!B61</f>
        <v>СК-22</v>
      </c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</row>
    <row r="96" spans="1:133" s="10" customFormat="1" ht="51.75" customHeight="1" hidden="1">
      <c r="A96" s="172"/>
      <c r="B96" s="43"/>
      <c r="C96" s="43"/>
      <c r="D96" s="43"/>
      <c r="E96" s="41">
        <v>4</v>
      </c>
      <c r="F96" s="41">
        <v>5</v>
      </c>
      <c r="G96" s="43"/>
      <c r="H96" s="74" t="s">
        <v>320</v>
      </c>
      <c r="I96" s="167" t="s">
        <v>90</v>
      </c>
      <c r="J96" s="393" t="s">
        <v>184</v>
      </c>
      <c r="K96" s="340"/>
      <c r="L96" s="339">
        <f>SUM(R96,W96,AB96,AG96,AL96,AQ96,AV96,BA96,BF96,BK96,BP96,BU96)</f>
        <v>294</v>
      </c>
      <c r="M96" s="341">
        <f>SUM(N96:Q96)</f>
        <v>192</v>
      </c>
      <c r="N96" s="339">
        <f>SUM(T96,Y96,AD96,AI96,AN96,AS96,AX96,BC96,BH96,BM96,BR96,BW96)</f>
        <v>30</v>
      </c>
      <c r="O96" s="342"/>
      <c r="P96" s="342">
        <f>SUM(U96,Z96,AE96,AJ96,AO96,AT96,AY96,BD96,BI96,BN96,BS96,BX96)</f>
        <v>162</v>
      </c>
      <c r="Q96" s="343"/>
      <c r="R96" s="339"/>
      <c r="S96" s="342"/>
      <c r="T96" s="344"/>
      <c r="U96" s="344"/>
      <c r="V96" s="342"/>
      <c r="W96" s="342"/>
      <c r="X96" s="342"/>
      <c r="Y96" s="344"/>
      <c r="Z96" s="344"/>
      <c r="AA96" s="343"/>
      <c r="AB96" s="339"/>
      <c r="AC96" s="342"/>
      <c r="AD96" s="344"/>
      <c r="AE96" s="344"/>
      <c r="AF96" s="342"/>
      <c r="AG96" s="342"/>
      <c r="AH96" s="342"/>
      <c r="AI96" s="344"/>
      <c r="AJ96" s="344"/>
      <c r="AK96" s="343"/>
      <c r="AL96" s="345"/>
      <c r="AM96" s="342"/>
      <c r="AN96" s="344"/>
      <c r="AO96" s="344"/>
      <c r="AP96" s="342"/>
      <c r="AQ96" s="342"/>
      <c r="AR96" s="342"/>
      <c r="AS96" s="344"/>
      <c r="AT96" s="344"/>
      <c r="AU96" s="341"/>
      <c r="AV96" s="354">
        <v>84</v>
      </c>
      <c r="AW96" s="356">
        <f>SUM(AX96:AY96)</f>
        <v>56</v>
      </c>
      <c r="AX96" s="344">
        <v>8</v>
      </c>
      <c r="AY96" s="344">
        <v>48</v>
      </c>
      <c r="AZ96" s="342"/>
      <c r="BA96" s="356">
        <v>72</v>
      </c>
      <c r="BB96" s="356">
        <f>SUM(BC96:BD96)</f>
        <v>44</v>
      </c>
      <c r="BC96" s="344">
        <v>8</v>
      </c>
      <c r="BD96" s="344">
        <v>36</v>
      </c>
      <c r="BE96" s="360">
        <v>4</v>
      </c>
      <c r="BF96" s="356">
        <v>72</v>
      </c>
      <c r="BG96" s="342">
        <f>SUM(BH96:BI96)</f>
        <v>48</v>
      </c>
      <c r="BH96" s="355">
        <v>6</v>
      </c>
      <c r="BI96" s="355">
        <v>42</v>
      </c>
      <c r="BJ96" s="321"/>
      <c r="BK96" s="321">
        <v>66</v>
      </c>
      <c r="BL96" s="352">
        <f>SUM(BM96:BN96)</f>
        <v>44</v>
      </c>
      <c r="BM96" s="355">
        <v>8</v>
      </c>
      <c r="BN96" s="355">
        <v>36</v>
      </c>
      <c r="BO96" s="360">
        <v>3</v>
      </c>
      <c r="BP96" s="339"/>
      <c r="BQ96" s="342"/>
      <c r="BR96" s="344"/>
      <c r="BS96" s="344"/>
      <c r="BT96" s="342"/>
      <c r="BU96" s="342"/>
      <c r="BV96" s="342"/>
      <c r="BW96" s="344"/>
      <c r="BX96" s="344"/>
      <c r="BY96" s="343"/>
      <c r="BZ96" s="261">
        <f aca="true" t="shared" si="10" ref="BZ96:BZ101">SUM(V96,AA96,AF96,AK96,AP96,AU96,AZ96,BE96,BJ96,BO96,BT96,BY96)</f>
        <v>7</v>
      </c>
      <c r="CA96" s="584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</row>
    <row r="97" spans="1:133" s="48" customFormat="1" ht="98.25" customHeight="1" hidden="1">
      <c r="A97" s="172"/>
      <c r="B97" s="45"/>
      <c r="C97" s="45"/>
      <c r="D97" s="45"/>
      <c r="E97" s="45">
        <v>4</v>
      </c>
      <c r="F97" s="45">
        <v>5</v>
      </c>
      <c r="G97" s="45">
        <v>6</v>
      </c>
      <c r="H97" s="75" t="s">
        <v>321</v>
      </c>
      <c r="I97" s="173" t="s">
        <v>514</v>
      </c>
      <c r="J97" s="354"/>
      <c r="K97" s="360"/>
      <c r="L97" s="354"/>
      <c r="M97" s="418"/>
      <c r="N97" s="354"/>
      <c r="O97" s="356"/>
      <c r="P97" s="356"/>
      <c r="Q97" s="360"/>
      <c r="R97" s="354"/>
      <c r="S97" s="356"/>
      <c r="T97" s="368"/>
      <c r="U97" s="368"/>
      <c r="V97" s="356"/>
      <c r="W97" s="356"/>
      <c r="X97" s="356"/>
      <c r="Y97" s="368"/>
      <c r="Z97" s="368"/>
      <c r="AA97" s="360"/>
      <c r="AB97" s="354"/>
      <c r="AC97" s="356"/>
      <c r="AD97" s="368"/>
      <c r="AE97" s="368"/>
      <c r="AF97" s="356"/>
      <c r="AG97" s="357"/>
      <c r="AH97" s="356"/>
      <c r="AI97" s="368"/>
      <c r="AJ97" s="368"/>
      <c r="AK97" s="360"/>
      <c r="AL97" s="357"/>
      <c r="AM97" s="356"/>
      <c r="AN97" s="368"/>
      <c r="AO97" s="368"/>
      <c r="AP97" s="356"/>
      <c r="AQ97" s="356"/>
      <c r="AR97" s="356"/>
      <c r="AS97" s="368"/>
      <c r="AT97" s="368"/>
      <c r="AU97" s="418"/>
      <c r="AV97" s="354"/>
      <c r="AW97" s="356"/>
      <c r="AX97" s="368"/>
      <c r="AY97" s="368"/>
      <c r="AZ97" s="356"/>
      <c r="BA97" s="356"/>
      <c r="BB97" s="356"/>
      <c r="BC97" s="368"/>
      <c r="BD97" s="368"/>
      <c r="BE97" s="360"/>
      <c r="BF97" s="356"/>
      <c r="BG97" s="342"/>
      <c r="BH97" s="344"/>
      <c r="BI97" s="344"/>
      <c r="BJ97" s="342"/>
      <c r="BK97" s="356"/>
      <c r="BL97" s="342"/>
      <c r="BM97" s="344"/>
      <c r="BN97" s="344"/>
      <c r="BO97" s="360"/>
      <c r="BP97" s="354"/>
      <c r="BQ97" s="356"/>
      <c r="BR97" s="368"/>
      <c r="BS97" s="368"/>
      <c r="BT97" s="356"/>
      <c r="BU97" s="356"/>
      <c r="BV97" s="356"/>
      <c r="BW97" s="368"/>
      <c r="BX97" s="368"/>
      <c r="BY97" s="360"/>
      <c r="BZ97" s="262">
        <f t="shared" si="10"/>
        <v>0</v>
      </c>
      <c r="CA97" s="559" t="str">
        <f>МАТРИЦА!B42</f>
        <v>СК-3</v>
      </c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</row>
    <row r="98" spans="1:133" ht="77.25" customHeight="1" hidden="1">
      <c r="A98" s="172"/>
      <c r="E98" s="41">
        <v>4</v>
      </c>
      <c r="F98" s="41">
        <v>5</v>
      </c>
      <c r="H98" s="74" t="s">
        <v>322</v>
      </c>
      <c r="I98" s="204" t="s">
        <v>94</v>
      </c>
      <c r="J98" s="318">
        <v>9</v>
      </c>
      <c r="K98" s="319"/>
      <c r="L98" s="318">
        <f>SUM(R98,W98,AB98,AG98,AL98,AQ98,AV98,BA98,BF98,BK98,BP98,BU98)</f>
        <v>122</v>
      </c>
      <c r="M98" s="320">
        <f>SUM(N98:Q98)</f>
        <v>80</v>
      </c>
      <c r="N98" s="318">
        <f>SUM(T98,Y98,AD98,AI98,AN98,AS98,AX98,BC98,BH98,BM98,BR98,BW98)</f>
        <v>20</v>
      </c>
      <c r="O98" s="321"/>
      <c r="P98" s="321">
        <f>SUM(U98,Z98,AE98,AJ98,AO98,AT98,AY98,BD98,BI98,BN98,BS98,BX98)</f>
        <v>60</v>
      </c>
      <c r="Q98" s="322"/>
      <c r="R98" s="318"/>
      <c r="S98" s="321"/>
      <c r="T98" s="344"/>
      <c r="U98" s="344"/>
      <c r="V98" s="321"/>
      <c r="W98" s="321"/>
      <c r="X98" s="321"/>
      <c r="Y98" s="344"/>
      <c r="Z98" s="344"/>
      <c r="AA98" s="322"/>
      <c r="AB98" s="318"/>
      <c r="AC98" s="321"/>
      <c r="AD98" s="344"/>
      <c r="AE98" s="344"/>
      <c r="AF98" s="321"/>
      <c r="AG98" s="321"/>
      <c r="AH98" s="321"/>
      <c r="AI98" s="344"/>
      <c r="AJ98" s="344"/>
      <c r="AK98" s="322"/>
      <c r="AL98" s="385"/>
      <c r="AM98" s="321"/>
      <c r="AN98" s="344"/>
      <c r="AO98" s="344"/>
      <c r="AP98" s="321"/>
      <c r="AQ98" s="321"/>
      <c r="AR98" s="321"/>
      <c r="AS98" s="344"/>
      <c r="AT98" s="344"/>
      <c r="AU98" s="320"/>
      <c r="AV98" s="318"/>
      <c r="AW98" s="321"/>
      <c r="AX98" s="344"/>
      <c r="AY98" s="344"/>
      <c r="AZ98" s="342"/>
      <c r="BA98" s="342">
        <v>68</v>
      </c>
      <c r="BB98" s="342">
        <f>SUM(BC98:BD98)</f>
        <v>45</v>
      </c>
      <c r="BC98" s="344">
        <v>10</v>
      </c>
      <c r="BD98" s="344">
        <v>35</v>
      </c>
      <c r="BE98" s="343"/>
      <c r="BF98" s="356">
        <v>54</v>
      </c>
      <c r="BG98" s="342">
        <f>SUM(BH98:BI98)</f>
        <v>35</v>
      </c>
      <c r="BH98" s="344">
        <v>10</v>
      </c>
      <c r="BI98" s="344">
        <v>25</v>
      </c>
      <c r="BJ98" s="342">
        <v>3</v>
      </c>
      <c r="BK98" s="356"/>
      <c r="BL98" s="342"/>
      <c r="BM98" s="344"/>
      <c r="BN98" s="344"/>
      <c r="BO98" s="360"/>
      <c r="BP98" s="318"/>
      <c r="BQ98" s="321"/>
      <c r="BR98" s="344"/>
      <c r="BS98" s="344"/>
      <c r="BT98" s="321"/>
      <c r="BU98" s="321"/>
      <c r="BV98" s="321"/>
      <c r="BW98" s="344"/>
      <c r="BX98" s="344"/>
      <c r="BY98" s="322"/>
      <c r="BZ98" s="263">
        <f t="shared" si="10"/>
        <v>3</v>
      </c>
      <c r="CA98" s="559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</row>
    <row r="99" spans="1:133" ht="73.5" customHeight="1" hidden="1">
      <c r="A99" s="172"/>
      <c r="G99" s="41">
        <v>6</v>
      </c>
      <c r="H99" s="74" t="s">
        <v>323</v>
      </c>
      <c r="I99" s="205" t="s">
        <v>256</v>
      </c>
      <c r="J99" s="311"/>
      <c r="K99" s="451">
        <v>12</v>
      </c>
      <c r="L99" s="318">
        <f>SUM(R99,W99,AB99,AG99,AL99,AQ99,AV99,BA99,BF99,BK99,BP99,BU99)</f>
        <v>90</v>
      </c>
      <c r="M99" s="320">
        <f>SUM(N99:Q99)</f>
        <v>35</v>
      </c>
      <c r="N99" s="452">
        <f>SUM(T99,Y99,AD99,AI99,AN99,AS99,AX99,BC99,BH99,BM99,BR99,BW99)</f>
        <v>0</v>
      </c>
      <c r="O99" s="321"/>
      <c r="P99" s="321">
        <f>SUM(U99,Z99,AE99,AJ99,AO99,AT99,AY99,BD99,BI99,BN99,BS99,BX99)</f>
        <v>35</v>
      </c>
      <c r="Q99" s="322"/>
      <c r="R99" s="453"/>
      <c r="S99" s="314"/>
      <c r="T99" s="454"/>
      <c r="U99" s="454"/>
      <c r="V99" s="314"/>
      <c r="W99" s="314"/>
      <c r="X99" s="314"/>
      <c r="Y99" s="454"/>
      <c r="Z99" s="454"/>
      <c r="AA99" s="313"/>
      <c r="AB99" s="311"/>
      <c r="AC99" s="314"/>
      <c r="AD99" s="454"/>
      <c r="AE99" s="454"/>
      <c r="AF99" s="314"/>
      <c r="AG99" s="314"/>
      <c r="AH99" s="314"/>
      <c r="AI99" s="454"/>
      <c r="AJ99" s="454"/>
      <c r="AK99" s="315"/>
      <c r="AL99" s="455"/>
      <c r="AM99" s="314"/>
      <c r="AN99" s="454"/>
      <c r="AO99" s="454"/>
      <c r="AP99" s="314"/>
      <c r="AQ99" s="314"/>
      <c r="AR99" s="314"/>
      <c r="AS99" s="454"/>
      <c r="AT99" s="454"/>
      <c r="AU99" s="313"/>
      <c r="AV99" s="311"/>
      <c r="AW99" s="314"/>
      <c r="AX99" s="454"/>
      <c r="AY99" s="454"/>
      <c r="AZ99" s="456"/>
      <c r="BA99" s="456"/>
      <c r="BB99" s="456"/>
      <c r="BC99" s="454"/>
      <c r="BD99" s="454"/>
      <c r="BE99" s="457"/>
      <c r="BF99" s="356"/>
      <c r="BG99" s="342"/>
      <c r="BH99" s="344"/>
      <c r="BI99" s="344"/>
      <c r="BJ99" s="342"/>
      <c r="BK99" s="356"/>
      <c r="BL99" s="342"/>
      <c r="BM99" s="344"/>
      <c r="BN99" s="344"/>
      <c r="BO99" s="360"/>
      <c r="BP99" s="321"/>
      <c r="BQ99" s="314"/>
      <c r="BR99" s="454"/>
      <c r="BS99" s="454"/>
      <c r="BT99" s="321"/>
      <c r="BU99" s="321">
        <v>90</v>
      </c>
      <c r="BV99" s="314">
        <v>35</v>
      </c>
      <c r="BW99" s="454"/>
      <c r="BX99" s="454">
        <v>35</v>
      </c>
      <c r="BY99" s="322">
        <v>3</v>
      </c>
      <c r="BZ99" s="263">
        <f t="shared" si="10"/>
        <v>3</v>
      </c>
      <c r="CA99" s="559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</row>
    <row r="100" spans="1:133" s="48" customFormat="1" ht="121.5" customHeight="1" hidden="1">
      <c r="A100" s="172"/>
      <c r="B100" s="45"/>
      <c r="C100" s="45"/>
      <c r="D100" s="45"/>
      <c r="E100" s="45">
        <v>4</v>
      </c>
      <c r="F100" s="45">
        <v>5</v>
      </c>
      <c r="G100" s="45">
        <v>6</v>
      </c>
      <c r="H100" s="75" t="s">
        <v>324</v>
      </c>
      <c r="I100" s="173" t="s">
        <v>470</v>
      </c>
      <c r="J100" s="354"/>
      <c r="K100" s="349">
        <v>7</v>
      </c>
      <c r="L100" s="354"/>
      <c r="M100" s="418"/>
      <c r="N100" s="354"/>
      <c r="O100" s="356"/>
      <c r="P100" s="356"/>
      <c r="Q100" s="360"/>
      <c r="R100" s="354"/>
      <c r="S100" s="356"/>
      <c r="T100" s="368"/>
      <c r="U100" s="368"/>
      <c r="V100" s="356"/>
      <c r="W100" s="356"/>
      <c r="X100" s="356"/>
      <c r="Y100" s="368"/>
      <c r="Z100" s="368"/>
      <c r="AA100" s="360"/>
      <c r="AB100" s="354"/>
      <c r="AC100" s="356"/>
      <c r="AD100" s="368"/>
      <c r="AE100" s="368"/>
      <c r="AF100" s="356"/>
      <c r="AG100" s="357"/>
      <c r="AH100" s="356"/>
      <c r="AI100" s="368"/>
      <c r="AJ100" s="368"/>
      <c r="AK100" s="360"/>
      <c r="AL100" s="357"/>
      <c r="AM100" s="356"/>
      <c r="AN100" s="368"/>
      <c r="AO100" s="368"/>
      <c r="AP100" s="356"/>
      <c r="AQ100" s="356"/>
      <c r="AR100" s="356"/>
      <c r="AS100" s="368"/>
      <c r="AT100" s="368"/>
      <c r="AU100" s="418"/>
      <c r="AV100" s="354"/>
      <c r="AW100" s="356"/>
      <c r="AX100" s="368"/>
      <c r="AY100" s="368"/>
      <c r="AZ100" s="356">
        <v>3</v>
      </c>
      <c r="BA100" s="356"/>
      <c r="BB100" s="356"/>
      <c r="BC100" s="368"/>
      <c r="BD100" s="368"/>
      <c r="BE100" s="360"/>
      <c r="BF100" s="356"/>
      <c r="BG100" s="342"/>
      <c r="BH100" s="344"/>
      <c r="BI100" s="344"/>
      <c r="BJ100" s="342"/>
      <c r="BK100" s="356"/>
      <c r="BL100" s="342"/>
      <c r="BM100" s="344"/>
      <c r="BN100" s="344"/>
      <c r="BO100" s="360"/>
      <c r="BP100" s="354"/>
      <c r="BQ100" s="356"/>
      <c r="BR100" s="368"/>
      <c r="BS100" s="368"/>
      <c r="BT100" s="356"/>
      <c r="BU100" s="356"/>
      <c r="BV100" s="356"/>
      <c r="BW100" s="368"/>
      <c r="BX100" s="368"/>
      <c r="BY100" s="360"/>
      <c r="BZ100" s="262">
        <f t="shared" si="10"/>
        <v>3</v>
      </c>
      <c r="CA100" s="559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</row>
    <row r="101" spans="1:133" s="10" customFormat="1" ht="76.5" customHeight="1" hidden="1">
      <c r="A101" s="172"/>
      <c r="B101" s="43"/>
      <c r="C101" s="43"/>
      <c r="D101" s="43"/>
      <c r="E101" s="43">
        <v>4</v>
      </c>
      <c r="F101" s="43"/>
      <c r="G101" s="43">
        <v>6</v>
      </c>
      <c r="H101" s="74" t="s">
        <v>325</v>
      </c>
      <c r="I101" s="204" t="s">
        <v>312</v>
      </c>
      <c r="J101" s="339"/>
      <c r="K101" s="340"/>
      <c r="L101" s="339">
        <f>SUM(R101,W101,AB101,AG101,AL101,AQ101,AV101,BA101,BF101,BK101,BP101,BU101)</f>
        <v>44</v>
      </c>
      <c r="M101" s="341">
        <f>SUM(N101:Q101)</f>
        <v>26</v>
      </c>
      <c r="N101" s="339">
        <f>SUM(T101,Y101,AD101,AI101,AN101,AS101,AX101,BC101,BH101,BM101,BR101,BW101)</f>
        <v>8</v>
      </c>
      <c r="O101" s="342"/>
      <c r="P101" s="342">
        <f>SUM(U101,Z101,AE101,AJ101,AO101,AT101,AY101,BD101,BI101,BN101,BS101,BX101)</f>
        <v>18</v>
      </c>
      <c r="Q101" s="343"/>
      <c r="R101" s="339"/>
      <c r="S101" s="342"/>
      <c r="T101" s="344"/>
      <c r="U101" s="344"/>
      <c r="V101" s="342"/>
      <c r="W101" s="342"/>
      <c r="X101" s="342"/>
      <c r="Y101" s="344"/>
      <c r="Z101" s="344"/>
      <c r="AA101" s="343"/>
      <c r="AB101" s="339">
        <f>AC101*1.4</f>
        <v>0</v>
      </c>
      <c r="AC101" s="342">
        <f>SUM(AD101:AE101)</f>
        <v>0</v>
      </c>
      <c r="AD101" s="344"/>
      <c r="AE101" s="344"/>
      <c r="AF101" s="342">
        <f>AB101/36</f>
        <v>0</v>
      </c>
      <c r="AG101" s="342">
        <f>AH101*1.4</f>
        <v>0</v>
      </c>
      <c r="AH101" s="342">
        <f>SUM(AI101:AJ101)</f>
        <v>0</v>
      </c>
      <c r="AI101" s="344"/>
      <c r="AJ101" s="344"/>
      <c r="AK101" s="343">
        <f>AG101/36</f>
        <v>0</v>
      </c>
      <c r="AL101" s="385"/>
      <c r="AM101" s="321"/>
      <c r="AN101" s="344"/>
      <c r="AO101" s="344"/>
      <c r="AP101" s="321"/>
      <c r="AQ101" s="385"/>
      <c r="AR101" s="321"/>
      <c r="AS101" s="344"/>
      <c r="AT101" s="344"/>
      <c r="AU101" s="320"/>
      <c r="AV101" s="354">
        <v>44</v>
      </c>
      <c r="AW101" s="321">
        <f>SUM(AX101:AY101)</f>
        <v>26</v>
      </c>
      <c r="AX101" s="344">
        <v>8</v>
      </c>
      <c r="AY101" s="344">
        <v>18</v>
      </c>
      <c r="AZ101" s="321"/>
      <c r="BA101" s="321"/>
      <c r="BB101" s="321"/>
      <c r="BC101" s="344"/>
      <c r="BD101" s="344"/>
      <c r="BE101" s="322"/>
      <c r="BF101" s="356"/>
      <c r="BG101" s="342"/>
      <c r="BH101" s="344"/>
      <c r="BI101" s="344"/>
      <c r="BJ101" s="342"/>
      <c r="BK101" s="356"/>
      <c r="BL101" s="342"/>
      <c r="BM101" s="344"/>
      <c r="BN101" s="344"/>
      <c r="BO101" s="360"/>
      <c r="BP101" s="318"/>
      <c r="BQ101" s="321"/>
      <c r="BR101" s="344"/>
      <c r="BS101" s="344"/>
      <c r="BT101" s="321"/>
      <c r="BU101" s="321"/>
      <c r="BV101" s="321">
        <f>SUM(BW101:BX101)</f>
        <v>0</v>
      </c>
      <c r="BW101" s="344"/>
      <c r="BX101" s="344"/>
      <c r="BY101" s="322"/>
      <c r="BZ101" s="261">
        <f t="shared" si="10"/>
        <v>0</v>
      </c>
      <c r="CA101" s="559" t="str">
        <f>МАТРИЦА!B43</f>
        <v>СК-4</v>
      </c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</row>
    <row r="102" spans="1:133" s="10" customFormat="1" ht="99" customHeight="1" hidden="1">
      <c r="A102" s="172"/>
      <c r="B102" s="43"/>
      <c r="C102" s="43"/>
      <c r="D102" s="43"/>
      <c r="E102" s="43"/>
      <c r="F102" s="43"/>
      <c r="G102" s="43"/>
      <c r="H102" s="74" t="s">
        <v>326</v>
      </c>
      <c r="I102" s="204" t="s">
        <v>260</v>
      </c>
      <c r="J102" s="339"/>
      <c r="K102" s="340"/>
      <c r="L102" s="339">
        <f>SUM(R102,W102,AB102,AG102,AL102,AQ102,AV102,BA102,BF102,BK102,BP102,BU102)</f>
        <v>46</v>
      </c>
      <c r="M102" s="341">
        <f>SUM(N102:Q102)</f>
        <v>28</v>
      </c>
      <c r="N102" s="339">
        <f>SUM(T102,Y102,AD102,AI102,AN102,AS102,AX102,BC102,BH102,BM102,BR102,BW102)</f>
        <v>4</v>
      </c>
      <c r="O102" s="342"/>
      <c r="P102" s="342">
        <f>SUM(U102,Z102,AE102,AJ102,AO102,AT102,AY102,BD102,BI102,BN102,BS102,BX102)</f>
        <v>24</v>
      </c>
      <c r="Q102" s="343"/>
      <c r="R102" s="339"/>
      <c r="S102" s="342"/>
      <c r="T102" s="344"/>
      <c r="U102" s="344"/>
      <c r="V102" s="342"/>
      <c r="W102" s="342"/>
      <c r="X102" s="342"/>
      <c r="Y102" s="344"/>
      <c r="Z102" s="344"/>
      <c r="AA102" s="343"/>
      <c r="AB102" s="339"/>
      <c r="AC102" s="342"/>
      <c r="AD102" s="344"/>
      <c r="AE102" s="344"/>
      <c r="AF102" s="342"/>
      <c r="AG102" s="342"/>
      <c r="AH102" s="342"/>
      <c r="AI102" s="344"/>
      <c r="AJ102" s="344"/>
      <c r="AK102" s="343"/>
      <c r="AL102" s="385"/>
      <c r="AM102" s="321"/>
      <c r="AN102" s="344"/>
      <c r="AO102" s="344"/>
      <c r="AP102" s="321"/>
      <c r="AQ102" s="385"/>
      <c r="AR102" s="321"/>
      <c r="AS102" s="344"/>
      <c r="AT102" s="344"/>
      <c r="AU102" s="320"/>
      <c r="AV102" s="354">
        <v>46</v>
      </c>
      <c r="AW102" s="321">
        <f>SUM(AX102:AY102)</f>
        <v>28</v>
      </c>
      <c r="AX102" s="344">
        <v>4</v>
      </c>
      <c r="AY102" s="344">
        <v>24</v>
      </c>
      <c r="AZ102" s="321"/>
      <c r="BA102" s="321"/>
      <c r="BB102" s="321"/>
      <c r="BC102" s="344"/>
      <c r="BD102" s="344"/>
      <c r="BE102" s="322"/>
      <c r="BF102" s="356"/>
      <c r="BG102" s="342"/>
      <c r="BH102" s="344"/>
      <c r="BI102" s="344"/>
      <c r="BJ102" s="342"/>
      <c r="BK102" s="356"/>
      <c r="BL102" s="342"/>
      <c r="BM102" s="344"/>
      <c r="BN102" s="344"/>
      <c r="BO102" s="360"/>
      <c r="BP102" s="318"/>
      <c r="BQ102" s="321"/>
      <c r="BR102" s="344"/>
      <c r="BS102" s="344"/>
      <c r="BT102" s="321"/>
      <c r="BU102" s="321"/>
      <c r="BV102" s="321"/>
      <c r="BW102" s="344"/>
      <c r="BX102" s="344"/>
      <c r="BY102" s="322"/>
      <c r="BZ102" s="261"/>
      <c r="CA102" s="559" t="str">
        <f>МАТРИЦА!B44</f>
        <v>СК-5</v>
      </c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</row>
    <row r="103" spans="1:133" ht="48.75" customHeight="1" hidden="1">
      <c r="A103" s="172"/>
      <c r="F103" s="41">
        <v>5</v>
      </c>
      <c r="H103" s="74" t="s">
        <v>328</v>
      </c>
      <c r="I103" s="204" t="s">
        <v>332</v>
      </c>
      <c r="J103" s="318"/>
      <c r="K103" s="360">
        <v>10</v>
      </c>
      <c r="L103" s="318">
        <f>SUM(R103,W103,AB103,AG103,AL103,AQ103,AV103,BA103,BF103,BK103,BP103,BU103)</f>
        <v>108</v>
      </c>
      <c r="M103" s="320">
        <f>SUM(N103:Q103)</f>
        <v>46</v>
      </c>
      <c r="N103" s="318">
        <f>SUM(T103,Y103,AD103,AI103,AN103,AS103,AX103,BC103,BH103,BM103,BR103,BW103)</f>
        <v>10</v>
      </c>
      <c r="O103" s="321"/>
      <c r="P103" s="321">
        <f>SUM(U103,Z103,AE103,AJ103,AO103,AT103,AY103,BD103,BI103,BN103,BS103,BX103)</f>
        <v>36</v>
      </c>
      <c r="Q103" s="322"/>
      <c r="R103" s="318"/>
      <c r="S103" s="321"/>
      <c r="T103" s="344"/>
      <c r="U103" s="344"/>
      <c r="V103" s="321"/>
      <c r="W103" s="321"/>
      <c r="X103" s="321"/>
      <c r="Y103" s="344"/>
      <c r="Z103" s="344"/>
      <c r="AA103" s="322"/>
      <c r="AB103" s="318"/>
      <c r="AC103" s="321"/>
      <c r="AD103" s="344"/>
      <c r="AE103" s="344"/>
      <c r="AF103" s="321"/>
      <c r="AG103" s="321"/>
      <c r="AH103" s="321"/>
      <c r="AI103" s="344"/>
      <c r="AJ103" s="344"/>
      <c r="AK103" s="322"/>
      <c r="AL103" s="385"/>
      <c r="AM103" s="321"/>
      <c r="AN103" s="344"/>
      <c r="AO103" s="344"/>
      <c r="AP103" s="321"/>
      <c r="AQ103" s="385"/>
      <c r="AR103" s="321"/>
      <c r="AS103" s="344"/>
      <c r="AT103" s="344"/>
      <c r="AU103" s="320"/>
      <c r="AV103" s="318"/>
      <c r="AW103" s="321"/>
      <c r="AX103" s="344"/>
      <c r="AY103" s="344"/>
      <c r="AZ103" s="321"/>
      <c r="BA103" s="321"/>
      <c r="BB103" s="321"/>
      <c r="BC103" s="344"/>
      <c r="BD103" s="344"/>
      <c r="BE103" s="322"/>
      <c r="BF103" s="356"/>
      <c r="BG103" s="342"/>
      <c r="BH103" s="344"/>
      <c r="BI103" s="344"/>
      <c r="BJ103" s="342"/>
      <c r="BK103" s="356">
        <v>108</v>
      </c>
      <c r="BL103" s="342">
        <f>SUM(BM103:BN103)</f>
        <v>46</v>
      </c>
      <c r="BM103" s="344">
        <v>10</v>
      </c>
      <c r="BN103" s="344">
        <v>36</v>
      </c>
      <c r="BO103" s="360">
        <v>3</v>
      </c>
      <c r="BP103" s="321"/>
      <c r="BQ103" s="321"/>
      <c r="BR103" s="344"/>
      <c r="BS103" s="344"/>
      <c r="BT103" s="321"/>
      <c r="BU103" s="321"/>
      <c r="BV103" s="321"/>
      <c r="BW103" s="344"/>
      <c r="BX103" s="344"/>
      <c r="BY103" s="322"/>
      <c r="BZ103" s="262">
        <f>SUM(V103,AA103,AF103,AK103,AP103,AU103,AZ103,BE103,BJ103,BO103,BT103,BY103)</f>
        <v>3</v>
      </c>
      <c r="CA103" s="559" t="str">
        <f>МАТРИЦА!B62</f>
        <v>СК-23</v>
      </c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</row>
    <row r="104" spans="1:133" s="48" customFormat="1" ht="47.25" customHeight="1">
      <c r="A104" s="561"/>
      <c r="B104" s="45"/>
      <c r="C104" s="45"/>
      <c r="D104" s="45"/>
      <c r="E104" s="45">
        <v>4</v>
      </c>
      <c r="F104" s="45">
        <v>5</v>
      </c>
      <c r="G104" s="45"/>
      <c r="H104" s="75" t="s">
        <v>329</v>
      </c>
      <c r="I104" s="173" t="s">
        <v>200</v>
      </c>
      <c r="J104" s="354"/>
      <c r="K104" s="360"/>
      <c r="L104" s="354"/>
      <c r="M104" s="418"/>
      <c r="N104" s="354"/>
      <c r="O104" s="356"/>
      <c r="P104" s="356"/>
      <c r="Q104" s="360"/>
      <c r="R104" s="354"/>
      <c r="S104" s="356"/>
      <c r="T104" s="368"/>
      <c r="U104" s="368"/>
      <c r="V104" s="356"/>
      <c r="W104" s="356"/>
      <c r="X104" s="356"/>
      <c r="Y104" s="368"/>
      <c r="Z104" s="368"/>
      <c r="AA104" s="360"/>
      <c r="AB104" s="354"/>
      <c r="AC104" s="356"/>
      <c r="AD104" s="368"/>
      <c r="AE104" s="368"/>
      <c r="AF104" s="356"/>
      <c r="AG104" s="357"/>
      <c r="AH104" s="356"/>
      <c r="AI104" s="368"/>
      <c r="AJ104" s="368"/>
      <c r="AK104" s="360"/>
      <c r="AL104" s="357"/>
      <c r="AM104" s="356"/>
      <c r="AN104" s="368"/>
      <c r="AO104" s="368"/>
      <c r="AP104" s="356"/>
      <c r="AQ104" s="356"/>
      <c r="AR104" s="356"/>
      <c r="AS104" s="368"/>
      <c r="AT104" s="368"/>
      <c r="AU104" s="418"/>
      <c r="AV104" s="354"/>
      <c r="AW104" s="356"/>
      <c r="AX104" s="368"/>
      <c r="AY104" s="368"/>
      <c r="AZ104" s="356"/>
      <c r="BA104" s="356"/>
      <c r="BB104" s="356"/>
      <c r="BC104" s="368"/>
      <c r="BD104" s="368"/>
      <c r="BE104" s="360"/>
      <c r="BF104" s="356"/>
      <c r="BG104" s="342"/>
      <c r="BH104" s="344"/>
      <c r="BI104" s="344"/>
      <c r="BJ104" s="342"/>
      <c r="BK104" s="356"/>
      <c r="BL104" s="342"/>
      <c r="BM104" s="344"/>
      <c r="BN104" s="344"/>
      <c r="BO104" s="360"/>
      <c r="BP104" s="354"/>
      <c r="BQ104" s="356"/>
      <c r="BR104" s="368"/>
      <c r="BS104" s="368"/>
      <c r="BT104" s="356"/>
      <c r="BU104" s="356"/>
      <c r="BV104" s="356"/>
      <c r="BW104" s="368"/>
      <c r="BX104" s="368"/>
      <c r="BY104" s="360"/>
      <c r="BZ104" s="262"/>
      <c r="CA104" s="559" t="str">
        <f>МАТРИЦА!B63</f>
        <v>СК-24</v>
      </c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</row>
    <row r="105" spans="1:133" s="10" customFormat="1" ht="26.25" customHeight="1">
      <c r="A105" s="561"/>
      <c r="B105" s="43"/>
      <c r="C105" s="43"/>
      <c r="D105" s="43"/>
      <c r="E105" s="41">
        <v>4</v>
      </c>
      <c r="F105" s="41">
        <v>5</v>
      </c>
      <c r="G105" s="43"/>
      <c r="H105" s="76" t="s">
        <v>330</v>
      </c>
      <c r="I105" s="204" t="s">
        <v>84</v>
      </c>
      <c r="J105" s="339">
        <v>9</v>
      </c>
      <c r="K105" s="340">
        <v>8</v>
      </c>
      <c r="L105" s="339">
        <f>SUM(R105,W105,AB105,AG105,AL105,AQ105,AV105,BA105,BF105,BK105,BP105,BU105)</f>
        <v>246</v>
      </c>
      <c r="M105" s="341">
        <f>SUM(N105:Q105)</f>
        <v>144</v>
      </c>
      <c r="N105" s="339">
        <f>SUM(T105,Y105,AD105,AI105,AN105,AS105,AX105,BC105,BH105,BM105,BR105,BW105)</f>
        <v>24</v>
      </c>
      <c r="O105" s="342"/>
      <c r="P105" s="342">
        <f>SUM(U105,Z105,AE105,AJ105,AO105,AT105,AY105,BD105,BI105,BN105,BS105,BX105)</f>
        <v>120</v>
      </c>
      <c r="Q105" s="343"/>
      <c r="R105" s="339"/>
      <c r="S105" s="342"/>
      <c r="T105" s="344"/>
      <c r="U105" s="344"/>
      <c r="V105" s="342"/>
      <c r="W105" s="342"/>
      <c r="X105" s="342"/>
      <c r="Y105" s="344"/>
      <c r="Z105" s="344"/>
      <c r="AA105" s="343"/>
      <c r="AB105" s="339"/>
      <c r="AC105" s="342"/>
      <c r="AD105" s="344"/>
      <c r="AE105" s="344"/>
      <c r="AF105" s="342"/>
      <c r="AG105" s="342"/>
      <c r="AH105" s="342"/>
      <c r="AI105" s="344"/>
      <c r="AJ105" s="344"/>
      <c r="AK105" s="343"/>
      <c r="AL105" s="345"/>
      <c r="AM105" s="342"/>
      <c r="AN105" s="344"/>
      <c r="AO105" s="344"/>
      <c r="AP105" s="342"/>
      <c r="AQ105" s="342"/>
      <c r="AR105" s="342"/>
      <c r="AS105" s="344"/>
      <c r="AT105" s="344"/>
      <c r="AU105" s="341"/>
      <c r="AV105" s="354">
        <v>78</v>
      </c>
      <c r="AW105" s="356">
        <f>SUM(AX105:AY105)</f>
        <v>52</v>
      </c>
      <c r="AX105" s="442">
        <v>10</v>
      </c>
      <c r="AY105" s="344">
        <v>42</v>
      </c>
      <c r="AZ105" s="342"/>
      <c r="BA105" s="356">
        <v>60</v>
      </c>
      <c r="BB105" s="356">
        <f>SUM(BC105:BD105)</f>
        <v>40</v>
      </c>
      <c r="BC105" s="442">
        <v>4</v>
      </c>
      <c r="BD105" s="344">
        <v>36</v>
      </c>
      <c r="BE105" s="360">
        <v>3</v>
      </c>
      <c r="BF105" s="356">
        <v>108</v>
      </c>
      <c r="BG105" s="342">
        <f>SUM(BH105:BI105)</f>
        <v>52</v>
      </c>
      <c r="BH105" s="344">
        <v>10</v>
      </c>
      <c r="BI105" s="344">
        <v>42</v>
      </c>
      <c r="BJ105" s="356">
        <v>3</v>
      </c>
      <c r="BK105" s="345"/>
      <c r="BL105" s="342"/>
      <c r="BM105" s="344"/>
      <c r="BN105" s="344"/>
      <c r="BO105" s="341"/>
      <c r="BP105" s="339"/>
      <c r="BQ105" s="342"/>
      <c r="BR105" s="344"/>
      <c r="BS105" s="344"/>
      <c r="BT105" s="342"/>
      <c r="BU105" s="342"/>
      <c r="BV105" s="342"/>
      <c r="BW105" s="344"/>
      <c r="BX105" s="344"/>
      <c r="BY105" s="343"/>
      <c r="BZ105" s="261">
        <f>SUM(V105,AA105,AF105,AK105,AP105,AU105,AZ105,BE105,BJ105,BO105,BT105,BY105)</f>
        <v>6</v>
      </c>
      <c r="CA105" s="55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</row>
    <row r="106" spans="1:133" s="10" customFormat="1" ht="51" customHeight="1">
      <c r="A106" s="561"/>
      <c r="B106" s="43"/>
      <c r="C106" s="43"/>
      <c r="D106" s="43"/>
      <c r="E106" s="43">
        <v>4</v>
      </c>
      <c r="F106" s="43"/>
      <c r="G106" s="43"/>
      <c r="H106" s="76" t="s">
        <v>331</v>
      </c>
      <c r="I106" s="204" t="s">
        <v>616</v>
      </c>
      <c r="J106" s="339"/>
      <c r="K106" s="343">
        <v>8</v>
      </c>
      <c r="L106" s="339">
        <f>SUM(R106,W106,AB106,AG106,AL106,AQ106,AV106,BA106,BF106,BK106,BP106,BU106)</f>
        <v>108</v>
      </c>
      <c r="M106" s="341">
        <f>SUM(N106:Q106)</f>
        <v>48</v>
      </c>
      <c r="N106" s="339">
        <f>SUM(T106,Y106,AD106,AI106,AN106,AS106,AX106,BC106,BH106,BM106,BR106,BW106)</f>
        <v>12</v>
      </c>
      <c r="O106" s="342"/>
      <c r="P106" s="342">
        <f>SUM(U106,Z106,AE106,AJ106,AO106,AT106,AY106,BD106,BI106,BN106,BS106,BX106)</f>
        <v>36</v>
      </c>
      <c r="Q106" s="343"/>
      <c r="R106" s="339"/>
      <c r="S106" s="342"/>
      <c r="T106" s="344"/>
      <c r="U106" s="344"/>
      <c r="V106" s="342"/>
      <c r="W106" s="342"/>
      <c r="X106" s="342"/>
      <c r="Y106" s="344"/>
      <c r="Z106" s="344"/>
      <c r="AA106" s="343"/>
      <c r="AB106" s="339"/>
      <c r="AC106" s="342"/>
      <c r="AD106" s="344"/>
      <c r="AE106" s="344"/>
      <c r="AF106" s="342"/>
      <c r="AG106" s="342"/>
      <c r="AH106" s="342"/>
      <c r="AI106" s="344"/>
      <c r="AJ106" s="344"/>
      <c r="AK106" s="343"/>
      <c r="AL106" s="345"/>
      <c r="AM106" s="342"/>
      <c r="AN106" s="344"/>
      <c r="AO106" s="344"/>
      <c r="AP106" s="342"/>
      <c r="AQ106" s="342"/>
      <c r="AR106" s="342"/>
      <c r="AS106" s="344"/>
      <c r="AT106" s="344"/>
      <c r="AU106" s="341"/>
      <c r="AV106" s="339"/>
      <c r="AW106" s="342"/>
      <c r="AX106" s="344"/>
      <c r="AY106" s="344"/>
      <c r="AZ106" s="342"/>
      <c r="BA106" s="342">
        <v>108</v>
      </c>
      <c r="BB106" s="342">
        <f>SUM(BC106:BD106)</f>
        <v>48</v>
      </c>
      <c r="BC106" s="344">
        <v>12</v>
      </c>
      <c r="BD106" s="344">
        <v>36</v>
      </c>
      <c r="BE106" s="360">
        <v>3</v>
      </c>
      <c r="BF106" s="357"/>
      <c r="BG106" s="342"/>
      <c r="BH106" s="344"/>
      <c r="BI106" s="344"/>
      <c r="BJ106" s="342"/>
      <c r="BK106" s="342"/>
      <c r="BL106" s="342"/>
      <c r="BM106" s="344"/>
      <c r="BN106" s="344"/>
      <c r="BO106" s="341"/>
      <c r="BP106" s="339"/>
      <c r="BQ106" s="342"/>
      <c r="BR106" s="344"/>
      <c r="BS106" s="344"/>
      <c r="BT106" s="342"/>
      <c r="BU106" s="342"/>
      <c r="BV106" s="342"/>
      <c r="BW106" s="344"/>
      <c r="BX106" s="344"/>
      <c r="BY106" s="343"/>
      <c r="BZ106" s="262">
        <f>SUM(V106,AA106,AF106,AK106,AP106,AU106,AZ106,BE106,BJ106,BO106,BT106,BY106)</f>
        <v>3</v>
      </c>
      <c r="CA106" s="55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</row>
    <row r="107" spans="1:133" ht="29.25" customHeight="1">
      <c r="A107" s="561"/>
      <c r="F107" s="41">
        <v>5</v>
      </c>
      <c r="H107" s="76" t="s">
        <v>392</v>
      </c>
      <c r="I107" s="204" t="s">
        <v>97</v>
      </c>
      <c r="J107" s="318"/>
      <c r="K107" s="322">
        <v>9</v>
      </c>
      <c r="L107" s="318">
        <f>SUM(R107,W107,AB107,AG107,AL107,AQ107,AV107,BA107,BF107,BK107,BP107,BU107)</f>
        <v>120</v>
      </c>
      <c r="M107" s="320">
        <f>SUM(N107:Q107)</f>
        <v>58</v>
      </c>
      <c r="N107" s="318">
        <f>SUM(T107,Y107,AD107,AI107,AN107,AS107,AX107,BC107,BH107,BM107,BR107,BW107)</f>
        <v>10</v>
      </c>
      <c r="O107" s="321"/>
      <c r="P107" s="321">
        <f>SUM(U107,Z107,AE107,AJ107,AO107,AT107,AY107,BD107,BI107,BN107,BS107,BX107)</f>
        <v>48</v>
      </c>
      <c r="Q107" s="322"/>
      <c r="R107" s="318"/>
      <c r="S107" s="321"/>
      <c r="T107" s="344"/>
      <c r="U107" s="344"/>
      <c r="V107" s="321"/>
      <c r="W107" s="321"/>
      <c r="X107" s="321"/>
      <c r="Y107" s="344"/>
      <c r="Z107" s="344"/>
      <c r="AA107" s="322"/>
      <c r="AB107" s="318"/>
      <c r="AC107" s="321"/>
      <c r="AD107" s="344"/>
      <c r="AE107" s="344"/>
      <c r="AF107" s="321"/>
      <c r="AG107" s="321"/>
      <c r="AH107" s="321"/>
      <c r="AI107" s="344"/>
      <c r="AJ107" s="344"/>
      <c r="AK107" s="322"/>
      <c r="AL107" s="385"/>
      <c r="AM107" s="321"/>
      <c r="AN107" s="344"/>
      <c r="AO107" s="344"/>
      <c r="AP107" s="321"/>
      <c r="AQ107" s="321"/>
      <c r="AR107" s="321"/>
      <c r="AS107" s="344"/>
      <c r="AT107" s="344"/>
      <c r="AU107" s="320"/>
      <c r="AV107" s="318"/>
      <c r="AW107" s="321"/>
      <c r="AX107" s="344"/>
      <c r="AY107" s="344"/>
      <c r="AZ107" s="321"/>
      <c r="BA107" s="321"/>
      <c r="BB107" s="321"/>
      <c r="BC107" s="344"/>
      <c r="BD107" s="344"/>
      <c r="BE107" s="360"/>
      <c r="BF107" s="356">
        <v>120</v>
      </c>
      <c r="BG107" s="321">
        <f>SUM(BH107:BI107)</f>
        <v>58</v>
      </c>
      <c r="BH107" s="344">
        <v>10</v>
      </c>
      <c r="BI107" s="344">
        <v>48</v>
      </c>
      <c r="BJ107" s="356">
        <v>3</v>
      </c>
      <c r="BK107" s="321"/>
      <c r="BL107" s="321"/>
      <c r="BM107" s="344"/>
      <c r="BN107" s="344"/>
      <c r="BO107" s="320"/>
      <c r="BP107" s="318"/>
      <c r="BQ107" s="321"/>
      <c r="BR107" s="344"/>
      <c r="BS107" s="344"/>
      <c r="BT107" s="321"/>
      <c r="BU107" s="321"/>
      <c r="BV107" s="321"/>
      <c r="BW107" s="344"/>
      <c r="BX107" s="344"/>
      <c r="BY107" s="322"/>
      <c r="BZ107" s="262">
        <f aca="true" t="shared" si="11" ref="BZ107:BZ119">SUM(V107,AA107,AF107,AK107,AP107,AU107,AZ107,BE107,BJ107,BO107,BT107,BY107)</f>
        <v>3</v>
      </c>
      <c r="CA107" s="559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</row>
    <row r="108" spans="1:133" s="48" customFormat="1" ht="99" customHeight="1">
      <c r="A108" s="561"/>
      <c r="B108" s="45"/>
      <c r="C108" s="45"/>
      <c r="D108" s="45"/>
      <c r="E108" s="45"/>
      <c r="F108" s="45"/>
      <c r="G108" s="45">
        <v>6</v>
      </c>
      <c r="H108" s="75" t="s">
        <v>393</v>
      </c>
      <c r="I108" s="174" t="s">
        <v>446</v>
      </c>
      <c r="J108" s="394"/>
      <c r="K108" s="395"/>
      <c r="L108" s="409"/>
      <c r="M108" s="458"/>
      <c r="N108" s="459"/>
      <c r="O108" s="424"/>
      <c r="P108" s="424"/>
      <c r="Q108" s="424"/>
      <c r="R108" s="338"/>
      <c r="S108" s="336"/>
      <c r="T108" s="336"/>
      <c r="U108" s="336"/>
      <c r="V108" s="423"/>
      <c r="W108" s="336"/>
      <c r="X108" s="336"/>
      <c r="Y108" s="336"/>
      <c r="Z108" s="336"/>
      <c r="AA108" s="423"/>
      <c r="AB108" s="338"/>
      <c r="AC108" s="336"/>
      <c r="AD108" s="336"/>
      <c r="AE108" s="336"/>
      <c r="AF108" s="423"/>
      <c r="AG108" s="336"/>
      <c r="AH108" s="336"/>
      <c r="AI108" s="336"/>
      <c r="AJ108" s="336"/>
      <c r="AK108" s="423"/>
      <c r="AL108" s="338"/>
      <c r="AM108" s="336"/>
      <c r="AN108" s="336"/>
      <c r="AO108" s="336"/>
      <c r="AP108" s="423"/>
      <c r="AQ108" s="336"/>
      <c r="AR108" s="336"/>
      <c r="AS108" s="336"/>
      <c r="AT108" s="336"/>
      <c r="AU108" s="423"/>
      <c r="AV108" s="318"/>
      <c r="AW108" s="321"/>
      <c r="AX108" s="344"/>
      <c r="AY108" s="344"/>
      <c r="AZ108" s="321"/>
      <c r="BA108" s="321"/>
      <c r="BB108" s="321"/>
      <c r="BC108" s="344"/>
      <c r="BD108" s="344"/>
      <c r="BE108" s="360"/>
      <c r="BF108" s="356"/>
      <c r="BG108" s="321"/>
      <c r="BH108" s="344"/>
      <c r="BI108" s="344"/>
      <c r="BJ108" s="356"/>
      <c r="BK108" s="321"/>
      <c r="BL108" s="321"/>
      <c r="BM108" s="344"/>
      <c r="BN108" s="344"/>
      <c r="BO108" s="320"/>
      <c r="BP108" s="409"/>
      <c r="BQ108" s="424"/>
      <c r="BR108" s="344"/>
      <c r="BS108" s="344"/>
      <c r="BT108" s="424"/>
      <c r="BU108" s="424"/>
      <c r="BV108" s="424"/>
      <c r="BW108" s="344"/>
      <c r="BX108" s="344"/>
      <c r="BY108" s="349"/>
      <c r="BZ108" s="262">
        <f t="shared" si="11"/>
        <v>0</v>
      </c>
      <c r="CA108" s="559"/>
      <c r="CB108" s="46"/>
      <c r="CC108" s="46"/>
      <c r="CD108" s="46"/>
      <c r="CE108" s="46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</row>
    <row r="109" spans="1:133" s="48" customFormat="1" ht="60" customHeight="1">
      <c r="A109" s="561"/>
      <c r="B109" s="45"/>
      <c r="C109" s="45"/>
      <c r="D109" s="45"/>
      <c r="E109" s="45"/>
      <c r="F109" s="45"/>
      <c r="G109" s="45"/>
      <c r="H109" s="70" t="s">
        <v>394</v>
      </c>
      <c r="I109" s="191" t="s">
        <v>383</v>
      </c>
      <c r="J109" s="460"/>
      <c r="K109" s="461">
        <v>11</v>
      </c>
      <c r="L109" s="462"/>
      <c r="M109" s="463"/>
      <c r="N109" s="464"/>
      <c r="O109" s="465"/>
      <c r="P109" s="465"/>
      <c r="Q109" s="463"/>
      <c r="R109" s="466"/>
      <c r="S109" s="467"/>
      <c r="T109" s="467"/>
      <c r="U109" s="467"/>
      <c r="V109" s="468"/>
      <c r="W109" s="467"/>
      <c r="X109" s="467"/>
      <c r="Y109" s="467"/>
      <c r="Z109" s="467"/>
      <c r="AA109" s="468"/>
      <c r="AB109" s="466"/>
      <c r="AC109" s="467"/>
      <c r="AD109" s="467"/>
      <c r="AE109" s="467"/>
      <c r="AF109" s="468"/>
      <c r="AG109" s="467"/>
      <c r="AH109" s="467"/>
      <c r="AI109" s="467"/>
      <c r="AJ109" s="467"/>
      <c r="AK109" s="468"/>
      <c r="AL109" s="466"/>
      <c r="AM109" s="467"/>
      <c r="AN109" s="467"/>
      <c r="AO109" s="467"/>
      <c r="AP109" s="468"/>
      <c r="AQ109" s="467"/>
      <c r="AR109" s="467"/>
      <c r="AS109" s="467"/>
      <c r="AT109" s="467"/>
      <c r="AU109" s="468"/>
      <c r="AV109" s="318"/>
      <c r="AW109" s="321"/>
      <c r="AX109" s="344"/>
      <c r="AY109" s="344"/>
      <c r="AZ109" s="321"/>
      <c r="BA109" s="321"/>
      <c r="BB109" s="321"/>
      <c r="BC109" s="344"/>
      <c r="BD109" s="344"/>
      <c r="BE109" s="360"/>
      <c r="BF109" s="356"/>
      <c r="BG109" s="321"/>
      <c r="BH109" s="344"/>
      <c r="BI109" s="344"/>
      <c r="BJ109" s="356"/>
      <c r="BK109" s="321"/>
      <c r="BL109" s="321"/>
      <c r="BM109" s="344"/>
      <c r="BN109" s="344"/>
      <c r="BO109" s="320"/>
      <c r="BP109" s="409"/>
      <c r="BQ109" s="424"/>
      <c r="BR109" s="344"/>
      <c r="BS109" s="344"/>
      <c r="BT109" s="424">
        <v>3</v>
      </c>
      <c r="BU109" s="424"/>
      <c r="BV109" s="424"/>
      <c r="BW109" s="344"/>
      <c r="BX109" s="344"/>
      <c r="BY109" s="349"/>
      <c r="BZ109" s="262">
        <f t="shared" si="11"/>
        <v>3</v>
      </c>
      <c r="CA109" s="563" t="s">
        <v>573</v>
      </c>
      <c r="CB109" s="46"/>
      <c r="CC109" s="46"/>
      <c r="CD109" s="46"/>
      <c r="CE109" s="46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</row>
    <row r="110" spans="1:133" ht="25.5" customHeight="1">
      <c r="A110" s="561"/>
      <c r="H110" s="537" t="s">
        <v>395</v>
      </c>
      <c r="I110" s="204" t="s">
        <v>98</v>
      </c>
      <c r="J110" s="469"/>
      <c r="K110" s="461"/>
      <c r="L110" s="311">
        <f>SUM(R110,W110,AB110,AG110,AL110,AQ110,AV110,BA110,BF110,BK110,BP110,BU110)</f>
        <v>64</v>
      </c>
      <c r="M110" s="470">
        <f>SUM(N110:Q110)</f>
        <v>42</v>
      </c>
      <c r="N110" s="469">
        <f>SUM(T110,Y110,AD110,AI110,AN110,AS110,AX110,BC110,BH110,BM110,BR110,BW110)</f>
        <v>0</v>
      </c>
      <c r="O110" s="471"/>
      <c r="P110" s="471">
        <f>SUM(U110,Z110,AE110,AJ110,AO110,AT110,AY110,BD110,BI110,BN110,BS110,BX110)</f>
        <v>42</v>
      </c>
      <c r="Q110" s="472"/>
      <c r="R110" s="469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69"/>
      <c r="AC110" s="471"/>
      <c r="AD110" s="471"/>
      <c r="AE110" s="471"/>
      <c r="AF110" s="473"/>
      <c r="AG110" s="471"/>
      <c r="AH110" s="471"/>
      <c r="AI110" s="471"/>
      <c r="AJ110" s="471"/>
      <c r="AK110" s="473"/>
      <c r="AL110" s="469"/>
      <c r="AM110" s="471"/>
      <c r="AN110" s="471"/>
      <c r="AO110" s="471"/>
      <c r="AP110" s="471"/>
      <c r="AQ110" s="471"/>
      <c r="AR110" s="471"/>
      <c r="AS110" s="471"/>
      <c r="AT110" s="471"/>
      <c r="AU110" s="471"/>
      <c r="AV110" s="318"/>
      <c r="AW110" s="321"/>
      <c r="AX110" s="344"/>
      <c r="AY110" s="344"/>
      <c r="AZ110" s="321"/>
      <c r="BA110" s="321"/>
      <c r="BB110" s="321"/>
      <c r="BC110" s="344"/>
      <c r="BD110" s="344"/>
      <c r="BE110" s="360"/>
      <c r="BF110" s="356"/>
      <c r="BG110" s="321"/>
      <c r="BH110" s="344"/>
      <c r="BI110" s="344"/>
      <c r="BJ110" s="356"/>
      <c r="BK110" s="321"/>
      <c r="BL110" s="321"/>
      <c r="BM110" s="344"/>
      <c r="BN110" s="344"/>
      <c r="BO110" s="320"/>
      <c r="BP110" s="474">
        <v>64</v>
      </c>
      <c r="BQ110" s="358">
        <f>SUM(BR110:BS110)</f>
        <v>42</v>
      </c>
      <c r="BR110" s="475"/>
      <c r="BS110" s="475">
        <v>42</v>
      </c>
      <c r="BT110" s="476"/>
      <c r="BU110" s="477"/>
      <c r="BV110" s="352"/>
      <c r="BW110" s="475"/>
      <c r="BX110" s="475"/>
      <c r="BY110" s="478"/>
      <c r="BZ110" s="262">
        <f>SUM(V110,AA110,AF110,AK110,AP110,AU110,AZ110,BE110,BJ110,BO110,BT110,BY110)</f>
        <v>0</v>
      </c>
      <c r="CA110" s="584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</row>
    <row r="111" spans="1:133" ht="49.5" customHeight="1">
      <c r="A111" s="561"/>
      <c r="H111" s="537" t="s">
        <v>396</v>
      </c>
      <c r="I111" s="204" t="s">
        <v>92</v>
      </c>
      <c r="J111" s="469"/>
      <c r="K111" s="461"/>
      <c r="L111" s="311">
        <f>SUM(R111,W111,AB111,AG111,AL111,AQ111,AV111,BA111,BF111,BK111,BP111,BU111)</f>
        <v>64</v>
      </c>
      <c r="M111" s="470">
        <f>SUM(N111:Q111)</f>
        <v>42</v>
      </c>
      <c r="N111" s="469">
        <f>SUM(T111,Y111,AD111,AI111,AN111,AS111,AX111,BC111,BH111,BM111,BR111,BW111)</f>
        <v>0</v>
      </c>
      <c r="O111" s="471"/>
      <c r="P111" s="471">
        <f>SUM(U111,Z111,AE111,AJ111,AO111,AT111,AY111,BD111,BI111,BN111,BS111,BX111)</f>
        <v>42</v>
      </c>
      <c r="Q111" s="472"/>
      <c r="R111" s="469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69"/>
      <c r="AC111" s="471"/>
      <c r="AD111" s="471"/>
      <c r="AE111" s="471"/>
      <c r="AF111" s="473"/>
      <c r="AG111" s="471"/>
      <c r="AH111" s="471"/>
      <c r="AI111" s="471"/>
      <c r="AJ111" s="471"/>
      <c r="AK111" s="473"/>
      <c r="AL111" s="469"/>
      <c r="AM111" s="471"/>
      <c r="AN111" s="471"/>
      <c r="AO111" s="471"/>
      <c r="AP111" s="471"/>
      <c r="AQ111" s="471"/>
      <c r="AR111" s="471"/>
      <c r="AS111" s="471"/>
      <c r="AT111" s="471"/>
      <c r="AU111" s="471"/>
      <c r="AV111" s="318"/>
      <c r="AW111" s="321"/>
      <c r="AX111" s="344"/>
      <c r="AY111" s="344"/>
      <c r="AZ111" s="321"/>
      <c r="BA111" s="321"/>
      <c r="BB111" s="321"/>
      <c r="BC111" s="344"/>
      <c r="BD111" s="344"/>
      <c r="BE111" s="360"/>
      <c r="BF111" s="356"/>
      <c r="BG111" s="321"/>
      <c r="BH111" s="344"/>
      <c r="BI111" s="344"/>
      <c r="BJ111" s="356"/>
      <c r="BK111" s="321"/>
      <c r="BL111" s="321"/>
      <c r="BM111" s="344"/>
      <c r="BN111" s="344"/>
      <c r="BO111" s="320"/>
      <c r="BP111" s="474">
        <v>64</v>
      </c>
      <c r="BQ111" s="477">
        <v>42</v>
      </c>
      <c r="BR111" s="475"/>
      <c r="BS111" s="475">
        <v>42</v>
      </c>
      <c r="BT111" s="476"/>
      <c r="BU111" s="477"/>
      <c r="BV111" s="352"/>
      <c r="BW111" s="475"/>
      <c r="BX111" s="475"/>
      <c r="BY111" s="478"/>
      <c r="BZ111" s="262">
        <f>SUM(V111,AA111,AF111,AK111,AP111,AU111,AZ111,BE111,BJ111,BO111,BT111,BY111)</f>
        <v>0</v>
      </c>
      <c r="CA111" s="584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</row>
    <row r="112" spans="1:133" ht="48.75" customHeight="1">
      <c r="A112" s="561"/>
      <c r="H112" s="537" t="s">
        <v>397</v>
      </c>
      <c r="I112" s="204" t="s">
        <v>379</v>
      </c>
      <c r="J112" s="469"/>
      <c r="K112" s="479" t="s">
        <v>188</v>
      </c>
      <c r="L112" s="311">
        <f>SUM(R112,W112,AB112,AG112,AL112,AQ112,AV112,BA112,BF112,BK112,BP112,BU112)</f>
        <v>768</v>
      </c>
      <c r="M112" s="470">
        <f>SUM(N112:Q112)</f>
        <v>480</v>
      </c>
      <c r="N112" s="469">
        <f>SUM(T112,Y112,AD112,AI112,AN112,AS112,AX112,BC112,BH112,BM112,BR112,BW112)</f>
        <v>4</v>
      </c>
      <c r="O112" s="471"/>
      <c r="P112" s="471">
        <f>SUM(U112,Z112,AE112,AJ112,AO112,AT112,AY112,BD112,BI112,BN112,BS112,BX112)</f>
        <v>476</v>
      </c>
      <c r="Q112" s="472"/>
      <c r="R112" s="469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69"/>
      <c r="AC112" s="471"/>
      <c r="AD112" s="471"/>
      <c r="AE112" s="471"/>
      <c r="AF112" s="473"/>
      <c r="AG112" s="471"/>
      <c r="AH112" s="471"/>
      <c r="AI112" s="471"/>
      <c r="AJ112" s="471"/>
      <c r="AK112" s="473"/>
      <c r="AL112" s="469"/>
      <c r="AM112" s="471"/>
      <c r="AN112" s="471"/>
      <c r="AO112" s="471"/>
      <c r="AP112" s="471"/>
      <c r="AQ112" s="471"/>
      <c r="AR112" s="471"/>
      <c r="AS112" s="471"/>
      <c r="AT112" s="471"/>
      <c r="AU112" s="471"/>
      <c r="AV112" s="318"/>
      <c r="AW112" s="321"/>
      <c r="AX112" s="344"/>
      <c r="AY112" s="344"/>
      <c r="AZ112" s="321"/>
      <c r="BA112" s="321"/>
      <c r="BB112" s="321"/>
      <c r="BC112" s="344"/>
      <c r="BD112" s="344"/>
      <c r="BE112" s="360"/>
      <c r="BF112" s="356"/>
      <c r="BG112" s="321"/>
      <c r="BH112" s="344"/>
      <c r="BI112" s="344"/>
      <c r="BJ112" s="356"/>
      <c r="BK112" s="321"/>
      <c r="BL112" s="321"/>
      <c r="BM112" s="344"/>
      <c r="BN112" s="344"/>
      <c r="BO112" s="320"/>
      <c r="BP112" s="363">
        <v>336</v>
      </c>
      <c r="BQ112" s="480">
        <f>SUM(BR112:BS112)</f>
        <v>224</v>
      </c>
      <c r="BR112" s="355"/>
      <c r="BS112" s="355">
        <v>224</v>
      </c>
      <c r="BT112" s="356">
        <v>9</v>
      </c>
      <c r="BU112" s="358">
        <v>432</v>
      </c>
      <c r="BV112" s="480">
        <f>SUM(BW112:BX112)</f>
        <v>256</v>
      </c>
      <c r="BW112" s="355">
        <v>4</v>
      </c>
      <c r="BX112" s="355">
        <v>252</v>
      </c>
      <c r="BY112" s="360">
        <v>12</v>
      </c>
      <c r="BZ112" s="262">
        <f t="shared" si="11"/>
        <v>21</v>
      </c>
      <c r="CA112" s="584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</row>
    <row r="113" spans="1:133" ht="48.75" customHeight="1">
      <c r="A113" s="561"/>
      <c r="H113" s="537" t="s">
        <v>398</v>
      </c>
      <c r="I113" s="204" t="s">
        <v>89</v>
      </c>
      <c r="J113" s="469"/>
      <c r="K113" s="479">
        <v>11</v>
      </c>
      <c r="L113" s="311">
        <f>SUM(R113,W113,AB113,AG113,AL113,AQ113,AV113,BA113,BF113,BK113,BP113,BU113)</f>
        <v>126</v>
      </c>
      <c r="M113" s="470">
        <f>SUM(N113:Q113)</f>
        <v>84</v>
      </c>
      <c r="N113" s="469">
        <f>SUM(T113,Y113,AD113,AI113,AN113,AS113,AX113,BC113,BH113,BM113,BR113,BW113)</f>
        <v>0</v>
      </c>
      <c r="O113" s="471"/>
      <c r="P113" s="471">
        <f>SUM(U113,Z113,AE113,AJ113,AO113,AT113,AY113,BD113,BI113,BN113,BS113,BX113)</f>
        <v>84</v>
      </c>
      <c r="Q113" s="472"/>
      <c r="R113" s="469"/>
      <c r="S113" s="471"/>
      <c r="T113" s="471"/>
      <c r="U113" s="471"/>
      <c r="V113" s="471"/>
      <c r="W113" s="471"/>
      <c r="X113" s="471"/>
      <c r="Y113" s="471"/>
      <c r="Z113" s="471"/>
      <c r="AA113" s="471"/>
      <c r="AB113" s="469"/>
      <c r="AC113" s="471"/>
      <c r="AD113" s="471"/>
      <c r="AE113" s="471"/>
      <c r="AF113" s="473"/>
      <c r="AG113" s="471"/>
      <c r="AH113" s="471"/>
      <c r="AI113" s="471"/>
      <c r="AJ113" s="471"/>
      <c r="AK113" s="473"/>
      <c r="AL113" s="469"/>
      <c r="AM113" s="471"/>
      <c r="AN113" s="471"/>
      <c r="AO113" s="471"/>
      <c r="AP113" s="471"/>
      <c r="AQ113" s="471"/>
      <c r="AR113" s="471"/>
      <c r="AS113" s="471"/>
      <c r="AT113" s="471"/>
      <c r="AU113" s="471"/>
      <c r="AV113" s="318"/>
      <c r="AW113" s="321"/>
      <c r="AX113" s="344"/>
      <c r="AY113" s="344"/>
      <c r="AZ113" s="321"/>
      <c r="BA113" s="321"/>
      <c r="BB113" s="321"/>
      <c r="BC113" s="344"/>
      <c r="BD113" s="344"/>
      <c r="BE113" s="360"/>
      <c r="BF113" s="356"/>
      <c r="BG113" s="321"/>
      <c r="BH113" s="344"/>
      <c r="BI113" s="344"/>
      <c r="BJ113" s="356"/>
      <c r="BK113" s="321"/>
      <c r="BL113" s="321"/>
      <c r="BM113" s="344"/>
      <c r="BN113" s="344"/>
      <c r="BO113" s="320"/>
      <c r="BP113" s="474">
        <v>126</v>
      </c>
      <c r="BQ113" s="477">
        <f>SUM(BR113:BS113)</f>
        <v>84</v>
      </c>
      <c r="BR113" s="475"/>
      <c r="BS113" s="475">
        <v>84</v>
      </c>
      <c r="BT113" s="476">
        <v>3</v>
      </c>
      <c r="BU113" s="477"/>
      <c r="BV113" s="352">
        <f>SUM(BW113:BX113)</f>
        <v>0</v>
      </c>
      <c r="BW113" s="475"/>
      <c r="BX113" s="475"/>
      <c r="BY113" s="478"/>
      <c r="BZ113" s="262">
        <f t="shared" si="11"/>
        <v>3</v>
      </c>
      <c r="CA113" s="584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</row>
    <row r="114" spans="1:133" ht="60.75" customHeight="1">
      <c r="A114" s="561"/>
      <c r="H114" s="70" t="s">
        <v>399</v>
      </c>
      <c r="I114" s="191" t="s">
        <v>384</v>
      </c>
      <c r="J114" s="469"/>
      <c r="K114" s="461">
        <v>12</v>
      </c>
      <c r="L114" s="311"/>
      <c r="M114" s="470"/>
      <c r="N114" s="469"/>
      <c r="O114" s="471"/>
      <c r="P114" s="471"/>
      <c r="Q114" s="472"/>
      <c r="R114" s="469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69"/>
      <c r="AC114" s="471"/>
      <c r="AD114" s="471"/>
      <c r="AE114" s="471"/>
      <c r="AF114" s="473"/>
      <c r="AG114" s="471"/>
      <c r="AH114" s="471"/>
      <c r="AI114" s="471"/>
      <c r="AJ114" s="471"/>
      <c r="AK114" s="473"/>
      <c r="AL114" s="469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318"/>
      <c r="AW114" s="321"/>
      <c r="AX114" s="344"/>
      <c r="AY114" s="344"/>
      <c r="AZ114" s="321"/>
      <c r="BA114" s="321"/>
      <c r="BB114" s="321"/>
      <c r="BC114" s="344"/>
      <c r="BD114" s="344"/>
      <c r="BE114" s="360"/>
      <c r="BF114" s="356"/>
      <c r="BG114" s="321"/>
      <c r="BH114" s="344"/>
      <c r="BI114" s="344"/>
      <c r="BJ114" s="356"/>
      <c r="BK114" s="321"/>
      <c r="BL114" s="321"/>
      <c r="BM114" s="344"/>
      <c r="BN114" s="344"/>
      <c r="BO114" s="320"/>
      <c r="BP114" s="474"/>
      <c r="BQ114" s="477"/>
      <c r="BR114" s="475"/>
      <c r="BS114" s="475"/>
      <c r="BT114" s="476"/>
      <c r="BU114" s="477"/>
      <c r="BV114" s="477"/>
      <c r="BW114" s="475"/>
      <c r="BX114" s="475"/>
      <c r="BY114" s="478">
        <v>3</v>
      </c>
      <c r="BZ114" s="262">
        <f t="shared" si="11"/>
        <v>3</v>
      </c>
      <c r="CA114" s="563" t="s">
        <v>621</v>
      </c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</row>
    <row r="115" spans="1:133" ht="24.75" customHeight="1">
      <c r="A115" s="561"/>
      <c r="H115" s="537" t="s">
        <v>400</v>
      </c>
      <c r="I115" s="204" t="s">
        <v>381</v>
      </c>
      <c r="J115" s="469"/>
      <c r="K115" s="461"/>
      <c r="L115" s="311">
        <f>SUM(R115,W115,AB115,AG115,AL115,AQ115,AV115,BA115,BF115,BK115,BP115,BU115)</f>
        <v>54</v>
      </c>
      <c r="M115" s="470">
        <f>SUM(N115:Q115)</f>
        <v>35</v>
      </c>
      <c r="N115" s="469">
        <f>SUM(T115,Y115,AD115,AI115,AN115,AS115,AX115,BC115,BH115,BM115,BR115,BW115)</f>
        <v>0</v>
      </c>
      <c r="O115" s="471"/>
      <c r="P115" s="471">
        <f>SUM(U115,Z115,AE115,AJ115,AO115,AT115,AY115,BD115,BI115,BN115,BS115,BX115)</f>
        <v>35</v>
      </c>
      <c r="Q115" s="472"/>
      <c r="R115" s="469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69"/>
      <c r="AC115" s="471"/>
      <c r="AD115" s="471"/>
      <c r="AE115" s="471"/>
      <c r="AF115" s="473"/>
      <c r="AG115" s="471"/>
      <c r="AH115" s="471"/>
      <c r="AI115" s="471"/>
      <c r="AJ115" s="471"/>
      <c r="AK115" s="473"/>
      <c r="AL115" s="469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318"/>
      <c r="AW115" s="321"/>
      <c r="AX115" s="344"/>
      <c r="AY115" s="344"/>
      <c r="AZ115" s="321"/>
      <c r="BA115" s="321"/>
      <c r="BB115" s="321"/>
      <c r="BC115" s="344"/>
      <c r="BD115" s="344"/>
      <c r="BE115" s="360"/>
      <c r="BF115" s="356"/>
      <c r="BG115" s="321"/>
      <c r="BH115" s="344"/>
      <c r="BI115" s="344"/>
      <c r="BJ115" s="356"/>
      <c r="BK115" s="321"/>
      <c r="BL115" s="321"/>
      <c r="BM115" s="344"/>
      <c r="BN115" s="344"/>
      <c r="BO115" s="320"/>
      <c r="BP115" s="474"/>
      <c r="BQ115" s="477">
        <f>SUM(BR115:BS115)</f>
        <v>0</v>
      </c>
      <c r="BR115" s="475"/>
      <c r="BS115" s="475"/>
      <c r="BT115" s="476"/>
      <c r="BU115" s="477">
        <v>54</v>
      </c>
      <c r="BV115" s="358">
        <f>SUM(BW115:BX115)</f>
        <v>35</v>
      </c>
      <c r="BW115" s="475"/>
      <c r="BX115" s="475">
        <v>35</v>
      </c>
      <c r="BY115" s="478"/>
      <c r="BZ115" s="285"/>
      <c r="CA115" s="584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</row>
    <row r="116" spans="1:133" ht="51" customHeight="1">
      <c r="A116" s="561"/>
      <c r="H116" s="537" t="s">
        <v>401</v>
      </c>
      <c r="I116" s="204" t="s">
        <v>382</v>
      </c>
      <c r="J116" s="469"/>
      <c r="K116" s="461"/>
      <c r="L116" s="311">
        <f>SUM(R116,W116,AB116,AG116,AL116,AQ116,AV116,BA116,BF116,BK116,BP116,BU116)</f>
        <v>36</v>
      </c>
      <c r="M116" s="470">
        <f>SUM(N116:Q116)</f>
        <v>21</v>
      </c>
      <c r="N116" s="469">
        <f>SUM(T116,Y116,AD116,AI116,AN116,AS116,AX116,BC116,BH116,BM116,BR116,BW116)</f>
        <v>0</v>
      </c>
      <c r="O116" s="471"/>
      <c r="P116" s="471">
        <f>SUM(U116,Z116,AE116,AJ116,AO116,AT116,AY116,BD116,BI116,BN116,BS116,BX116)</f>
        <v>21</v>
      </c>
      <c r="Q116" s="472"/>
      <c r="R116" s="469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69"/>
      <c r="AC116" s="471"/>
      <c r="AD116" s="471"/>
      <c r="AE116" s="471"/>
      <c r="AF116" s="473"/>
      <c r="AG116" s="471"/>
      <c r="AH116" s="471"/>
      <c r="AI116" s="471"/>
      <c r="AJ116" s="471"/>
      <c r="AK116" s="473"/>
      <c r="AL116" s="469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318"/>
      <c r="AW116" s="321"/>
      <c r="AX116" s="344"/>
      <c r="AY116" s="344"/>
      <c r="AZ116" s="321"/>
      <c r="BA116" s="321"/>
      <c r="BB116" s="321"/>
      <c r="BC116" s="344"/>
      <c r="BD116" s="344"/>
      <c r="BE116" s="360"/>
      <c r="BF116" s="356"/>
      <c r="BG116" s="321"/>
      <c r="BH116" s="344"/>
      <c r="BI116" s="344"/>
      <c r="BJ116" s="356"/>
      <c r="BK116" s="321"/>
      <c r="BL116" s="321"/>
      <c r="BM116" s="344"/>
      <c r="BN116" s="344"/>
      <c r="BO116" s="320"/>
      <c r="BP116" s="474"/>
      <c r="BQ116" s="477"/>
      <c r="BR116" s="475"/>
      <c r="BS116" s="475"/>
      <c r="BT116" s="476"/>
      <c r="BU116" s="477">
        <v>36</v>
      </c>
      <c r="BV116" s="358">
        <f>SUM(BW116:BX116)</f>
        <v>21</v>
      </c>
      <c r="BW116" s="475"/>
      <c r="BX116" s="475">
        <v>21</v>
      </c>
      <c r="BY116" s="478"/>
      <c r="BZ116" s="285"/>
      <c r="CA116" s="584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</row>
    <row r="117" spans="1:133" ht="25.5" customHeight="1">
      <c r="A117" s="561"/>
      <c r="H117" s="537" t="s">
        <v>402</v>
      </c>
      <c r="I117" s="204" t="s">
        <v>95</v>
      </c>
      <c r="J117" s="469"/>
      <c r="K117" s="461">
        <v>12</v>
      </c>
      <c r="L117" s="311">
        <f>SUM(R117,W117,AB117,AG117,AL117,AQ117,AV117,BA117,BF117,BK117,BP117,BU117)</f>
        <v>90</v>
      </c>
      <c r="M117" s="470">
        <f>SUM(N117:Q117)</f>
        <v>42</v>
      </c>
      <c r="N117" s="469">
        <f>SUM(T117,Y117,AD117,AI117,AN117,AS117,AX117,BC117,BH117,BM117,BR117,BW117)</f>
        <v>0</v>
      </c>
      <c r="O117" s="471"/>
      <c r="P117" s="471">
        <f>SUM(U117,Z117,AE117,AJ117,AO117,AT117,AY117,BD117,BI117,BN117,BS117,BX117)</f>
        <v>42</v>
      </c>
      <c r="Q117" s="472"/>
      <c r="R117" s="469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69"/>
      <c r="AC117" s="471"/>
      <c r="AD117" s="471"/>
      <c r="AE117" s="471"/>
      <c r="AF117" s="473"/>
      <c r="AG117" s="471"/>
      <c r="AH117" s="471"/>
      <c r="AI117" s="471"/>
      <c r="AJ117" s="471"/>
      <c r="AK117" s="473"/>
      <c r="AL117" s="469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318"/>
      <c r="AW117" s="321"/>
      <c r="AX117" s="344"/>
      <c r="AY117" s="344"/>
      <c r="AZ117" s="321"/>
      <c r="BA117" s="321"/>
      <c r="BB117" s="321"/>
      <c r="BC117" s="344"/>
      <c r="BD117" s="344"/>
      <c r="BE117" s="360"/>
      <c r="BF117" s="356"/>
      <c r="BG117" s="321"/>
      <c r="BH117" s="344"/>
      <c r="BI117" s="344"/>
      <c r="BJ117" s="356"/>
      <c r="BK117" s="321"/>
      <c r="BL117" s="321"/>
      <c r="BM117" s="344"/>
      <c r="BN117" s="344"/>
      <c r="BO117" s="320"/>
      <c r="BP117" s="474"/>
      <c r="BQ117" s="477">
        <f>SUM(BR117:BS117)</f>
        <v>0</v>
      </c>
      <c r="BR117" s="475"/>
      <c r="BS117" s="475"/>
      <c r="BT117" s="476"/>
      <c r="BU117" s="477">
        <v>90</v>
      </c>
      <c r="BV117" s="358">
        <f>SUM(BW117:BX117)</f>
        <v>42</v>
      </c>
      <c r="BW117" s="475"/>
      <c r="BX117" s="475">
        <v>42</v>
      </c>
      <c r="BY117" s="478">
        <v>3</v>
      </c>
      <c r="BZ117" s="262">
        <f t="shared" si="11"/>
        <v>3</v>
      </c>
      <c r="CA117" s="584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</row>
    <row r="118" spans="1:133" ht="48.75" customHeight="1">
      <c r="A118" s="561"/>
      <c r="H118" s="537" t="s">
        <v>403</v>
      </c>
      <c r="I118" s="204" t="s">
        <v>380</v>
      </c>
      <c r="J118" s="469"/>
      <c r="K118" s="479">
        <v>12</v>
      </c>
      <c r="L118" s="311">
        <f>SUM(R118,W118,AB118,AG118,AL118,AQ118,AV118,BA118,BF118,BK118,BP118,BU118)</f>
        <v>108</v>
      </c>
      <c r="M118" s="470">
        <f>SUM(N118:Q118)</f>
        <v>70</v>
      </c>
      <c r="N118" s="469">
        <f>SUM(T118,Y118,AD118,AI118,AN118,AS118,AX118,BC118,BH118,BM118,BR118,BW118)</f>
        <v>0</v>
      </c>
      <c r="O118" s="471"/>
      <c r="P118" s="471">
        <f>SUM(U118,Z118,AE118,AJ118,AO118,AT118,AY118,BD118,BI118,BN118,BS118,BX118)</f>
        <v>70</v>
      </c>
      <c r="Q118" s="472"/>
      <c r="R118" s="469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69"/>
      <c r="AC118" s="471"/>
      <c r="AD118" s="471"/>
      <c r="AE118" s="471"/>
      <c r="AF118" s="473"/>
      <c r="AG118" s="471"/>
      <c r="AH118" s="471"/>
      <c r="AI118" s="471"/>
      <c r="AJ118" s="471"/>
      <c r="AK118" s="473"/>
      <c r="AL118" s="469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318"/>
      <c r="AW118" s="321"/>
      <c r="AX118" s="344"/>
      <c r="AY118" s="344"/>
      <c r="AZ118" s="321"/>
      <c r="BA118" s="321"/>
      <c r="BB118" s="321"/>
      <c r="BC118" s="344"/>
      <c r="BD118" s="344"/>
      <c r="BE118" s="360"/>
      <c r="BF118" s="356"/>
      <c r="BG118" s="321"/>
      <c r="BH118" s="344"/>
      <c r="BI118" s="344"/>
      <c r="BJ118" s="356"/>
      <c r="BK118" s="321"/>
      <c r="BL118" s="321"/>
      <c r="BM118" s="344"/>
      <c r="BN118" s="344"/>
      <c r="BO118" s="320"/>
      <c r="BP118" s="474"/>
      <c r="BQ118" s="477">
        <f>SUM(BR118:BS118)</f>
        <v>0</v>
      </c>
      <c r="BR118" s="475"/>
      <c r="BS118" s="475"/>
      <c r="BT118" s="356"/>
      <c r="BU118" s="358">
        <v>108</v>
      </c>
      <c r="BV118" s="352">
        <f>SUM(BW118:BX118)</f>
        <v>70</v>
      </c>
      <c r="BW118" s="475"/>
      <c r="BX118" s="475">
        <v>70</v>
      </c>
      <c r="BY118" s="478">
        <v>3</v>
      </c>
      <c r="BZ118" s="262">
        <f t="shared" si="11"/>
        <v>3</v>
      </c>
      <c r="CA118" s="584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</row>
    <row r="119" spans="1:133" ht="51" customHeight="1" thickBot="1">
      <c r="A119" s="561"/>
      <c r="H119" s="537" t="s">
        <v>404</v>
      </c>
      <c r="I119" s="204" t="s">
        <v>90</v>
      </c>
      <c r="J119" s="469"/>
      <c r="K119" s="479">
        <v>12</v>
      </c>
      <c r="L119" s="311">
        <f>SUM(R119,W119,AB119,AG119,AL119,AQ119,AV119,BA119,BF119,BK119,BP119,BU119)</f>
        <v>90</v>
      </c>
      <c r="M119" s="470">
        <f>SUM(N119:Q119)</f>
        <v>56</v>
      </c>
      <c r="N119" s="469">
        <f>SUM(T119,Y119,AD119,AI119,AN119,AS119,AX119,BC119,BH119,BM119,BR119,BW119)</f>
        <v>0</v>
      </c>
      <c r="O119" s="471"/>
      <c r="P119" s="471">
        <f>SUM(U119,Z119,AE119,AJ119,AO119,AT119,AY119,BD119,BI119,BN119,BS119,BX119)</f>
        <v>56</v>
      </c>
      <c r="Q119" s="472"/>
      <c r="R119" s="469"/>
      <c r="S119" s="471"/>
      <c r="T119" s="471"/>
      <c r="U119" s="471"/>
      <c r="V119" s="471"/>
      <c r="W119" s="471"/>
      <c r="X119" s="471"/>
      <c r="Y119" s="471"/>
      <c r="Z119" s="471"/>
      <c r="AA119" s="471"/>
      <c r="AB119" s="469"/>
      <c r="AC119" s="471"/>
      <c r="AD119" s="471"/>
      <c r="AE119" s="471"/>
      <c r="AF119" s="473"/>
      <c r="AG119" s="471"/>
      <c r="AH119" s="471"/>
      <c r="AI119" s="471"/>
      <c r="AJ119" s="471"/>
      <c r="AK119" s="473"/>
      <c r="AL119" s="469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318"/>
      <c r="AW119" s="321"/>
      <c r="AX119" s="344"/>
      <c r="AY119" s="344"/>
      <c r="AZ119" s="321"/>
      <c r="BA119" s="321"/>
      <c r="BB119" s="321"/>
      <c r="BC119" s="344"/>
      <c r="BD119" s="344"/>
      <c r="BE119" s="360"/>
      <c r="BF119" s="356"/>
      <c r="BG119" s="321"/>
      <c r="BH119" s="344"/>
      <c r="BI119" s="344"/>
      <c r="BJ119" s="356"/>
      <c r="BK119" s="321"/>
      <c r="BL119" s="321"/>
      <c r="BM119" s="344"/>
      <c r="BN119" s="344"/>
      <c r="BO119" s="320"/>
      <c r="BP119" s="474"/>
      <c r="BQ119" s="477"/>
      <c r="BR119" s="475"/>
      <c r="BS119" s="475"/>
      <c r="BT119" s="476"/>
      <c r="BU119" s="477">
        <v>90</v>
      </c>
      <c r="BV119" s="477">
        <f>SUM(BW119:BX119)</f>
        <v>56</v>
      </c>
      <c r="BW119" s="475"/>
      <c r="BX119" s="475">
        <v>56</v>
      </c>
      <c r="BY119" s="478">
        <v>3</v>
      </c>
      <c r="BZ119" s="262">
        <f t="shared" si="11"/>
        <v>3</v>
      </c>
      <c r="CA119" s="586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</row>
    <row r="120" spans="1:133" ht="51" customHeight="1" collapsed="1">
      <c r="A120" s="561"/>
      <c r="C120" s="41">
        <v>2</v>
      </c>
      <c r="D120" s="41">
        <v>3</v>
      </c>
      <c r="E120" s="41">
        <v>4</v>
      </c>
      <c r="H120" s="77" t="s">
        <v>581</v>
      </c>
      <c r="I120" s="177" t="s">
        <v>140</v>
      </c>
      <c r="J120" s="286"/>
      <c r="K120" s="287"/>
      <c r="L120" s="288"/>
      <c r="M120" s="289"/>
      <c r="N120" s="288"/>
      <c r="O120" s="290"/>
      <c r="P120" s="290"/>
      <c r="Q120" s="291"/>
      <c r="R120" s="288"/>
      <c r="S120" s="290"/>
      <c r="T120" s="292"/>
      <c r="U120" s="292"/>
      <c r="V120" s="293"/>
      <c r="W120" s="290"/>
      <c r="X120" s="290"/>
      <c r="Y120" s="292"/>
      <c r="Z120" s="292"/>
      <c r="AA120" s="293"/>
      <c r="AB120" s="288"/>
      <c r="AC120" s="290"/>
      <c r="AD120" s="292"/>
      <c r="AE120" s="292"/>
      <c r="AF120" s="293"/>
      <c r="AG120" s="290"/>
      <c r="AH120" s="290"/>
      <c r="AI120" s="294"/>
      <c r="AJ120" s="292"/>
      <c r="AK120" s="293"/>
      <c r="AL120" s="288"/>
      <c r="AM120" s="290"/>
      <c r="AN120" s="292"/>
      <c r="AO120" s="292"/>
      <c r="AP120" s="293"/>
      <c r="AQ120" s="290"/>
      <c r="AR120" s="290"/>
      <c r="AS120" s="292"/>
      <c r="AT120" s="292"/>
      <c r="AU120" s="293"/>
      <c r="AV120" s="288"/>
      <c r="AW120" s="290"/>
      <c r="AX120" s="292"/>
      <c r="AY120" s="292"/>
      <c r="AZ120" s="293"/>
      <c r="BA120" s="290"/>
      <c r="BB120" s="290"/>
      <c r="BC120" s="292"/>
      <c r="BD120" s="292"/>
      <c r="BE120" s="293"/>
      <c r="BF120" s="288"/>
      <c r="BG120" s="290"/>
      <c r="BH120" s="292"/>
      <c r="BI120" s="292"/>
      <c r="BJ120" s="293"/>
      <c r="BK120" s="290"/>
      <c r="BL120" s="290"/>
      <c r="BM120" s="292"/>
      <c r="BN120" s="292"/>
      <c r="BO120" s="293"/>
      <c r="BP120" s="288"/>
      <c r="BQ120" s="290"/>
      <c r="BR120" s="292"/>
      <c r="BS120" s="292"/>
      <c r="BT120" s="295"/>
      <c r="BU120" s="290"/>
      <c r="BV120" s="290"/>
      <c r="BW120" s="292"/>
      <c r="BX120" s="292"/>
      <c r="BY120" s="295"/>
      <c r="BZ120" s="296"/>
      <c r="CA120" s="587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</row>
    <row r="121" spans="1:133" ht="101.25" customHeight="1">
      <c r="A121" s="561"/>
      <c r="C121" s="41">
        <v>2</v>
      </c>
      <c r="H121" s="76" t="s">
        <v>582</v>
      </c>
      <c r="I121" s="204" t="s">
        <v>522</v>
      </c>
      <c r="J121" s="469"/>
      <c r="K121" s="373" t="s">
        <v>432</v>
      </c>
      <c r="L121" s="481" t="s">
        <v>185</v>
      </c>
      <c r="M121" s="482" t="s">
        <v>145</v>
      </c>
      <c r="N121" s="483" t="s">
        <v>183</v>
      </c>
      <c r="O121" s="484"/>
      <c r="P121" s="484"/>
      <c r="Q121" s="373" t="s">
        <v>352</v>
      </c>
      <c r="R121" s="485"/>
      <c r="S121" s="486"/>
      <c r="T121" s="487"/>
      <c r="U121" s="487"/>
      <c r="V121" s="488"/>
      <c r="W121" s="489"/>
      <c r="X121" s="486"/>
      <c r="Y121" s="487"/>
      <c r="Z121" s="487"/>
      <c r="AA121" s="490"/>
      <c r="AB121" s="491" t="s">
        <v>185</v>
      </c>
      <c r="AC121" s="486" t="s">
        <v>145</v>
      </c>
      <c r="AD121" s="487" t="s">
        <v>183</v>
      </c>
      <c r="AE121" s="487" t="s">
        <v>352</v>
      </c>
      <c r="AF121" s="473"/>
      <c r="AG121" s="314"/>
      <c r="AH121" s="471"/>
      <c r="AI121" s="475"/>
      <c r="AJ121" s="475"/>
      <c r="AK121" s="314"/>
      <c r="AL121" s="492"/>
      <c r="AM121" s="471"/>
      <c r="AN121" s="475"/>
      <c r="AO121" s="475"/>
      <c r="AP121" s="473"/>
      <c r="AQ121" s="314"/>
      <c r="AR121" s="471"/>
      <c r="AS121" s="475"/>
      <c r="AT121" s="475"/>
      <c r="AU121" s="493"/>
      <c r="AV121" s="311"/>
      <c r="AW121" s="471"/>
      <c r="AX121" s="475"/>
      <c r="AY121" s="475"/>
      <c r="AZ121" s="473"/>
      <c r="BA121" s="314"/>
      <c r="BB121" s="471"/>
      <c r="BC121" s="475"/>
      <c r="BD121" s="475"/>
      <c r="BE121" s="493"/>
      <c r="BF121" s="311"/>
      <c r="BG121" s="471"/>
      <c r="BH121" s="475"/>
      <c r="BI121" s="475"/>
      <c r="BJ121" s="473"/>
      <c r="BK121" s="314"/>
      <c r="BL121" s="471"/>
      <c r="BM121" s="475"/>
      <c r="BN121" s="475"/>
      <c r="BO121" s="493"/>
      <c r="BP121" s="311"/>
      <c r="BQ121" s="471"/>
      <c r="BR121" s="475"/>
      <c r="BS121" s="475"/>
      <c r="BT121" s="473"/>
      <c r="BU121" s="314"/>
      <c r="BV121" s="471"/>
      <c r="BW121" s="475"/>
      <c r="BX121" s="475"/>
      <c r="BY121" s="493"/>
      <c r="BZ121" s="297"/>
      <c r="CA121" s="559" t="str">
        <f>МАТРИЦА!B66</f>
        <v>СК-27</v>
      </c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</row>
    <row r="122" spans="1:133" ht="51" customHeight="1">
      <c r="A122" s="561"/>
      <c r="G122" s="41">
        <v>6</v>
      </c>
      <c r="H122" s="76" t="s">
        <v>583</v>
      </c>
      <c r="I122" s="204" t="s">
        <v>523</v>
      </c>
      <c r="J122" s="372"/>
      <c r="K122" s="319" t="s">
        <v>510</v>
      </c>
      <c r="L122" s="481" t="s">
        <v>185</v>
      </c>
      <c r="M122" s="482" t="s">
        <v>145</v>
      </c>
      <c r="N122" s="494">
        <f>SUM(T122,Y122,AD122,AI122,AN122,AS122,AX122,BC122,BH122,BM122,BR122,BW122)</f>
        <v>0</v>
      </c>
      <c r="O122" s="352"/>
      <c r="P122" s="484" t="s">
        <v>511</v>
      </c>
      <c r="Q122" s="376"/>
      <c r="R122" s="318"/>
      <c r="S122" s="352"/>
      <c r="T122" s="355"/>
      <c r="U122" s="355"/>
      <c r="V122" s="377"/>
      <c r="W122" s="321"/>
      <c r="X122" s="352"/>
      <c r="Y122" s="355"/>
      <c r="Z122" s="355"/>
      <c r="AA122" s="378"/>
      <c r="AB122" s="352"/>
      <c r="AC122" s="352"/>
      <c r="AD122" s="355"/>
      <c r="AE122" s="355"/>
      <c r="AF122" s="352"/>
      <c r="AG122" s="321"/>
      <c r="AH122" s="352"/>
      <c r="AI122" s="355"/>
      <c r="AJ122" s="355"/>
      <c r="AK122" s="321"/>
      <c r="AL122" s="318"/>
      <c r="AM122" s="352"/>
      <c r="AN122" s="355"/>
      <c r="AO122" s="355"/>
      <c r="AP122" s="377"/>
      <c r="AQ122" s="321"/>
      <c r="AR122" s="352"/>
      <c r="AS122" s="355"/>
      <c r="AT122" s="355"/>
      <c r="AU122" s="378"/>
      <c r="AV122" s="318"/>
      <c r="AW122" s="352"/>
      <c r="AX122" s="355"/>
      <c r="AY122" s="355"/>
      <c r="AZ122" s="377"/>
      <c r="BA122" s="321"/>
      <c r="BB122" s="352"/>
      <c r="BC122" s="355"/>
      <c r="BD122" s="355"/>
      <c r="BE122" s="378"/>
      <c r="BF122" s="318"/>
      <c r="BG122" s="352"/>
      <c r="BH122" s="355"/>
      <c r="BI122" s="355"/>
      <c r="BJ122" s="377"/>
      <c r="BK122" s="321"/>
      <c r="BL122" s="352"/>
      <c r="BM122" s="355"/>
      <c r="BN122" s="355"/>
      <c r="BO122" s="378"/>
      <c r="BP122" s="318"/>
      <c r="BQ122" s="352"/>
      <c r="BR122" s="355"/>
      <c r="BS122" s="355"/>
      <c r="BT122" s="321"/>
      <c r="BU122" s="424" t="s">
        <v>185</v>
      </c>
      <c r="BV122" s="484" t="s">
        <v>511</v>
      </c>
      <c r="BW122" s="355"/>
      <c r="BX122" s="355" t="s">
        <v>511</v>
      </c>
      <c r="BY122" s="322"/>
      <c r="BZ122" s="263">
        <f>SUM(V122,AA122,AF122,AK122,AP122,AU122,AZ122,BE122,BJ122,BO122,BT122,BY122)</f>
        <v>0</v>
      </c>
      <c r="CA122" s="559" t="s">
        <v>481</v>
      </c>
      <c r="CB122" s="21"/>
      <c r="CC122" s="21"/>
      <c r="CD122" s="21"/>
      <c r="CE122" s="21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</row>
    <row r="123" spans="1:133" ht="52.5" customHeight="1" thickBot="1">
      <c r="A123" s="561"/>
      <c r="D123" s="41">
        <v>3</v>
      </c>
      <c r="E123" s="41">
        <v>4</v>
      </c>
      <c r="H123" s="76" t="s">
        <v>584</v>
      </c>
      <c r="I123" s="204" t="s">
        <v>100</v>
      </c>
      <c r="J123" s="495"/>
      <c r="K123" s="496"/>
      <c r="L123" s="497" t="s">
        <v>457</v>
      </c>
      <c r="M123" s="498" t="s">
        <v>457</v>
      </c>
      <c r="N123" s="469"/>
      <c r="O123" s="471"/>
      <c r="P123" s="486" t="s">
        <v>457</v>
      </c>
      <c r="Q123" s="499"/>
      <c r="R123" s="500"/>
      <c r="S123" s="501"/>
      <c r="T123" s="502"/>
      <c r="U123" s="502"/>
      <c r="V123" s="503"/>
      <c r="W123" s="501"/>
      <c r="X123" s="501"/>
      <c r="Y123" s="502"/>
      <c r="Z123" s="502"/>
      <c r="AA123" s="503"/>
      <c r="AB123" s="500"/>
      <c r="AC123" s="501"/>
      <c r="AD123" s="502"/>
      <c r="AE123" s="502"/>
      <c r="AF123" s="503"/>
      <c r="AG123" s="501"/>
      <c r="AH123" s="501"/>
      <c r="AI123" s="504"/>
      <c r="AJ123" s="502"/>
      <c r="AK123" s="499"/>
      <c r="AL123" s="505" t="s">
        <v>139</v>
      </c>
      <c r="AM123" s="486" t="s">
        <v>139</v>
      </c>
      <c r="AN123" s="475"/>
      <c r="AO123" s="475" t="s">
        <v>139</v>
      </c>
      <c r="AP123" s="471"/>
      <c r="AQ123" s="486" t="s">
        <v>145</v>
      </c>
      <c r="AR123" s="486" t="s">
        <v>145</v>
      </c>
      <c r="AS123" s="475"/>
      <c r="AT123" s="475" t="s">
        <v>145</v>
      </c>
      <c r="AU123" s="472"/>
      <c r="AV123" s="486" t="s">
        <v>456</v>
      </c>
      <c r="AW123" s="486" t="s">
        <v>456</v>
      </c>
      <c r="AX123" s="475"/>
      <c r="AY123" s="475" t="s">
        <v>456</v>
      </c>
      <c r="AZ123" s="471"/>
      <c r="BA123" s="486" t="s">
        <v>145</v>
      </c>
      <c r="BB123" s="486" t="s">
        <v>145</v>
      </c>
      <c r="BC123" s="475"/>
      <c r="BD123" s="475" t="s">
        <v>145</v>
      </c>
      <c r="BE123" s="472"/>
      <c r="BF123" s="506" t="s">
        <v>179</v>
      </c>
      <c r="BG123" s="507" t="s">
        <v>179</v>
      </c>
      <c r="BH123" s="507"/>
      <c r="BI123" s="507" t="s">
        <v>179</v>
      </c>
      <c r="BJ123" s="508"/>
      <c r="BK123" s="507" t="s">
        <v>333</v>
      </c>
      <c r="BL123" s="507" t="s">
        <v>333</v>
      </c>
      <c r="BM123" s="509"/>
      <c r="BN123" s="509" t="s">
        <v>333</v>
      </c>
      <c r="BO123" s="508"/>
      <c r="BP123" s="500"/>
      <c r="BQ123" s="501"/>
      <c r="BR123" s="502"/>
      <c r="BS123" s="502"/>
      <c r="BT123" s="510"/>
      <c r="BU123" s="501"/>
      <c r="BV123" s="501"/>
      <c r="BW123" s="475"/>
      <c r="BX123" s="475"/>
      <c r="BY123" s="510"/>
      <c r="BZ123" s="298"/>
      <c r="CA123" s="588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</row>
    <row r="124" spans="1:133" ht="49.5" customHeight="1" thickBot="1">
      <c r="A124" s="561"/>
      <c r="B124" s="41">
        <v>1</v>
      </c>
      <c r="C124" s="41">
        <v>2</v>
      </c>
      <c r="D124" s="41">
        <v>3</v>
      </c>
      <c r="E124" s="41">
        <v>4</v>
      </c>
      <c r="H124" s="78" t="s">
        <v>585</v>
      </c>
      <c r="I124" s="178" t="s">
        <v>633</v>
      </c>
      <c r="J124" s="511"/>
      <c r="K124" s="512"/>
      <c r="L124" s="513"/>
      <c r="M124" s="514"/>
      <c r="N124" s="513"/>
      <c r="O124" s="515"/>
      <c r="P124" s="515"/>
      <c r="Q124" s="516"/>
      <c r="R124" s="513"/>
      <c r="S124" s="515"/>
      <c r="T124" s="517"/>
      <c r="U124" s="517"/>
      <c r="V124" s="518"/>
      <c r="W124" s="515"/>
      <c r="X124" s="515"/>
      <c r="Y124" s="517"/>
      <c r="Z124" s="517"/>
      <c r="AA124" s="518"/>
      <c r="AB124" s="513"/>
      <c r="AC124" s="515"/>
      <c r="AD124" s="517"/>
      <c r="AE124" s="517"/>
      <c r="AF124" s="518"/>
      <c r="AG124" s="515"/>
      <c r="AH124" s="515"/>
      <c r="AI124" s="519"/>
      <c r="AJ124" s="517"/>
      <c r="AK124" s="518"/>
      <c r="AL124" s="513"/>
      <c r="AM124" s="515"/>
      <c r="AN124" s="517"/>
      <c r="AO124" s="517"/>
      <c r="AP124" s="518"/>
      <c r="AQ124" s="515"/>
      <c r="AR124" s="515"/>
      <c r="AS124" s="517"/>
      <c r="AT124" s="517"/>
      <c r="AU124" s="518"/>
      <c r="AV124" s="513"/>
      <c r="AW124" s="515"/>
      <c r="AX124" s="517"/>
      <c r="AY124" s="517"/>
      <c r="AZ124" s="518"/>
      <c r="BA124" s="515"/>
      <c r="BB124" s="515"/>
      <c r="BC124" s="517"/>
      <c r="BD124" s="517"/>
      <c r="BE124" s="518"/>
      <c r="BF124" s="513"/>
      <c r="BG124" s="515"/>
      <c r="BH124" s="517"/>
      <c r="BI124" s="517"/>
      <c r="BJ124" s="518"/>
      <c r="BK124" s="515"/>
      <c r="BL124" s="515"/>
      <c r="BM124" s="517"/>
      <c r="BN124" s="517"/>
      <c r="BO124" s="518"/>
      <c r="BP124" s="513"/>
      <c r="BQ124" s="515"/>
      <c r="BR124" s="517"/>
      <c r="BS124" s="517"/>
      <c r="BT124" s="520"/>
      <c r="BU124" s="515"/>
      <c r="BV124" s="515"/>
      <c r="BW124" s="517"/>
      <c r="BX124" s="517"/>
      <c r="BY124" s="520"/>
      <c r="BZ124" s="299"/>
      <c r="CA124" s="589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</row>
    <row r="125" spans="1:133" ht="76.5" customHeight="1">
      <c r="A125" s="561"/>
      <c r="B125" s="41">
        <v>1</v>
      </c>
      <c r="H125" s="74" t="s">
        <v>586</v>
      </c>
      <c r="I125" s="204" t="s">
        <v>515</v>
      </c>
      <c r="J125" s="348"/>
      <c r="K125" s="373" t="s">
        <v>146</v>
      </c>
      <c r="L125" s="481" t="s">
        <v>185</v>
      </c>
      <c r="M125" s="482" t="s">
        <v>179</v>
      </c>
      <c r="N125" s="483" t="s">
        <v>183</v>
      </c>
      <c r="O125" s="484"/>
      <c r="P125" s="484"/>
      <c r="Q125" s="373" t="s">
        <v>183</v>
      </c>
      <c r="R125" s="481" t="s">
        <v>185</v>
      </c>
      <c r="S125" s="484" t="s">
        <v>179</v>
      </c>
      <c r="T125" s="521" t="s">
        <v>183</v>
      </c>
      <c r="U125" s="521" t="s">
        <v>183</v>
      </c>
      <c r="V125" s="377"/>
      <c r="W125" s="352"/>
      <c r="X125" s="352"/>
      <c r="Y125" s="355"/>
      <c r="Z125" s="355"/>
      <c r="AA125" s="378"/>
      <c r="AB125" s="339">
        <f>AC125*1.6</f>
        <v>0</v>
      </c>
      <c r="AC125" s="352"/>
      <c r="AD125" s="355"/>
      <c r="AE125" s="355"/>
      <c r="AF125" s="377"/>
      <c r="AG125" s="352"/>
      <c r="AH125" s="352"/>
      <c r="AI125" s="355"/>
      <c r="AJ125" s="355"/>
      <c r="AK125" s="378"/>
      <c r="AL125" s="375"/>
      <c r="AM125" s="352"/>
      <c r="AN125" s="355"/>
      <c r="AO125" s="355"/>
      <c r="AP125" s="352"/>
      <c r="AQ125" s="352"/>
      <c r="AR125" s="352"/>
      <c r="AS125" s="355"/>
      <c r="AT125" s="355"/>
      <c r="AU125" s="374"/>
      <c r="AV125" s="372"/>
      <c r="AW125" s="352"/>
      <c r="AX125" s="355"/>
      <c r="AY125" s="355"/>
      <c r="AZ125" s="352"/>
      <c r="BA125" s="352"/>
      <c r="BB125" s="352"/>
      <c r="BC125" s="355"/>
      <c r="BD125" s="355"/>
      <c r="BE125" s="376"/>
      <c r="BF125" s="375"/>
      <c r="BG125" s="352"/>
      <c r="BH125" s="355"/>
      <c r="BI125" s="355"/>
      <c r="BJ125" s="352"/>
      <c r="BK125" s="352"/>
      <c r="BL125" s="352"/>
      <c r="BM125" s="355"/>
      <c r="BN125" s="355"/>
      <c r="BO125" s="374"/>
      <c r="BP125" s="372"/>
      <c r="BQ125" s="352"/>
      <c r="BR125" s="355"/>
      <c r="BS125" s="355"/>
      <c r="BT125" s="352"/>
      <c r="BU125" s="352"/>
      <c r="BV125" s="352"/>
      <c r="BW125" s="355"/>
      <c r="BX125" s="355"/>
      <c r="BY125" s="376"/>
      <c r="BZ125" s="300"/>
      <c r="CA125" s="560" t="str">
        <f>МАТРИЦА!B33</f>
        <v>БПК-14</v>
      </c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</row>
    <row r="126" spans="1:133" ht="76.5" customHeight="1">
      <c r="A126" s="561"/>
      <c r="B126" s="41">
        <v>1</v>
      </c>
      <c r="H126" s="74" t="s">
        <v>587</v>
      </c>
      <c r="I126" s="204" t="s">
        <v>525</v>
      </c>
      <c r="J126" s="348"/>
      <c r="K126" s="373" t="s">
        <v>187</v>
      </c>
      <c r="L126" s="481" t="s">
        <v>185</v>
      </c>
      <c r="M126" s="482" t="s">
        <v>145</v>
      </c>
      <c r="N126" s="483"/>
      <c r="O126" s="484"/>
      <c r="P126" s="484" t="s">
        <v>145</v>
      </c>
      <c r="Q126" s="373"/>
      <c r="R126" s="481"/>
      <c r="S126" s="484"/>
      <c r="T126" s="521"/>
      <c r="U126" s="521"/>
      <c r="V126" s="377"/>
      <c r="W126" s="484" t="s">
        <v>185</v>
      </c>
      <c r="X126" s="484" t="s">
        <v>145</v>
      </c>
      <c r="Y126" s="355"/>
      <c r="Z126" s="521" t="s">
        <v>145</v>
      </c>
      <c r="AA126" s="378"/>
      <c r="AB126" s="339">
        <f>AC126*1.6</f>
        <v>0</v>
      </c>
      <c r="AC126" s="352">
        <f>SUM(AD126:AE126)</f>
        <v>0</v>
      </c>
      <c r="AD126" s="355"/>
      <c r="AE126" s="355"/>
      <c r="AF126" s="377">
        <f>AB126/36</f>
        <v>0</v>
      </c>
      <c r="AG126" s="352"/>
      <c r="AH126" s="352"/>
      <c r="AI126" s="355"/>
      <c r="AJ126" s="355"/>
      <c r="AK126" s="378"/>
      <c r="AL126" s="375"/>
      <c r="AM126" s="352"/>
      <c r="AN126" s="355"/>
      <c r="AO126" s="355"/>
      <c r="AP126" s="352"/>
      <c r="AQ126" s="352"/>
      <c r="AR126" s="352"/>
      <c r="AS126" s="355"/>
      <c r="AT126" s="355"/>
      <c r="AU126" s="374"/>
      <c r="AV126" s="372"/>
      <c r="AW126" s="352"/>
      <c r="AX126" s="355"/>
      <c r="AY126" s="355"/>
      <c r="AZ126" s="352"/>
      <c r="BA126" s="352"/>
      <c r="BB126" s="352"/>
      <c r="BC126" s="355"/>
      <c r="BD126" s="355"/>
      <c r="BE126" s="376"/>
      <c r="BF126" s="375"/>
      <c r="BG126" s="352"/>
      <c r="BH126" s="355"/>
      <c r="BI126" s="355"/>
      <c r="BJ126" s="352"/>
      <c r="BK126" s="352"/>
      <c r="BL126" s="352"/>
      <c r="BM126" s="355"/>
      <c r="BN126" s="355"/>
      <c r="BO126" s="374"/>
      <c r="BP126" s="372"/>
      <c r="BQ126" s="352"/>
      <c r="BR126" s="355"/>
      <c r="BS126" s="355"/>
      <c r="BT126" s="352"/>
      <c r="BU126" s="352"/>
      <c r="BV126" s="352"/>
      <c r="BW126" s="355"/>
      <c r="BX126" s="355"/>
      <c r="BY126" s="376"/>
      <c r="BZ126" s="300">
        <f>SUM(V126,AA126,AF126,AK126,AP126,AU126,AZ126,BE126,BJ126,BO126,BT126,BY126)</f>
        <v>0</v>
      </c>
      <c r="CA126" s="559" t="s">
        <v>654</v>
      </c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</row>
    <row r="127" spans="1:133" ht="77.25" customHeight="1">
      <c r="A127" s="561"/>
      <c r="C127" s="41">
        <v>2</v>
      </c>
      <c r="D127" s="41">
        <v>3</v>
      </c>
      <c r="H127" s="74" t="s">
        <v>588</v>
      </c>
      <c r="I127" s="204" t="s">
        <v>519</v>
      </c>
      <c r="J127" s="522" t="s">
        <v>245</v>
      </c>
      <c r="K127" s="373" t="s">
        <v>112</v>
      </c>
      <c r="L127" s="481" t="s">
        <v>113</v>
      </c>
      <c r="M127" s="482" t="s">
        <v>114</v>
      </c>
      <c r="N127" s="483" t="s">
        <v>115</v>
      </c>
      <c r="O127" s="523"/>
      <c r="P127" s="484" t="s">
        <v>116</v>
      </c>
      <c r="Q127" s="376"/>
      <c r="R127" s="372"/>
      <c r="S127" s="352"/>
      <c r="T127" s="355"/>
      <c r="U127" s="355"/>
      <c r="V127" s="352"/>
      <c r="W127" s="352"/>
      <c r="X127" s="352"/>
      <c r="Y127" s="355"/>
      <c r="Z127" s="355"/>
      <c r="AA127" s="376"/>
      <c r="AB127" s="481" t="s">
        <v>102</v>
      </c>
      <c r="AC127" s="484" t="s">
        <v>117</v>
      </c>
      <c r="AD127" s="355" t="s">
        <v>180</v>
      </c>
      <c r="AE127" s="355" t="s">
        <v>120</v>
      </c>
      <c r="AF127" s="321"/>
      <c r="AG127" s="524" t="s">
        <v>102</v>
      </c>
      <c r="AH127" s="484" t="s">
        <v>117</v>
      </c>
      <c r="AI127" s="355" t="s">
        <v>180</v>
      </c>
      <c r="AJ127" s="355" t="s">
        <v>120</v>
      </c>
      <c r="AK127" s="322"/>
      <c r="AL127" s="525" t="s">
        <v>115</v>
      </c>
      <c r="AM127" s="484" t="s">
        <v>118</v>
      </c>
      <c r="AN127" s="355" t="s">
        <v>180</v>
      </c>
      <c r="AO127" s="355" t="s">
        <v>181</v>
      </c>
      <c r="AP127" s="321"/>
      <c r="AQ127" s="526" t="s">
        <v>119</v>
      </c>
      <c r="AR127" s="484" t="s">
        <v>120</v>
      </c>
      <c r="AS127" s="355" t="s">
        <v>182</v>
      </c>
      <c r="AT127" s="355" t="s">
        <v>180</v>
      </c>
      <c r="AU127" s="320"/>
      <c r="AV127" s="372"/>
      <c r="AW127" s="352"/>
      <c r="AX127" s="355"/>
      <c r="AY127" s="355"/>
      <c r="AZ127" s="352"/>
      <c r="BA127" s="352"/>
      <c r="BB127" s="352"/>
      <c r="BC127" s="355"/>
      <c r="BD127" s="355"/>
      <c r="BE127" s="376"/>
      <c r="BF127" s="375"/>
      <c r="BG127" s="352"/>
      <c r="BH127" s="355"/>
      <c r="BI127" s="355"/>
      <c r="BJ127" s="352"/>
      <c r="BK127" s="352"/>
      <c r="BL127" s="352"/>
      <c r="BM127" s="355"/>
      <c r="BN127" s="355"/>
      <c r="BO127" s="374"/>
      <c r="BP127" s="372"/>
      <c r="BQ127" s="352"/>
      <c r="BR127" s="355"/>
      <c r="BS127" s="355"/>
      <c r="BT127" s="377"/>
      <c r="BU127" s="352"/>
      <c r="BV127" s="352"/>
      <c r="BW127" s="355"/>
      <c r="BX127" s="355"/>
      <c r="BY127" s="378"/>
      <c r="BZ127" s="300"/>
      <c r="CA127" s="559" t="str">
        <f>МАТРИЦА!B65</f>
        <v>СК-26</v>
      </c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</row>
    <row r="128" spans="1:133" ht="53.25" customHeight="1">
      <c r="A128" s="561"/>
      <c r="B128" s="41">
        <v>1</v>
      </c>
      <c r="C128" s="41">
        <v>2</v>
      </c>
      <c r="D128" s="41">
        <v>3</v>
      </c>
      <c r="E128" s="41">
        <v>4</v>
      </c>
      <c r="H128" s="74" t="s">
        <v>589</v>
      </c>
      <c r="I128" s="204" t="s">
        <v>100</v>
      </c>
      <c r="J128" s="372"/>
      <c r="K128" s="373" t="s">
        <v>386</v>
      </c>
      <c r="L128" s="483" t="s">
        <v>385</v>
      </c>
      <c r="M128" s="482" t="s">
        <v>385</v>
      </c>
      <c r="N128" s="483" t="s">
        <v>187</v>
      </c>
      <c r="O128" s="352"/>
      <c r="P128" s="484" t="s">
        <v>500</v>
      </c>
      <c r="Q128" s="376"/>
      <c r="R128" s="484" t="s">
        <v>102</v>
      </c>
      <c r="S128" s="484" t="s">
        <v>102</v>
      </c>
      <c r="T128" s="355"/>
      <c r="U128" s="355" t="s">
        <v>102</v>
      </c>
      <c r="V128" s="352"/>
      <c r="W128" s="484" t="s">
        <v>101</v>
      </c>
      <c r="X128" s="484" t="s">
        <v>101</v>
      </c>
      <c r="Y128" s="355"/>
      <c r="Z128" s="355" t="s">
        <v>101</v>
      </c>
      <c r="AA128" s="376"/>
      <c r="AB128" s="484" t="s">
        <v>102</v>
      </c>
      <c r="AC128" s="484" t="s">
        <v>102</v>
      </c>
      <c r="AD128" s="355"/>
      <c r="AE128" s="355" t="s">
        <v>102</v>
      </c>
      <c r="AF128" s="352"/>
      <c r="AG128" s="527" t="s">
        <v>458</v>
      </c>
      <c r="AH128" s="527" t="s">
        <v>458</v>
      </c>
      <c r="AI128" s="355"/>
      <c r="AJ128" s="355" t="s">
        <v>458</v>
      </c>
      <c r="AK128" s="376"/>
      <c r="AL128" s="484" t="s">
        <v>139</v>
      </c>
      <c r="AM128" s="484" t="s">
        <v>139</v>
      </c>
      <c r="AN128" s="355"/>
      <c r="AO128" s="355" t="s">
        <v>139</v>
      </c>
      <c r="AP128" s="352"/>
      <c r="AQ128" s="484" t="s">
        <v>145</v>
      </c>
      <c r="AR128" s="484" t="s">
        <v>145</v>
      </c>
      <c r="AS128" s="355"/>
      <c r="AT128" s="521" t="s">
        <v>145</v>
      </c>
      <c r="AU128" s="376"/>
      <c r="AV128" s="484" t="s">
        <v>456</v>
      </c>
      <c r="AW128" s="484" t="s">
        <v>456</v>
      </c>
      <c r="AX128" s="355"/>
      <c r="AY128" s="355" t="s">
        <v>456</v>
      </c>
      <c r="AZ128" s="352"/>
      <c r="BA128" s="484" t="s">
        <v>145</v>
      </c>
      <c r="BB128" s="484" t="s">
        <v>145</v>
      </c>
      <c r="BC128" s="355"/>
      <c r="BD128" s="355" t="s">
        <v>145</v>
      </c>
      <c r="BE128" s="376"/>
      <c r="BF128" s="484" t="s">
        <v>179</v>
      </c>
      <c r="BG128" s="484" t="s">
        <v>179</v>
      </c>
      <c r="BH128" s="355"/>
      <c r="BI128" s="355" t="s">
        <v>179</v>
      </c>
      <c r="BJ128" s="352"/>
      <c r="BK128" s="484" t="s">
        <v>333</v>
      </c>
      <c r="BL128" s="484" t="s">
        <v>333</v>
      </c>
      <c r="BM128" s="355"/>
      <c r="BN128" s="355" t="s">
        <v>333</v>
      </c>
      <c r="BO128" s="376"/>
      <c r="BP128" s="372"/>
      <c r="BQ128" s="352"/>
      <c r="BR128" s="355"/>
      <c r="BS128" s="355"/>
      <c r="BT128" s="377"/>
      <c r="BU128" s="352"/>
      <c r="BV128" s="352"/>
      <c r="BW128" s="355"/>
      <c r="BX128" s="355"/>
      <c r="BY128" s="378"/>
      <c r="BZ128" s="300"/>
      <c r="CA128" s="559" t="s">
        <v>476</v>
      </c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</row>
    <row r="129" spans="1:133" ht="71.25" customHeight="1">
      <c r="A129" s="561"/>
      <c r="B129" s="41">
        <v>1</v>
      </c>
      <c r="C129" s="41">
        <v>2</v>
      </c>
      <c r="D129" s="41">
        <v>3</v>
      </c>
      <c r="E129" s="41">
        <v>4</v>
      </c>
      <c r="H129" s="74" t="s">
        <v>590</v>
      </c>
      <c r="I129" s="204" t="s">
        <v>593</v>
      </c>
      <c r="J129" s="483" t="s">
        <v>510</v>
      </c>
      <c r="K129" s="373"/>
      <c r="L129" s="483" t="s">
        <v>606</v>
      </c>
      <c r="M129" s="482" t="s">
        <v>101</v>
      </c>
      <c r="N129" s="483" t="s">
        <v>456</v>
      </c>
      <c r="O129" s="352"/>
      <c r="P129" s="484"/>
      <c r="Q129" s="373" t="s">
        <v>605</v>
      </c>
      <c r="R129" s="483"/>
      <c r="S129" s="484"/>
      <c r="T129" s="355"/>
      <c r="U129" s="355"/>
      <c r="V129" s="352"/>
      <c r="W129" s="484"/>
      <c r="X129" s="484"/>
      <c r="Y129" s="355"/>
      <c r="Z129" s="355"/>
      <c r="AA129" s="376"/>
      <c r="AB129" s="484"/>
      <c r="AC129" s="484"/>
      <c r="AD129" s="355"/>
      <c r="AE129" s="355"/>
      <c r="AF129" s="352"/>
      <c r="AG129" s="527"/>
      <c r="AH129" s="527"/>
      <c r="AI129" s="355"/>
      <c r="AJ129" s="355"/>
      <c r="AK129" s="376"/>
      <c r="AL129" s="484"/>
      <c r="AM129" s="484"/>
      <c r="AN129" s="355"/>
      <c r="AO129" s="355"/>
      <c r="AP129" s="352"/>
      <c r="AQ129" s="484"/>
      <c r="AR129" s="484"/>
      <c r="AS129" s="355"/>
      <c r="AT129" s="521"/>
      <c r="AU129" s="376"/>
      <c r="AV129" s="484"/>
      <c r="AW129" s="484"/>
      <c r="AX129" s="355"/>
      <c r="AY129" s="355"/>
      <c r="AZ129" s="352"/>
      <c r="BA129" s="484"/>
      <c r="BB129" s="484"/>
      <c r="BC129" s="355"/>
      <c r="BD129" s="355"/>
      <c r="BE129" s="376"/>
      <c r="BF129" s="484"/>
      <c r="BG129" s="484"/>
      <c r="BH129" s="355"/>
      <c r="BI129" s="355"/>
      <c r="BJ129" s="352"/>
      <c r="BK129" s="484"/>
      <c r="BL129" s="484"/>
      <c r="BM129" s="355"/>
      <c r="BN129" s="355"/>
      <c r="BO129" s="376"/>
      <c r="BP129" s="483" t="s">
        <v>596</v>
      </c>
      <c r="BQ129" s="484" t="s">
        <v>456</v>
      </c>
      <c r="BR129" s="521" t="s">
        <v>597</v>
      </c>
      <c r="BS129" s="521" t="s">
        <v>352</v>
      </c>
      <c r="BT129" s="568"/>
      <c r="BU129" s="484" t="s">
        <v>604</v>
      </c>
      <c r="BV129" s="484" t="s">
        <v>605</v>
      </c>
      <c r="BW129" s="521" t="s">
        <v>352</v>
      </c>
      <c r="BX129" s="521" t="s">
        <v>352</v>
      </c>
      <c r="BY129" s="319" t="s">
        <v>432</v>
      </c>
      <c r="BZ129" s="300"/>
      <c r="CA129" s="559" t="s">
        <v>276</v>
      </c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</row>
    <row r="130" spans="1:133" ht="27" customHeight="1">
      <c r="A130" s="561"/>
      <c r="B130" s="41">
        <v>1</v>
      </c>
      <c r="C130" s="41">
        <v>2</v>
      </c>
      <c r="D130" s="41">
        <v>3</v>
      </c>
      <c r="E130" s="41">
        <v>4</v>
      </c>
      <c r="H130" s="74" t="s">
        <v>591</v>
      </c>
      <c r="I130" s="204" t="s">
        <v>70</v>
      </c>
      <c r="J130" s="483" t="s">
        <v>510</v>
      </c>
      <c r="K130" s="373"/>
      <c r="L130" s="483" t="s">
        <v>607</v>
      </c>
      <c r="M130" s="482" t="s">
        <v>595</v>
      </c>
      <c r="N130" s="483"/>
      <c r="O130" s="352"/>
      <c r="P130" s="484" t="s">
        <v>595</v>
      </c>
      <c r="Q130" s="373"/>
      <c r="R130" s="483"/>
      <c r="S130" s="484"/>
      <c r="T130" s="355"/>
      <c r="U130" s="355"/>
      <c r="V130" s="352"/>
      <c r="W130" s="484"/>
      <c r="X130" s="484"/>
      <c r="Y130" s="355"/>
      <c r="Z130" s="355"/>
      <c r="AA130" s="376"/>
      <c r="AB130" s="484"/>
      <c r="AC130" s="484"/>
      <c r="AD130" s="355"/>
      <c r="AE130" s="355"/>
      <c r="AF130" s="352"/>
      <c r="AG130" s="527"/>
      <c r="AH130" s="527"/>
      <c r="AI130" s="355"/>
      <c r="AJ130" s="355"/>
      <c r="AK130" s="376"/>
      <c r="AL130" s="484"/>
      <c r="AM130" s="484"/>
      <c r="AN130" s="355"/>
      <c r="AO130" s="355"/>
      <c r="AP130" s="352"/>
      <c r="AQ130" s="484"/>
      <c r="AR130" s="484"/>
      <c r="AS130" s="355"/>
      <c r="AT130" s="521"/>
      <c r="AU130" s="376"/>
      <c r="AV130" s="484"/>
      <c r="AW130" s="484"/>
      <c r="AX130" s="355"/>
      <c r="AY130" s="355"/>
      <c r="AZ130" s="352"/>
      <c r="BA130" s="484"/>
      <c r="BB130" s="484"/>
      <c r="BC130" s="355"/>
      <c r="BD130" s="355"/>
      <c r="BE130" s="376"/>
      <c r="BF130" s="483"/>
      <c r="BG130" s="484"/>
      <c r="BH130" s="521"/>
      <c r="BI130" s="521"/>
      <c r="BJ130" s="484"/>
      <c r="BK130" s="484"/>
      <c r="BL130" s="484"/>
      <c r="BM130" s="521"/>
      <c r="BN130" s="521"/>
      <c r="BO130" s="373"/>
      <c r="BP130" s="483" t="s">
        <v>626</v>
      </c>
      <c r="BQ130" s="484" t="s">
        <v>624</v>
      </c>
      <c r="BR130" s="521"/>
      <c r="BS130" s="521" t="s">
        <v>624</v>
      </c>
      <c r="BT130" s="568"/>
      <c r="BU130" s="484" t="s">
        <v>102</v>
      </c>
      <c r="BV130" s="484" t="s">
        <v>625</v>
      </c>
      <c r="BW130" s="355"/>
      <c r="BX130" s="355" t="s">
        <v>625</v>
      </c>
      <c r="BY130" s="319" t="s">
        <v>608</v>
      </c>
      <c r="BZ130" s="300"/>
      <c r="CA130" s="559" t="s">
        <v>278</v>
      </c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</row>
    <row r="131" spans="1:133" ht="69.75" customHeight="1" thickBot="1">
      <c r="A131" s="561"/>
      <c r="B131" s="41">
        <v>1</v>
      </c>
      <c r="C131" s="41">
        <v>2</v>
      </c>
      <c r="D131" s="41">
        <v>3</v>
      </c>
      <c r="E131" s="41">
        <v>4</v>
      </c>
      <c r="H131" s="74" t="s">
        <v>592</v>
      </c>
      <c r="I131" s="204" t="s">
        <v>594</v>
      </c>
      <c r="J131" s="372"/>
      <c r="K131" s="572" t="s">
        <v>623</v>
      </c>
      <c r="L131" s="483" t="s">
        <v>101</v>
      </c>
      <c r="M131" s="482" t="s">
        <v>117</v>
      </c>
      <c r="N131" s="483" t="s">
        <v>333</v>
      </c>
      <c r="O131" s="352"/>
      <c r="P131" s="484" t="s">
        <v>597</v>
      </c>
      <c r="Q131" s="569"/>
      <c r="R131" s="570"/>
      <c r="S131" s="484"/>
      <c r="T131" s="355"/>
      <c r="U131" s="355"/>
      <c r="V131" s="352"/>
      <c r="W131" s="484"/>
      <c r="X131" s="484"/>
      <c r="Y131" s="355"/>
      <c r="Z131" s="355"/>
      <c r="AA131" s="376"/>
      <c r="AB131" s="484"/>
      <c r="AC131" s="484"/>
      <c r="AD131" s="355"/>
      <c r="AE131" s="355"/>
      <c r="AF131" s="352"/>
      <c r="AG131" s="527"/>
      <c r="AH131" s="527"/>
      <c r="AI131" s="355"/>
      <c r="AJ131" s="355"/>
      <c r="AK131" s="376"/>
      <c r="AL131" s="484"/>
      <c r="AM131" s="484"/>
      <c r="AN131" s="355"/>
      <c r="AO131" s="355"/>
      <c r="AP131" s="352"/>
      <c r="AQ131" s="484"/>
      <c r="AR131" s="484"/>
      <c r="AS131" s="355"/>
      <c r="AT131" s="521"/>
      <c r="AU131" s="376"/>
      <c r="AV131" s="484"/>
      <c r="AW131" s="484"/>
      <c r="AX131" s="355"/>
      <c r="AY131" s="355"/>
      <c r="AZ131" s="352"/>
      <c r="BA131" s="484"/>
      <c r="BB131" s="484"/>
      <c r="BC131" s="355"/>
      <c r="BD131" s="355"/>
      <c r="BE131" s="376"/>
      <c r="BF131" s="484"/>
      <c r="BG131" s="484"/>
      <c r="BH131" s="355"/>
      <c r="BI131" s="355"/>
      <c r="BJ131" s="352"/>
      <c r="BK131" s="352" t="s">
        <v>179</v>
      </c>
      <c r="BL131" s="352" t="s">
        <v>352</v>
      </c>
      <c r="BM131" s="355" t="s">
        <v>352</v>
      </c>
      <c r="BN131" s="355"/>
      <c r="BO131" s="319"/>
      <c r="BP131" s="483" t="s">
        <v>179</v>
      </c>
      <c r="BQ131" s="484" t="s">
        <v>145</v>
      </c>
      <c r="BR131" s="521" t="s">
        <v>182</v>
      </c>
      <c r="BS131" s="521" t="s">
        <v>597</v>
      </c>
      <c r="BT131" s="573" t="s">
        <v>187</v>
      </c>
      <c r="BU131" s="484"/>
      <c r="BV131" s="484"/>
      <c r="BW131" s="521"/>
      <c r="BX131" s="521"/>
      <c r="BY131" s="319"/>
      <c r="BZ131" s="300"/>
      <c r="CA131" s="559" t="s">
        <v>277</v>
      </c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</row>
    <row r="132" spans="1:133" s="29" customFormat="1" ht="45.75" customHeight="1" thickTop="1">
      <c r="A132" s="562"/>
      <c r="B132" s="42">
        <v>1</v>
      </c>
      <c r="C132" s="42">
        <v>2</v>
      </c>
      <c r="D132" s="42">
        <v>3</v>
      </c>
      <c r="E132" s="42">
        <v>4</v>
      </c>
      <c r="F132" s="42">
        <v>5</v>
      </c>
      <c r="G132" s="42">
        <v>6</v>
      </c>
      <c r="H132" s="675" t="s">
        <v>85</v>
      </c>
      <c r="I132" s="676"/>
      <c r="J132" s="528"/>
      <c r="K132" s="529"/>
      <c r="L132" s="564">
        <f aca="true" t="shared" si="12" ref="L132:AQ132">SUM(L11,L49)</f>
        <v>12294</v>
      </c>
      <c r="M132" s="208">
        <f t="shared" si="12"/>
        <v>6800</v>
      </c>
      <c r="N132" s="209">
        <f t="shared" si="12"/>
        <v>1246</v>
      </c>
      <c r="O132" s="210">
        <f t="shared" si="12"/>
        <v>781</v>
      </c>
      <c r="P132" s="210">
        <f t="shared" si="12"/>
        <v>4582</v>
      </c>
      <c r="Q132" s="211">
        <f t="shared" si="12"/>
        <v>191</v>
      </c>
      <c r="R132" s="209">
        <f t="shared" si="12"/>
        <v>1022</v>
      </c>
      <c r="S132" s="210">
        <f t="shared" si="12"/>
        <v>508</v>
      </c>
      <c r="T132" s="212">
        <f t="shared" si="12"/>
        <v>110</v>
      </c>
      <c r="U132" s="212">
        <f t="shared" si="12"/>
        <v>398</v>
      </c>
      <c r="V132" s="210">
        <f t="shared" si="12"/>
        <v>27</v>
      </c>
      <c r="W132" s="210">
        <f t="shared" si="12"/>
        <v>1022</v>
      </c>
      <c r="X132" s="210">
        <f t="shared" si="12"/>
        <v>499</v>
      </c>
      <c r="Y132" s="212">
        <f t="shared" si="12"/>
        <v>76</v>
      </c>
      <c r="Z132" s="212">
        <f t="shared" si="12"/>
        <v>423</v>
      </c>
      <c r="AA132" s="210">
        <f t="shared" si="12"/>
        <v>31</v>
      </c>
      <c r="AB132" s="209">
        <f t="shared" si="12"/>
        <v>1092</v>
      </c>
      <c r="AC132" s="210">
        <f t="shared" si="12"/>
        <v>573</v>
      </c>
      <c r="AD132" s="212">
        <f t="shared" si="12"/>
        <v>158</v>
      </c>
      <c r="AE132" s="212">
        <f t="shared" si="12"/>
        <v>415</v>
      </c>
      <c r="AF132" s="210">
        <f t="shared" si="12"/>
        <v>30</v>
      </c>
      <c r="AG132" s="210">
        <f t="shared" si="12"/>
        <v>972</v>
      </c>
      <c r="AH132" s="210">
        <f t="shared" si="12"/>
        <v>513</v>
      </c>
      <c r="AI132" s="212">
        <f t="shared" si="12"/>
        <v>130</v>
      </c>
      <c r="AJ132" s="212">
        <f t="shared" si="12"/>
        <v>383</v>
      </c>
      <c r="AK132" s="210">
        <f t="shared" si="12"/>
        <v>27</v>
      </c>
      <c r="AL132" s="209">
        <f t="shared" si="12"/>
        <v>1090</v>
      </c>
      <c r="AM132" s="210">
        <f t="shared" si="12"/>
        <v>596</v>
      </c>
      <c r="AN132" s="212">
        <f t="shared" si="12"/>
        <v>135</v>
      </c>
      <c r="AO132" s="212">
        <f t="shared" si="12"/>
        <v>461</v>
      </c>
      <c r="AP132" s="213">
        <f t="shared" si="12"/>
        <v>24</v>
      </c>
      <c r="AQ132" s="210">
        <f t="shared" si="12"/>
        <v>1000</v>
      </c>
      <c r="AR132" s="210">
        <f aca="true" t="shared" si="13" ref="AR132:BZ132">SUM(AR11,AR49)</f>
        <v>539</v>
      </c>
      <c r="AS132" s="212">
        <f t="shared" si="13"/>
        <v>123</v>
      </c>
      <c r="AT132" s="212">
        <f t="shared" si="13"/>
        <v>416</v>
      </c>
      <c r="AU132" s="213">
        <f t="shared" si="13"/>
        <v>30</v>
      </c>
      <c r="AV132" s="209">
        <f t="shared" si="13"/>
        <v>1134</v>
      </c>
      <c r="AW132" s="210">
        <f t="shared" si="13"/>
        <v>684</v>
      </c>
      <c r="AX132" s="212">
        <f t="shared" si="13"/>
        <v>134</v>
      </c>
      <c r="AY132" s="212">
        <f t="shared" si="13"/>
        <v>550</v>
      </c>
      <c r="AZ132" s="210">
        <f t="shared" si="13"/>
        <v>21</v>
      </c>
      <c r="BA132" s="210">
        <f t="shared" si="13"/>
        <v>1076</v>
      </c>
      <c r="BB132" s="210">
        <f t="shared" si="13"/>
        <v>603</v>
      </c>
      <c r="BC132" s="212">
        <f t="shared" si="13"/>
        <v>118</v>
      </c>
      <c r="BD132" s="212">
        <f t="shared" si="13"/>
        <v>485</v>
      </c>
      <c r="BE132" s="210">
        <f t="shared" si="13"/>
        <v>33</v>
      </c>
      <c r="BF132" s="209">
        <f t="shared" si="13"/>
        <v>1078</v>
      </c>
      <c r="BG132" s="210">
        <f t="shared" si="13"/>
        <v>637</v>
      </c>
      <c r="BH132" s="212">
        <f t="shared" si="13"/>
        <v>134</v>
      </c>
      <c r="BI132" s="212">
        <f t="shared" si="13"/>
        <v>503</v>
      </c>
      <c r="BJ132" s="210">
        <f t="shared" si="13"/>
        <v>27</v>
      </c>
      <c r="BK132" s="210">
        <f t="shared" si="13"/>
        <v>774</v>
      </c>
      <c r="BL132" s="210">
        <f t="shared" si="13"/>
        <v>451</v>
      </c>
      <c r="BM132" s="212">
        <f t="shared" si="13"/>
        <v>86</v>
      </c>
      <c r="BN132" s="212">
        <f t="shared" si="13"/>
        <v>365</v>
      </c>
      <c r="BO132" s="210">
        <f t="shared" si="13"/>
        <v>22</v>
      </c>
      <c r="BP132" s="209">
        <f t="shared" si="13"/>
        <v>1134</v>
      </c>
      <c r="BQ132" s="210">
        <f t="shared" si="13"/>
        <v>682</v>
      </c>
      <c r="BR132" s="212">
        <f t="shared" si="13"/>
        <v>38</v>
      </c>
      <c r="BS132" s="212">
        <f t="shared" si="13"/>
        <v>644</v>
      </c>
      <c r="BT132" s="210">
        <f t="shared" si="13"/>
        <v>33</v>
      </c>
      <c r="BU132" s="210">
        <f t="shared" si="13"/>
        <v>900</v>
      </c>
      <c r="BV132" s="210">
        <f t="shared" si="13"/>
        <v>515</v>
      </c>
      <c r="BW132" s="212">
        <f t="shared" si="13"/>
        <v>4</v>
      </c>
      <c r="BX132" s="212">
        <f t="shared" si="13"/>
        <v>511</v>
      </c>
      <c r="BY132" s="211">
        <f t="shared" si="13"/>
        <v>27</v>
      </c>
      <c r="BZ132" s="214">
        <f t="shared" si="13"/>
        <v>332</v>
      </c>
      <c r="CA132" s="590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</row>
    <row r="133" spans="1:133" ht="43.5" customHeight="1">
      <c r="A133" s="561"/>
      <c r="B133" s="42">
        <v>1</v>
      </c>
      <c r="C133" s="42">
        <v>2</v>
      </c>
      <c r="D133" s="42">
        <v>3</v>
      </c>
      <c r="E133" s="42">
        <v>4</v>
      </c>
      <c r="F133" s="42">
        <v>5</v>
      </c>
      <c r="G133" s="42">
        <v>6</v>
      </c>
      <c r="H133" s="677" t="s">
        <v>86</v>
      </c>
      <c r="I133" s="678"/>
      <c r="J133" s="372"/>
      <c r="K133" s="376"/>
      <c r="L133" s="372"/>
      <c r="M133" s="374"/>
      <c r="N133" s="372"/>
      <c r="O133" s="352"/>
      <c r="P133" s="352"/>
      <c r="Q133" s="376"/>
      <c r="R133" s="672">
        <f>S132/R9</f>
        <v>26.736842105263158</v>
      </c>
      <c r="S133" s="670"/>
      <c r="T133" s="670"/>
      <c r="U133" s="670"/>
      <c r="V133" s="670"/>
      <c r="W133" s="669">
        <f>X132/W9</f>
        <v>27.72222222222222</v>
      </c>
      <c r="X133" s="670"/>
      <c r="Y133" s="670"/>
      <c r="Z133" s="670"/>
      <c r="AA133" s="671"/>
      <c r="AB133" s="672">
        <f>AC132/AB9</f>
        <v>30.157894736842106</v>
      </c>
      <c r="AC133" s="670"/>
      <c r="AD133" s="670"/>
      <c r="AE133" s="670"/>
      <c r="AF133" s="670"/>
      <c r="AG133" s="679">
        <f>AH132/(AG9)</f>
        <v>30.176470588235293</v>
      </c>
      <c r="AH133" s="680"/>
      <c r="AI133" s="680"/>
      <c r="AJ133" s="680"/>
      <c r="AK133" s="681"/>
      <c r="AL133" s="672">
        <f>AM132/AL9</f>
        <v>31.36842105263158</v>
      </c>
      <c r="AM133" s="670"/>
      <c r="AN133" s="670"/>
      <c r="AO133" s="670"/>
      <c r="AP133" s="670"/>
      <c r="AQ133" s="669">
        <f>AR132/AQ9</f>
        <v>31.705882352941178</v>
      </c>
      <c r="AR133" s="670"/>
      <c r="AS133" s="670"/>
      <c r="AT133" s="670"/>
      <c r="AU133" s="671"/>
      <c r="AV133" s="672">
        <f>AW132/AV9</f>
        <v>34.2</v>
      </c>
      <c r="AW133" s="670"/>
      <c r="AX133" s="670"/>
      <c r="AY133" s="670"/>
      <c r="AZ133" s="670"/>
      <c r="BA133" s="669">
        <f>BB132/BA9</f>
        <v>35.470588235294116</v>
      </c>
      <c r="BB133" s="670"/>
      <c r="BC133" s="670"/>
      <c r="BD133" s="670"/>
      <c r="BE133" s="671"/>
      <c r="BF133" s="672">
        <f>BG132/BF9</f>
        <v>35.388888888888886</v>
      </c>
      <c r="BG133" s="670"/>
      <c r="BH133" s="670"/>
      <c r="BI133" s="670"/>
      <c r="BJ133" s="670"/>
      <c r="BK133" s="669">
        <f>BL132/BK9</f>
        <v>34.69230769230769</v>
      </c>
      <c r="BL133" s="670"/>
      <c r="BM133" s="670"/>
      <c r="BN133" s="670"/>
      <c r="BO133" s="671"/>
      <c r="BP133" s="672">
        <f>BQ132/BP9</f>
        <v>34.1</v>
      </c>
      <c r="BQ133" s="670"/>
      <c r="BR133" s="670"/>
      <c r="BS133" s="670"/>
      <c r="BT133" s="670"/>
      <c r="BU133" s="669">
        <f>BV132/BU9</f>
        <v>32.1875</v>
      </c>
      <c r="BV133" s="670"/>
      <c r="BW133" s="670"/>
      <c r="BX133" s="670"/>
      <c r="BY133" s="671"/>
      <c r="BZ133" s="301"/>
      <c r="CA133" s="591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</row>
    <row r="134" spans="1:133" ht="24" customHeight="1">
      <c r="A134" s="561"/>
      <c r="B134" s="42">
        <v>1</v>
      </c>
      <c r="C134" s="42">
        <v>2</v>
      </c>
      <c r="D134" s="42">
        <v>3</v>
      </c>
      <c r="E134" s="42">
        <v>4</v>
      </c>
      <c r="F134" s="42">
        <v>5</v>
      </c>
      <c r="G134" s="42">
        <v>6</v>
      </c>
      <c r="H134" s="677" t="s">
        <v>87</v>
      </c>
      <c r="I134" s="678"/>
      <c r="J134" s="363">
        <f>SUM(R134:BY134)</f>
        <v>35</v>
      </c>
      <c r="K134" s="367"/>
      <c r="L134" s="372"/>
      <c r="M134" s="374"/>
      <c r="N134" s="372"/>
      <c r="O134" s="352"/>
      <c r="P134" s="352"/>
      <c r="Q134" s="376"/>
      <c r="R134" s="692">
        <v>3</v>
      </c>
      <c r="S134" s="693"/>
      <c r="T134" s="693"/>
      <c r="U134" s="693"/>
      <c r="V134" s="694"/>
      <c r="W134" s="695">
        <v>2</v>
      </c>
      <c r="X134" s="696"/>
      <c r="Y134" s="696"/>
      <c r="Z134" s="696"/>
      <c r="AA134" s="697"/>
      <c r="AB134" s="698">
        <v>2</v>
      </c>
      <c r="AC134" s="696"/>
      <c r="AD134" s="696"/>
      <c r="AE134" s="696"/>
      <c r="AF134" s="699"/>
      <c r="AG134" s="700">
        <v>4</v>
      </c>
      <c r="AH134" s="693"/>
      <c r="AI134" s="693"/>
      <c r="AJ134" s="693"/>
      <c r="AK134" s="701"/>
      <c r="AL134" s="692">
        <v>2</v>
      </c>
      <c r="AM134" s="693"/>
      <c r="AN134" s="693"/>
      <c r="AO134" s="693"/>
      <c r="AP134" s="694"/>
      <c r="AQ134" s="700">
        <v>5</v>
      </c>
      <c r="AR134" s="693"/>
      <c r="AS134" s="693"/>
      <c r="AT134" s="693"/>
      <c r="AU134" s="701"/>
      <c r="AV134" s="698">
        <v>2</v>
      </c>
      <c r="AW134" s="696"/>
      <c r="AX134" s="696"/>
      <c r="AY134" s="696"/>
      <c r="AZ134" s="699"/>
      <c r="BA134" s="700">
        <v>4</v>
      </c>
      <c r="BB134" s="693"/>
      <c r="BC134" s="693"/>
      <c r="BD134" s="693"/>
      <c r="BE134" s="701"/>
      <c r="BF134" s="692">
        <v>4</v>
      </c>
      <c r="BG134" s="693"/>
      <c r="BH134" s="693"/>
      <c r="BI134" s="693"/>
      <c r="BJ134" s="694"/>
      <c r="BK134" s="695">
        <v>5</v>
      </c>
      <c r="BL134" s="696"/>
      <c r="BM134" s="696"/>
      <c r="BN134" s="696"/>
      <c r="BO134" s="697"/>
      <c r="BP134" s="698">
        <v>2</v>
      </c>
      <c r="BQ134" s="696"/>
      <c r="BR134" s="696"/>
      <c r="BS134" s="696"/>
      <c r="BT134" s="699"/>
      <c r="BU134" s="706"/>
      <c r="BV134" s="707"/>
      <c r="BW134" s="707"/>
      <c r="BX134" s="707"/>
      <c r="BY134" s="708"/>
      <c r="BZ134" s="302"/>
      <c r="CA134" s="592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</row>
    <row r="135" spans="1:133" ht="22.5" customHeight="1">
      <c r="A135" s="561"/>
      <c r="B135" s="42">
        <v>1</v>
      </c>
      <c r="C135" s="42">
        <v>2</v>
      </c>
      <c r="D135" s="42">
        <v>3</v>
      </c>
      <c r="E135" s="42">
        <v>4</v>
      </c>
      <c r="F135" s="42">
        <v>5</v>
      </c>
      <c r="G135" s="42">
        <v>6</v>
      </c>
      <c r="H135" s="682" t="s">
        <v>88</v>
      </c>
      <c r="I135" s="683"/>
      <c r="J135" s="534"/>
      <c r="K135" s="535">
        <f>SUM(R135:BY135)</f>
        <v>66</v>
      </c>
      <c r="L135" s="530"/>
      <c r="M135" s="531"/>
      <c r="N135" s="530"/>
      <c r="O135" s="532"/>
      <c r="P135" s="532"/>
      <c r="Q135" s="533"/>
      <c r="R135" s="684">
        <v>6</v>
      </c>
      <c r="S135" s="685"/>
      <c r="T135" s="685"/>
      <c r="U135" s="685"/>
      <c r="V135" s="686"/>
      <c r="W135" s="687">
        <v>7</v>
      </c>
      <c r="X135" s="688"/>
      <c r="Y135" s="688"/>
      <c r="Z135" s="688"/>
      <c r="AA135" s="689"/>
      <c r="AB135" s="690">
        <v>8</v>
      </c>
      <c r="AC135" s="688"/>
      <c r="AD135" s="688"/>
      <c r="AE135" s="688"/>
      <c r="AF135" s="691"/>
      <c r="AG135" s="702">
        <v>5</v>
      </c>
      <c r="AH135" s="685"/>
      <c r="AI135" s="685"/>
      <c r="AJ135" s="685"/>
      <c r="AK135" s="703"/>
      <c r="AL135" s="684">
        <v>6</v>
      </c>
      <c r="AM135" s="685"/>
      <c r="AN135" s="685"/>
      <c r="AO135" s="685"/>
      <c r="AP135" s="686"/>
      <c r="AQ135" s="702">
        <v>4</v>
      </c>
      <c r="AR135" s="685"/>
      <c r="AS135" s="685"/>
      <c r="AT135" s="685"/>
      <c r="AU135" s="703"/>
      <c r="AV135" s="684">
        <v>5</v>
      </c>
      <c r="AW135" s="685"/>
      <c r="AX135" s="685"/>
      <c r="AY135" s="685"/>
      <c r="AZ135" s="686"/>
      <c r="BA135" s="702">
        <v>6</v>
      </c>
      <c r="BB135" s="685"/>
      <c r="BC135" s="685"/>
      <c r="BD135" s="685"/>
      <c r="BE135" s="703"/>
      <c r="BF135" s="684">
        <v>4</v>
      </c>
      <c r="BG135" s="685"/>
      <c r="BH135" s="685"/>
      <c r="BI135" s="685"/>
      <c r="BJ135" s="686"/>
      <c r="BK135" s="702">
        <v>2</v>
      </c>
      <c r="BL135" s="685"/>
      <c r="BM135" s="685"/>
      <c r="BN135" s="685"/>
      <c r="BO135" s="703"/>
      <c r="BP135" s="684">
        <v>7</v>
      </c>
      <c r="BQ135" s="685"/>
      <c r="BR135" s="685"/>
      <c r="BS135" s="685"/>
      <c r="BT135" s="686"/>
      <c r="BU135" s="702">
        <v>6</v>
      </c>
      <c r="BV135" s="685"/>
      <c r="BW135" s="685"/>
      <c r="BX135" s="685"/>
      <c r="BY135" s="703"/>
      <c r="BZ135" s="303"/>
      <c r="CA135" s="59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</row>
    <row r="136" spans="8:133" ht="21">
      <c r="H136" s="79"/>
      <c r="I136" s="58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7"/>
      <c r="U136" s="37"/>
      <c r="V136" s="36"/>
      <c r="W136" s="36"/>
      <c r="X136" s="36"/>
      <c r="Y136" s="37"/>
      <c r="Z136" s="37"/>
      <c r="AA136" s="36"/>
      <c r="AB136" s="36"/>
      <c r="AC136" s="36"/>
      <c r="AD136" s="37"/>
      <c r="AE136" s="37"/>
      <c r="AF136" s="36"/>
      <c r="AG136" s="36"/>
      <c r="AH136" s="36"/>
      <c r="AI136" s="37"/>
      <c r="AJ136" s="37"/>
      <c r="AK136" s="36"/>
      <c r="AL136" s="36"/>
      <c r="AM136" s="36"/>
      <c r="AN136" s="37"/>
      <c r="AO136" s="37"/>
      <c r="AP136" s="36"/>
      <c r="AQ136" s="36"/>
      <c r="AR136" s="36"/>
      <c r="AS136" s="37"/>
      <c r="AT136" s="37"/>
      <c r="AU136" s="36"/>
      <c r="AV136" s="36"/>
      <c r="AW136" s="36"/>
      <c r="AX136" s="37"/>
      <c r="AY136" s="37"/>
      <c r="AZ136" s="36"/>
      <c r="BA136" s="36"/>
      <c r="BB136" s="36"/>
      <c r="BC136" s="37"/>
      <c r="BD136" s="37"/>
      <c r="BE136" s="36"/>
      <c r="BF136" s="36"/>
      <c r="BG136" s="36"/>
      <c r="BH136" s="37"/>
      <c r="BI136" s="37"/>
      <c r="BJ136" s="36"/>
      <c r="BK136" s="36"/>
      <c r="BL136" s="36"/>
      <c r="BM136" s="37"/>
      <c r="BN136" s="37"/>
      <c r="BO136" s="36"/>
      <c r="BP136" s="36"/>
      <c r="BQ136" s="38"/>
      <c r="BR136" s="39"/>
      <c r="BS136" s="39"/>
      <c r="BT136" s="38"/>
      <c r="BU136" s="38"/>
      <c r="BV136" s="38"/>
      <c r="BW136" s="37"/>
      <c r="BX136" s="37"/>
      <c r="BY136" s="36"/>
      <c r="BZ136" s="36"/>
      <c r="CA136" s="594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</row>
    <row r="137" spans="8:133" ht="23.25" customHeight="1">
      <c r="H137" s="80"/>
      <c r="I137" s="3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19"/>
      <c r="U137" s="19"/>
      <c r="V137" s="3"/>
      <c r="W137" s="3"/>
      <c r="X137" s="3"/>
      <c r="Y137" s="19"/>
      <c r="Z137" s="19"/>
      <c r="AA137" s="3"/>
      <c r="AB137" s="3"/>
      <c r="AC137" s="3"/>
      <c r="AD137" s="19"/>
      <c r="AE137" s="19"/>
      <c r="AF137" s="3"/>
      <c r="AG137" s="3"/>
      <c r="AH137" s="3"/>
      <c r="AI137" s="19"/>
      <c r="AJ137" s="19"/>
      <c r="AK137" s="3"/>
      <c r="AL137" s="3"/>
      <c r="AM137" s="3"/>
      <c r="AN137" s="19"/>
      <c r="AO137" s="19"/>
      <c r="AP137" s="3"/>
      <c r="AQ137" s="3"/>
      <c r="AR137" s="3"/>
      <c r="AS137" s="19"/>
      <c r="AT137" s="19"/>
      <c r="AU137" s="3"/>
      <c r="AV137" s="3"/>
      <c r="AW137" s="3"/>
      <c r="AX137" s="19"/>
      <c r="AY137" s="19"/>
      <c r="AZ137" s="3"/>
      <c r="BA137" s="3"/>
      <c r="BB137" s="3"/>
      <c r="BC137" s="19"/>
      <c r="BD137" s="19"/>
      <c r="BE137" s="3"/>
      <c r="BF137" s="3"/>
      <c r="BG137" s="3"/>
      <c r="BH137" s="19"/>
      <c r="BI137" s="19"/>
      <c r="BJ137" s="3"/>
      <c r="BK137" s="3"/>
      <c r="BL137" s="3"/>
      <c r="BM137" s="19"/>
      <c r="BN137" s="19"/>
      <c r="BO137" s="3"/>
      <c r="BP137" s="3"/>
      <c r="BQ137" s="3"/>
      <c r="BR137" s="19"/>
      <c r="BS137" s="19"/>
      <c r="BT137" s="3"/>
      <c r="BU137" s="3"/>
      <c r="BV137" s="3"/>
      <c r="BW137" s="19"/>
      <c r="BX137" s="19"/>
      <c r="BY137" s="3"/>
      <c r="BZ137" s="3"/>
      <c r="CA137" s="595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</row>
    <row r="138" spans="8:133" ht="21">
      <c r="H138" s="80"/>
      <c r="I138" s="3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19"/>
      <c r="U138" s="19"/>
      <c r="V138" s="3"/>
      <c r="W138" s="3"/>
      <c r="X138" s="3"/>
      <c r="Y138" s="19"/>
      <c r="Z138" s="19"/>
      <c r="AA138" s="3"/>
      <c r="AB138" s="3"/>
      <c r="AC138" s="3"/>
      <c r="AD138" s="19"/>
      <c r="AE138" s="19"/>
      <c r="AF138" s="3"/>
      <c r="AG138" s="3"/>
      <c r="AH138" s="3"/>
      <c r="AI138" s="19"/>
      <c r="AJ138" s="19"/>
      <c r="AK138" s="3"/>
      <c r="AL138" s="3"/>
      <c r="AM138" s="3"/>
      <c r="AN138" s="19"/>
      <c r="AO138" s="19"/>
      <c r="AP138" s="3"/>
      <c r="AQ138" s="3"/>
      <c r="AR138" s="3"/>
      <c r="AS138" s="19"/>
      <c r="AT138" s="19"/>
      <c r="AU138" s="3"/>
      <c r="AV138" s="3"/>
      <c r="AW138" s="3"/>
      <c r="AX138" s="19"/>
      <c r="AY138" s="19"/>
      <c r="AZ138" s="3"/>
      <c r="BA138" s="3"/>
      <c r="BB138" s="3"/>
      <c r="BC138" s="19"/>
      <c r="BD138" s="19"/>
      <c r="BE138" s="3"/>
      <c r="BF138" s="3"/>
      <c r="BG138" s="3"/>
      <c r="BH138" s="19"/>
      <c r="BI138" s="19"/>
      <c r="BJ138" s="3"/>
      <c r="BK138" s="3"/>
      <c r="BL138" s="3"/>
      <c r="BM138" s="19"/>
      <c r="BN138" s="19"/>
      <c r="BO138" s="3"/>
      <c r="BP138" s="3"/>
      <c r="BQ138" s="3"/>
      <c r="BR138" s="19"/>
      <c r="BS138" s="19"/>
      <c r="BT138" s="3"/>
      <c r="BU138" s="3"/>
      <c r="BV138" s="3"/>
      <c r="BW138" s="19"/>
      <c r="BX138" s="19"/>
      <c r="BY138" s="3"/>
      <c r="BZ138" s="3"/>
      <c r="CA138" s="595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</row>
    <row r="139" spans="8:133" ht="21">
      <c r="H139" s="80"/>
      <c r="I139" s="3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19"/>
      <c r="U139" s="19"/>
      <c r="V139" s="3"/>
      <c r="W139" s="3"/>
      <c r="X139" s="3"/>
      <c r="Y139" s="19"/>
      <c r="Z139" s="19"/>
      <c r="AA139" s="3"/>
      <c r="AB139" s="3"/>
      <c r="AC139" s="3"/>
      <c r="AD139" s="19"/>
      <c r="AE139" s="19"/>
      <c r="AF139" s="3"/>
      <c r="AG139" s="3"/>
      <c r="AH139" s="3"/>
      <c r="AI139" s="19"/>
      <c r="AJ139" s="19"/>
      <c r="AK139" s="3"/>
      <c r="AL139" s="3"/>
      <c r="AM139" s="3"/>
      <c r="AN139" s="19"/>
      <c r="AO139" s="19"/>
      <c r="AP139" s="3"/>
      <c r="AQ139" s="3"/>
      <c r="AR139" s="3"/>
      <c r="AS139" s="19"/>
      <c r="AT139" s="19"/>
      <c r="AU139" s="3"/>
      <c r="AV139" s="3"/>
      <c r="AW139" s="3"/>
      <c r="AX139" s="19"/>
      <c r="AY139" s="19"/>
      <c r="AZ139" s="3"/>
      <c r="BA139" s="3"/>
      <c r="BB139" s="3"/>
      <c r="BC139" s="19"/>
      <c r="BD139" s="19"/>
      <c r="BE139" s="3"/>
      <c r="BF139" s="3"/>
      <c r="BG139" s="3"/>
      <c r="BH139" s="19"/>
      <c r="BI139" s="19"/>
      <c r="BJ139" s="3"/>
      <c r="BK139" s="3"/>
      <c r="BL139" s="3"/>
      <c r="BM139" s="19"/>
      <c r="BN139" s="19"/>
      <c r="BO139" s="3"/>
      <c r="BP139" s="3"/>
      <c r="BQ139" s="3"/>
      <c r="BR139" s="19"/>
      <c r="BS139" s="19"/>
      <c r="BT139" s="3"/>
      <c r="BU139" s="3"/>
      <c r="BV139" s="3"/>
      <c r="BW139" s="19"/>
      <c r="BX139" s="19"/>
      <c r="BY139" s="3"/>
      <c r="BZ139" s="3"/>
      <c r="CA139" s="595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</row>
  </sheetData>
  <sheetProtection/>
  <autoFilter ref="B4:G135"/>
  <mergeCells count="87">
    <mergeCell ref="AQ135:AU135"/>
    <mergeCell ref="CA6:CA10"/>
    <mergeCell ref="BF135:BJ135"/>
    <mergeCell ref="BK135:BO135"/>
    <mergeCell ref="BP135:BT135"/>
    <mergeCell ref="BU135:BY135"/>
    <mergeCell ref="BK134:BO134"/>
    <mergeCell ref="BU133:BY133"/>
    <mergeCell ref="BP133:BT133"/>
    <mergeCell ref="BP134:BT134"/>
    <mergeCell ref="BU134:BY134"/>
    <mergeCell ref="AG134:AK134"/>
    <mergeCell ref="BF134:BJ134"/>
    <mergeCell ref="AL134:AP134"/>
    <mergeCell ref="AQ134:AU134"/>
    <mergeCell ref="AV134:AZ134"/>
    <mergeCell ref="AG135:AK135"/>
    <mergeCell ref="AL135:AP135"/>
    <mergeCell ref="AV135:AZ135"/>
    <mergeCell ref="BA134:BE134"/>
    <mergeCell ref="BA135:BE135"/>
    <mergeCell ref="H135:I135"/>
    <mergeCell ref="R135:V135"/>
    <mergeCell ref="W135:AA135"/>
    <mergeCell ref="AB135:AF135"/>
    <mergeCell ref="AL133:AP133"/>
    <mergeCell ref="AV133:AZ133"/>
    <mergeCell ref="H134:I134"/>
    <mergeCell ref="R134:V134"/>
    <mergeCell ref="W134:AA134"/>
    <mergeCell ref="AB134:AF134"/>
    <mergeCell ref="H132:I132"/>
    <mergeCell ref="H133:I133"/>
    <mergeCell ref="R133:V133"/>
    <mergeCell ref="W133:AA133"/>
    <mergeCell ref="AB133:AF133"/>
    <mergeCell ref="AG133:AK133"/>
    <mergeCell ref="BU9:BY9"/>
    <mergeCell ref="BF8:BJ8"/>
    <mergeCell ref="BK8:BO8"/>
    <mergeCell ref="BP8:BT8"/>
    <mergeCell ref="BU8:BY8"/>
    <mergeCell ref="AV9:AZ9"/>
    <mergeCell ref="BA9:BE9"/>
    <mergeCell ref="BF9:BJ9"/>
    <mergeCell ref="BK9:BO9"/>
    <mergeCell ref="BP9:BT9"/>
    <mergeCell ref="W9:AA9"/>
    <mergeCell ref="AB9:AF9"/>
    <mergeCell ref="AG9:AK9"/>
    <mergeCell ref="AL9:AP9"/>
    <mergeCell ref="BF7:BO7"/>
    <mergeCell ref="BA133:BE133"/>
    <mergeCell ref="AQ9:AU9"/>
    <mergeCell ref="BF133:BJ133"/>
    <mergeCell ref="BK133:BO133"/>
    <mergeCell ref="AQ133:AU133"/>
    <mergeCell ref="BP7:BY7"/>
    <mergeCell ref="N8:N10"/>
    <mergeCell ref="O8:O10"/>
    <mergeCell ref="P8:P10"/>
    <mergeCell ref="Q8:Q10"/>
    <mergeCell ref="R8:V8"/>
    <mergeCell ref="W8:AA8"/>
    <mergeCell ref="AB8:AF8"/>
    <mergeCell ref="AG8:AK8"/>
    <mergeCell ref="R9:V9"/>
    <mergeCell ref="M7:M10"/>
    <mergeCell ref="N7:Q7"/>
    <mergeCell ref="R7:AA7"/>
    <mergeCell ref="AB7:AK7"/>
    <mergeCell ref="AL7:AU7"/>
    <mergeCell ref="AV7:BE7"/>
    <mergeCell ref="AL8:AP8"/>
    <mergeCell ref="AQ8:AU8"/>
    <mergeCell ref="AV8:AZ8"/>
    <mergeCell ref="BA8:BE8"/>
    <mergeCell ref="H2:BZ2"/>
    <mergeCell ref="H4:BZ4"/>
    <mergeCell ref="H6:H10"/>
    <mergeCell ref="I6:I10"/>
    <mergeCell ref="J6:J10"/>
    <mergeCell ref="K6:K10"/>
    <mergeCell ref="L6:Q6"/>
    <mergeCell ref="R6:BY6"/>
    <mergeCell ref="BZ6:BZ10"/>
    <mergeCell ref="L7:L10"/>
  </mergeCells>
  <conditionalFormatting sqref="R11:BZ11 R12:U12 X12:BZ12 W29:AW29 R30:V30 AB23:AW23 AB30:AW30 O36:P36 O68:P68 L36:M36 R38:AA40 P61:P62 P102:P103 L102:M103 R32:AW32 P58 R75:BZ75 L74:M76 P74:P76 P64 L64:M64 Q114:AU114 R41:AK41 AV38:AW40 P88 P92 L88:M88 L92:M92 R92:AW92 L58:M58 L95:L96 P69:P71 L61:M62 R78:BZ79 L89:L90 N47:N48 L47:L48 R64:AF64 AV64:BZ64 R58:BZ58 O43:O45 L43:M45 H49:Q49 L11:Q12 L30:O30 L119:P119 L23:O23 L35:O35 L37:O37 L32:P32 L54:P54 L56:O56 L98:P98 L50:U50 L22:U22 L28:U28 L46:AW46 L16:U16 L42:P42 L38:N38 L39:O40 L41:N41 L51:AA51 AL51:BZ51 R76:BY77 L85 R61:BZ62 L66 L77:L79 L104 L31:AW31 L24:P27 R17:AW18 L99:L100 M99:P99 R44:AW45 R43:AK43 AV43:AW43 R24:U24 W24:AW24 R54:BZ54 AB56:BZ56 R25:AW27 R68:BZ71 L118:AU118 R21:AW21 R35:AW37 L68:M71 T34:U37 R66:BJ66 BO66:BZ66 R14:U14 X14:BZ14 R88:BZ89 R98:BE100 R119:AU119 L107:L108 N107:BU107 BW107:BY107 BW119:BY119 L113:AU113 L105:BY106 R102:BE104 BZ104:BZ109 R81:BZ83 BP113:BY113 N108:AU108 BP108:BQ108 BP119:BU119 BP114:BZ114 BP104:BY104 BP103:BZ103 R96:BG96 BZ93:CA93 BP102:BY102 L34:P34 L17:P21 L81:M84 P81:P84 R85:BZ85 R74:BY74 CA94:CA108 CB49:IV49 BZ112:BZ113 BP118:BT118 R95:AW95 BE95:BG95 R90:AW90 BE90:BG90 BE92:BG92 AZ90:BB90 AZ95:BB95 AZ92:BB92 BO92:BZ92 BO90:BZ90 BO95:BZ96 R123:CA127 BP98:BZ100 AV118:BO119 AV110:BO116 CA113:CA115 N115:N117 R117:CA117 BT108:BU108 BY108 BE21:BZ21 BE17:BZ18 BE43:BZ46 BE35:BZ41 BE23:BZ27 BE29:BZ32 BP120:BP121 AB120:AB121 BU120:BU121 BK120:BK121 BF120:BF121 BA120:BA121 AV120:AV121 AQ120:AQ121 AL120:AL121 AG120:AG121 W120:W121 R120:R121 BZ118:CA121 CA13:CA51 CA53:CA92 AL53:BZ53 L53:Q53 R131:CA131">
    <cfRule type="cellIs" priority="383" dxfId="0" operator="equal" stopIfTrue="1">
      <formula>0</formula>
    </cfRule>
  </conditionalFormatting>
  <conditionalFormatting sqref="V12:W12">
    <cfRule type="cellIs" priority="381" dxfId="0" operator="equal" stopIfTrue="1">
      <formula>0</formula>
    </cfRule>
  </conditionalFormatting>
  <conditionalFormatting sqref="V50:W50">
    <cfRule type="cellIs" priority="376" dxfId="0" operator="equal" stopIfTrue="1">
      <formula>0</formula>
    </cfRule>
  </conditionalFormatting>
  <conditionalFormatting sqref="AG53:AK53">
    <cfRule type="cellIs" priority="380" dxfId="0" operator="equal" stopIfTrue="1">
      <formula>0</formula>
    </cfRule>
  </conditionalFormatting>
  <conditionalFormatting sqref="R49:BZ49">
    <cfRule type="cellIs" priority="378" dxfId="0" operator="equal" stopIfTrue="1">
      <formula>0</formula>
    </cfRule>
  </conditionalFormatting>
  <conditionalFormatting sqref="X50:BZ50">
    <cfRule type="cellIs" priority="377" dxfId="0" operator="equal" stopIfTrue="1">
      <formula>0</formula>
    </cfRule>
  </conditionalFormatting>
  <conditionalFormatting sqref="X22:AW22 BE22:BZ22">
    <cfRule type="cellIs" priority="375" dxfId="0" operator="equal" stopIfTrue="1">
      <formula>0</formula>
    </cfRule>
  </conditionalFormatting>
  <conditionalFormatting sqref="V22:W22">
    <cfRule type="cellIs" priority="374" dxfId="0" operator="equal" stopIfTrue="1">
      <formula>0</formula>
    </cfRule>
  </conditionalFormatting>
  <conditionalFormatting sqref="R29:V29">
    <cfRule type="cellIs" priority="373" dxfId="0" operator="equal" stopIfTrue="1">
      <formula>0</formula>
    </cfRule>
  </conditionalFormatting>
  <conditionalFormatting sqref="W30:AA30">
    <cfRule type="cellIs" priority="372" dxfId="0" operator="equal" stopIfTrue="1">
      <formula>0</formula>
    </cfRule>
  </conditionalFormatting>
  <conditionalFormatting sqref="X28:AW28 BE28:BZ28">
    <cfRule type="cellIs" priority="371" dxfId="0" operator="equal" stopIfTrue="1">
      <formula>0</formula>
    </cfRule>
  </conditionalFormatting>
  <conditionalFormatting sqref="V28:W28">
    <cfRule type="cellIs" priority="370" dxfId="0" operator="equal" stopIfTrue="1">
      <formula>0</formula>
    </cfRule>
  </conditionalFormatting>
  <conditionalFormatting sqref="AQ33:AW33 BE33:BZ33">
    <cfRule type="cellIs" priority="368" dxfId="0" operator="equal" stopIfTrue="1">
      <formula>0</formula>
    </cfRule>
  </conditionalFormatting>
  <conditionalFormatting sqref="L33:M33 O33:P33 AL33:AP33">
    <cfRule type="cellIs" priority="367" dxfId="0" operator="equal" stopIfTrue="1">
      <formula>0</formula>
    </cfRule>
  </conditionalFormatting>
  <conditionalFormatting sqref="X16:AW16 BE16:BZ16">
    <cfRule type="cellIs" priority="361" dxfId="0" operator="equal" stopIfTrue="1">
      <formula>0</formula>
    </cfRule>
  </conditionalFormatting>
  <conditionalFormatting sqref="V16:W16">
    <cfRule type="cellIs" priority="360" dxfId="0" operator="equal" stopIfTrue="1">
      <formula>0</formula>
    </cfRule>
  </conditionalFormatting>
  <conditionalFormatting sqref="R34:AW34 BE34:BZ34">
    <cfRule type="cellIs" priority="359" dxfId="0" operator="equal" stopIfTrue="1">
      <formula>0</formula>
    </cfRule>
  </conditionalFormatting>
  <conditionalFormatting sqref="R42:AW42 BE42:BZ42">
    <cfRule type="cellIs" priority="358" dxfId="0" operator="equal" stopIfTrue="1">
      <formula>0</formula>
    </cfRule>
  </conditionalFormatting>
  <conditionalFormatting sqref="AG20:AW20 BE20:BZ20">
    <cfRule type="cellIs" priority="357" dxfId="0" operator="equal" stopIfTrue="1">
      <formula>0</formula>
    </cfRule>
  </conditionalFormatting>
  <conditionalFormatting sqref="O60:P60 L60:M60 R60:BZ60">
    <cfRule type="cellIs" priority="356" dxfId="0" operator="equal" stopIfTrue="1">
      <formula>0</formula>
    </cfRule>
  </conditionalFormatting>
  <conditionalFormatting sqref="R93:AW93 O93:P94 L93:M94 BE93:BG93 AZ93:BB93 BO93:BY93">
    <cfRule type="cellIs" priority="355" dxfId="0" operator="equal" stopIfTrue="1">
      <formula>0</formula>
    </cfRule>
  </conditionalFormatting>
  <conditionalFormatting sqref="AQ38:AU39">
    <cfRule type="cellIs" priority="354" dxfId="0" operator="equal" stopIfTrue="1">
      <formula>0</formula>
    </cfRule>
  </conditionalFormatting>
  <conditionalFormatting sqref="AK38:AP38">
    <cfRule type="cellIs" priority="353" dxfId="0" operator="equal" stopIfTrue="1">
      <formula>0</formula>
    </cfRule>
  </conditionalFormatting>
  <conditionalFormatting sqref="O41:P41">
    <cfRule type="cellIs" priority="347" dxfId="0" operator="equal" stopIfTrue="1">
      <formula>0</formula>
    </cfRule>
  </conditionalFormatting>
  <conditionalFormatting sqref="O38:P38">
    <cfRule type="cellIs" priority="348" dxfId="0" operator="equal" stopIfTrue="1">
      <formula>0</formula>
    </cfRule>
  </conditionalFormatting>
  <conditionalFormatting sqref="BZ74 BZ76">
    <cfRule type="cellIs" priority="346" dxfId="0" operator="equal" stopIfTrue="1">
      <formula>0</formula>
    </cfRule>
  </conditionalFormatting>
  <conditionalFormatting sqref="O101:P101 L101:M101 R101:BE101 BP101:BZ101">
    <cfRule type="cellIs" priority="345" dxfId="0" operator="equal" stopIfTrue="1">
      <formula>0</formula>
    </cfRule>
  </conditionalFormatting>
  <conditionalFormatting sqref="O73:P73 L73:M73 R73:BZ73">
    <cfRule type="cellIs" priority="343" dxfId="0" operator="equal" stopIfTrue="1">
      <formula>0</formula>
    </cfRule>
  </conditionalFormatting>
  <conditionalFormatting sqref="O86:P86 L86:M86 R86:BZ86">
    <cfRule type="cellIs" priority="342" dxfId="0" operator="equal" stopIfTrue="1">
      <formula>0</formula>
    </cfRule>
  </conditionalFormatting>
  <conditionalFormatting sqref="O63:P63 L63:M63 R63:BY63">
    <cfRule type="cellIs" priority="341" dxfId="0" operator="equal" stopIfTrue="1">
      <formula>0</formula>
    </cfRule>
  </conditionalFormatting>
  <conditionalFormatting sqref="BZ63">
    <cfRule type="cellIs" priority="340" dxfId="0" operator="equal" stopIfTrue="1">
      <formula>0</formula>
    </cfRule>
  </conditionalFormatting>
  <conditionalFormatting sqref="AV41:AW41">
    <cfRule type="cellIs" priority="337" dxfId="0" operator="equal" stopIfTrue="1">
      <formula>0</formula>
    </cfRule>
  </conditionalFormatting>
  <conditionalFormatting sqref="AB38:AJ38">
    <cfRule type="cellIs" priority="336" dxfId="0" operator="equal" stopIfTrue="1">
      <formula>0</formula>
    </cfRule>
  </conditionalFormatting>
  <conditionalFormatting sqref="AB40:AF40">
    <cfRule type="cellIs" priority="335" dxfId="0" operator="equal" stopIfTrue="1">
      <formula>0</formula>
    </cfRule>
  </conditionalFormatting>
  <conditionalFormatting sqref="O91:P91 L91:M91 R91:AW91 BO91:BZ91 BO94:BZ94 R94:AW94 AZ91:BB91 AZ94:BB94 BE94:BG94 BE91:BG91">
    <cfRule type="cellIs" priority="333" dxfId="0" operator="equal" stopIfTrue="1">
      <formula>0</formula>
    </cfRule>
  </conditionalFormatting>
  <conditionalFormatting sqref="O80:P80 L80:M80 R80:BZ80">
    <cfRule type="cellIs" priority="332" dxfId="0" operator="equal" stopIfTrue="1">
      <formula>0</formula>
    </cfRule>
  </conditionalFormatting>
  <conditionalFormatting sqref="AB39:AF39">
    <cfRule type="cellIs" priority="330" dxfId="0" operator="equal" stopIfTrue="1">
      <formula>0</formula>
    </cfRule>
  </conditionalFormatting>
  <conditionalFormatting sqref="L116">
    <cfRule type="cellIs" priority="389" dxfId="84" operator="lessThan" stopIfTrue="1">
      <formula>'ПРОЕКТ ПЛАНА ДЛЯ РАССМ'!#REF!</formula>
    </cfRule>
  </conditionalFormatting>
  <conditionalFormatting sqref="R48:AW48 BE48:BY48">
    <cfRule type="cellIs" priority="317" dxfId="0" operator="equal" stopIfTrue="1">
      <formula>0</formula>
    </cfRule>
  </conditionalFormatting>
  <conditionalFormatting sqref="O57:P57 L57:M57 R57:BZ57">
    <cfRule type="cellIs" priority="316" dxfId="0" operator="equal" stopIfTrue="1">
      <formula>0</formula>
    </cfRule>
  </conditionalFormatting>
  <conditionalFormatting sqref="P59 R59:AR59 L59:M59 AU59:BZ59">
    <cfRule type="cellIs" priority="314" dxfId="0" operator="equal" stopIfTrue="1">
      <formula>0</formula>
    </cfRule>
  </conditionalFormatting>
  <conditionalFormatting sqref="BZ48">
    <cfRule type="cellIs" priority="312" dxfId="0" operator="equal" stopIfTrue="1">
      <formula>0</formula>
    </cfRule>
  </conditionalFormatting>
  <conditionalFormatting sqref="CA11:CA12">
    <cfRule type="cellIs" priority="310" dxfId="0" operator="equal" stopIfTrue="1">
      <formula>0</formula>
    </cfRule>
  </conditionalFormatting>
  <conditionalFormatting sqref="R72:BY72 N72 L72">
    <cfRule type="cellIs" priority="260" dxfId="0" operator="equal" stopIfTrue="1">
      <formula>0</formula>
    </cfRule>
  </conditionalFormatting>
  <conditionalFormatting sqref="AG64:AK64">
    <cfRule type="cellIs" priority="255" dxfId="0" operator="equal" stopIfTrue="1">
      <formula>0</formula>
    </cfRule>
  </conditionalFormatting>
  <conditionalFormatting sqref="AL64:AQ64 AS64:AU64">
    <cfRule type="cellIs" priority="246" dxfId="0" operator="equal" stopIfTrue="1">
      <formula>0</formula>
    </cfRule>
  </conditionalFormatting>
  <conditionalFormatting sqref="R47:AW47 BE47:BY47">
    <cfRule type="cellIs" priority="285" dxfId="0" operator="equal" stopIfTrue="1">
      <formula>0</formula>
    </cfRule>
  </conditionalFormatting>
  <conditionalFormatting sqref="BZ47">
    <cfRule type="cellIs" priority="284" dxfId="0" operator="equal" stopIfTrue="1">
      <formula>0</formula>
    </cfRule>
  </conditionalFormatting>
  <conditionalFormatting sqref="P115 L115:M115 R115:AU115 BP115:BZ115">
    <cfRule type="cellIs" priority="277" dxfId="0" operator="equal" stopIfTrue="1">
      <formula>0</formula>
    </cfRule>
  </conditionalFormatting>
  <conditionalFormatting sqref="R65:AQ65 L65 AS65:BZ65 BK66:BN66">
    <cfRule type="cellIs" priority="271" dxfId="0" operator="equal" stopIfTrue="1">
      <formula>0</formula>
    </cfRule>
  </conditionalFormatting>
  <conditionalFormatting sqref="AR65">
    <cfRule type="cellIs" priority="268" dxfId="0" operator="equal" stopIfTrue="1">
      <formula>0</formula>
    </cfRule>
  </conditionalFormatting>
  <conditionalFormatting sqref="R84:BZ84">
    <cfRule type="cellIs" priority="263" dxfId="0" operator="equal" stopIfTrue="1">
      <formula>0</formula>
    </cfRule>
  </conditionalFormatting>
  <conditionalFormatting sqref="AB33:AK33">
    <cfRule type="cellIs" priority="224" dxfId="0" operator="equal" stopIfTrue="1">
      <formula>0</formula>
    </cfRule>
  </conditionalFormatting>
  <conditionalFormatting sqref="BZ72">
    <cfRule type="cellIs" priority="259" dxfId="0" operator="equal" stopIfTrue="1">
      <formula>0</formula>
    </cfRule>
  </conditionalFormatting>
  <conditionalFormatting sqref="R20:AA20">
    <cfRule type="cellIs" priority="220" dxfId="0" operator="equal" stopIfTrue="1">
      <formula>0</formula>
    </cfRule>
  </conditionalFormatting>
  <conditionalFormatting sqref="AG40:AK40">
    <cfRule type="cellIs" priority="252" dxfId="0" operator="equal" stopIfTrue="1">
      <formula>0</formula>
    </cfRule>
  </conditionalFormatting>
  <conditionalFormatting sqref="AG39:AK39">
    <cfRule type="cellIs" priority="249" dxfId="0" operator="equal" stopIfTrue="1">
      <formula>0</formula>
    </cfRule>
  </conditionalFormatting>
  <conditionalFormatting sqref="AL39:AO39">
    <cfRule type="cellIs" priority="248" dxfId="0" operator="equal" stopIfTrue="1">
      <formula>0</formula>
    </cfRule>
  </conditionalFormatting>
  <conditionalFormatting sqref="AP39">
    <cfRule type="cellIs" priority="247" dxfId="0" operator="equal" stopIfTrue="1">
      <formula>0</formula>
    </cfRule>
  </conditionalFormatting>
  <conditionalFormatting sqref="AR64">
    <cfRule type="cellIs" priority="245" dxfId="0" operator="equal" stopIfTrue="1">
      <formula>0</formula>
    </cfRule>
  </conditionalFormatting>
  <conditionalFormatting sqref="R33:AA33">
    <cfRule type="cellIs" priority="237" dxfId="0" operator="equal" stopIfTrue="1">
      <formula>0</formula>
    </cfRule>
  </conditionalFormatting>
  <conditionalFormatting sqref="AB20:AF20">
    <cfRule type="cellIs" priority="232" dxfId="0" operator="equal" stopIfTrue="1">
      <formula>0</formula>
    </cfRule>
  </conditionalFormatting>
  <conditionalFormatting sqref="R19:AW19 BE19:BZ19">
    <cfRule type="cellIs" priority="235" dxfId="0" operator="equal" stopIfTrue="1">
      <formula>0</formula>
    </cfRule>
  </conditionalFormatting>
  <conditionalFormatting sqref="O97:P97 L97:M97 R97:BE97 BP97:BZ97">
    <cfRule type="cellIs" priority="213" dxfId="0" operator="equal" stopIfTrue="1">
      <formula>0</formula>
    </cfRule>
  </conditionalFormatting>
  <conditionalFormatting sqref="R53:AA53">
    <cfRule type="cellIs" priority="230" dxfId="0" operator="equal" stopIfTrue="1">
      <formula>0</formula>
    </cfRule>
  </conditionalFormatting>
  <conditionalFormatting sqref="AB53:AF53">
    <cfRule type="cellIs" priority="223" dxfId="0" operator="equal" stopIfTrue="1">
      <formula>0</formula>
    </cfRule>
  </conditionalFormatting>
  <conditionalFormatting sqref="AB51:AF51">
    <cfRule type="cellIs" priority="218" dxfId="0" operator="equal" stopIfTrue="1">
      <formula>0</formula>
    </cfRule>
  </conditionalFormatting>
  <conditionalFormatting sqref="AG51:AK51">
    <cfRule type="cellIs" priority="219" dxfId="0" operator="equal" stopIfTrue="1">
      <formula>0</formula>
    </cfRule>
  </conditionalFormatting>
  <conditionalFormatting sqref="BZ77">
    <cfRule type="cellIs" priority="215" dxfId="0" operator="equal" stopIfTrue="1">
      <formula>0</formula>
    </cfRule>
  </conditionalFormatting>
  <conditionalFormatting sqref="AL43:AU43">
    <cfRule type="cellIs" priority="209" dxfId="0" operator="equal" stopIfTrue="1">
      <formula>0</formula>
    </cfRule>
  </conditionalFormatting>
  <conditionalFormatting sqref="R23:AA23 V24">
    <cfRule type="cellIs" priority="208" dxfId="0" operator="equal" stopIfTrue="1">
      <formula>0</formula>
    </cfRule>
  </conditionalFormatting>
  <conditionalFormatting sqref="L55:O55 R55:BZ55">
    <cfRule type="cellIs" priority="205" dxfId="0" operator="equal" stopIfTrue="1">
      <formula>0</formula>
    </cfRule>
  </conditionalFormatting>
  <conditionalFormatting sqref="R67:BZ67 L67">
    <cfRule type="cellIs" priority="147" dxfId="0" operator="equal" stopIfTrue="1">
      <formula>0</formula>
    </cfRule>
  </conditionalFormatting>
  <conditionalFormatting sqref="P43:P45">
    <cfRule type="cellIs" priority="144" dxfId="0" operator="equal" stopIfTrue="1">
      <formula>0</formula>
    </cfRule>
  </conditionalFormatting>
  <conditionalFormatting sqref="AA56">
    <cfRule type="cellIs" priority="127" dxfId="0" operator="equal" stopIfTrue="1">
      <formula>0</formula>
    </cfRule>
  </conditionalFormatting>
  <conditionalFormatting sqref="R56:U56">
    <cfRule type="cellIs" priority="136" dxfId="0" operator="equal" stopIfTrue="1">
      <formula>0</formula>
    </cfRule>
  </conditionalFormatting>
  <conditionalFormatting sqref="V56">
    <cfRule type="cellIs" priority="135" dxfId="0" operator="equal" stopIfTrue="1">
      <formula>0</formula>
    </cfRule>
  </conditionalFormatting>
  <conditionalFormatting sqref="V14">
    <cfRule type="cellIs" priority="134" dxfId="0" operator="equal" stopIfTrue="1">
      <formula>0</formula>
    </cfRule>
  </conditionalFormatting>
  <conditionalFormatting sqref="W14">
    <cfRule type="cellIs" priority="133" dxfId="0" operator="equal" stopIfTrue="1">
      <formula>0</formula>
    </cfRule>
  </conditionalFormatting>
  <conditionalFormatting sqref="W56:Z56">
    <cfRule type="cellIs" priority="128" dxfId="0" operator="equal" stopIfTrue="1">
      <formula>0</formula>
    </cfRule>
  </conditionalFormatting>
  <conditionalFormatting sqref="BV107:BV108 BV119">
    <cfRule type="cellIs" priority="125" dxfId="0" operator="equal" stopIfTrue="1">
      <formula>0</formula>
    </cfRule>
  </conditionalFormatting>
  <conditionalFormatting sqref="BU118 BW118:BY118">
    <cfRule type="cellIs" priority="123" dxfId="0" operator="equal" stopIfTrue="1">
      <formula>0</formula>
    </cfRule>
  </conditionalFormatting>
  <conditionalFormatting sqref="BV118">
    <cfRule type="cellIs" priority="122" dxfId="0" operator="equal" stopIfTrue="1">
      <formula>0</formula>
    </cfRule>
  </conditionalFormatting>
  <conditionalFormatting sqref="BQ109">
    <cfRule type="cellIs" priority="114" dxfId="0" operator="equal" stopIfTrue="1">
      <formula>0</formula>
    </cfRule>
  </conditionalFormatting>
  <conditionalFormatting sqref="BU109 BY109 CA109">
    <cfRule type="cellIs" priority="118" dxfId="0" operator="equal" stopIfTrue="1">
      <formula>0</formula>
    </cfRule>
  </conditionalFormatting>
  <conditionalFormatting sqref="L109 R109:AU109">
    <cfRule type="cellIs" priority="117" dxfId="0" operator="equal" stopIfTrue="1">
      <formula>0</formula>
    </cfRule>
  </conditionalFormatting>
  <conditionalFormatting sqref="BV109">
    <cfRule type="cellIs" priority="116" dxfId="0" operator="equal" stopIfTrue="1">
      <formula>0</formula>
    </cfRule>
  </conditionalFormatting>
  <conditionalFormatting sqref="BP109 BT109">
    <cfRule type="cellIs" priority="115" dxfId="0" operator="equal" stopIfTrue="1">
      <formula>0</formula>
    </cfRule>
  </conditionalFormatting>
  <conditionalFormatting sqref="L112 R112:AU112 BW112:BY112 CA112 BP112:BU112">
    <cfRule type="cellIs" priority="113" dxfId="0" operator="equal" stopIfTrue="1">
      <formula>0</formula>
    </cfRule>
  </conditionalFormatting>
  <conditionalFormatting sqref="BQ110 CA110">
    <cfRule type="cellIs" priority="111" dxfId="0" operator="equal" stopIfTrue="1">
      <formula>0</formula>
    </cfRule>
  </conditionalFormatting>
  <conditionalFormatting sqref="N110 L110 R110:AU110 BR110:BT110 BV110:BZ110 BP110">
    <cfRule type="cellIs" priority="110" dxfId="0" operator="equal" stopIfTrue="1">
      <formula>0</formula>
    </cfRule>
  </conditionalFormatting>
  <conditionalFormatting sqref="BU110">
    <cfRule type="cellIs" priority="109" dxfId="0" operator="equal" stopIfTrue="1">
      <formula>0</formula>
    </cfRule>
  </conditionalFormatting>
  <conditionalFormatting sqref="L111:AU111 BZ111:CA111 BP111:BT111">
    <cfRule type="cellIs" priority="108" dxfId="0" operator="equal" stopIfTrue="1">
      <formula>0</formula>
    </cfRule>
  </conditionalFormatting>
  <conditionalFormatting sqref="BU111:BY111">
    <cfRule type="cellIs" priority="107" dxfId="0" operator="equal" stopIfTrue="1">
      <formula>0</formula>
    </cfRule>
  </conditionalFormatting>
  <conditionalFormatting sqref="L107:Q114 L118:Q119 N115:N117">
    <cfRule type="cellIs" priority="106" dxfId="27" operator="equal" stopIfTrue="1">
      <formula>0</formula>
    </cfRule>
  </conditionalFormatting>
  <conditionalFormatting sqref="BF97:BO104">
    <cfRule type="cellIs" priority="102" dxfId="0" operator="equal" stopIfTrue="1">
      <formula>0</formula>
    </cfRule>
  </conditionalFormatting>
  <conditionalFormatting sqref="AV108:BO109">
    <cfRule type="cellIs" priority="101" dxfId="0" operator="equal" stopIfTrue="1">
      <formula>0</formula>
    </cfRule>
  </conditionalFormatting>
  <conditionalFormatting sqref="BZ102">
    <cfRule type="cellIs" priority="94" dxfId="0" operator="equal" stopIfTrue="1">
      <formula>0</formula>
    </cfRule>
  </conditionalFormatting>
  <conditionalFormatting sqref="AB15:BZ15">
    <cfRule type="cellIs" priority="93" dxfId="0" operator="equal" stopIfTrue="1">
      <formula>0</formula>
    </cfRule>
  </conditionalFormatting>
  <conditionalFormatting sqref="X15:AA15">
    <cfRule type="cellIs" priority="91" dxfId="0" operator="equal" stopIfTrue="1">
      <formula>0</formula>
    </cfRule>
  </conditionalFormatting>
  <conditionalFormatting sqref="R15:U15">
    <cfRule type="cellIs" priority="90" dxfId="0" operator="equal" stopIfTrue="1">
      <formula>0</formula>
    </cfRule>
  </conditionalFormatting>
  <conditionalFormatting sqref="V15">
    <cfRule type="cellIs" priority="89" dxfId="0" operator="equal" stopIfTrue="1">
      <formula>0</formula>
    </cfRule>
  </conditionalFormatting>
  <conditionalFormatting sqref="W15">
    <cfRule type="cellIs" priority="88" dxfId="0" operator="equal" stopIfTrue="1">
      <formula>0</formula>
    </cfRule>
  </conditionalFormatting>
  <conditionalFormatting sqref="R13:BZ13">
    <cfRule type="cellIs" priority="86" dxfId="0" operator="equal" stopIfTrue="1">
      <formula>0</formula>
    </cfRule>
  </conditionalFormatting>
  <conditionalFormatting sqref="L87 R87:BZ87">
    <cfRule type="cellIs" priority="81" dxfId="0" operator="equal" stopIfTrue="1">
      <formula>0</formula>
    </cfRule>
  </conditionalFormatting>
  <conditionalFormatting sqref="AS59:AT59">
    <cfRule type="cellIs" priority="17" dxfId="0" operator="equal" stopIfTrue="1">
      <formula>0</formula>
    </cfRule>
  </conditionalFormatting>
  <conditionalFormatting sqref="BC90:BD95">
    <cfRule type="cellIs" priority="16" dxfId="0" operator="equal" stopIfTrue="1">
      <formula>0</formula>
    </cfRule>
  </conditionalFormatting>
  <conditionalFormatting sqref="AX90:AY95">
    <cfRule type="cellIs" priority="15" dxfId="0" operator="equal" stopIfTrue="1">
      <formula>0</formula>
    </cfRule>
  </conditionalFormatting>
  <conditionalFormatting sqref="BH90:BN96">
    <cfRule type="cellIs" priority="14" dxfId="0" operator="equal" stopIfTrue="1">
      <formula>0</formula>
    </cfRule>
  </conditionalFormatting>
  <conditionalFormatting sqref="BP122 AB122 BU122 BK122 BF122 BA122 AV122 AQ122 AL122 AG122 W122 R122 BZ122:CA122">
    <cfRule type="cellIs" priority="13" dxfId="0" operator="equal" stopIfTrue="1">
      <formula>0</formula>
    </cfRule>
  </conditionalFormatting>
  <conditionalFormatting sqref="BR108:BS109">
    <cfRule type="cellIs" priority="12" dxfId="0" operator="equal" stopIfTrue="1">
      <formula>0</formula>
    </cfRule>
  </conditionalFormatting>
  <conditionalFormatting sqref="BW108:BX109">
    <cfRule type="cellIs" priority="11" dxfId="0" operator="equal" stopIfTrue="1">
      <formula>0</formula>
    </cfRule>
  </conditionalFormatting>
  <conditionalFormatting sqref="AX16:BD48">
    <cfRule type="cellIs" priority="10" dxfId="0" operator="equal" stopIfTrue="1">
      <formula>0</formula>
    </cfRule>
  </conditionalFormatting>
  <conditionalFormatting sqref="BV112">
    <cfRule type="cellIs" priority="9" dxfId="0" operator="equal" stopIfTrue="1">
      <formula>0</formula>
    </cfRule>
  </conditionalFormatting>
  <conditionalFormatting sqref="L52:AA52 AL52:CA52">
    <cfRule type="cellIs" priority="8" dxfId="0" operator="equal" stopIfTrue="1">
      <formula>0</formula>
    </cfRule>
  </conditionalFormatting>
  <conditionalFormatting sqref="AB52:AF52">
    <cfRule type="cellIs" priority="6" dxfId="0" operator="equal" stopIfTrue="1">
      <formula>0</formula>
    </cfRule>
  </conditionalFormatting>
  <conditionalFormatting sqref="AG52:AK52">
    <cfRule type="cellIs" priority="7" dxfId="0" operator="equal" stopIfTrue="1">
      <formula>0</formula>
    </cfRule>
  </conditionalFormatting>
  <conditionalFormatting sqref="R130:BS130 BW130:BX130 CA130">
    <cfRule type="cellIs" priority="5" dxfId="0" operator="equal" stopIfTrue="1">
      <formula>0</formula>
    </cfRule>
  </conditionalFormatting>
  <conditionalFormatting sqref="R129:CA129 BV130">
    <cfRule type="cellIs" priority="4" dxfId="0" operator="equal" stopIfTrue="1">
      <formula>0</formula>
    </cfRule>
  </conditionalFormatting>
  <conditionalFormatting sqref="R128:CA128">
    <cfRule type="cellIs" priority="3" dxfId="0" operator="equal" stopIfTrue="1">
      <formula>0</formula>
    </cfRule>
  </conditionalFormatting>
  <conditionalFormatting sqref="BT130:BU130">
    <cfRule type="cellIs" priority="2" dxfId="0" operator="equal" stopIfTrue="1">
      <formula>0</formula>
    </cfRule>
  </conditionalFormatting>
  <conditionalFormatting sqref="BY130:BZ130">
    <cfRule type="cellIs" priority="1" dxfId="0" operator="equal" stopIfTrue="1">
      <formula>0</formula>
    </cfRule>
  </conditionalFormatting>
  <printOptions horizontalCentered="1"/>
  <pageMargins left="0.1968503937007874" right="0.1968503937007874" top="0.5905511811023623" bottom="0.2362204724409449" header="0.5118110236220472" footer="0.5118110236220472"/>
  <pageSetup fitToHeight="2" fitToWidth="1" horizontalDpi="600" verticalDpi="600" orientation="portrait" paperSize="9" scale="56" r:id="rId1"/>
  <rowBreaks count="4" manualBreakCount="4">
    <brk id="36" min="7" max="78" man="1"/>
    <brk id="56" min="7" max="78" man="1"/>
    <brk id="89" min="7" max="78" man="1"/>
    <brk id="119" min="7" max="78" man="1"/>
  </rowBreaks>
  <ignoredErrors>
    <ignoredError sqref="BB105:BB106 BG105:BG107 S26:V26 X26:X30 AC39:AU43 AM44:AR44 BQ47:BQ48 AW81:AZ81 AC38:AF38 AH38:AU38 BB81 AM45:AP45 AR45 AC52:AC53 BB96:BO98 BL103 BQ112:BY118 BL92:BL94 BB91:BO91 BQ87:BQ89 BG85:BG86 AW74:BB76 AW71:BB72 AR69:BU70 AH61:AW62 AR59 AH58:AU58 X56 AC26:AC27 S29 AC18:AF21 BV119 AC13 S14:S15 AH51 S55" formulaRange="1"/>
    <ignoredError sqref="M16:AK16 M13:AA13 AG13:AK13 W14:AK15 AG17:AK17 Y22:AB25 M26:M30 M32:R36 AI32:AL36 M38:M48 M110:M119 M19:R25 M17:Q18 AG133 M98:M107 M96 M81:M94 M74:M79 M69:M72 M52:M67 M14:Q15 M51" formula="1"/>
    <ignoredError sqref="S17:V17 S19:W25 X22:X25 S32:AH34 S18:V18 S36:AA36 S35:AA35 AC35:AF35 AH35 AC36:AE36 Y18:AB18 Y20:AB21 X17:AF17 X19:AB19 X18 X20:X21 AG36:AH36 H49" formula="1" formulaRange="1"/>
    <ignoredError sqref="H13:H15 H54:H102 H104:H116 H16:H48 H50:H51 H52:H53" twoDigitTextYear="1"/>
    <ignoredError sqref="H49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7"/>
  <sheetViews>
    <sheetView showGridLines="0" tabSelected="1" zoomScalePageLayoutView="0" workbookViewId="0" topLeftCell="A19">
      <selection activeCell="C22" sqref="C22:D22"/>
    </sheetView>
  </sheetViews>
  <sheetFormatPr defaultColWidth="9.140625" defaultRowHeight="12.75" outlineLevelCol="1"/>
  <cols>
    <col min="1" max="1" width="4.00390625" style="182" customWidth="1"/>
    <col min="2" max="2" width="15.8515625" style="566" customWidth="1"/>
    <col min="3" max="3" width="68.7109375" style="600" customWidth="1"/>
    <col min="4" max="4" width="51.421875" style="600" customWidth="1"/>
    <col min="5" max="5" width="19.00390625" style="181" customWidth="1"/>
    <col min="6" max="6" width="18.28125" style="66" hidden="1" customWidth="1" outlineLevel="1"/>
    <col min="7" max="7" width="9.00390625" style="0" customWidth="1" collapsed="1"/>
  </cols>
  <sheetData>
    <row r="1" spans="2:6" ht="17.25" customHeight="1">
      <c r="B1" s="717" t="s">
        <v>335</v>
      </c>
      <c r="C1" s="717"/>
      <c r="D1" s="717"/>
      <c r="E1" s="717"/>
      <c r="F1" s="215"/>
    </row>
    <row r="2" spans="2:6" ht="28.5" customHeight="1">
      <c r="B2" s="596" t="s">
        <v>213</v>
      </c>
      <c r="C2" s="718" t="s">
        <v>337</v>
      </c>
      <c r="D2" s="719"/>
      <c r="E2" s="68" t="s">
        <v>338</v>
      </c>
      <c r="F2" s="218" t="s">
        <v>336</v>
      </c>
    </row>
    <row r="3" spans="1:6" ht="15.75" customHeight="1">
      <c r="A3" s="82"/>
      <c r="B3" s="597" t="s">
        <v>276</v>
      </c>
      <c r="C3" s="709" t="s">
        <v>609</v>
      </c>
      <c r="D3" s="710"/>
      <c r="E3" s="180" t="s">
        <v>590</v>
      </c>
      <c r="F3" s="574" t="s">
        <v>630</v>
      </c>
    </row>
    <row r="4" spans="1:6" ht="28.5" customHeight="1">
      <c r="A4" s="82"/>
      <c r="B4" s="598" t="s">
        <v>277</v>
      </c>
      <c r="C4" s="709" t="s">
        <v>613</v>
      </c>
      <c r="D4" s="710"/>
      <c r="E4" s="180" t="s">
        <v>592</v>
      </c>
      <c r="F4" s="574" t="s">
        <v>631</v>
      </c>
    </row>
    <row r="5" spans="1:6" ht="27" customHeight="1">
      <c r="A5" s="82"/>
      <c r="B5" s="598" t="s">
        <v>278</v>
      </c>
      <c r="C5" s="709" t="s">
        <v>629</v>
      </c>
      <c r="D5" s="710"/>
      <c r="E5" s="180" t="s">
        <v>591</v>
      </c>
      <c r="F5" s="575" t="s">
        <v>632</v>
      </c>
    </row>
    <row r="6" spans="1:6" ht="28.5" customHeight="1">
      <c r="A6" s="199"/>
      <c r="B6" s="598" t="s">
        <v>279</v>
      </c>
      <c r="C6" s="709" t="s">
        <v>610</v>
      </c>
      <c r="D6" s="710"/>
      <c r="E6" s="180" t="s">
        <v>194</v>
      </c>
      <c r="F6" s="575" t="s">
        <v>204</v>
      </c>
    </row>
    <row r="7" spans="1:6" ht="27" customHeight="1">
      <c r="A7" s="199"/>
      <c r="B7" s="598" t="s">
        <v>280</v>
      </c>
      <c r="C7" s="709" t="s">
        <v>612</v>
      </c>
      <c r="D7" s="710"/>
      <c r="E7" s="180" t="s">
        <v>643</v>
      </c>
      <c r="F7" s="575" t="s">
        <v>464</v>
      </c>
    </row>
    <row r="8" spans="1:6" ht="29.25" customHeight="1">
      <c r="A8" s="199"/>
      <c r="B8" s="598" t="s">
        <v>351</v>
      </c>
      <c r="C8" s="709" t="s">
        <v>611</v>
      </c>
      <c r="D8" s="710"/>
      <c r="E8" s="180" t="s">
        <v>462</v>
      </c>
      <c r="F8" s="577" t="s">
        <v>463</v>
      </c>
    </row>
    <row r="9" spans="1:7" s="67" customFormat="1" ht="54" customHeight="1">
      <c r="A9" s="199"/>
      <c r="B9" s="599" t="s">
        <v>420</v>
      </c>
      <c r="C9" s="709" t="s">
        <v>575</v>
      </c>
      <c r="D9" s="710"/>
      <c r="E9" s="567" t="s">
        <v>226</v>
      </c>
      <c r="F9" s="217" t="str">
        <f>'ПРОЕКТ ПЛАНА ДЛЯ РАССМ'!I51</f>
        <v>Великая Отечественная война советского народа (в контексте Второй мировой войны)</v>
      </c>
      <c r="G9" s="216"/>
    </row>
    <row r="10" spans="1:6" s="67" customFormat="1" ht="53.25" customHeight="1">
      <c r="A10" s="199"/>
      <c r="B10" s="599" t="s">
        <v>433</v>
      </c>
      <c r="C10" s="709" t="s">
        <v>634</v>
      </c>
      <c r="D10" s="710"/>
      <c r="E10" s="567" t="s">
        <v>147</v>
      </c>
      <c r="F10" s="217" t="s">
        <v>64</v>
      </c>
    </row>
    <row r="11" spans="1:6" s="67" customFormat="1" ht="53.25" customHeight="1">
      <c r="A11" s="199"/>
      <c r="B11" s="599" t="s">
        <v>434</v>
      </c>
      <c r="C11" s="709" t="s">
        <v>546</v>
      </c>
      <c r="D11" s="710"/>
      <c r="E11" s="567" t="s">
        <v>149</v>
      </c>
      <c r="F11" s="217" t="str">
        <f>'ПРОЕКТ ПЛАНА ДЛЯ РАССМ'!I15</f>
        <v>История белорусской государственности</v>
      </c>
    </row>
    <row r="12" spans="1:6" s="67" customFormat="1" ht="66.75" customHeight="1">
      <c r="A12" s="199"/>
      <c r="B12" s="598" t="s">
        <v>465</v>
      </c>
      <c r="C12" s="709" t="s">
        <v>637</v>
      </c>
      <c r="D12" s="710"/>
      <c r="E12" s="567" t="s">
        <v>148</v>
      </c>
      <c r="F12" s="217" t="str">
        <f>'ПРОЕКТ ПЛАНА ДЛЯ РАССМ'!I14</f>
        <v>Современная политэкономия</v>
      </c>
    </row>
    <row r="13" spans="1:6" ht="27.75" customHeight="1">
      <c r="A13" s="199"/>
      <c r="B13" s="597" t="s">
        <v>466</v>
      </c>
      <c r="C13" s="715" t="s">
        <v>652</v>
      </c>
      <c r="D13" s="716"/>
      <c r="E13" s="180" t="s">
        <v>151</v>
      </c>
      <c r="F13" s="220" t="s">
        <v>646</v>
      </c>
    </row>
    <row r="14" spans="1:6" ht="29.25" customHeight="1">
      <c r="A14" s="199"/>
      <c r="B14" s="597" t="s">
        <v>467</v>
      </c>
      <c r="C14" s="709" t="s">
        <v>475</v>
      </c>
      <c r="D14" s="710"/>
      <c r="E14" s="567" t="s">
        <v>227</v>
      </c>
      <c r="F14" s="219" t="s">
        <v>427</v>
      </c>
    </row>
    <row r="15" spans="1:6" ht="27.75" customHeight="1">
      <c r="A15" s="199"/>
      <c r="B15" s="597" t="s">
        <v>468</v>
      </c>
      <c r="C15" s="709" t="s">
        <v>498</v>
      </c>
      <c r="D15" s="710"/>
      <c r="E15" s="567" t="s">
        <v>227</v>
      </c>
      <c r="F15" s="219" t="s">
        <v>427</v>
      </c>
    </row>
    <row r="16" spans="1:6" ht="16.5" customHeight="1">
      <c r="A16" s="198"/>
      <c r="B16" s="597" t="s">
        <v>476</v>
      </c>
      <c r="C16" s="713" t="s">
        <v>655</v>
      </c>
      <c r="D16" s="714"/>
      <c r="E16" s="180" t="s">
        <v>589</v>
      </c>
      <c r="F16" s="220" t="s">
        <v>100</v>
      </c>
    </row>
    <row r="17" spans="1:6" ht="29.25" customHeight="1">
      <c r="A17" s="198"/>
      <c r="B17" s="597" t="s">
        <v>576</v>
      </c>
      <c r="C17" s="709" t="s">
        <v>577</v>
      </c>
      <c r="D17" s="710"/>
      <c r="E17" s="180" t="s">
        <v>543</v>
      </c>
      <c r="F17" s="220" t="s">
        <v>578</v>
      </c>
    </row>
    <row r="18" spans="1:6" ht="29.25" customHeight="1">
      <c r="A18" s="199"/>
      <c r="B18" s="597" t="s">
        <v>644</v>
      </c>
      <c r="C18" s="715" t="s">
        <v>650</v>
      </c>
      <c r="D18" s="716"/>
      <c r="E18" s="180" t="s">
        <v>155</v>
      </c>
      <c r="F18" s="217" t="str">
        <f>'ПРОЕКТ ПЛАНА ДЛЯ РАССМ'!I19</f>
        <v>Модуль «Информацион-ные технологии в здравоохранении»</v>
      </c>
    </row>
    <row r="19" spans="1:6" ht="14.25" customHeight="1">
      <c r="A19" s="199"/>
      <c r="B19" s="597" t="s">
        <v>654</v>
      </c>
      <c r="C19" s="715" t="s">
        <v>656</v>
      </c>
      <c r="D19" s="716"/>
      <c r="E19" s="180" t="s">
        <v>587</v>
      </c>
      <c r="F19" s="217" t="str">
        <f>'ПРОЕКТ ПЛАНА ДЛЯ РАССМ'!I20</f>
        <v>Информатика в медицине</v>
      </c>
    </row>
    <row r="20" spans="1:6" s="67" customFormat="1" ht="29.25" customHeight="1">
      <c r="A20" s="198"/>
      <c r="B20" s="598" t="s">
        <v>281</v>
      </c>
      <c r="C20" s="709" t="s">
        <v>421</v>
      </c>
      <c r="D20" s="710"/>
      <c r="E20" s="180" t="s">
        <v>159</v>
      </c>
      <c r="F20" s="219" t="s">
        <v>66</v>
      </c>
    </row>
    <row r="21" spans="1:6" s="67" customFormat="1" ht="30" customHeight="1">
      <c r="A21" s="198"/>
      <c r="B21" s="598" t="s">
        <v>282</v>
      </c>
      <c r="C21" s="709" t="s">
        <v>422</v>
      </c>
      <c r="D21" s="710"/>
      <c r="E21" s="180" t="s">
        <v>162</v>
      </c>
      <c r="F21" s="219" t="s">
        <v>170</v>
      </c>
    </row>
    <row r="22" spans="1:6" s="67" customFormat="1" ht="28.5" customHeight="1">
      <c r="A22" s="198"/>
      <c r="B22" s="598" t="s">
        <v>283</v>
      </c>
      <c r="C22" s="715" t="s">
        <v>653</v>
      </c>
      <c r="D22" s="716"/>
      <c r="E22" s="180" t="s">
        <v>165</v>
      </c>
      <c r="F22" s="219" t="s">
        <v>71</v>
      </c>
    </row>
    <row r="23" spans="1:6" s="67" customFormat="1" ht="28.5" customHeight="1">
      <c r="A23" s="198"/>
      <c r="B23" s="598" t="s">
        <v>284</v>
      </c>
      <c r="C23" s="709" t="s">
        <v>531</v>
      </c>
      <c r="D23" s="710"/>
      <c r="E23" s="180" t="s">
        <v>166</v>
      </c>
      <c r="F23" s="219" t="s">
        <v>72</v>
      </c>
    </row>
    <row r="24" spans="1:6" ht="30" customHeight="1">
      <c r="A24" s="198"/>
      <c r="B24" s="597" t="s">
        <v>285</v>
      </c>
      <c r="C24" s="709" t="s">
        <v>459</v>
      </c>
      <c r="D24" s="710"/>
      <c r="E24" s="180" t="s">
        <v>167</v>
      </c>
      <c r="F24" s="219" t="s">
        <v>248</v>
      </c>
    </row>
    <row r="25" spans="1:6" ht="30" customHeight="1">
      <c r="A25" s="198"/>
      <c r="B25" s="597" t="s">
        <v>286</v>
      </c>
      <c r="C25" s="709" t="s">
        <v>423</v>
      </c>
      <c r="D25" s="710"/>
      <c r="E25" s="180" t="s">
        <v>168</v>
      </c>
      <c r="F25" s="219" t="s">
        <v>67</v>
      </c>
    </row>
    <row r="26" spans="1:6" ht="30" customHeight="1">
      <c r="A26" s="199"/>
      <c r="B26" s="597" t="s">
        <v>314</v>
      </c>
      <c r="C26" s="709" t="s">
        <v>472</v>
      </c>
      <c r="D26" s="710"/>
      <c r="E26" s="180" t="s">
        <v>216</v>
      </c>
      <c r="F26" s="219" t="s">
        <v>74</v>
      </c>
    </row>
    <row r="27" spans="1:6" ht="30" customHeight="1">
      <c r="A27" s="199"/>
      <c r="B27" s="597" t="s">
        <v>287</v>
      </c>
      <c r="C27" s="709" t="s">
        <v>502</v>
      </c>
      <c r="D27" s="710"/>
      <c r="E27" s="180" t="s">
        <v>217</v>
      </c>
      <c r="F27" s="219" t="s">
        <v>240</v>
      </c>
    </row>
    <row r="28" spans="1:6" ht="27.75" customHeight="1">
      <c r="A28" s="199"/>
      <c r="B28" s="597" t="s">
        <v>425</v>
      </c>
      <c r="C28" s="709" t="s">
        <v>505</v>
      </c>
      <c r="D28" s="710"/>
      <c r="E28" s="180" t="s">
        <v>223</v>
      </c>
      <c r="F28" s="219" t="s">
        <v>80</v>
      </c>
    </row>
    <row r="29" spans="1:6" ht="29.25" customHeight="1">
      <c r="A29" s="199"/>
      <c r="B29" s="597" t="s">
        <v>426</v>
      </c>
      <c r="C29" s="709" t="s">
        <v>473</v>
      </c>
      <c r="D29" s="710"/>
      <c r="E29" s="180" t="s">
        <v>218</v>
      </c>
      <c r="F29" s="219" t="s">
        <v>239</v>
      </c>
    </row>
    <row r="30" spans="1:6" s="67" customFormat="1" ht="30" customHeight="1">
      <c r="A30" s="198"/>
      <c r="B30" s="597" t="s">
        <v>288</v>
      </c>
      <c r="C30" s="709" t="s">
        <v>579</v>
      </c>
      <c r="D30" s="710"/>
      <c r="E30" s="180" t="s">
        <v>214</v>
      </c>
      <c r="F30" s="219" t="s">
        <v>310</v>
      </c>
    </row>
    <row r="31" spans="1:6" ht="30" customHeight="1">
      <c r="A31" s="199"/>
      <c r="B31" s="597" t="s">
        <v>289</v>
      </c>
      <c r="C31" s="709" t="s">
        <v>641</v>
      </c>
      <c r="D31" s="710"/>
      <c r="E31" s="180" t="s">
        <v>215</v>
      </c>
      <c r="F31" s="219" t="s">
        <v>142</v>
      </c>
    </row>
    <row r="32" spans="1:6" ht="30" customHeight="1">
      <c r="A32" s="199"/>
      <c r="B32" s="597" t="s">
        <v>290</v>
      </c>
      <c r="C32" s="709" t="s">
        <v>516</v>
      </c>
      <c r="D32" s="710"/>
      <c r="E32" s="180" t="s">
        <v>261</v>
      </c>
      <c r="F32" s="219" t="s">
        <v>68</v>
      </c>
    </row>
    <row r="33" spans="1:6" ht="27" customHeight="1">
      <c r="A33" s="199"/>
      <c r="B33" s="597" t="s">
        <v>347</v>
      </c>
      <c r="C33" s="709" t="s">
        <v>580</v>
      </c>
      <c r="D33" s="710"/>
      <c r="E33" s="180" t="s">
        <v>586</v>
      </c>
      <c r="F33" s="220" t="s">
        <v>196</v>
      </c>
    </row>
    <row r="34" spans="1:6" ht="30" customHeight="1">
      <c r="A34" s="199"/>
      <c r="B34" s="597" t="s">
        <v>598</v>
      </c>
      <c r="C34" s="709" t="s">
        <v>635</v>
      </c>
      <c r="D34" s="710"/>
      <c r="E34" s="567" t="s">
        <v>547</v>
      </c>
      <c r="F34" s="221" t="s">
        <v>499</v>
      </c>
    </row>
    <row r="35" spans="1:6" ht="29.25" customHeight="1">
      <c r="A35" s="199"/>
      <c r="B35" s="597" t="s">
        <v>599</v>
      </c>
      <c r="C35" s="709" t="s">
        <v>494</v>
      </c>
      <c r="D35" s="710"/>
      <c r="E35" s="567" t="s">
        <v>547</v>
      </c>
      <c r="F35" s="219" t="s">
        <v>204</v>
      </c>
    </row>
    <row r="36" spans="1:6" ht="42.75" customHeight="1">
      <c r="A36" s="199"/>
      <c r="B36" s="597" t="s">
        <v>600</v>
      </c>
      <c r="C36" s="709" t="s">
        <v>474</v>
      </c>
      <c r="D36" s="710"/>
      <c r="E36" s="180" t="s">
        <v>219</v>
      </c>
      <c r="F36" s="219" t="s">
        <v>76</v>
      </c>
    </row>
    <row r="37" spans="1:6" ht="53.25" customHeight="1">
      <c r="A37" s="199"/>
      <c r="B37" s="597" t="s">
        <v>601</v>
      </c>
      <c r="C37" s="709" t="s">
        <v>636</v>
      </c>
      <c r="D37" s="710"/>
      <c r="E37" s="180" t="s">
        <v>220</v>
      </c>
      <c r="F37" s="219" t="s">
        <v>241</v>
      </c>
    </row>
    <row r="38" spans="1:6" ht="40.5" customHeight="1">
      <c r="A38" s="199"/>
      <c r="B38" s="597" t="s">
        <v>602</v>
      </c>
      <c r="C38" s="709" t="s">
        <v>638</v>
      </c>
      <c r="D38" s="710"/>
      <c r="E38" s="180" t="s">
        <v>221</v>
      </c>
      <c r="F38" s="219" t="s">
        <v>75</v>
      </c>
    </row>
    <row r="39" spans="1:6" ht="28.5" customHeight="1">
      <c r="A39" s="199"/>
      <c r="B39" s="597" t="s">
        <v>603</v>
      </c>
      <c r="C39" s="709" t="s">
        <v>460</v>
      </c>
      <c r="D39" s="710"/>
      <c r="E39" s="180" t="s">
        <v>222</v>
      </c>
      <c r="F39" s="219" t="s">
        <v>130</v>
      </c>
    </row>
    <row r="40" spans="1:6" ht="28.5" customHeight="1">
      <c r="A40" s="199"/>
      <c r="B40" s="597" t="s">
        <v>291</v>
      </c>
      <c r="C40" s="709" t="s">
        <v>497</v>
      </c>
      <c r="D40" s="710"/>
      <c r="E40" s="180" t="s">
        <v>228</v>
      </c>
      <c r="F40" s="221" t="s">
        <v>249</v>
      </c>
    </row>
    <row r="41" spans="1:6" ht="27" customHeight="1">
      <c r="A41" s="199"/>
      <c r="B41" s="597" t="s">
        <v>292</v>
      </c>
      <c r="C41" s="709" t="s">
        <v>450</v>
      </c>
      <c r="D41" s="710"/>
      <c r="E41" s="180" t="s">
        <v>229</v>
      </c>
      <c r="F41" s="220" t="s">
        <v>110</v>
      </c>
    </row>
    <row r="42" spans="1:6" ht="53.25" customHeight="1">
      <c r="A42" s="199"/>
      <c r="B42" s="597" t="s">
        <v>428</v>
      </c>
      <c r="C42" s="715" t="s">
        <v>651</v>
      </c>
      <c r="D42" s="716"/>
      <c r="E42" s="180" t="s">
        <v>321</v>
      </c>
      <c r="F42" s="220" t="s">
        <v>244</v>
      </c>
    </row>
    <row r="43" spans="1:6" ht="29.25" customHeight="1">
      <c r="A43" s="199"/>
      <c r="B43" s="597" t="s">
        <v>429</v>
      </c>
      <c r="C43" s="709" t="s">
        <v>449</v>
      </c>
      <c r="D43" s="710"/>
      <c r="E43" s="180" t="s">
        <v>325</v>
      </c>
      <c r="F43" s="219" t="s">
        <v>312</v>
      </c>
    </row>
    <row r="44" spans="1:6" ht="17.25" customHeight="1">
      <c r="A44" s="199"/>
      <c r="B44" s="597" t="s">
        <v>430</v>
      </c>
      <c r="C44" s="709" t="s">
        <v>485</v>
      </c>
      <c r="D44" s="710"/>
      <c r="E44" s="180" t="s">
        <v>326</v>
      </c>
      <c r="F44" s="219" t="s">
        <v>260</v>
      </c>
    </row>
    <row r="45" spans="1:6" ht="29.25" customHeight="1">
      <c r="A45" s="199"/>
      <c r="B45" s="597" t="s">
        <v>293</v>
      </c>
      <c r="C45" s="709" t="s">
        <v>454</v>
      </c>
      <c r="D45" s="710"/>
      <c r="E45" s="180" t="s">
        <v>230</v>
      </c>
      <c r="F45" s="219" t="s">
        <v>77</v>
      </c>
    </row>
    <row r="46" spans="1:6" ht="29.25" customHeight="1">
      <c r="A46" s="199"/>
      <c r="B46" s="597" t="s">
        <v>294</v>
      </c>
      <c r="C46" s="709" t="s">
        <v>451</v>
      </c>
      <c r="D46" s="710"/>
      <c r="E46" s="180" t="s">
        <v>231</v>
      </c>
      <c r="F46" s="219" t="s">
        <v>79</v>
      </c>
    </row>
    <row r="47" spans="1:6" ht="29.25" customHeight="1">
      <c r="A47" s="566"/>
      <c r="B47" s="597" t="s">
        <v>295</v>
      </c>
      <c r="C47" s="709" t="s">
        <v>487</v>
      </c>
      <c r="D47" s="710"/>
      <c r="E47" s="180" t="s">
        <v>232</v>
      </c>
      <c r="F47" s="219" t="s">
        <v>78</v>
      </c>
    </row>
    <row r="48" spans="1:6" ht="29.25" customHeight="1">
      <c r="A48" s="203"/>
      <c r="B48" s="597" t="s">
        <v>296</v>
      </c>
      <c r="C48" s="709" t="s">
        <v>431</v>
      </c>
      <c r="D48" s="710"/>
      <c r="E48" s="180" t="s">
        <v>233</v>
      </c>
      <c r="F48" s="219" t="s">
        <v>81</v>
      </c>
    </row>
    <row r="49" spans="1:6" ht="44.25" customHeight="1">
      <c r="A49" s="203"/>
      <c r="B49" s="597" t="s">
        <v>297</v>
      </c>
      <c r="C49" s="709" t="s">
        <v>496</v>
      </c>
      <c r="D49" s="710"/>
      <c r="E49" s="180" t="s">
        <v>262</v>
      </c>
      <c r="F49" s="222" t="s">
        <v>177</v>
      </c>
    </row>
    <row r="50" spans="1:6" ht="44.25" customHeight="1">
      <c r="A50" s="203"/>
      <c r="B50" s="597" t="s">
        <v>313</v>
      </c>
      <c r="C50" s="709" t="s">
        <v>424</v>
      </c>
      <c r="D50" s="710"/>
      <c r="E50" s="187" t="s">
        <v>443</v>
      </c>
      <c r="F50" s="222" t="s">
        <v>186</v>
      </c>
    </row>
    <row r="51" spans="1:6" ht="30" customHeight="1">
      <c r="A51" s="202"/>
      <c r="B51" s="597" t="s">
        <v>298</v>
      </c>
      <c r="C51" s="709" t="s">
        <v>452</v>
      </c>
      <c r="D51" s="710"/>
      <c r="E51" s="180" t="s">
        <v>461</v>
      </c>
      <c r="F51" s="219" t="s">
        <v>89</v>
      </c>
    </row>
    <row r="52" spans="1:6" ht="30" customHeight="1">
      <c r="A52" s="202"/>
      <c r="B52" s="597" t="s">
        <v>299</v>
      </c>
      <c r="C52" s="709" t="s">
        <v>488</v>
      </c>
      <c r="D52" s="710"/>
      <c r="E52" s="180" t="s">
        <v>506</v>
      </c>
      <c r="F52" s="222" t="s">
        <v>175</v>
      </c>
    </row>
    <row r="53" spans="1:6" ht="30" customHeight="1">
      <c r="A53" s="202"/>
      <c r="B53" s="597" t="s">
        <v>300</v>
      </c>
      <c r="C53" s="709" t="s">
        <v>495</v>
      </c>
      <c r="D53" s="710"/>
      <c r="E53" s="180" t="s">
        <v>265</v>
      </c>
      <c r="F53" s="219" t="s">
        <v>82</v>
      </c>
    </row>
    <row r="54" spans="1:6" ht="29.25" customHeight="1">
      <c r="A54" s="202"/>
      <c r="B54" s="597" t="s">
        <v>301</v>
      </c>
      <c r="C54" s="709" t="s">
        <v>489</v>
      </c>
      <c r="D54" s="710"/>
      <c r="E54" s="180" t="s">
        <v>266</v>
      </c>
      <c r="F54" s="222" t="s">
        <v>243</v>
      </c>
    </row>
    <row r="55" spans="2:6" ht="54.75" customHeight="1">
      <c r="B55" s="597" t="s">
        <v>302</v>
      </c>
      <c r="C55" s="709" t="s">
        <v>453</v>
      </c>
      <c r="D55" s="710"/>
      <c r="E55" s="180" t="s">
        <v>436</v>
      </c>
      <c r="F55" s="222" t="s">
        <v>388</v>
      </c>
    </row>
    <row r="56" spans="2:6" ht="29.25" customHeight="1">
      <c r="B56" s="597" t="s">
        <v>305</v>
      </c>
      <c r="C56" s="709" t="s">
        <v>490</v>
      </c>
      <c r="D56" s="710"/>
      <c r="E56" s="180" t="s">
        <v>437</v>
      </c>
      <c r="F56" s="219" t="s">
        <v>98</v>
      </c>
    </row>
    <row r="57" spans="2:6" ht="29.25" customHeight="1">
      <c r="B57" s="597" t="s">
        <v>306</v>
      </c>
      <c r="C57" s="709" t="s">
        <v>647</v>
      </c>
      <c r="D57" s="710"/>
      <c r="E57" s="180" t="s">
        <v>327</v>
      </c>
      <c r="F57" s="220" t="s">
        <v>348</v>
      </c>
    </row>
    <row r="58" spans="2:6" ht="15.75" customHeight="1">
      <c r="B58" s="597" t="s">
        <v>435</v>
      </c>
      <c r="C58" s="709" t="s">
        <v>491</v>
      </c>
      <c r="D58" s="710"/>
      <c r="E58" s="180" t="s">
        <v>387</v>
      </c>
      <c r="F58" s="219" t="s">
        <v>99</v>
      </c>
    </row>
    <row r="59" spans="2:6" ht="26.25" customHeight="1">
      <c r="B59" s="597" t="s">
        <v>307</v>
      </c>
      <c r="C59" s="711" t="s">
        <v>540</v>
      </c>
      <c r="D59" s="712"/>
      <c r="E59" s="180" t="s">
        <v>442</v>
      </c>
      <c r="F59" s="219" t="s">
        <v>203</v>
      </c>
    </row>
    <row r="60" spans="2:6" ht="28.5" customHeight="1">
      <c r="B60" s="597" t="s">
        <v>477</v>
      </c>
      <c r="C60" s="709" t="s">
        <v>492</v>
      </c>
      <c r="D60" s="710"/>
      <c r="E60" s="180" t="s">
        <v>438</v>
      </c>
      <c r="F60" s="222" t="s">
        <v>176</v>
      </c>
    </row>
    <row r="61" spans="2:6" ht="30" customHeight="1">
      <c r="B61" s="597" t="s">
        <v>478</v>
      </c>
      <c r="C61" s="709" t="s">
        <v>493</v>
      </c>
      <c r="D61" s="710"/>
      <c r="E61" s="180" t="s">
        <v>439</v>
      </c>
      <c r="F61" s="222" t="s">
        <v>195</v>
      </c>
    </row>
    <row r="62" spans="2:6" ht="18" customHeight="1">
      <c r="B62" s="597" t="s">
        <v>479</v>
      </c>
      <c r="C62" s="709" t="s">
        <v>503</v>
      </c>
      <c r="D62" s="710"/>
      <c r="E62" s="180" t="s">
        <v>328</v>
      </c>
      <c r="F62" s="220" t="s">
        <v>332</v>
      </c>
    </row>
    <row r="63" spans="2:6" ht="43.5" customHeight="1">
      <c r="B63" s="597" t="s">
        <v>480</v>
      </c>
      <c r="C63" s="709" t="s">
        <v>507</v>
      </c>
      <c r="D63" s="710"/>
      <c r="E63" s="180" t="s">
        <v>329</v>
      </c>
      <c r="F63" s="222" t="s">
        <v>200</v>
      </c>
    </row>
    <row r="64" spans="2:6" ht="30" customHeight="1">
      <c r="B64" s="597" t="s">
        <v>481</v>
      </c>
      <c r="C64" s="709" t="s">
        <v>504</v>
      </c>
      <c r="D64" s="710"/>
      <c r="E64" s="180" t="s">
        <v>583</v>
      </c>
      <c r="F64" s="219" t="s">
        <v>131</v>
      </c>
    </row>
    <row r="65" spans="1:6" ht="17.25" customHeight="1">
      <c r="A65" s="201"/>
      <c r="B65" s="597" t="s">
        <v>482</v>
      </c>
      <c r="C65" s="709" t="s">
        <v>455</v>
      </c>
      <c r="D65" s="710"/>
      <c r="E65" s="180" t="s">
        <v>588</v>
      </c>
      <c r="F65" s="220" t="s">
        <v>189</v>
      </c>
    </row>
    <row r="66" spans="1:6" ht="30" customHeight="1">
      <c r="A66" s="200"/>
      <c r="B66" s="597" t="s">
        <v>486</v>
      </c>
      <c r="C66" s="709" t="s">
        <v>484</v>
      </c>
      <c r="D66" s="710"/>
      <c r="E66" s="180" t="s">
        <v>582</v>
      </c>
      <c r="F66" s="220" t="s">
        <v>483</v>
      </c>
    </row>
    <row r="67" spans="2:6" ht="29.25" customHeight="1">
      <c r="B67" s="597" t="s">
        <v>617</v>
      </c>
      <c r="C67" s="709" t="s">
        <v>640</v>
      </c>
      <c r="D67" s="710"/>
      <c r="E67" s="180" t="s">
        <v>399</v>
      </c>
      <c r="F67" s="576" t="s">
        <v>639</v>
      </c>
    </row>
    <row r="68" ht="25.5" customHeight="1"/>
    <row r="70" ht="21" customHeight="1"/>
  </sheetData>
  <sheetProtection/>
  <mergeCells count="67">
    <mergeCell ref="C13:D13"/>
    <mergeCell ref="C29:D29"/>
    <mergeCell ref="C28:D28"/>
    <mergeCell ref="C34:D34"/>
    <mergeCell ref="C35:D35"/>
    <mergeCell ref="C14:D14"/>
    <mergeCell ref="C15:D15"/>
    <mergeCell ref="C18:D18"/>
    <mergeCell ref="B1:E1"/>
    <mergeCell ref="C2:D2"/>
    <mergeCell ref="C9:D9"/>
    <mergeCell ref="C12:D12"/>
    <mergeCell ref="C20:D20"/>
    <mergeCell ref="C3:D3"/>
    <mergeCell ref="C6:D6"/>
    <mergeCell ref="C11:D11"/>
    <mergeCell ref="C5:D5"/>
    <mergeCell ref="C10:D10"/>
    <mergeCell ref="C41:D41"/>
    <mergeCell ref="C45:D45"/>
    <mergeCell ref="C4:D4"/>
    <mergeCell ref="C26:D26"/>
    <mergeCell ref="C24:D24"/>
    <mergeCell ref="C31:D31"/>
    <mergeCell ref="C32:D32"/>
    <mergeCell ref="C21:D21"/>
    <mergeCell ref="C7:D7"/>
    <mergeCell ref="C8:D8"/>
    <mergeCell ref="C52:D52"/>
    <mergeCell ref="C42:D42"/>
    <mergeCell ref="C48:D48"/>
    <mergeCell ref="C36:D36"/>
    <mergeCell ref="C37:D37"/>
    <mergeCell ref="C38:D38"/>
    <mergeCell ref="C39:D39"/>
    <mergeCell ref="C47:D47"/>
    <mergeCell ref="C43:D43"/>
    <mergeCell ref="C44:D44"/>
    <mergeCell ref="C40:D40"/>
    <mergeCell ref="C33:D33"/>
    <mergeCell ref="C27:D27"/>
    <mergeCell ref="C16:D16"/>
    <mergeCell ref="C25:D25"/>
    <mergeCell ref="C30:D30"/>
    <mergeCell ref="C22:D22"/>
    <mergeCell ref="C23:D23"/>
    <mergeCell ref="C17:D17"/>
    <mergeCell ref="C19:D19"/>
    <mergeCell ref="C46:D46"/>
    <mergeCell ref="C49:D49"/>
    <mergeCell ref="C50:D50"/>
    <mergeCell ref="C51:D51"/>
    <mergeCell ref="C58:D58"/>
    <mergeCell ref="C55:D55"/>
    <mergeCell ref="C57:D57"/>
    <mergeCell ref="C53:D53"/>
    <mergeCell ref="C54:D54"/>
    <mergeCell ref="C56:D56"/>
    <mergeCell ref="C67:D67"/>
    <mergeCell ref="C64:D64"/>
    <mergeCell ref="C63:D63"/>
    <mergeCell ref="C59:D59"/>
    <mergeCell ref="C62:D62"/>
    <mergeCell ref="C60:D60"/>
    <mergeCell ref="C61:D61"/>
    <mergeCell ref="C66:D66"/>
    <mergeCell ref="C65:D6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6" r:id="rId1"/>
  <ignoredErrors>
    <ignoredError sqref="E53:E54 E45:E49 E57:E59 E63 E9:E12 E20:E32 E36:E42 E17 E14:E1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107"/>
  <sheetViews>
    <sheetView showGridLines="0" zoomScale="70" zoomScaleNormal="70" zoomScalePageLayoutView="0" workbookViewId="0" topLeftCell="A6">
      <selection activeCell="B24" sqref="B24"/>
    </sheetView>
  </sheetViews>
  <sheetFormatPr defaultColWidth="9.140625" defaultRowHeight="12.75"/>
  <cols>
    <col min="1" max="1" width="110.421875" style="0" customWidth="1"/>
    <col min="2" max="2" width="94.7109375" style="0" customWidth="1"/>
    <col min="9" max="9" width="25.57421875" style="0" customWidth="1"/>
    <col min="10" max="10" width="5.00390625" style="0" customWidth="1"/>
    <col min="11" max="11" width="4.421875" style="0" customWidth="1"/>
    <col min="12" max="12" width="2.7109375" style="0" customWidth="1"/>
    <col min="22" max="22" width="14.140625" style="0" customWidth="1"/>
    <col min="25" max="25" width="4.57421875" style="0" customWidth="1"/>
    <col min="26" max="26" width="5.140625" style="0" customWidth="1"/>
  </cols>
  <sheetData>
    <row r="1" ht="18">
      <c r="A1" s="83" t="s">
        <v>563</v>
      </c>
    </row>
    <row r="2" spans="1:25" ht="21">
      <c r="A2" s="83" t="s">
        <v>410</v>
      </c>
      <c r="B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25" ht="20.25" customHeight="1">
      <c r="A3" s="83" t="s">
        <v>411</v>
      </c>
      <c r="B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</row>
    <row r="4" spans="1:25" ht="19.5" customHeight="1">
      <c r="A4" s="83" t="s">
        <v>565</v>
      </c>
      <c r="B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</row>
    <row r="5" spans="1:25" ht="19.5" customHeight="1">
      <c r="A5" s="83" t="s">
        <v>566</v>
      </c>
      <c r="B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</row>
    <row r="6" spans="1:25" ht="19.5" customHeight="1">
      <c r="A6" s="83" t="s">
        <v>564</v>
      </c>
      <c r="B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5"/>
    </row>
    <row r="7" spans="1:25" ht="18.75" customHeight="1">
      <c r="A7" s="83" t="s">
        <v>412</v>
      </c>
      <c r="B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18.75" customHeight="1">
      <c r="A8" s="83" t="s">
        <v>413</v>
      </c>
      <c r="B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</row>
    <row r="9" spans="1:25" ht="18.75" customHeight="1">
      <c r="A9" s="83" t="s">
        <v>567</v>
      </c>
      <c r="B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5"/>
    </row>
    <row r="10" spans="1:25" s="6" customFormat="1" ht="18.75" customHeight="1">
      <c r="A10" s="83" t="s">
        <v>526</v>
      </c>
      <c r="B10" s="84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5"/>
    </row>
    <row r="11" spans="1:25" s="6" customFormat="1" ht="18.75" customHeight="1">
      <c r="A11" s="83" t="s">
        <v>528</v>
      </c>
      <c r="B11" s="84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</row>
    <row r="12" spans="1:25" s="6" customFormat="1" ht="18.75" customHeight="1">
      <c r="A12" s="83" t="s">
        <v>529</v>
      </c>
      <c r="B12" s="84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</row>
    <row r="13" spans="1:25" s="6" customFormat="1" ht="18.75" customHeight="1">
      <c r="A13" s="83" t="s">
        <v>530</v>
      </c>
      <c r="B13" s="84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1:25" s="6" customFormat="1" ht="18.75" customHeight="1">
      <c r="A14" s="83" t="s">
        <v>527</v>
      </c>
      <c r="B14" s="84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/>
    </row>
    <row r="15" spans="1:25" ht="18.75" customHeight="1">
      <c r="A15" s="83" t="s">
        <v>524</v>
      </c>
      <c r="B15" s="84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5"/>
    </row>
    <row r="16" spans="1:25" ht="18.75" customHeight="1">
      <c r="A16" s="83" t="s">
        <v>501</v>
      </c>
      <c r="B16" s="84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5"/>
    </row>
    <row r="17" spans="1:25" ht="18.75" customHeight="1">
      <c r="A17" s="83" t="s">
        <v>627</v>
      </c>
      <c r="B17" s="84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5"/>
    </row>
    <row r="18" spans="1:25" ht="18.75" customHeight="1">
      <c r="A18" s="83" t="s">
        <v>628</v>
      </c>
      <c r="B18" s="84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5"/>
    </row>
    <row r="19" spans="1:25" ht="18.75" customHeight="1">
      <c r="A19" s="83" t="s">
        <v>553</v>
      </c>
      <c r="B19" s="84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5"/>
    </row>
    <row r="20" spans="1:25" ht="17.2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5"/>
    </row>
    <row r="21" spans="1:25" ht="18">
      <c r="A21" s="86" t="s">
        <v>339</v>
      </c>
      <c r="B21" s="86" t="s">
        <v>339</v>
      </c>
      <c r="C21" s="83"/>
      <c r="D21" s="83"/>
      <c r="F21" s="83"/>
      <c r="G21" s="83"/>
      <c r="H21" s="83"/>
      <c r="I21" s="83"/>
      <c r="J21" s="83"/>
      <c r="K21" s="83"/>
      <c r="L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5"/>
    </row>
    <row r="22" spans="1:25" s="6" customFormat="1" ht="19.5" customHeight="1">
      <c r="A22" s="83" t="s">
        <v>533</v>
      </c>
      <c r="B22" s="83" t="s">
        <v>415</v>
      </c>
      <c r="C22" s="83"/>
      <c r="D22" s="83"/>
      <c r="F22" s="83"/>
      <c r="G22" s="83"/>
      <c r="H22" s="83"/>
      <c r="I22" s="83"/>
      <c r="J22" s="83"/>
      <c r="K22" s="83"/>
      <c r="L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5"/>
    </row>
    <row r="23" spans="1:25" s="6" customFormat="1" ht="19.5" customHeight="1">
      <c r="A23" s="87" t="s">
        <v>534</v>
      </c>
      <c r="B23" s="83" t="s">
        <v>340</v>
      </c>
      <c r="C23" s="87"/>
      <c r="D23" s="87"/>
      <c r="F23" s="83"/>
      <c r="G23" s="83"/>
      <c r="H23" s="83"/>
      <c r="I23" s="83"/>
      <c r="J23" s="83"/>
      <c r="K23" s="83"/>
      <c r="L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5"/>
    </row>
    <row r="24" spans="1:25" s="6" customFormat="1" ht="24" customHeight="1">
      <c r="A24" s="83" t="s">
        <v>550</v>
      </c>
      <c r="B24" s="87" t="s">
        <v>537</v>
      </c>
      <c r="C24" s="83"/>
      <c r="D24" s="83"/>
      <c r="F24" s="83"/>
      <c r="H24" s="83"/>
      <c r="I24" s="83"/>
      <c r="J24" s="83"/>
      <c r="K24" s="83"/>
      <c r="L24" s="83"/>
      <c r="O24" s="83"/>
      <c r="P24" s="83"/>
      <c r="Q24" s="83"/>
      <c r="R24" s="83"/>
      <c r="S24" s="87"/>
      <c r="T24" s="83"/>
      <c r="U24" s="83"/>
      <c r="V24" s="83"/>
      <c r="W24" s="83"/>
      <c r="X24" s="83"/>
      <c r="Y24" s="85"/>
    </row>
    <row r="25" spans="1:25" s="6" customFormat="1" ht="21.75" customHeight="1">
      <c r="A25"/>
      <c r="B25" s="83" t="s">
        <v>550</v>
      </c>
      <c r="G25" s="83"/>
      <c r="H25" s="83"/>
      <c r="I25" s="83"/>
      <c r="K25" s="83"/>
      <c r="L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5"/>
    </row>
    <row r="26" spans="1:25" ht="18.75" customHeight="1">
      <c r="A26" s="83" t="s">
        <v>414</v>
      </c>
      <c r="B26" s="83"/>
      <c r="H26" s="83"/>
      <c r="I26" s="83"/>
      <c r="J26" s="83"/>
      <c r="K26" s="83"/>
      <c r="L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5"/>
    </row>
    <row r="27" spans="1:25" ht="18.75" customHeight="1">
      <c r="A27" s="83" t="s">
        <v>342</v>
      </c>
      <c r="B27" s="83" t="s">
        <v>341</v>
      </c>
      <c r="C27" s="87"/>
      <c r="D27" s="87"/>
      <c r="F27" s="83"/>
      <c r="H27" s="83"/>
      <c r="I27" s="83"/>
      <c r="J27" s="83"/>
      <c r="K27" s="83"/>
      <c r="L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5"/>
    </row>
    <row r="28" spans="1:25" ht="18.75" customHeight="1">
      <c r="A28" s="87" t="s">
        <v>535</v>
      </c>
      <c r="B28" s="83" t="s">
        <v>343</v>
      </c>
      <c r="C28" s="83"/>
      <c r="D28" s="83"/>
      <c r="F28" s="83"/>
      <c r="H28" s="83"/>
      <c r="I28" s="83"/>
      <c r="J28" s="83"/>
      <c r="K28" s="83"/>
      <c r="L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5"/>
    </row>
    <row r="29" spans="1:25" ht="18.75" customHeight="1">
      <c r="A29" s="83" t="s">
        <v>550</v>
      </c>
      <c r="B29" s="87" t="s">
        <v>538</v>
      </c>
      <c r="H29" s="83"/>
      <c r="I29" s="83"/>
      <c r="J29" s="83"/>
      <c r="K29" s="83"/>
      <c r="L29" s="83"/>
      <c r="O29" s="83"/>
      <c r="P29" s="83"/>
      <c r="Q29" s="83"/>
      <c r="R29" s="83"/>
      <c r="S29" s="87"/>
      <c r="T29" s="83"/>
      <c r="U29" s="83"/>
      <c r="V29" s="83"/>
      <c r="W29" s="83"/>
      <c r="X29" s="83"/>
      <c r="Y29" s="85"/>
    </row>
    <row r="30" spans="2:25" ht="18" customHeight="1">
      <c r="B30" s="83" t="s">
        <v>550</v>
      </c>
      <c r="K30" s="83"/>
      <c r="L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5"/>
    </row>
    <row r="31" spans="1:25" ht="20.25" customHeight="1">
      <c r="A31" s="83" t="s">
        <v>344</v>
      </c>
      <c r="B31" s="83"/>
      <c r="J31" s="83"/>
      <c r="K31" s="83"/>
      <c r="L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5"/>
    </row>
    <row r="32" spans="1:25" ht="21.75" customHeight="1">
      <c r="A32" s="87" t="s">
        <v>536</v>
      </c>
      <c r="B32" s="83" t="s">
        <v>345</v>
      </c>
      <c r="C32" s="87"/>
      <c r="D32" s="87"/>
      <c r="F32" s="83"/>
      <c r="J32" s="83"/>
      <c r="K32" s="83"/>
      <c r="L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5"/>
    </row>
    <row r="33" spans="1:25" ht="19.5" customHeight="1">
      <c r="A33" s="83" t="s">
        <v>550</v>
      </c>
      <c r="B33" s="87" t="s">
        <v>539</v>
      </c>
      <c r="C33" s="83"/>
      <c r="D33" s="83"/>
      <c r="F33" s="83"/>
      <c r="J33" s="83"/>
      <c r="K33" s="83"/>
      <c r="L33" s="83"/>
      <c r="O33" s="83"/>
      <c r="P33" s="83"/>
      <c r="Q33" s="83"/>
      <c r="R33" s="83"/>
      <c r="S33" s="87"/>
      <c r="T33" s="83"/>
      <c r="U33" s="83"/>
      <c r="V33" s="83"/>
      <c r="W33" s="83"/>
      <c r="X33" s="83"/>
      <c r="Y33" s="85"/>
    </row>
    <row r="34" spans="1:25" ht="17.25" customHeight="1">
      <c r="A34" s="83"/>
      <c r="B34" s="83" t="s">
        <v>550</v>
      </c>
      <c r="J34" s="83"/>
      <c r="K34" s="83"/>
      <c r="L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5"/>
    </row>
    <row r="35" spans="1:25" ht="17.25" customHeight="1">
      <c r="A35" s="83" t="s">
        <v>508</v>
      </c>
      <c r="B35" s="83"/>
      <c r="C35" s="83"/>
      <c r="D35" s="83"/>
      <c r="F35" s="83"/>
      <c r="G35" s="83"/>
      <c r="H35" s="83"/>
      <c r="I35" s="83"/>
      <c r="J35" s="83"/>
      <c r="K35" s="83"/>
      <c r="L35" s="83"/>
      <c r="X35" s="83"/>
      <c r="Y35" s="85"/>
    </row>
    <row r="36" spans="1:25" ht="18">
      <c r="A36" s="83" t="s">
        <v>509</v>
      </c>
      <c r="B36" s="83"/>
      <c r="C36" s="83"/>
      <c r="D36" s="83"/>
      <c r="F36" s="83"/>
      <c r="G36" s="83"/>
      <c r="H36" s="83"/>
      <c r="I36" s="83"/>
      <c r="L36" s="83"/>
      <c r="X36" s="83"/>
      <c r="Y36" s="85"/>
    </row>
    <row r="37" spans="1:25" ht="21" customHeight="1">
      <c r="A37" s="245" t="s">
        <v>572</v>
      </c>
      <c r="B37" s="83"/>
      <c r="C37" s="83"/>
      <c r="D37" s="83"/>
      <c r="E37" s="83"/>
      <c r="F37" s="83"/>
      <c r="G37" s="83"/>
      <c r="H37" s="83"/>
      <c r="I37" s="83"/>
      <c r="L37" s="83"/>
      <c r="X37" s="83"/>
      <c r="Y37" s="85"/>
    </row>
    <row r="38" spans="2:25" ht="18.75" customHeight="1">
      <c r="B38" s="83"/>
      <c r="C38" s="83"/>
      <c r="D38" s="83"/>
      <c r="E38" s="83"/>
      <c r="F38" s="83"/>
      <c r="G38" s="83"/>
      <c r="H38" s="83"/>
      <c r="I38" s="83"/>
      <c r="L38" s="83"/>
      <c r="S38" s="83"/>
      <c r="T38" s="83"/>
      <c r="U38" s="83"/>
      <c r="V38" s="83"/>
      <c r="W38" s="83"/>
      <c r="X38" s="83"/>
      <c r="Y38" s="85"/>
    </row>
    <row r="39" spans="10:25" ht="19.5" customHeight="1"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5"/>
    </row>
    <row r="40" spans="10:25" ht="19.5" customHeight="1"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5"/>
    </row>
    <row r="41" spans="2:25" s="6" customFormat="1" ht="19.5" customHeight="1">
      <c r="B41" s="88"/>
      <c r="C41" s="88"/>
      <c r="D41" s="89"/>
      <c r="E41" s="89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5"/>
    </row>
    <row r="42" spans="4:25" ht="17.25" customHeight="1">
      <c r="D42" s="90"/>
      <c r="E42" s="90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5"/>
    </row>
    <row r="43" spans="2:25" ht="18.7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5"/>
    </row>
    <row r="44" spans="2:22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5"/>
    </row>
    <row r="45" spans="1:22" ht="18">
      <c r="A45" s="83" t="s">
        <v>571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5"/>
    </row>
    <row r="46" spans="14:18" ht="14.25">
      <c r="N46" s="91"/>
      <c r="O46" s="91"/>
      <c r="P46" s="91"/>
      <c r="Q46" s="2"/>
      <c r="R46" s="2"/>
    </row>
    <row r="47" spans="14:18" ht="14.25">
      <c r="N47" s="91"/>
      <c r="O47" s="91"/>
      <c r="P47" s="91"/>
      <c r="Q47" s="2"/>
      <c r="R47" s="2"/>
    </row>
    <row r="48" spans="1:18" ht="18">
      <c r="A48" s="86" t="s">
        <v>339</v>
      </c>
      <c r="B48" s="86" t="s">
        <v>339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6" t="s">
        <v>339</v>
      </c>
      <c r="N48" s="83"/>
      <c r="O48" s="91"/>
      <c r="P48" s="91"/>
      <c r="Q48" s="2"/>
      <c r="R48" s="2"/>
    </row>
    <row r="49" spans="1:18" ht="18">
      <c r="A49" s="83" t="s">
        <v>415</v>
      </c>
      <c r="B49" s="83" t="s">
        <v>569</v>
      </c>
      <c r="C49" s="83"/>
      <c r="D49" s="83"/>
      <c r="E49" s="83"/>
      <c r="F49" s="83"/>
      <c r="G49" s="83"/>
      <c r="M49" s="83" t="s">
        <v>341</v>
      </c>
      <c r="N49" s="91"/>
      <c r="O49" s="91"/>
      <c r="P49" s="91"/>
      <c r="Q49" s="2"/>
      <c r="R49" s="2"/>
    </row>
    <row r="50" spans="1:18" ht="18">
      <c r="A50" s="83" t="s">
        <v>340</v>
      </c>
      <c r="B50" s="83" t="s">
        <v>343</v>
      </c>
      <c r="C50" s="83"/>
      <c r="D50" s="83"/>
      <c r="E50" s="83"/>
      <c r="F50" s="83"/>
      <c r="G50" s="83"/>
      <c r="M50" s="83" t="s">
        <v>343</v>
      </c>
      <c r="N50" s="91"/>
      <c r="O50" s="91"/>
      <c r="P50" s="91"/>
      <c r="Q50" s="2"/>
      <c r="R50" s="2"/>
    </row>
    <row r="51" spans="1:18" ht="18">
      <c r="A51" s="87" t="s">
        <v>568</v>
      </c>
      <c r="B51" s="87" t="s">
        <v>570</v>
      </c>
      <c r="C51" s="83"/>
      <c r="D51" s="83"/>
      <c r="E51" s="83"/>
      <c r="F51" s="87"/>
      <c r="G51" s="83"/>
      <c r="M51" s="87" t="s">
        <v>346</v>
      </c>
      <c r="N51" s="91"/>
      <c r="O51" s="91"/>
      <c r="P51" s="91"/>
      <c r="Q51" s="2"/>
      <c r="R51" s="87" t="s">
        <v>353</v>
      </c>
    </row>
    <row r="52" spans="1:18" ht="18">
      <c r="A52" s="83" t="s">
        <v>550</v>
      </c>
      <c r="B52" s="83" t="s">
        <v>550</v>
      </c>
      <c r="C52" s="83"/>
      <c r="D52" s="83"/>
      <c r="E52" s="83"/>
      <c r="F52" s="83"/>
      <c r="G52" s="83"/>
      <c r="M52" s="83" t="s">
        <v>409</v>
      </c>
      <c r="N52" s="91"/>
      <c r="O52" s="91"/>
      <c r="P52" s="91"/>
      <c r="Q52" s="2"/>
      <c r="R52" s="2"/>
    </row>
    <row r="53" spans="14:18" ht="14.25">
      <c r="N53" s="91"/>
      <c r="O53" s="91"/>
      <c r="P53" s="91"/>
      <c r="Q53" s="2"/>
      <c r="R53" s="2"/>
    </row>
    <row r="54" spans="14:18" ht="14.25">
      <c r="N54" s="91"/>
      <c r="O54" s="91"/>
      <c r="P54" s="91"/>
      <c r="Q54" s="2"/>
      <c r="R54" s="2"/>
    </row>
    <row r="55" spans="14:18" ht="14.25">
      <c r="N55" s="91"/>
      <c r="O55" s="91"/>
      <c r="P55" s="91"/>
      <c r="Q55" s="2"/>
      <c r="R55" s="2"/>
    </row>
    <row r="56" spans="14:18" ht="14.25">
      <c r="N56" s="91"/>
      <c r="O56" s="91"/>
      <c r="P56" s="91"/>
      <c r="Q56" s="2"/>
      <c r="R56" s="2"/>
    </row>
    <row r="57" spans="14:18" ht="14.25">
      <c r="N57" s="91"/>
      <c r="O57" s="91"/>
      <c r="P57" s="91"/>
      <c r="Q57" s="2"/>
      <c r="R57" s="2"/>
    </row>
    <row r="58" spans="14:18" ht="14.25">
      <c r="N58" s="91"/>
      <c r="O58" s="91"/>
      <c r="P58" s="91"/>
      <c r="Q58" s="2"/>
      <c r="R58" s="2"/>
    </row>
    <row r="59" spans="14:18" ht="14.25">
      <c r="N59" s="91"/>
      <c r="O59" s="91"/>
      <c r="P59" s="91"/>
      <c r="Q59" s="2"/>
      <c r="R59" s="2"/>
    </row>
    <row r="60" spans="14:18" ht="14.25">
      <c r="N60" s="91"/>
      <c r="O60" s="91"/>
      <c r="P60" s="91"/>
      <c r="Q60" s="2"/>
      <c r="R60" s="2"/>
    </row>
    <row r="61" spans="14:18" ht="14.25">
      <c r="N61" s="91"/>
      <c r="O61" s="91"/>
      <c r="P61" s="91"/>
      <c r="Q61" s="2"/>
      <c r="R61" s="2"/>
    </row>
    <row r="62" spans="14:18" ht="14.25">
      <c r="N62" s="91"/>
      <c r="O62" s="91"/>
      <c r="P62" s="91"/>
      <c r="Q62" s="2"/>
      <c r="R62" s="2"/>
    </row>
    <row r="63" spans="14:18" ht="14.25">
      <c r="N63" s="91"/>
      <c r="O63" s="91"/>
      <c r="P63" s="91"/>
      <c r="Q63" s="2"/>
      <c r="R63" s="2"/>
    </row>
    <row r="64" spans="14:18" ht="14.25">
      <c r="N64" s="91"/>
      <c r="O64" s="91"/>
      <c r="P64" s="91"/>
      <c r="Q64" s="2"/>
      <c r="R64" s="2"/>
    </row>
    <row r="65" spans="14:18" ht="14.25">
      <c r="N65" s="91"/>
      <c r="O65" s="91"/>
      <c r="P65" s="91"/>
      <c r="Q65" s="2"/>
      <c r="R65" s="2"/>
    </row>
    <row r="66" spans="14:18" ht="14.25">
      <c r="N66" s="91"/>
      <c r="O66" s="91"/>
      <c r="P66" s="91"/>
      <c r="Q66" s="2"/>
      <c r="R66" s="2"/>
    </row>
    <row r="67" spans="14:18" ht="14.25">
      <c r="N67" s="91"/>
      <c r="O67" s="91"/>
      <c r="P67" s="91"/>
      <c r="Q67" s="2"/>
      <c r="R67" s="2"/>
    </row>
    <row r="68" spans="14:18" ht="14.25">
      <c r="N68" s="91"/>
      <c r="O68" s="91"/>
      <c r="P68" s="91"/>
      <c r="Q68" s="2"/>
      <c r="R68" s="2"/>
    </row>
    <row r="69" spans="14:18" ht="14.25">
      <c r="N69" s="91"/>
      <c r="O69" s="91"/>
      <c r="P69" s="91"/>
      <c r="Q69" s="2"/>
      <c r="R69" s="2"/>
    </row>
    <row r="70" spans="14:18" ht="14.25">
      <c r="N70" s="91"/>
      <c r="O70" s="91"/>
      <c r="P70" s="91"/>
      <c r="Q70" s="2"/>
      <c r="R70" s="2"/>
    </row>
    <row r="71" spans="14:18" ht="14.25">
      <c r="N71" s="91"/>
      <c r="O71" s="91"/>
      <c r="P71" s="91"/>
      <c r="Q71" s="2"/>
      <c r="R71" s="2"/>
    </row>
    <row r="72" spans="14:18" ht="14.25">
      <c r="N72" s="91"/>
      <c r="O72" s="91"/>
      <c r="P72" s="91"/>
      <c r="Q72" s="2"/>
      <c r="R72" s="2"/>
    </row>
    <row r="73" spans="14:18" ht="14.25">
      <c r="N73" s="91"/>
      <c r="O73" s="91"/>
      <c r="P73" s="91"/>
      <c r="Q73" s="2"/>
      <c r="R73" s="2"/>
    </row>
    <row r="74" spans="14:18" ht="14.25">
      <c r="N74" s="91"/>
      <c r="O74" s="91"/>
      <c r="P74" s="91"/>
      <c r="Q74" s="2"/>
      <c r="R74" s="2"/>
    </row>
    <row r="75" spans="14:18" ht="14.25">
      <c r="N75" s="91"/>
      <c r="O75" s="91"/>
      <c r="P75" s="91"/>
      <c r="Q75" s="2"/>
      <c r="R75" s="2"/>
    </row>
    <row r="76" spans="14:18" ht="14.25">
      <c r="N76" s="91"/>
      <c r="O76" s="91"/>
      <c r="P76" s="91"/>
      <c r="Q76" s="2"/>
      <c r="R76" s="2"/>
    </row>
    <row r="77" spans="14:18" ht="14.25">
      <c r="N77" s="91"/>
      <c r="O77" s="91"/>
      <c r="P77" s="91"/>
      <c r="Q77" s="2"/>
      <c r="R77" s="2"/>
    </row>
    <row r="78" spans="14:18" ht="14.25">
      <c r="N78" s="91"/>
      <c r="O78" s="91"/>
      <c r="P78" s="91"/>
      <c r="Q78" s="2"/>
      <c r="R78" s="2"/>
    </row>
    <row r="79" spans="14:18" ht="14.25">
      <c r="N79" s="91"/>
      <c r="O79" s="91"/>
      <c r="P79" s="91"/>
      <c r="Q79" s="2"/>
      <c r="R79" s="2"/>
    </row>
    <row r="80" spans="14:18" ht="14.25">
      <c r="N80" s="91"/>
      <c r="O80" s="91"/>
      <c r="P80" s="91"/>
      <c r="Q80" s="2"/>
      <c r="R80" s="2"/>
    </row>
    <row r="81" spans="14:18" ht="14.25">
      <c r="N81" s="91"/>
      <c r="O81" s="91"/>
      <c r="P81" s="91"/>
      <c r="Q81" s="2"/>
      <c r="R81" s="2"/>
    </row>
    <row r="82" spans="14:18" ht="14.25">
      <c r="N82" s="91"/>
      <c r="O82" s="91"/>
      <c r="P82" s="91"/>
      <c r="Q82" s="2"/>
      <c r="R82" s="2"/>
    </row>
    <row r="83" spans="14:18" ht="14.25">
      <c r="N83" s="91"/>
      <c r="O83" s="91"/>
      <c r="P83" s="91"/>
      <c r="Q83" s="2"/>
      <c r="R83" s="2"/>
    </row>
    <row r="84" spans="14:18" ht="14.25">
      <c r="N84" s="91"/>
      <c r="O84" s="91"/>
      <c r="P84" s="91"/>
      <c r="Q84" s="2"/>
      <c r="R84" s="2"/>
    </row>
    <row r="85" spans="14:18" ht="14.25">
      <c r="N85" s="91"/>
      <c r="O85" s="91"/>
      <c r="P85" s="91"/>
      <c r="Q85" s="2"/>
      <c r="R85" s="2"/>
    </row>
    <row r="86" spans="14:18" ht="14.25">
      <c r="N86" s="91"/>
      <c r="O86" s="91"/>
      <c r="P86" s="91"/>
      <c r="Q86" s="2"/>
      <c r="R86" s="2"/>
    </row>
    <row r="87" spans="14:18" ht="14.25">
      <c r="N87" s="91"/>
      <c r="O87" s="91"/>
      <c r="P87" s="91"/>
      <c r="Q87" s="2"/>
      <c r="R87" s="2"/>
    </row>
    <row r="88" spans="14:18" ht="14.25">
      <c r="N88" s="91"/>
      <c r="O88" s="91"/>
      <c r="P88" s="91"/>
      <c r="Q88" s="2"/>
      <c r="R88" s="2"/>
    </row>
    <row r="89" spans="14:18" ht="14.25">
      <c r="N89" s="91"/>
      <c r="O89" s="91"/>
      <c r="P89" s="91"/>
      <c r="Q89" s="2"/>
      <c r="R89" s="2"/>
    </row>
    <row r="90" spans="14:18" ht="14.25">
      <c r="N90" s="91"/>
      <c r="O90" s="91"/>
      <c r="P90" s="91"/>
      <c r="Q90" s="2"/>
      <c r="R90" s="2"/>
    </row>
    <row r="91" spans="14:18" ht="14.25">
      <c r="N91" s="91"/>
      <c r="O91" s="91"/>
      <c r="P91" s="91"/>
      <c r="Q91" s="2"/>
      <c r="R91" s="2"/>
    </row>
    <row r="92" spans="14:18" ht="14.25">
      <c r="N92" s="91"/>
      <c r="O92" s="91"/>
      <c r="P92" s="91"/>
      <c r="Q92" s="2"/>
      <c r="R92" s="2"/>
    </row>
    <row r="93" spans="14:18" ht="14.25">
      <c r="N93" s="91"/>
      <c r="O93" s="91"/>
      <c r="P93" s="91"/>
      <c r="Q93" s="2"/>
      <c r="R93" s="2"/>
    </row>
    <row r="94" spans="14:18" ht="14.25">
      <c r="N94" s="91"/>
      <c r="O94" s="91"/>
      <c r="P94" s="91"/>
      <c r="Q94" s="2"/>
      <c r="R94" s="2"/>
    </row>
    <row r="95" spans="14:18" ht="14.25">
      <c r="N95" s="91"/>
      <c r="O95" s="91"/>
      <c r="P95" s="91"/>
      <c r="Q95" s="2"/>
      <c r="R95" s="2"/>
    </row>
    <row r="96" spans="14:18" ht="14.25">
      <c r="N96" s="91"/>
      <c r="O96" s="91"/>
      <c r="P96" s="91"/>
      <c r="Q96" s="2"/>
      <c r="R96" s="2"/>
    </row>
    <row r="97" spans="14:18" ht="14.25">
      <c r="N97" s="91"/>
      <c r="O97" s="91"/>
      <c r="P97" s="91"/>
      <c r="Q97" s="2"/>
      <c r="R97" s="2"/>
    </row>
    <row r="98" spans="14:18" ht="14.25">
      <c r="N98" s="91"/>
      <c r="O98" s="91"/>
      <c r="P98" s="91"/>
      <c r="Q98" s="2"/>
      <c r="R98" s="2"/>
    </row>
    <row r="99" spans="14:18" ht="14.25">
      <c r="N99" s="91"/>
      <c r="O99" s="91"/>
      <c r="P99" s="91"/>
      <c r="Q99" s="2"/>
      <c r="R99" s="2"/>
    </row>
    <row r="100" spans="14:18" ht="14.25">
      <c r="N100" s="91"/>
      <c r="O100" s="91"/>
      <c r="P100" s="91"/>
      <c r="Q100" s="2"/>
      <c r="R100" s="2"/>
    </row>
    <row r="101" spans="14:18" ht="14.25">
      <c r="N101" s="91"/>
      <c r="O101" s="91"/>
      <c r="P101" s="91"/>
      <c r="Q101" s="2"/>
      <c r="R101" s="2"/>
    </row>
    <row r="102" spans="14:18" ht="14.25">
      <c r="N102" s="91"/>
      <c r="O102" s="91"/>
      <c r="P102" s="91"/>
      <c r="Q102" s="2"/>
      <c r="R102" s="2"/>
    </row>
    <row r="103" spans="14:18" ht="14.25">
      <c r="N103" s="91"/>
      <c r="O103" s="91"/>
      <c r="P103" s="91"/>
      <c r="Q103" s="2"/>
      <c r="R103" s="2"/>
    </row>
    <row r="104" spans="14:18" ht="14.25">
      <c r="N104" s="91"/>
      <c r="O104" s="91"/>
      <c r="P104" s="91"/>
      <c r="Q104" s="2"/>
      <c r="R104" s="2"/>
    </row>
    <row r="105" spans="14:18" ht="14.25">
      <c r="N105" s="91"/>
      <c r="O105" s="91"/>
      <c r="P105" s="91"/>
      <c r="Q105" s="2"/>
      <c r="R105" s="2"/>
    </row>
    <row r="106" spans="14:18" ht="14.25">
      <c r="N106" s="91"/>
      <c r="O106" s="91"/>
      <c r="P106" s="91"/>
      <c r="Q106" s="2"/>
      <c r="R106" s="2"/>
    </row>
    <row r="107" spans="14:18" ht="14.25">
      <c r="N107" s="91"/>
      <c r="O107" s="91"/>
      <c r="P107" s="91"/>
      <c r="Q107" s="2"/>
      <c r="R107" s="2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25"/>
  <sheetViews>
    <sheetView showGridLines="0" zoomScalePageLayoutView="0" workbookViewId="0" topLeftCell="A1">
      <selection activeCell="T17" sqref="T17"/>
    </sheetView>
  </sheetViews>
  <sheetFormatPr defaultColWidth="9.140625" defaultRowHeight="12.75"/>
  <cols>
    <col min="1" max="1" width="0.9921875" style="0" customWidth="1"/>
    <col min="2" max="2" width="20.140625" style="0" customWidth="1"/>
    <col min="3" max="3" width="9.28125" style="0" customWidth="1"/>
    <col min="4" max="4" width="8.28125" style="0" customWidth="1"/>
    <col min="5" max="5" width="17.8515625" style="0" customWidth="1"/>
    <col min="6" max="6" width="1.1484375" style="0" customWidth="1"/>
    <col min="7" max="7" width="7.28125" style="0" customWidth="1"/>
    <col min="8" max="8" width="17.421875" style="0" customWidth="1"/>
    <col min="9" max="9" width="11.7109375" style="0" customWidth="1"/>
    <col min="10" max="10" width="10.421875" style="0" customWidth="1"/>
    <col min="11" max="11" width="8.7109375" style="0" customWidth="1"/>
    <col min="12" max="12" width="17.28125" style="0" customWidth="1"/>
    <col min="13" max="13" width="0.85546875" style="0" customWidth="1"/>
    <col min="14" max="14" width="8.8515625" style="0" hidden="1" customWidth="1"/>
    <col min="15" max="15" width="8.140625" style="0" hidden="1" customWidth="1"/>
    <col min="16" max="16" width="9.57421875" style="0" hidden="1" customWidth="1"/>
    <col min="17" max="17" width="1.421875" style="0" hidden="1" customWidth="1"/>
    <col min="18" max="18" width="9.28125" style="0" customWidth="1"/>
    <col min="19" max="19" width="10.28125" style="0" customWidth="1"/>
    <col min="20" max="20" width="18.8515625" style="0" customWidth="1"/>
    <col min="21" max="21" width="30.28125" style="0" customWidth="1"/>
    <col min="23" max="23" width="5.8515625" style="0" customWidth="1"/>
  </cols>
  <sheetData>
    <row r="1" spans="1:20" ht="21.75" customHeight="1">
      <c r="A1" s="12"/>
      <c r="B1" s="749" t="s">
        <v>469</v>
      </c>
      <c r="C1" s="750"/>
      <c r="D1" s="750"/>
      <c r="E1" s="751"/>
      <c r="F1" s="229"/>
      <c r="G1" s="749" t="s">
        <v>132</v>
      </c>
      <c r="H1" s="750"/>
      <c r="I1" s="750"/>
      <c r="J1" s="750"/>
      <c r="K1" s="750"/>
      <c r="L1" s="751"/>
      <c r="M1" s="229"/>
      <c r="N1" s="748" t="s">
        <v>111</v>
      </c>
      <c r="O1" s="748"/>
      <c r="P1" s="748"/>
      <c r="Q1" s="229"/>
      <c r="R1" s="744" t="s">
        <v>133</v>
      </c>
      <c r="S1" s="744"/>
      <c r="T1" s="744"/>
    </row>
    <row r="2" spans="1:20" ht="14.25" customHeight="1">
      <c r="A2" s="11"/>
      <c r="B2" s="737" t="s">
        <v>104</v>
      </c>
      <c r="C2" s="737" t="s">
        <v>103</v>
      </c>
      <c r="D2" s="737" t="s">
        <v>105</v>
      </c>
      <c r="E2" s="745" t="s">
        <v>106</v>
      </c>
      <c r="F2" s="230"/>
      <c r="G2" s="752" t="s">
        <v>104</v>
      </c>
      <c r="H2" s="752"/>
      <c r="I2" s="752"/>
      <c r="J2" s="231" t="s">
        <v>103</v>
      </c>
      <c r="K2" s="231" t="s">
        <v>105</v>
      </c>
      <c r="L2" s="232" t="s">
        <v>106</v>
      </c>
      <c r="M2" s="233"/>
      <c r="N2" s="232" t="s">
        <v>103</v>
      </c>
      <c r="O2" s="232" t="s">
        <v>105</v>
      </c>
      <c r="P2" s="232" t="s">
        <v>106</v>
      </c>
      <c r="Q2" s="230"/>
      <c r="R2" s="736" t="s">
        <v>257</v>
      </c>
      <c r="S2" s="736"/>
      <c r="T2" s="736"/>
    </row>
    <row r="3" spans="1:20" ht="27" customHeight="1">
      <c r="A3" s="7"/>
      <c r="B3" s="738"/>
      <c r="C3" s="738"/>
      <c r="D3" s="738"/>
      <c r="E3" s="746"/>
      <c r="F3" s="230"/>
      <c r="G3" s="753" t="s">
        <v>143</v>
      </c>
      <c r="H3" s="754"/>
      <c r="I3" s="755"/>
      <c r="J3" s="231">
        <v>6</v>
      </c>
      <c r="K3" s="231">
        <v>4</v>
      </c>
      <c r="L3" s="231">
        <v>6</v>
      </c>
      <c r="M3" s="234"/>
      <c r="N3" s="235"/>
      <c r="O3" s="235"/>
      <c r="P3" s="235"/>
      <c r="Q3" s="230"/>
      <c r="R3" s="753" t="s">
        <v>559</v>
      </c>
      <c r="S3" s="756"/>
      <c r="T3" s="757"/>
    </row>
    <row r="4" spans="1:20" ht="26.25" customHeight="1">
      <c r="A4" s="14"/>
      <c r="B4" s="236" t="s">
        <v>406</v>
      </c>
      <c r="C4" s="237" t="s">
        <v>448</v>
      </c>
      <c r="D4" s="231">
        <v>1</v>
      </c>
      <c r="E4" s="238">
        <v>2</v>
      </c>
      <c r="F4" s="239"/>
      <c r="G4" s="240" t="s">
        <v>562</v>
      </c>
      <c r="H4" s="241"/>
      <c r="I4" s="242"/>
      <c r="J4" s="231">
        <v>8</v>
      </c>
      <c r="K4" s="231">
        <v>4</v>
      </c>
      <c r="L4" s="238">
        <v>6</v>
      </c>
      <c r="M4" s="234"/>
      <c r="N4" s="243"/>
      <c r="O4" s="243"/>
      <c r="P4" s="243"/>
      <c r="Q4" s="230"/>
      <c r="R4" s="747" t="s">
        <v>557</v>
      </c>
      <c r="S4" s="747"/>
      <c r="T4" s="747"/>
    </row>
    <row r="5" spans="1:20" ht="19.5" customHeight="1">
      <c r="A5" s="15"/>
      <c r="B5" s="236" t="s">
        <v>441</v>
      </c>
      <c r="C5" s="237" t="s">
        <v>311</v>
      </c>
      <c r="D5" s="231">
        <v>2</v>
      </c>
      <c r="E5" s="231">
        <v>3</v>
      </c>
      <c r="F5" s="239"/>
      <c r="G5" s="240" t="s">
        <v>144</v>
      </c>
      <c r="H5" s="241"/>
      <c r="I5" s="242"/>
      <c r="J5" s="231">
        <v>10</v>
      </c>
      <c r="K5" s="231">
        <v>8</v>
      </c>
      <c r="L5" s="238">
        <v>11</v>
      </c>
      <c r="M5" s="234"/>
      <c r="N5" s="244"/>
      <c r="O5" s="244"/>
      <c r="P5" s="244"/>
      <c r="Q5" s="230"/>
      <c r="R5" s="747" t="s">
        <v>558</v>
      </c>
      <c r="S5" s="747"/>
      <c r="T5" s="747"/>
    </row>
    <row r="6" spans="1:17" ht="15" customHeight="1">
      <c r="A6" s="8"/>
      <c r="B6" s="8"/>
      <c r="C6" s="8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2:20" ht="15">
      <c r="B7" s="739" t="s">
        <v>469</v>
      </c>
      <c r="C7" s="740"/>
      <c r="D7" s="740"/>
      <c r="E7" s="741"/>
      <c r="F7" s="85"/>
      <c r="G7" s="739" t="s">
        <v>132</v>
      </c>
      <c r="H7" s="740"/>
      <c r="I7" s="740"/>
      <c r="J7" s="740"/>
      <c r="K7" s="740"/>
      <c r="L7" s="741"/>
      <c r="M7" s="85"/>
      <c r="N7" s="742" t="s">
        <v>111</v>
      </c>
      <c r="O7" s="742"/>
      <c r="P7" s="742"/>
      <c r="Q7" s="85"/>
      <c r="R7" s="743" t="s">
        <v>133</v>
      </c>
      <c r="S7" s="743"/>
      <c r="T7" s="743"/>
    </row>
    <row r="8" spans="2:20" ht="13.5">
      <c r="B8" s="13" t="s">
        <v>104</v>
      </c>
      <c r="C8" s="13" t="s">
        <v>103</v>
      </c>
      <c r="D8" s="13" t="s">
        <v>105</v>
      </c>
      <c r="E8" s="16" t="s">
        <v>106</v>
      </c>
      <c r="G8" s="720" t="s">
        <v>104</v>
      </c>
      <c r="H8" s="720"/>
      <c r="I8" s="720"/>
      <c r="J8" s="13" t="s">
        <v>103</v>
      </c>
      <c r="K8" s="13" t="s">
        <v>105</v>
      </c>
      <c r="L8" s="16" t="s">
        <v>106</v>
      </c>
      <c r="R8" s="721" t="s">
        <v>257</v>
      </c>
      <c r="S8" s="721"/>
      <c r="T8" s="721"/>
    </row>
    <row r="9" spans="2:20" ht="14.25" customHeight="1">
      <c r="B9" s="225" t="s">
        <v>406</v>
      </c>
      <c r="C9" s="224" t="s">
        <v>448</v>
      </c>
      <c r="D9" s="224">
        <v>1</v>
      </c>
      <c r="E9" s="223">
        <v>2</v>
      </c>
      <c r="G9" s="728" t="s">
        <v>143</v>
      </c>
      <c r="H9" s="729"/>
      <c r="I9" s="730"/>
      <c r="J9" s="734">
        <v>6</v>
      </c>
      <c r="K9" s="734">
        <v>4</v>
      </c>
      <c r="L9" s="734">
        <v>6</v>
      </c>
      <c r="R9" s="722" t="s">
        <v>107</v>
      </c>
      <c r="S9" s="723"/>
      <c r="T9" s="724"/>
    </row>
    <row r="10" spans="2:20" ht="13.5">
      <c r="B10" s="192" t="s">
        <v>441</v>
      </c>
      <c r="C10" s="193" t="s">
        <v>311</v>
      </c>
      <c r="D10" s="13">
        <v>2</v>
      </c>
      <c r="E10" s="13">
        <v>3</v>
      </c>
      <c r="G10" s="731"/>
      <c r="H10" s="732"/>
      <c r="I10" s="733"/>
      <c r="J10" s="735"/>
      <c r="K10" s="735"/>
      <c r="L10" s="735"/>
      <c r="R10" s="226" t="s">
        <v>560</v>
      </c>
      <c r="S10" s="227"/>
      <c r="T10" s="228"/>
    </row>
    <row r="11" spans="7:20" ht="15.75">
      <c r="G11" s="194" t="s">
        <v>520</v>
      </c>
      <c r="H11" s="195"/>
      <c r="I11" s="196"/>
      <c r="J11" s="13">
        <v>8</v>
      </c>
      <c r="K11" s="13">
        <v>4</v>
      </c>
      <c r="L11" s="197">
        <v>6</v>
      </c>
      <c r="R11" s="722" t="s">
        <v>561</v>
      </c>
      <c r="S11" s="723"/>
      <c r="T11" s="724"/>
    </row>
    <row r="12" spans="7:20" ht="25.5" customHeight="1">
      <c r="G12" s="194" t="s">
        <v>144</v>
      </c>
      <c r="H12" s="195"/>
      <c r="I12" s="196"/>
      <c r="J12" s="13">
        <v>10</v>
      </c>
      <c r="K12" s="13">
        <v>8</v>
      </c>
      <c r="L12" s="197">
        <v>11</v>
      </c>
      <c r="R12" s="725" t="s">
        <v>558</v>
      </c>
      <c r="S12" s="726"/>
      <c r="T12" s="727"/>
    </row>
    <row r="25" ht="12.75">
      <c r="R25" s="6"/>
    </row>
  </sheetData>
  <sheetProtection/>
  <mergeCells count="27">
    <mergeCell ref="R1:T1"/>
    <mergeCell ref="E2:E3"/>
    <mergeCell ref="R5:T5"/>
    <mergeCell ref="N1:P1"/>
    <mergeCell ref="B1:E1"/>
    <mergeCell ref="G1:L1"/>
    <mergeCell ref="G2:I2"/>
    <mergeCell ref="R4:T4"/>
    <mergeCell ref="G3:I3"/>
    <mergeCell ref="R3:T3"/>
    <mergeCell ref="R2:T2"/>
    <mergeCell ref="B2:B3"/>
    <mergeCell ref="B7:E7"/>
    <mergeCell ref="G7:L7"/>
    <mergeCell ref="N7:P7"/>
    <mergeCell ref="R7:T7"/>
    <mergeCell ref="C2:C3"/>
    <mergeCell ref="D2:D3"/>
    <mergeCell ref="G8:I8"/>
    <mergeCell ref="R8:T8"/>
    <mergeCell ref="R11:T11"/>
    <mergeCell ref="R12:T12"/>
    <mergeCell ref="G9:I10"/>
    <mergeCell ref="J9:J10"/>
    <mergeCell ref="K9:K10"/>
    <mergeCell ref="L9:L10"/>
    <mergeCell ref="R9:T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C4:C5 C9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Фомченко Наталья Васильевна</cp:lastModifiedBy>
  <cp:lastPrinted>2022-10-05T11:30:58Z</cp:lastPrinted>
  <dcterms:created xsi:type="dcterms:W3CDTF">1996-10-08T23:32:33Z</dcterms:created>
  <dcterms:modified xsi:type="dcterms:W3CDTF">2022-10-13T13:24:10Z</dcterms:modified>
  <cp:category/>
  <cp:version/>
  <cp:contentType/>
  <cp:contentStatus/>
</cp:coreProperties>
</file>