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435" tabRatio="584"/>
  </bookViews>
  <sheets>
    <sheet name="Примерный учебный план" sheetId="25" r:id="rId1"/>
    <sheet name="Лист1" sheetId="26" r:id="rId2"/>
  </sheets>
  <calcPr calcId="162913"/>
</workbook>
</file>

<file path=xl/calcChain.xml><?xml version="1.0" encoding="utf-8"?>
<calcChain xmlns="http://schemas.openxmlformats.org/spreadsheetml/2006/main">
  <c r="BJ155" i="25" l="1"/>
  <c r="AX131" i="25" l="1"/>
  <c r="AU131" i="25"/>
  <c r="AR131" i="25"/>
  <c r="AO131" i="25"/>
  <c r="AL131" i="25"/>
  <c r="AI131" i="25"/>
  <c r="AF131" i="25"/>
  <c r="AX130" i="25"/>
  <c r="AU130" i="25"/>
  <c r="AR130" i="25"/>
  <c r="AO130" i="25"/>
  <c r="AL130" i="25"/>
  <c r="AI130" i="25"/>
  <c r="AF130" i="25"/>
  <c r="BJ154" i="25"/>
  <c r="BJ153" i="25"/>
  <c r="BJ152" i="25"/>
  <c r="BJ151" i="25"/>
  <c r="BJ150" i="25"/>
  <c r="BJ149" i="25"/>
  <c r="BJ148" i="25"/>
  <c r="BJ34" i="25" l="1"/>
  <c r="BJ35" i="25"/>
  <c r="BJ37" i="25"/>
  <c r="BJ38" i="25"/>
  <c r="BJ40" i="25"/>
  <c r="BJ41" i="25"/>
  <c r="BJ43" i="25"/>
  <c r="BJ44" i="25"/>
  <c r="BJ45" i="25"/>
  <c r="BJ46" i="25"/>
  <c r="BJ47" i="25"/>
  <c r="BJ48" i="25"/>
  <c r="BJ49" i="25"/>
  <c r="BJ50" i="25"/>
  <c r="BJ51" i="25"/>
  <c r="BJ52" i="25"/>
  <c r="BJ53" i="25"/>
  <c r="BJ54" i="25"/>
  <c r="BJ55" i="25"/>
  <c r="BJ56" i="25"/>
  <c r="BJ57" i="25"/>
  <c r="BJ58" i="25"/>
  <c r="BJ59" i="25"/>
  <c r="BJ60" i="25"/>
  <c r="BJ61" i="25"/>
  <c r="BJ62" i="25"/>
  <c r="BJ63" i="25"/>
  <c r="BJ64" i="25"/>
  <c r="BJ65" i="25"/>
  <c r="BJ66" i="25"/>
  <c r="BJ67" i="25"/>
  <c r="BJ68" i="25"/>
  <c r="BJ69" i="25"/>
  <c r="BJ70" i="25"/>
  <c r="BJ72" i="25"/>
  <c r="BJ73" i="25"/>
  <c r="BJ74" i="25"/>
  <c r="BJ75" i="25"/>
  <c r="BJ76" i="25"/>
  <c r="BJ77" i="25"/>
  <c r="BJ78" i="25"/>
  <c r="BJ79" i="25"/>
  <c r="BJ80" i="25"/>
  <c r="BJ81" i="25"/>
  <c r="BJ82" i="25"/>
  <c r="BJ83" i="25"/>
  <c r="BJ84" i="25"/>
  <c r="BJ85" i="25"/>
  <c r="BJ86" i="25"/>
  <c r="BJ88" i="25"/>
  <c r="BJ89" i="25"/>
  <c r="BJ90" i="25"/>
  <c r="BJ91" i="25"/>
  <c r="BJ93" i="25"/>
  <c r="BJ94" i="25"/>
  <c r="BJ95" i="25"/>
  <c r="BJ98" i="25"/>
  <c r="BJ99" i="25"/>
  <c r="BJ100" i="25"/>
  <c r="BJ101" i="25"/>
  <c r="BJ96" i="25"/>
  <c r="BJ102" i="25"/>
  <c r="BJ103" i="25"/>
  <c r="BJ104" i="25"/>
  <c r="BJ105" i="25"/>
  <c r="BJ106" i="25"/>
  <c r="BJ107" i="25"/>
  <c r="BJ108" i="25"/>
  <c r="BJ109" i="25"/>
  <c r="BJ110" i="25"/>
  <c r="BJ111" i="25"/>
  <c r="BJ112" i="25"/>
  <c r="BJ115" i="25"/>
  <c r="BJ116" i="25"/>
  <c r="BJ117" i="25"/>
  <c r="BJ118" i="25"/>
  <c r="BJ119" i="25"/>
  <c r="BJ113" i="25"/>
  <c r="BJ114" i="25"/>
  <c r="BJ120" i="25"/>
  <c r="BJ121" i="25"/>
  <c r="BJ122" i="25"/>
  <c r="BJ123" i="25"/>
  <c r="BJ127" i="25"/>
  <c r="BJ128" i="25"/>
  <c r="BJ129" i="25"/>
  <c r="BJ130" i="25"/>
  <c r="BJ131" i="25"/>
  <c r="BJ33" i="25"/>
  <c r="T56" i="25"/>
  <c r="V65" i="25"/>
  <c r="T65" i="25"/>
  <c r="V64" i="25"/>
  <c r="T64" i="25"/>
  <c r="V63" i="25"/>
  <c r="T63" i="25"/>
  <c r="V95" i="25"/>
  <c r="T95" i="25"/>
  <c r="V94" i="25"/>
  <c r="T94" i="25"/>
  <c r="V93" i="25"/>
  <c r="T93" i="25"/>
  <c r="AZ92" i="25"/>
  <c r="AY92" i="25"/>
  <c r="AX92" i="25"/>
  <c r="AD92" i="25"/>
  <c r="BJ92" i="25" s="1"/>
  <c r="V90" i="25"/>
  <c r="T90" i="25"/>
  <c r="V101" i="25" l="1"/>
  <c r="T101" i="25"/>
  <c r="V100" i="25"/>
  <c r="T100" i="25"/>
  <c r="V99" i="25"/>
  <c r="T99" i="25"/>
  <c r="V98" i="25"/>
  <c r="T98" i="25"/>
  <c r="AD97" i="25"/>
  <c r="BJ97" i="25" s="1"/>
  <c r="V75" i="25" l="1"/>
  <c r="T75" i="25"/>
  <c r="V74" i="25"/>
  <c r="T74" i="25"/>
  <c r="V73" i="25"/>
  <c r="T73" i="25"/>
  <c r="V35" i="25"/>
  <c r="T35" i="25"/>
  <c r="V34" i="25"/>
  <c r="T34" i="25"/>
  <c r="V33" i="25"/>
  <c r="T33" i="25"/>
  <c r="BH19" i="25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B19" i="25" l="1"/>
  <c r="BI15" i="25"/>
  <c r="BI19" i="25" s="1"/>
  <c r="AP71" i="25" l="1"/>
  <c r="X71" i="25" l="1"/>
  <c r="Z71" i="25"/>
  <c r="AB71" i="25"/>
  <c r="T128" i="25"/>
  <c r="X31" i="25" l="1"/>
  <c r="Z31" i="25"/>
  <c r="AB31" i="25"/>
  <c r="AO71" i="25" l="1"/>
  <c r="AQ7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F31" i="25"/>
  <c r="BL30" i="25" l="1"/>
  <c r="V41" i="25"/>
  <c r="T41" i="25"/>
  <c r="V40" i="25"/>
  <c r="T40" i="25"/>
  <c r="AD39" i="25"/>
  <c r="BJ39" i="25" s="1"/>
  <c r="V38" i="25"/>
  <c r="T38" i="25"/>
  <c r="V37" i="25"/>
  <c r="T37" i="25"/>
  <c r="AD36" i="25"/>
  <c r="BJ36" i="25" s="1"/>
  <c r="BC32" i="25"/>
  <c r="AD42" i="25" l="1"/>
  <c r="BJ42" i="25" s="1"/>
  <c r="AV42" i="25"/>
  <c r="AV31" i="25" s="1"/>
  <c r="BK30" i="25" s="1"/>
  <c r="AW42" i="25"/>
  <c r="AW31" i="25" s="1"/>
  <c r="AX42" i="25"/>
  <c r="AX31" i="25" s="1"/>
  <c r="AY42" i="25"/>
  <c r="AY31" i="25" s="1"/>
  <c r="AZ42" i="25"/>
  <c r="AZ31" i="25" s="1"/>
  <c r="BA42" i="25"/>
  <c r="BB42" i="25"/>
  <c r="BC42" i="25"/>
  <c r="T129" i="25" l="1"/>
  <c r="T51" i="25"/>
  <c r="AD87" i="25"/>
  <c r="AD71" i="25" l="1"/>
  <c r="BJ71" i="25" s="1"/>
  <c r="BJ87" i="25"/>
  <c r="V111" i="25"/>
  <c r="T111" i="25"/>
  <c r="T130" i="25" l="1"/>
  <c r="V61" i="25"/>
  <c r="T61" i="25"/>
  <c r="T131" i="25" l="1"/>
  <c r="AD31" i="25" l="1"/>
  <c r="BJ30" i="25" s="1"/>
  <c r="V68" i="25" l="1"/>
  <c r="T68" i="25"/>
  <c r="V105" i="25" l="1"/>
  <c r="T105" i="25"/>
  <c r="V103" i="25"/>
  <c r="T103" i="25"/>
  <c r="V96" i="25" l="1"/>
  <c r="T96" i="25"/>
  <c r="T57" i="25"/>
  <c r="V58" i="25"/>
  <c r="T58" i="25"/>
  <c r="V57" i="25"/>
  <c r="V70" i="25"/>
  <c r="N135" i="25"/>
  <c r="V69" i="25" l="1"/>
  <c r="T59" i="25"/>
  <c r="T60" i="25"/>
  <c r="T69" i="25"/>
  <c r="T67" i="25"/>
  <c r="V91" i="25"/>
  <c r="T91" i="25"/>
  <c r="V43" i="25" l="1"/>
  <c r="T43" i="25"/>
  <c r="V55" i="25" l="1"/>
  <c r="AP135" i="25" l="1"/>
  <c r="AC135" i="25"/>
  <c r="V88" i="25" l="1"/>
  <c r="V52" i="25"/>
  <c r="T88" i="25"/>
  <c r="T52" i="25"/>
  <c r="V59" i="25"/>
  <c r="V60" i="25"/>
  <c r="V67" i="25"/>
  <c r="T104" i="25"/>
  <c r="T106" i="25"/>
  <c r="T108" i="25"/>
  <c r="T113" i="25"/>
  <c r="T114" i="25"/>
  <c r="T112" i="25"/>
  <c r="T120" i="25"/>
  <c r="T109" i="25"/>
  <c r="V113" i="25"/>
  <c r="V114" i="25"/>
  <c r="V112" i="25"/>
  <c r="V120" i="25"/>
  <c r="V109" i="25"/>
  <c r="V104" i="25"/>
  <c r="V106" i="25"/>
  <c r="V108" i="25"/>
  <c r="T71" i="25" l="1"/>
  <c r="X126" i="25" l="1"/>
  <c r="Z126" i="25"/>
  <c r="AB126" i="25"/>
  <c r="AD126" i="25"/>
  <c r="V50" i="25"/>
  <c r="V44" i="25"/>
  <c r="V53" i="25"/>
  <c r="V89" i="25"/>
  <c r="V71" i="25" s="1"/>
  <c r="T55" i="25"/>
  <c r="T53" i="25"/>
  <c r="T50" i="25"/>
  <c r="T44" i="25"/>
  <c r="BJ126" i="25" l="1"/>
  <c r="V31" i="25"/>
  <c r="AG71" i="25"/>
  <c r="AH71" i="25"/>
  <c r="AI71" i="25"/>
  <c r="AJ71" i="25"/>
  <c r="AK71" i="25"/>
  <c r="AL71" i="25"/>
  <c r="AM71" i="25"/>
  <c r="AN71" i="25"/>
  <c r="AR71" i="25"/>
  <c r="AS71" i="25"/>
  <c r="AT71" i="25"/>
  <c r="AU71" i="25"/>
  <c r="AV71" i="25"/>
  <c r="AW71" i="25"/>
  <c r="AX71" i="25"/>
  <c r="AY71" i="25"/>
  <c r="AZ71" i="25"/>
  <c r="AF71" i="25"/>
  <c r="BA71" i="25"/>
  <c r="BB71" i="25"/>
  <c r="BA31" i="25"/>
  <c r="BB31" i="25"/>
  <c r="BC31" i="25"/>
  <c r="BC71" i="25" l="1"/>
  <c r="BC126" i="25" s="1"/>
  <c r="AJ126" i="25"/>
  <c r="AI127" i="25" s="1"/>
  <c r="AP126" i="25"/>
  <c r="AO127" i="25" s="1"/>
  <c r="AK126" i="25"/>
  <c r="AG126" i="25"/>
  <c r="AH126" i="25"/>
  <c r="AV126" i="25"/>
  <c r="AU127" i="25" s="1"/>
  <c r="AX126" i="25"/>
  <c r="BA126" i="25"/>
  <c r="AW126" i="25"/>
  <c r="BB126" i="25"/>
  <c r="AZ126" i="25"/>
  <c r="AY126" i="25"/>
  <c r="AX127" i="25" s="1"/>
  <c r="AU126" i="25"/>
  <c r="AS126" i="25"/>
  <c r="AR127" i="25" s="1"/>
  <c r="AO126" i="25"/>
  <c r="AT126" i="25"/>
  <c r="AI126" i="25"/>
  <c r="AM126" i="25"/>
  <c r="AL127" i="25" s="1"/>
  <c r="AR126" i="25"/>
  <c r="AN126" i="25"/>
  <c r="AF127" i="25" l="1"/>
  <c r="BJ125" i="25"/>
  <c r="BJ31" i="25"/>
  <c r="AQ126" i="25"/>
  <c r="AF126" i="25"/>
  <c r="V126" i="25"/>
  <c r="T70" i="25" l="1"/>
  <c r="T31" i="25" s="1"/>
  <c r="AL126" i="25"/>
  <c r="BJ124" i="25" s="1"/>
  <c r="T126" i="25" l="1"/>
  <c r="BD71" i="25" s="1"/>
  <c r="BD31" i="25" l="1"/>
  <c r="BJ20" i="25" s="1"/>
</calcChain>
</file>

<file path=xl/sharedStrings.xml><?xml version="1.0" encoding="utf-8"?>
<sst xmlns="http://schemas.openxmlformats.org/spreadsheetml/2006/main" count="902" uniqueCount="448">
  <si>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</si>
  <si>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</si>
  <si>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</si>
  <si>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</si>
  <si>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</si>
  <si>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</si>
  <si>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</si>
  <si>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</si>
  <si>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</si>
  <si>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</si>
  <si>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</si>
  <si>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</si>
  <si>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</si>
  <si>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</si>
  <si>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</si>
  <si>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</si>
  <si>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</si>
  <si>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</si>
  <si>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</si>
  <si>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</si>
  <si>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</si>
  <si>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</si>
  <si>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</si>
  <si>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</si>
  <si>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</si>
  <si>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</si>
  <si>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</si>
  <si>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</si>
  <si>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</si>
  <si>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</si>
  <si>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</si>
  <si>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</si>
  <si>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</si>
  <si>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</si>
  <si>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</si>
  <si>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</si>
  <si>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</si>
  <si>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</si>
  <si>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</si>
  <si>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</si>
  <si>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</si>
  <si>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</si>
  <si>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</si>
  <si>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</si>
  <si>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</si>
  <si>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</si>
  <si>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</si>
  <si>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</si>
  <si>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</si>
  <si>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</si>
  <si>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</si>
  <si>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</si>
  <si>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</si>
  <si>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</si>
  <si>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</si>
  <si>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</si>
  <si>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</si>
  <si>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</si>
  <si>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</si>
  <si>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</si>
  <si>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</si>
  <si>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</si>
  <si>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</si>
  <si>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</si>
  <si>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</si>
  <si>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</si>
  <si>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</si>
  <si>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</si>
  <si>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</si>
  <si>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</si>
  <si>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</si>
  <si>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</si>
  <si>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</si>
  <si>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</si>
  <si>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</si>
  <si>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</si>
  <si>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</si>
  <si>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</si>
  <si>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</si>
  <si>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</si>
  <si>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</si>
  <si>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</si>
  <si>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</si>
  <si>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</si>
  <si>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</si>
  <si>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</si>
  <si>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</si>
  <si>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</si>
  <si>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</si>
  <si>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</si>
  <si>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</si>
  <si>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</si>
  <si>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</si>
  <si>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</si>
  <si>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</si>
  <si>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</si>
  <si>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</si>
  <si>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</si>
  <si>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</si>
  <si>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</si>
  <si>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</si>
  <si>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</si>
  <si>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</si>
  <si>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</si>
  <si>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</si>
  <si>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</si>
  <si>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</si>
  <si>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</si>
  <si>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</si>
  <si>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</si>
  <si>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</si>
  <si>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</si>
  <si>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</si>
  <si>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</si>
  <si>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</si>
  <si>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</si>
  <si>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</si>
  <si>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</si>
  <si>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</si>
  <si>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</si>
  <si>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</si>
  <si>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</si>
  <si>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</si>
  <si>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</si>
  <si>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</si>
  <si>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</si>
  <si>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</si>
  <si>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</si>
  <si>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</si>
  <si>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</si>
  <si>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</si>
  <si>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</si>
  <si>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</si>
  <si>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</si>
  <si>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</si>
  <si>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</si>
  <si>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</si>
  <si>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</si>
  <si>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</si>
  <si>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</si>
  <si>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</si>
  <si>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</si>
  <si>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</si>
  <si>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</si>
  <si>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</si>
  <si>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</si>
  <si>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</si>
  <si>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</si>
  <si>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</si>
  <si>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</si>
  <si>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</si>
  <si>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</si>
  <si>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</si>
  <si>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</si>
  <si>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</si>
  <si>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</si>
  <si>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</si>
  <si>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</si>
  <si>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</si>
  <si>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</si>
  <si>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</si>
  <si>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</si>
  <si>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</si>
  <si>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</si>
  <si>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</si>
  <si>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</si>
  <si>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</si>
  <si>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</si>
  <si>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</si>
  <si>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</si>
  <si>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</si>
  <si>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</si>
  <si>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</si>
  <si>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</si>
  <si>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</si>
  <si>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</si>
  <si>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</si>
  <si>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</si>
  <si>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</si>
  <si>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</si>
  <si>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</si>
  <si>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</si>
  <si>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</si>
  <si>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</si>
  <si>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</si>
  <si>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</si>
  <si>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</si>
  <si>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</si>
  <si>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</si>
  <si>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</si>
  <si>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Квалификация:</t>
  </si>
  <si>
    <t>1.8</t>
  </si>
  <si>
    <t>Модуль «Основы информационных технологий»</t>
  </si>
  <si>
    <t>Построение и анализ алгоритмов</t>
  </si>
  <si>
    <t>Операционные системы</t>
  </si>
  <si>
    <t>Информационные системы и технологии</t>
  </si>
  <si>
    <t>Модуль «Программирование»</t>
  </si>
  <si>
    <t>1.9</t>
  </si>
  <si>
    <t>1.9.1</t>
  </si>
  <si>
    <t>Объектно-ориентированное программирование</t>
  </si>
  <si>
    <t>1.9.3</t>
  </si>
  <si>
    <t>1.9.2</t>
  </si>
  <si>
    <t>Технологии проектирования программного обеспечения</t>
  </si>
  <si>
    <t>1.10</t>
  </si>
  <si>
    <t>1.10.1</t>
  </si>
  <si>
    <t>1.10.2</t>
  </si>
  <si>
    <t>1.10.3</t>
  </si>
  <si>
    <t>Вычислительные методы и компьютерная алгебра</t>
  </si>
  <si>
    <t>Системный анализ и исследование операций</t>
  </si>
  <si>
    <t>Теория графов</t>
  </si>
  <si>
    <t>Модуль «Обработка данных»</t>
  </si>
  <si>
    <t>2.3</t>
  </si>
  <si>
    <t>Базы данных</t>
  </si>
  <si>
    <t>Системы управления базами данных</t>
  </si>
  <si>
    <t>Моделирование систем</t>
  </si>
  <si>
    <t>2.4</t>
  </si>
  <si>
    <t>Модуль «Автоматизация управления»</t>
  </si>
  <si>
    <t>Проектирование автоматизированных систем</t>
  </si>
  <si>
    <t>2.6</t>
  </si>
  <si>
    <t>Модуль «Технологии программирования»</t>
  </si>
  <si>
    <t>Современные системы программирования</t>
  </si>
  <si>
    <t>Мобильные приложения для информационных систем</t>
  </si>
  <si>
    <t>2.6.1</t>
  </si>
  <si>
    <t>2.6.2</t>
  </si>
  <si>
    <t>2.6.3</t>
  </si>
  <si>
    <t>Статистические методы обработки данных</t>
  </si>
  <si>
    <t>Анализ многомерных данных</t>
  </si>
  <si>
    <t>Модуль «Разработка программ»</t>
  </si>
  <si>
    <t>Администрирование и программирование распределенных приложений</t>
  </si>
  <si>
    <t>Логика</t>
  </si>
  <si>
    <t>Программирование графических приложений</t>
  </si>
  <si>
    <t>Модуль «Дополнительные главы математики»</t>
  </si>
  <si>
    <t>2.7</t>
  </si>
  <si>
    <t>2.7.1</t>
  </si>
  <si>
    <t>2.7.2</t>
  </si>
  <si>
    <t>2.8</t>
  </si>
  <si>
    <t>2.8.1</t>
  </si>
  <si>
    <t>2.8.2</t>
  </si>
  <si>
    <t>Архитектура ЭВМ</t>
  </si>
  <si>
    <t>Тестирование программного обеспечения</t>
  </si>
  <si>
    <t>УК-7</t>
  </si>
  <si>
    <t>БПК-7</t>
  </si>
  <si>
    <t>БПК-8</t>
  </si>
  <si>
    <t>БПК-9</t>
  </si>
  <si>
    <t>БПК-10</t>
  </si>
  <si>
    <t>БПК-11</t>
  </si>
  <si>
    <t>БПК-12</t>
  </si>
  <si>
    <t>УК-8</t>
  </si>
  <si>
    <t>УК-9</t>
  </si>
  <si>
    <t>УК-10</t>
  </si>
  <si>
    <t>УК-11</t>
  </si>
  <si>
    <t>УК-12</t>
  </si>
  <si>
    <t>УК-13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</si>
  <si>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</si>
  <si>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</si>
  <si>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</si>
  <si>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</si>
  <si>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</si>
  <si>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</si>
  <si>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</si>
  <si>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</si>
  <si>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</si>
  <si>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</si>
  <si>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</si>
  <si>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2.5</t>
  </si>
  <si>
    <t>Теория и методы автоматического управления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</si>
  <si>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</si>
  <si>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</si>
  <si>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</si>
  <si>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</si>
  <si>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</si>
  <si>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2.3.1</t>
  </si>
  <si>
    <t>2.3.2</t>
  </si>
  <si>
    <t>2.5.1</t>
  </si>
  <si>
    <t>2.5.2</t>
  </si>
  <si>
    <t>2.5.3</t>
  </si>
  <si>
    <t>2.8.3</t>
  </si>
  <si>
    <t>Коррупция и ее общественная опасность</t>
  </si>
  <si>
    <t>/1-6</t>
  </si>
  <si>
    <t>2.1.3</t>
  </si>
  <si>
    <t xml:space="preserve">Основы машинного обучения </t>
  </si>
  <si>
    <t xml:space="preserve">Метрология, стандартизация и сертификация (в информационных технологиях) </t>
  </si>
  <si>
    <t>БПК-13</t>
  </si>
  <si>
    <t>И.А. Старовойтова</t>
  </si>
  <si>
    <t xml:space="preserve"> М.П.                     </t>
  </si>
  <si>
    <t>Основы информационной безопасности</t>
  </si>
  <si>
    <t>Курсовая работа  по учебной дисциплине «Объектно-ориентированное программирование»</t>
  </si>
  <si>
    <t>Курсовая работа  по учебной дисциплине «Системы управления базами данных»</t>
  </si>
  <si>
    <t>CК-22</t>
  </si>
  <si>
    <t>CК-23</t>
  </si>
  <si>
    <t>СК-18</t>
  </si>
  <si>
    <t>СК-19</t>
  </si>
  <si>
    <t>СК-20</t>
  </si>
  <si>
    <t>СК-21</t>
  </si>
  <si>
    <t>СК-22</t>
  </si>
  <si>
    <t>СК-23</t>
  </si>
  <si>
    <t>СК-24</t>
  </si>
  <si>
    <r>
      <rPr>
        <sz val="24"/>
        <color indexed="8"/>
        <rFont val="Times New Roman"/>
        <family val="1"/>
        <charset val="204"/>
      </rPr>
      <t>Зачетных
единиц</t>
    </r>
  </si>
  <si>
    <t>Белорусский язык (профессиональная лексика)</t>
  </si>
  <si>
    <t>2.8.4</t>
  </si>
  <si>
    <t>Решать практические задачи автоматизации моделирования анализируемых процессов и характеристик систем различных классов</t>
  </si>
  <si>
    <t>Применять интегрированные среды разработки для автоматизации процессов управления документами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</si>
  <si>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</si>
  <si>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</si>
  <si>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</si>
  <si>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</si>
  <si>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</si>
  <si>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</si>
  <si>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Получать, хранить и обрабатывать графическую информацию с использованием программных средств компьютерной графики, ориентированных на современные информационные технологии</t>
  </si>
  <si>
    <t>Оформлять  объекты интеллектуальной собственности, вводить их в гражданский оборот</t>
  </si>
  <si>
    <t>Управлять операционными системами, использовать методы планирования задач, синхронизации, администрирования и защиты информации</t>
  </si>
  <si>
    <t>Осуществлять объектный анализ и проектирование систем обработки информации</t>
  </si>
  <si>
    <t>Моделировать и оптимизировать управленческие решения</t>
  </si>
  <si>
    <t>Использовать графовые модели для решения прикладных задач</t>
  </si>
  <si>
    <t>Применять многомерно-матричный подход к анализу многомерных данных</t>
  </si>
  <si>
    <t>Управлять ресурсами предприятия с использованием интегрированных информационных систем</t>
  </si>
  <si>
    <t>Строить и конфигурировать информационные сети</t>
  </si>
  <si>
    <t>Осуществлять сбор, обработку и анализ информации из интернет ресурсов для принятия управленческих решений</t>
  </si>
  <si>
    <t>Разрабатывать программы (скрипты) на современных языках для web-программирования, работать с web-серверами и серверными приложениями</t>
  </si>
  <si>
    <t>Философия</t>
  </si>
  <si>
    <t>Использовать формы, приемы, методы и законы интеллектуальной познавательной деятельности в профессиональной сфере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</si>
  <si>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</si>
  <si>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Получать, обрабатывать и анализировать информацию, обеспечивать ее хранение</t>
  </si>
  <si>
    <t>БПК-14</t>
  </si>
  <si>
    <t>БПК-15</t>
  </si>
  <si>
    <t>БПК-16</t>
  </si>
  <si>
    <t>БПК-17</t>
  </si>
  <si>
    <t>БПК-18</t>
  </si>
  <si>
    <t>БПК-19</t>
  </si>
  <si>
    <t>CК-7</t>
  </si>
  <si>
    <t>CК-8</t>
  </si>
  <si>
    <t>Выводить решения на основе экспертных знаний</t>
  </si>
  <si>
    <t>Председатель НМС по разработке программного обеспечения и информационно-коммуникационным технологиям</t>
  </si>
  <si>
    <t>Рассчитывать динамические и статические характеристики технических систем различной физической природы</t>
  </si>
  <si>
    <t>Системы управления ресурсами предприятия</t>
  </si>
  <si>
    <t>Экспертные системы / Аппаратно-программное обеспечение ЭВМ и сетей</t>
  </si>
  <si>
    <t>CК-9 / СК -10</t>
  </si>
  <si>
    <t>CК-24</t>
  </si>
  <si>
    <t>CК-15</t>
  </si>
  <si>
    <t>Ознакомительная</t>
  </si>
  <si>
    <t>Модуль «Социально-гуманитарные дисциплины 1»</t>
  </si>
  <si>
    <t>Безопасность жизнедеятельности человека</t>
  </si>
  <si>
    <t>1.8.1</t>
  </si>
  <si>
    <t>1.8.2</t>
  </si>
  <si>
    <t>1.8.3</t>
  </si>
  <si>
    <t>1.8.4</t>
  </si>
  <si>
    <t>Использовать платформы для разработки мобильных приложений с учетом специфики функционирования, взаимодействия и защиты мобильных устройств</t>
  </si>
  <si>
    <t>1.10.4</t>
  </si>
  <si>
    <t>Курсовой проект  по учебной дисциплине «Технологии проектирования программного обеспечения»</t>
  </si>
  <si>
    <t xml:space="preserve">Проводить описание электрических цепей, моделировать их режимы работы с помощью средств автоматизированного проектирования </t>
  </si>
  <si>
    <t>Автоматизированное проектирование электрических цепей / Теоретические основы электротехники</t>
  </si>
  <si>
    <t>Курсовой проект  по учебной дисциплине «Проектирование автоматизированных систем»</t>
  </si>
  <si>
    <t>/118</t>
  </si>
  <si>
    <t>/54</t>
  </si>
  <si>
    <t>Обладать навыками творческого аналитического мышления</t>
  </si>
  <si>
    <t xml:space="preserve">Применять основные понятия и законы физики для изучения физических явлений и процессов </t>
  </si>
  <si>
    <t>Проводить оценку и запись алгоритмов на языке блок-схем, диаграмм решений, графов состояний и иных моделей</t>
  </si>
  <si>
    <t>Применять методы и способы контроля параметров, стандартизации и сертификации программных средств и компьютерных систем</t>
  </si>
  <si>
    <t>Разрабатывать программы для использования их в графических приложениях</t>
  </si>
  <si>
    <t>Защита дипломного проекта  (дипломной работы) в ГЭК</t>
  </si>
  <si>
    <t>Применять современные методы инструменты и средства  обеспечения процесса тестирования, качества и оценки разработки  программного продукта</t>
  </si>
  <si>
    <t>Название модуля, 
учебной дисциплины,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</si>
  <si>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</si>
  <si>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</si>
  <si>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</si>
  <si>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Проректор по научно-методической работе Государственного учреждения образования     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</si>
  <si>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   «Республиканский институт высшей школы»</t>
  </si>
  <si>
    <t>Выбирать методы решения задач, связанных с представлением, хранением, отображением, передачей и аналитической обработкой информации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</si>
  <si>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</si>
  <si>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 xml:space="preserve">Приобрести знания об устройстве современных ЭВМ  и принципах их работы </t>
  </si>
  <si>
    <t>Проектировать и использовать реляционные и нереляционные базы данных</t>
  </si>
  <si>
    <t>Обследовать, описывать и анализировать объекты автоматизации, использовать  инструментальные средства поддержки процессов проектирования автоматизированных систем</t>
  </si>
  <si>
    <t>Использовать принципы объектно-ориентированного программирования для компьютерного моделирования реальных и концептуальных систем</t>
  </si>
  <si>
    <t>Использовать программные средства для создания, ведения, управления и совместного использования баз данных</t>
  </si>
  <si>
    <t>Использовать современные методы и средства прикладной информатики для разработки практических приложений в автоматизированных информационных системах</t>
  </si>
  <si>
    <t>Применять вычислительные и аналитические методы для решения прикладных задач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</si>
  <si>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</si>
  <si>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Использовать современные методологии, программные средства для построения и анализа моделей процессов, данных, объектов</t>
  </si>
  <si>
    <t>Офисное программирование / Технологии интернет бизнеса</t>
  </si>
  <si>
    <t>Интернет-технологии и веб-программирование</t>
  </si>
  <si>
    <t>Курсовая работа  по учебной дисциплине «Интернет-технологии и веб-программирование»</t>
  </si>
  <si>
    <t>Создавать, тестировать  и администрировать удаленные приложения, разрабатывать и тестировать серверные компоненты, создавать «тонких» клиентов, работать с серверами приложений</t>
  </si>
  <si>
    <t>ПРИМЕРНЫЙ УЧЕБНЫЙ  ПЛАН</t>
  </si>
  <si>
    <t>6-05-0612-03 Системы управления информацией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</si>
  <si>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</si>
  <si>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</si>
  <si>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</si>
  <si>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</si>
  <si>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</si>
  <si>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</si>
  <si>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</si>
  <si>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</si>
  <si>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</si>
  <si>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</si>
  <si>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</si>
  <si>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</si>
  <si>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Модуль «Математическое обеспечение систем управления информацией»</t>
  </si>
  <si>
    <t>Курсовая работа по учебной дисциплине «Основы алгоритмизации и программирования»</t>
  </si>
  <si>
    <t>/7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</si>
  <si>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</si>
  <si>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</si>
  <si>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</si>
  <si>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1.8.1, 1.8.2, 1.8.3, 2.3.2, 2.6.1, 2.8.1</t>
  </si>
  <si>
    <t>УК-2, БПК-9</t>
  </si>
  <si>
    <t>2.5.4</t>
  </si>
  <si>
    <t xml:space="preserve">CК-16 </t>
  </si>
  <si>
    <t>CК-17 / CК-18</t>
  </si>
  <si>
    <t xml:space="preserve">CК-19 </t>
  </si>
  <si>
    <t>CК-20 / СК-21</t>
  </si>
  <si>
    <t>CК-25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</si>
  <si>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</si>
  <si>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СК-25</t>
  </si>
  <si>
    <t>СК-26</t>
  </si>
  <si>
    <t>Разработан в качестве примера реализации образовательного стандарта по специальности 6-05-0612-03 «Системы управления информацией».</t>
  </si>
  <si>
    <t xml:space="preserve">Протокол № от </t>
  </si>
  <si>
    <t>В.А.Рыбак</t>
  </si>
  <si>
    <t>2 семестр,
17 недель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</si>
  <si>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</si>
  <si>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</si>
  <si>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 xml:space="preserve">Инженер </t>
  </si>
  <si>
    <t>Степень: Бакалавр</t>
  </si>
  <si>
    <t>Компонент учреждения образования</t>
  </si>
  <si>
    <r>
      <t>Модуль «Социально-гуманитарные                 дисциплины 2</t>
    </r>
    <r>
      <rPr>
        <b/>
        <vertAlign val="superscript"/>
        <sz val="24"/>
        <color theme="1"/>
        <rFont val="Times New Roman"/>
        <family val="1"/>
        <charset val="204"/>
      </rPr>
      <t>1</t>
    </r>
    <r>
      <rPr>
        <b/>
        <sz val="24"/>
        <color theme="1"/>
        <rFont val="Times New Roman"/>
        <family val="1"/>
        <charset val="204"/>
      </rPr>
      <t xml:space="preserve"> »</t>
    </r>
  </si>
  <si>
    <t>УК-14</t>
  </si>
  <si>
    <t>Великая Отечественная война советского народа (в контексте Второй мировой войны)</t>
  </si>
  <si>
    <t>Продолжение примерного учебного плана по специальности 6-05-0612-03 «Системы управления информацией», регистрационный № _____________</t>
  </si>
  <si>
    <r>
      <t xml:space="preserve">Основы управления интеллектуальной собственностью </t>
    </r>
    <r>
      <rPr>
        <vertAlign val="superscript"/>
        <sz val="24"/>
        <color theme="1"/>
        <rFont val="Times New Roman"/>
        <family val="1"/>
        <charset val="204"/>
      </rPr>
      <t>2</t>
    </r>
  </si>
  <si>
    <t>2.9</t>
  </si>
  <si>
    <t>2.9.1</t>
  </si>
  <si>
    <t>2.9.2</t>
  </si>
  <si>
    <t>2.10</t>
  </si>
  <si>
    <t>2.10.1</t>
  </si>
  <si>
    <t>/96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</si>
  <si>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</si>
  <si>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навыками здоровьесбережения</t>
  </si>
  <si>
    <t>1.3, 1.4</t>
  </si>
  <si>
    <t>Использовать языковой материал в профессиональной деятельности на белорусском языке</t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</si>
  <si>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 образования или дисциплины по выбору.</t>
    </r>
  </si>
  <si>
    <t>М.В.Шестаков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</si>
  <si>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</si>
  <si>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</si>
  <si>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</si>
  <si>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Модуль «Моделирование систем управления информацией»</t>
  </si>
  <si>
    <t>Первый заместитель Министра промышленности Республики Беларусь</t>
  </si>
  <si>
    <t>С.М.Гунько</t>
  </si>
  <si>
    <t>Проводить анализ электрических цепей для статических и динамических режимов с сосредоточенными и распределенными параметрами</t>
  </si>
  <si>
    <t>УК-1, 5, 6</t>
  </si>
  <si>
    <t>СК-1 / СК-26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</si>
</sst>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6"/>
      <name val="Times New Roman"/>
      <family val="1"/>
      <charset val="204"/>
    </font>
    <font>
      <u/>
      <sz val="10"/>
      <color theme="10"/>
      <name val="Arial Cyr"/>
      <charset val="204"/>
    </font>
    <font>
      <sz val="22"/>
      <color theme="0"/>
      <name val="Arial Cyr"/>
      <charset val="204"/>
    </font>
    <font>
      <b/>
      <sz val="24"/>
      <color theme="0"/>
      <name val="Arial Cyr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23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/>
      <sz val="2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sz val="22"/>
      <name val="Arial Cyr"/>
      <charset val="204"/>
    </font>
    <font>
      <b/>
      <sz val="2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6" fillId="0" borderId="0" applyNumberFormat="0" applyFill="0" applyBorder="0" applyAlignment="0" applyProtection="0"/>
  </cellStyleXfs>
  <cellXfs count="917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8" fillId="3" borderId="0" xfId="0" applyFont="1" applyFill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wrapText="1"/>
    </xf>
    <xf numFmtId="0" fontId="26" fillId="0" borderId="0" xfId="2" applyFill="1"/>
    <xf numFmtId="0" fontId="27" fillId="0" borderId="0" xfId="0" applyFont="1" applyFill="1" applyAlignment="1">
      <alignment horizontal="center"/>
    </xf>
    <xf numFmtId="0" fontId="18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Border="1"/>
    <xf numFmtId="49" fontId="3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17" fillId="0" borderId="0" xfId="0" applyFont="1" applyFill="1" applyAlignment="1"/>
    <xf numFmtId="0" fontId="34" fillId="0" borderId="0" xfId="0" applyFont="1" applyFill="1" applyAlignment="1">
      <alignment horizontal="left"/>
    </xf>
    <xf numFmtId="0" fontId="34" fillId="0" borderId="0" xfId="0" applyFont="1" applyFill="1" applyAlignment="1"/>
    <xf numFmtId="0" fontId="17" fillId="0" borderId="0" xfId="0" applyFont="1" applyFill="1"/>
    <xf numFmtId="0" fontId="17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/>
    <xf numFmtId="0" fontId="35" fillId="0" borderId="0" xfId="0" applyFont="1" applyFill="1" applyAlignment="1">
      <alignment horizontal="right"/>
    </xf>
    <xf numFmtId="0" fontId="17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top"/>
    </xf>
    <xf numFmtId="49" fontId="6" fillId="0" borderId="0" xfId="0" applyNumberFormat="1" applyFont="1" applyFill="1"/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7" fillId="0" borderId="0" xfId="1" applyFont="1" applyFill="1" applyBorder="1"/>
    <xf numFmtId="0" fontId="11" fillId="0" borderId="42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8" fillId="0" borderId="72" xfId="0" applyFont="1" applyFill="1" applyBorder="1"/>
    <xf numFmtId="0" fontId="8" fillId="0" borderId="23" xfId="0" applyFont="1" applyFill="1" applyBorder="1"/>
    <xf numFmtId="0" fontId="8" fillId="0" borderId="22" xfId="0" applyFont="1" applyFill="1" applyBorder="1"/>
    <xf numFmtId="0" fontId="10" fillId="0" borderId="7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top"/>
    </xf>
    <xf numFmtId="49" fontId="6" fillId="0" borderId="55" xfId="0" applyNumberFormat="1" applyFont="1" applyFill="1" applyBorder="1" applyAlignment="1">
      <alignment horizontal="left" vertical="center"/>
    </xf>
    <xf numFmtId="49" fontId="11" fillId="0" borderId="74" xfId="0" applyNumberFormat="1" applyFont="1" applyFill="1" applyBorder="1" applyAlignment="1">
      <alignment horizontal="left" vertical="center"/>
    </xf>
    <xf numFmtId="49" fontId="6" fillId="0" borderId="71" xfId="0" applyNumberFormat="1" applyFont="1" applyFill="1" applyBorder="1" applyAlignment="1">
      <alignment horizontal="left" vertical="center"/>
    </xf>
    <xf numFmtId="49" fontId="11" fillId="0" borderId="74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0" fontId="30" fillId="0" borderId="70" xfId="0" applyFont="1" applyFill="1" applyBorder="1" applyAlignment="1">
      <alignment horizontal="center" vertical="top"/>
    </xf>
    <xf numFmtId="0" fontId="30" fillId="0" borderId="53" xfId="0" applyFont="1" applyFill="1" applyBorder="1" applyAlignment="1">
      <alignment horizontal="center" vertical="top"/>
    </xf>
    <xf numFmtId="0" fontId="30" fillId="0" borderId="69" xfId="0" applyFont="1" applyFill="1" applyBorder="1" applyAlignment="1">
      <alignment horizontal="center" vertical="top"/>
    </xf>
    <xf numFmtId="0" fontId="30" fillId="0" borderId="72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center" vertical="top"/>
    </xf>
    <xf numFmtId="0" fontId="30" fillId="0" borderId="40" xfId="0" applyFont="1" applyFill="1" applyBorder="1" applyAlignment="1">
      <alignment horizontal="center" vertical="top"/>
    </xf>
    <xf numFmtId="0" fontId="30" fillId="0" borderId="54" xfId="0" applyFont="1" applyFill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49" fontId="6" fillId="0" borderId="58" xfId="0" applyNumberFormat="1" applyFont="1" applyFill="1" applyBorder="1" applyAlignment="1">
      <alignment vertical="center"/>
    </xf>
    <xf numFmtId="0" fontId="6" fillId="0" borderId="67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21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/>
    <xf numFmtId="49" fontId="11" fillId="0" borderId="56" xfId="0" applyNumberFormat="1" applyFont="1" applyFill="1" applyBorder="1" applyAlignment="1">
      <alignment vertical="center"/>
    </xf>
    <xf numFmtId="0" fontId="7" fillId="0" borderId="0" xfId="0" applyFont="1" applyFill="1"/>
    <xf numFmtId="49" fontId="34" fillId="0" borderId="0" xfId="0" applyNumberFormat="1" applyFont="1" applyFill="1"/>
    <xf numFmtId="0" fontId="6" fillId="0" borderId="51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49" fontId="21" fillId="0" borderId="56" xfId="0" applyNumberFormat="1" applyFont="1" applyFill="1" applyBorder="1" applyAlignment="1">
      <alignment vertical="center"/>
    </xf>
    <xf numFmtId="49" fontId="11" fillId="0" borderId="57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" borderId="0" xfId="0" applyFont="1" applyFill="1"/>
    <xf numFmtId="0" fontId="29" fillId="0" borderId="39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left" vertical="top"/>
    </xf>
    <xf numFmtId="0" fontId="8" fillId="4" borderId="22" xfId="0" applyFont="1" applyFill="1" applyBorder="1"/>
    <xf numFmtId="49" fontId="11" fillId="0" borderId="6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0" borderId="0" xfId="0" applyFont="1" applyFill="1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top"/>
    </xf>
    <xf numFmtId="0" fontId="2" fillId="0" borderId="16" xfId="0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top"/>
    </xf>
    <xf numFmtId="0" fontId="2" fillId="0" borderId="35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0" xfId="0" applyFont="1" applyFill="1" applyBorder="1"/>
    <xf numFmtId="49" fontId="2" fillId="0" borderId="5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73" xfId="0" applyNumberFormat="1" applyFont="1" applyFill="1" applyBorder="1" applyAlignment="1">
      <alignment vertical="center"/>
    </xf>
    <xf numFmtId="49" fontId="2" fillId="0" borderId="73" xfId="0" applyNumberFormat="1" applyFont="1" applyFill="1" applyBorder="1" applyAlignment="1">
      <alignment vertical="top"/>
    </xf>
    <xf numFmtId="0" fontId="9" fillId="2" borderId="0" xfId="0" applyFont="1" applyFill="1"/>
    <xf numFmtId="0" fontId="43" fillId="2" borderId="0" xfId="0" applyFont="1" applyFill="1"/>
    <xf numFmtId="0" fontId="43" fillId="2" borderId="72" xfId="0" applyFont="1" applyFill="1" applyBorder="1"/>
    <xf numFmtId="0" fontId="43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top"/>
    </xf>
    <xf numFmtId="0" fontId="4" fillId="2" borderId="0" xfId="0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wrapText="1"/>
    </xf>
    <xf numFmtId="0" fontId="17" fillId="0" borderId="2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6" fillId="0" borderId="5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top"/>
    </xf>
    <xf numFmtId="49" fontId="6" fillId="0" borderId="58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7" fillId="0" borderId="23" xfId="0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6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vertical="top"/>
    </xf>
    <xf numFmtId="0" fontId="2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0" fillId="2" borderId="0" xfId="0" applyFont="1" applyFill="1"/>
    <xf numFmtId="0" fontId="43" fillId="0" borderId="72" xfId="0" applyFont="1" applyFill="1" applyBorder="1"/>
    <xf numFmtId="49" fontId="40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49" fillId="0" borderId="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59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52" xfId="0" applyFont="1" applyFill="1" applyBorder="1" applyAlignment="1">
      <alignment horizontal="center" vertical="center" textRotation="90"/>
    </xf>
    <xf numFmtId="0" fontId="11" fillId="0" borderId="53" xfId="0" applyFont="1" applyFill="1" applyBorder="1" applyAlignment="1">
      <alignment horizontal="center" vertical="center" textRotation="90"/>
    </xf>
    <xf numFmtId="0" fontId="11" fillId="0" borderId="54" xfId="0" applyFont="1" applyFill="1" applyBorder="1" applyAlignment="1">
      <alignment horizontal="center" vertical="center" textRotation="90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11" fillId="0" borderId="70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left" vertical="center"/>
    </xf>
    <xf numFmtId="49" fontId="6" fillId="0" borderId="55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11" fillId="0" borderId="27" xfId="0" applyFont="1" applyFill="1" applyBorder="1" applyAlignment="1">
      <alignment horizontal="center" vertical="top"/>
    </xf>
    <xf numFmtId="0" fontId="29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textRotation="90"/>
    </xf>
    <xf numFmtId="0" fontId="2" fillId="0" borderId="62" xfId="0" applyFont="1" applyFill="1" applyBorder="1" applyAlignment="1">
      <alignment horizontal="center" textRotation="90"/>
    </xf>
    <xf numFmtId="0" fontId="11" fillId="0" borderId="6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left" vertical="center" wrapText="1"/>
    </xf>
    <xf numFmtId="0" fontId="41" fillId="0" borderId="72" xfId="0" applyFont="1" applyFill="1" applyBorder="1" applyAlignment="1">
      <alignment horizontal="left" vertical="center" wrapText="1"/>
    </xf>
    <xf numFmtId="0" fontId="41" fillId="0" borderId="6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wrapText="1"/>
    </xf>
    <xf numFmtId="1" fontId="2" fillId="0" borderId="32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8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6" fillId="0" borderId="2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distributed"/>
    </xf>
    <xf numFmtId="0" fontId="6" fillId="0" borderId="72" xfId="0" applyFont="1" applyFill="1" applyBorder="1" applyAlignment="1">
      <alignment horizontal="left" vertical="distributed"/>
    </xf>
    <xf numFmtId="0" fontId="6" fillId="0" borderId="69" xfId="0" applyFont="1" applyFill="1" applyBorder="1" applyAlignment="1">
      <alignment horizontal="left" vertical="distributed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1" fillId="0" borderId="6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/>
    </xf>
    <xf numFmtId="0" fontId="6" fillId="0" borderId="49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5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3" fillId="0" borderId="72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distributed"/>
    </xf>
    <xf numFmtId="0" fontId="6" fillId="0" borderId="30" xfId="0" applyFont="1" applyFill="1" applyBorder="1" applyAlignment="1">
      <alignment horizontal="left" vertical="distributed"/>
    </xf>
    <xf numFmtId="0" fontId="6" fillId="0" borderId="31" xfId="0" applyFont="1" applyFill="1" applyBorder="1" applyAlignment="1">
      <alignment horizontal="left" vertical="distributed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6" fontId="6" fillId="0" borderId="62" xfId="0" applyNumberFormat="1" applyFont="1" applyFill="1" applyBorder="1" applyAlignment="1">
      <alignment horizontal="center" vertical="center" wrapText="1"/>
    </xf>
    <xf numFmtId="16" fontId="6" fillId="0" borderId="6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justify" wrapText="1"/>
    </xf>
    <xf numFmtId="0" fontId="6" fillId="0" borderId="4" xfId="0" applyFont="1" applyFill="1" applyBorder="1" applyAlignment="1">
      <alignment horizontal="center" vertical="justify" wrapText="1"/>
    </xf>
    <xf numFmtId="0" fontId="6" fillId="0" borderId="5" xfId="0" applyFont="1" applyFill="1" applyBorder="1" applyAlignment="1">
      <alignment horizontal="center" vertical="justify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39" fillId="0" borderId="7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 textRotation="90"/>
    </xf>
    <xf numFmtId="0" fontId="11" fillId="0" borderId="36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37" xfId="0" applyFont="1" applyFill="1" applyBorder="1" applyAlignment="1">
      <alignment horizontal="center" vertical="center" textRotation="90"/>
    </xf>
    <xf numFmtId="0" fontId="11" fillId="0" borderId="5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33" xfId="0" applyFont="1" applyFill="1" applyBorder="1" applyAlignment="1">
      <alignment horizontal="center" vertical="center" textRotation="90"/>
    </xf>
    <xf numFmtId="0" fontId="11" fillId="4" borderId="1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17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7" fillId="4" borderId="23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3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vertical="top" wrapText="1"/>
    </xf>
    <xf numFmtId="0" fontId="19" fillId="4" borderId="0" xfId="0" applyFont="1" applyFill="1"/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O1580"/>
  <sheetViews>
    <sheetView showZeros="0" tabSelected="1" view="pageLayout" zoomScale="30" zoomScaleNormal="20" zoomScaleSheetLayoutView="40" zoomScalePageLayoutView="30" workbookViewId="0">
      <selection activeCell="A212" sqref="A212:BI212"/>
    </sheetView>
  </sheetViews>
  <sheetFormatPr defaultColWidth="0" defaultRowHeight="12.75" x14ac:dyDescent="0.2"/>
  <cols>
    <col min="1" max="1" width="13.7109375" style="3" customWidth="1"/>
    <col min="2" max="17" width="6.7109375" style="3" customWidth="1"/>
    <col min="18" max="19" width="6.7109375" style="12" customWidth="1"/>
    <col min="20" max="23" width="6.42578125" style="17" customWidth="1"/>
    <col min="24" max="31" width="7" style="3" customWidth="1"/>
    <col min="32" max="33" width="11.28515625" style="3" customWidth="1"/>
    <col min="34" max="34" width="7.5703125" style="3" customWidth="1"/>
    <col min="35" max="35" width="13.28515625" style="3" customWidth="1"/>
    <col min="36" max="36" width="10.42578125" style="3" customWidth="1"/>
    <col min="37" max="37" width="7.5703125" style="3" customWidth="1"/>
    <col min="38" max="38" width="13.42578125" style="3" customWidth="1"/>
    <col min="39" max="39" width="10.42578125" style="3" customWidth="1"/>
    <col min="40" max="40" width="7.5703125" style="3" customWidth="1"/>
    <col min="41" max="41" width="11.28515625" style="3" customWidth="1"/>
    <col min="42" max="42" width="11.85546875" style="3" customWidth="1"/>
    <col min="43" max="43" width="7.5703125" style="3" customWidth="1"/>
    <col min="44" max="44" width="11.28515625" style="3" customWidth="1"/>
    <col min="45" max="45" width="10.42578125" style="3" customWidth="1"/>
    <col min="46" max="46" width="7.5703125" style="3" customWidth="1"/>
    <col min="47" max="47" width="11.28515625" style="3" customWidth="1"/>
    <col min="48" max="48" width="10.42578125" style="3" customWidth="1"/>
    <col min="49" max="49" width="7.5703125" style="3" customWidth="1"/>
    <col min="50" max="50" width="13.5703125" style="3" customWidth="1"/>
    <col min="51" max="51" width="10.42578125" style="3" customWidth="1"/>
    <col min="52" max="53" width="7.5703125" style="3" customWidth="1"/>
    <col min="54" max="54" width="10.140625" style="3" customWidth="1"/>
    <col min="55" max="55" width="7.5703125" style="3" customWidth="1"/>
    <col min="56" max="57" width="7.5703125" style="17" customWidth="1"/>
    <col min="58" max="60" width="7.5703125" style="13" customWidth="1"/>
    <col min="61" max="61" width="10.7109375" style="13" customWidth="1"/>
    <col min="62" max="62" width="25.5703125" style="3" customWidth="1"/>
    <col min="63" max="63" width="12.140625" style="3" customWidth="1"/>
    <col min="64" max="64" width="12" style="3" customWidth="1"/>
    <col min="65" max="65" width="0" style="3" hidden="1"/>
    <col min="66" max="66" width="13" style="3" customWidth="1"/>
    <col min="67" max="67" width="5.7109375" style="18" customWidth="1"/>
    <col min="68" max="69" width="0" style="18" hidden="1" customWidth="1"/>
    <col min="70" max="16384" width="0" style="3" hidden="1"/>
  </cols>
  <sheetData>
    <row r="1" spans="1:70" s="1" customFormat="1" ht="35.25" x14ac:dyDescent="0.5">
      <c r="B1" s="59" t="s">
        <v>92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60"/>
      <c r="S1" s="60"/>
      <c r="T1" s="59"/>
      <c r="U1" s="59"/>
      <c r="V1" s="61" t="s">
        <v>165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724"/>
      <c r="BD1" s="724"/>
      <c r="BE1" s="724"/>
      <c r="BF1" s="724"/>
      <c r="BG1" s="724"/>
      <c r="BH1" s="724"/>
      <c r="BI1" s="724"/>
      <c r="BO1" s="20"/>
      <c r="BP1" s="20"/>
      <c r="BQ1" s="20"/>
    </row>
    <row r="2" spans="1:70" ht="35.25" x14ac:dyDescent="0.5">
      <c r="B2" s="59" t="s">
        <v>93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"/>
      <c r="R2" s="60"/>
      <c r="S2" s="6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62"/>
      <c r="BG2" s="62"/>
      <c r="BH2" s="62"/>
      <c r="BI2" s="62"/>
    </row>
    <row r="3" spans="1:70" ht="40.5" customHeight="1" x14ac:dyDescent="0.5">
      <c r="B3" s="59" t="s">
        <v>94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"/>
      <c r="R3" s="60"/>
      <c r="S3" s="60"/>
      <c r="T3" s="59"/>
      <c r="U3" s="59"/>
      <c r="V3" s="59"/>
      <c r="W3" s="59"/>
      <c r="X3" s="59"/>
      <c r="Y3" s="59"/>
      <c r="Z3" s="2" t="s">
        <v>382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457" t="s">
        <v>190</v>
      </c>
      <c r="AX3" s="457"/>
      <c r="AY3" s="457"/>
      <c r="AZ3" s="457"/>
      <c r="BA3" s="457"/>
      <c r="BB3" s="457"/>
      <c r="BC3" s="457"/>
      <c r="BD3" s="457"/>
      <c r="BE3" s="284"/>
      <c r="BF3" s="62"/>
      <c r="BG3" s="62"/>
      <c r="BH3" s="62"/>
      <c r="BI3" s="62"/>
    </row>
    <row r="4" spans="1:70" ht="35.25" customHeight="1" x14ac:dyDescent="0.5">
      <c r="B4" s="59" t="s">
        <v>95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"/>
      <c r="R4" s="60"/>
      <c r="S4" s="60"/>
      <c r="T4" s="63"/>
      <c r="U4" s="63"/>
      <c r="V4" s="59"/>
      <c r="W4" s="64"/>
      <c r="X4" s="64"/>
      <c r="Y4" s="64"/>
      <c r="Z4" s="64"/>
      <c r="AA4" s="64"/>
      <c r="AB4" s="64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457" t="s">
        <v>419</v>
      </c>
      <c r="AX4" s="457"/>
      <c r="AY4" s="457"/>
      <c r="AZ4" s="457"/>
      <c r="BA4" s="457"/>
      <c r="BB4" s="457"/>
      <c r="BC4" s="457"/>
      <c r="BD4" s="457"/>
      <c r="BE4" s="70"/>
      <c r="BF4" s="70"/>
      <c r="BG4" s="70"/>
      <c r="BH4" s="70"/>
      <c r="BI4" s="70"/>
      <c r="BJ4" s="70"/>
      <c r="BK4" s="70"/>
      <c r="BO4" s="3"/>
      <c r="BP4" s="3"/>
      <c r="BQ4" s="3"/>
    </row>
    <row r="5" spans="1:70" ht="43.5" customHeight="1" x14ac:dyDescent="0.5">
      <c r="B5" s="315"/>
      <c r="C5" s="315"/>
      <c r="D5" s="315"/>
      <c r="E5" s="315"/>
      <c r="F5" s="315"/>
      <c r="G5" s="315"/>
      <c r="H5" s="315"/>
      <c r="I5" s="64" t="s">
        <v>283</v>
      </c>
      <c r="J5" s="64"/>
      <c r="K5" s="64"/>
      <c r="L5" s="64"/>
      <c r="M5" s="64"/>
      <c r="N5" s="64"/>
      <c r="O5" s="64"/>
      <c r="P5" s="64"/>
      <c r="Q5" s="4"/>
      <c r="T5" s="61" t="s">
        <v>173</v>
      </c>
      <c r="U5" s="61"/>
      <c r="V5" s="61"/>
      <c r="W5" s="61"/>
      <c r="X5" s="61"/>
      <c r="Y5" s="61"/>
      <c r="Z5" s="862" t="s">
        <v>383</v>
      </c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410"/>
      <c r="AP5" s="410"/>
      <c r="AQ5" s="410"/>
      <c r="AR5" s="410"/>
      <c r="AS5" s="410"/>
      <c r="AT5" s="410"/>
      <c r="AU5" s="410"/>
      <c r="AV5" s="65"/>
      <c r="BD5" s="3"/>
      <c r="BE5" s="3"/>
      <c r="BF5" s="70"/>
      <c r="BG5" s="70"/>
      <c r="BH5" s="70"/>
      <c r="BI5" s="70"/>
      <c r="BJ5" s="70"/>
      <c r="BK5" s="70"/>
      <c r="BO5" s="3"/>
      <c r="BP5" s="3"/>
      <c r="BQ5" s="3"/>
    </row>
    <row r="6" spans="1:70" ht="43.5" customHeight="1" x14ac:dyDescent="0.5">
      <c r="C6" s="316" t="s">
        <v>284</v>
      </c>
      <c r="D6" s="316"/>
      <c r="E6" s="316"/>
      <c r="F6" s="316"/>
      <c r="G6" s="316"/>
      <c r="H6" s="316"/>
      <c r="I6" s="317"/>
      <c r="J6" s="317"/>
      <c r="K6" s="317"/>
      <c r="L6" s="317"/>
      <c r="M6" s="318"/>
      <c r="N6" s="318"/>
      <c r="O6" s="121"/>
      <c r="P6" s="121"/>
      <c r="R6" s="59"/>
      <c r="S6" s="66"/>
      <c r="T6" s="66"/>
      <c r="U6" s="66"/>
      <c r="V6" s="59"/>
      <c r="W6" s="64"/>
      <c r="X6" s="64"/>
      <c r="Y6" s="67"/>
      <c r="Z6" s="67"/>
      <c r="AA6" s="67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67"/>
      <c r="AW6" s="457" t="s">
        <v>420</v>
      </c>
      <c r="AX6" s="457"/>
      <c r="AY6" s="457"/>
      <c r="AZ6" s="457"/>
      <c r="BA6" s="457"/>
      <c r="BB6" s="457"/>
      <c r="BC6" s="457"/>
      <c r="BD6" s="457"/>
      <c r="BE6" s="457"/>
      <c r="BF6" s="70"/>
      <c r="BG6" s="70"/>
      <c r="BH6" s="70"/>
      <c r="BI6" s="70"/>
      <c r="BJ6" s="70"/>
      <c r="BK6" s="70"/>
    </row>
    <row r="7" spans="1:70" ht="30" customHeight="1" x14ac:dyDescent="0.5">
      <c r="B7" s="1" t="s">
        <v>109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Q7" s="319"/>
      <c r="R7" s="61"/>
      <c r="S7" s="61"/>
      <c r="T7" s="61"/>
      <c r="U7" s="61"/>
      <c r="V7" s="61"/>
      <c r="W7" s="61"/>
      <c r="X7" s="61"/>
      <c r="Y7" s="61"/>
      <c r="Z7" s="61"/>
      <c r="AA7" s="61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68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16"/>
      <c r="BK7" s="16"/>
    </row>
    <row r="8" spans="1:70" ht="30.75" customHeight="1" x14ac:dyDescent="0.5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13"/>
      <c r="R8" s="60"/>
      <c r="S8" s="60"/>
      <c r="T8" s="59"/>
      <c r="U8" s="59"/>
      <c r="V8" s="59"/>
      <c r="W8" s="59"/>
      <c r="X8" s="59"/>
      <c r="Y8" s="69"/>
      <c r="Z8" s="68"/>
      <c r="AA8" s="68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68"/>
      <c r="AW8" s="64" t="s">
        <v>164</v>
      </c>
      <c r="AX8" s="59"/>
      <c r="AY8" s="59"/>
      <c r="AZ8" s="59"/>
      <c r="BA8" s="59"/>
      <c r="BB8" s="62"/>
      <c r="BC8" s="62"/>
      <c r="BD8" s="62"/>
      <c r="BE8" s="59"/>
      <c r="BF8" s="62"/>
      <c r="BG8" s="62"/>
      <c r="BH8" s="62"/>
      <c r="BI8" s="62"/>
    </row>
    <row r="9" spans="1:70" ht="35.25" x14ac:dyDescent="0.5">
      <c r="B9" s="59" t="s">
        <v>102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R9" s="60"/>
      <c r="S9" s="60"/>
      <c r="T9" s="59"/>
      <c r="U9" s="59"/>
      <c r="V9" s="59"/>
      <c r="W9" s="59"/>
      <c r="X9" s="59"/>
      <c r="Y9" s="59"/>
      <c r="Z9" s="59"/>
      <c r="AA9" s="59"/>
      <c r="AB9" s="59"/>
      <c r="AC9" s="59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BD9" s="3"/>
      <c r="BE9" s="62"/>
      <c r="BF9" s="3"/>
      <c r="BG9" s="64"/>
      <c r="BH9" s="64"/>
      <c r="BI9" s="64"/>
    </row>
    <row r="10" spans="1:70" ht="22.9" customHeight="1" x14ac:dyDescent="0.2">
      <c r="C10" s="38"/>
      <c r="T10" s="3"/>
      <c r="U10" s="3"/>
      <c r="V10" s="3"/>
      <c r="W10" s="3"/>
      <c r="BD10" s="3"/>
      <c r="BE10" s="3"/>
    </row>
    <row r="11" spans="1:70" ht="35.25" x14ac:dyDescent="0.5">
      <c r="B11" s="85" t="s">
        <v>140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60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148"/>
      <c r="AN11" s="59"/>
      <c r="AO11" s="148" t="s">
        <v>6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BD11" s="3"/>
      <c r="BE11" s="3"/>
    </row>
    <row r="12" spans="1:70" ht="13.5" thickBot="1" x14ac:dyDescent="0.25">
      <c r="T12" s="3"/>
      <c r="U12" s="3"/>
      <c r="V12" s="3"/>
      <c r="W12" s="3"/>
      <c r="BD12" s="3"/>
      <c r="BE12" s="3"/>
    </row>
    <row r="13" spans="1:70" s="171" customFormat="1" ht="31.35" customHeight="1" x14ac:dyDescent="0.45">
      <c r="A13" s="530" t="s">
        <v>75</v>
      </c>
      <c r="B13" s="683" t="s">
        <v>87</v>
      </c>
      <c r="C13" s="534"/>
      <c r="D13" s="534"/>
      <c r="E13" s="534"/>
      <c r="F13" s="532" t="s">
        <v>384</v>
      </c>
      <c r="G13" s="534" t="s">
        <v>86</v>
      </c>
      <c r="H13" s="534"/>
      <c r="I13" s="534"/>
      <c r="J13" s="532" t="s">
        <v>385</v>
      </c>
      <c r="K13" s="534" t="s">
        <v>85</v>
      </c>
      <c r="L13" s="534"/>
      <c r="M13" s="534"/>
      <c r="N13" s="534"/>
      <c r="O13" s="534" t="s">
        <v>84</v>
      </c>
      <c r="P13" s="534"/>
      <c r="Q13" s="534"/>
      <c r="R13" s="534"/>
      <c r="S13" s="532" t="s">
        <v>386</v>
      </c>
      <c r="T13" s="534" t="s">
        <v>83</v>
      </c>
      <c r="U13" s="534"/>
      <c r="V13" s="534"/>
      <c r="W13" s="532" t="s">
        <v>387</v>
      </c>
      <c r="X13" s="534" t="s">
        <v>82</v>
      </c>
      <c r="Y13" s="534"/>
      <c r="Z13" s="534"/>
      <c r="AA13" s="532" t="s">
        <v>388</v>
      </c>
      <c r="AB13" s="534" t="s">
        <v>81</v>
      </c>
      <c r="AC13" s="534"/>
      <c r="AD13" s="534"/>
      <c r="AE13" s="534"/>
      <c r="AF13" s="532" t="s">
        <v>389</v>
      </c>
      <c r="AG13" s="534" t="s">
        <v>80</v>
      </c>
      <c r="AH13" s="534"/>
      <c r="AI13" s="534"/>
      <c r="AJ13" s="532" t="s">
        <v>390</v>
      </c>
      <c r="AK13" s="534" t="s">
        <v>79</v>
      </c>
      <c r="AL13" s="534"/>
      <c r="AM13" s="534"/>
      <c r="AN13" s="534"/>
      <c r="AO13" s="534" t="s">
        <v>78</v>
      </c>
      <c r="AP13" s="534"/>
      <c r="AQ13" s="534"/>
      <c r="AR13" s="534"/>
      <c r="AS13" s="532" t="s">
        <v>391</v>
      </c>
      <c r="AT13" s="534" t="s">
        <v>77</v>
      </c>
      <c r="AU13" s="534"/>
      <c r="AV13" s="534"/>
      <c r="AW13" s="532" t="s">
        <v>392</v>
      </c>
      <c r="AX13" s="534" t="s">
        <v>76</v>
      </c>
      <c r="AY13" s="534"/>
      <c r="AZ13" s="534"/>
      <c r="BA13" s="707"/>
      <c r="BB13" s="728" t="s">
        <v>32</v>
      </c>
      <c r="BC13" s="698" t="s">
        <v>27</v>
      </c>
      <c r="BD13" s="708" t="s">
        <v>28</v>
      </c>
      <c r="BE13" s="708" t="s">
        <v>72</v>
      </c>
      <c r="BF13" s="698" t="s">
        <v>71</v>
      </c>
      <c r="BG13" s="698" t="s">
        <v>73</v>
      </c>
      <c r="BH13" s="698" t="s">
        <v>74</v>
      </c>
      <c r="BI13" s="726" t="s">
        <v>5</v>
      </c>
      <c r="BJ13" s="170"/>
      <c r="BK13" s="335"/>
      <c r="BL13" s="335"/>
      <c r="BM13" s="335"/>
      <c r="BP13" s="172"/>
      <c r="BQ13" s="172"/>
      <c r="BR13" s="172"/>
    </row>
    <row r="14" spans="1:70" s="171" customFormat="1" ht="311.85000000000002" customHeight="1" thickBot="1" x14ac:dyDescent="0.5">
      <c r="A14" s="531"/>
      <c r="B14" s="173" t="s">
        <v>88</v>
      </c>
      <c r="C14" s="174" t="s">
        <v>37</v>
      </c>
      <c r="D14" s="174" t="s">
        <v>38</v>
      </c>
      <c r="E14" s="174" t="s">
        <v>39</v>
      </c>
      <c r="F14" s="533"/>
      <c r="G14" s="174" t="s">
        <v>40</v>
      </c>
      <c r="H14" s="174" t="s">
        <v>41</v>
      </c>
      <c r="I14" s="174" t="s">
        <v>42</v>
      </c>
      <c r="J14" s="533"/>
      <c r="K14" s="174" t="s">
        <v>43</v>
      </c>
      <c r="L14" s="174" t="s">
        <v>44</v>
      </c>
      <c r="M14" s="174" t="s">
        <v>45</v>
      </c>
      <c r="N14" s="174" t="s">
        <v>46</v>
      </c>
      <c r="O14" s="174" t="s">
        <v>36</v>
      </c>
      <c r="P14" s="174" t="s">
        <v>37</v>
      </c>
      <c r="Q14" s="174" t="s">
        <v>38</v>
      </c>
      <c r="R14" s="174" t="s">
        <v>39</v>
      </c>
      <c r="S14" s="533"/>
      <c r="T14" s="174" t="s">
        <v>47</v>
      </c>
      <c r="U14" s="174" t="s">
        <v>48</v>
      </c>
      <c r="V14" s="174" t="s">
        <v>49</v>
      </c>
      <c r="W14" s="533"/>
      <c r="X14" s="174" t="s">
        <v>50</v>
      </c>
      <c r="Y14" s="174" t="s">
        <v>51</v>
      </c>
      <c r="Z14" s="174" t="s">
        <v>52</v>
      </c>
      <c r="AA14" s="533"/>
      <c r="AB14" s="174" t="s">
        <v>50</v>
      </c>
      <c r="AC14" s="174" t="s">
        <v>51</v>
      </c>
      <c r="AD14" s="174" t="s">
        <v>52</v>
      </c>
      <c r="AE14" s="174" t="s">
        <v>53</v>
      </c>
      <c r="AF14" s="533"/>
      <c r="AG14" s="174" t="s">
        <v>40</v>
      </c>
      <c r="AH14" s="174" t="s">
        <v>41</v>
      </c>
      <c r="AI14" s="174" t="s">
        <v>42</v>
      </c>
      <c r="AJ14" s="533"/>
      <c r="AK14" s="174" t="s">
        <v>54</v>
      </c>
      <c r="AL14" s="174" t="s">
        <v>55</v>
      </c>
      <c r="AM14" s="174" t="s">
        <v>56</v>
      </c>
      <c r="AN14" s="174" t="s">
        <v>57</v>
      </c>
      <c r="AO14" s="174" t="s">
        <v>36</v>
      </c>
      <c r="AP14" s="174" t="s">
        <v>37</v>
      </c>
      <c r="AQ14" s="174" t="s">
        <v>38</v>
      </c>
      <c r="AR14" s="174" t="s">
        <v>39</v>
      </c>
      <c r="AS14" s="533"/>
      <c r="AT14" s="174" t="s">
        <v>40</v>
      </c>
      <c r="AU14" s="174" t="s">
        <v>41</v>
      </c>
      <c r="AV14" s="174" t="s">
        <v>42</v>
      </c>
      <c r="AW14" s="533"/>
      <c r="AX14" s="174" t="s">
        <v>43</v>
      </c>
      <c r="AY14" s="174" t="s">
        <v>44</v>
      </c>
      <c r="AZ14" s="174" t="s">
        <v>45</v>
      </c>
      <c r="BA14" s="175" t="s">
        <v>58</v>
      </c>
      <c r="BB14" s="729"/>
      <c r="BC14" s="699"/>
      <c r="BD14" s="709"/>
      <c r="BE14" s="709"/>
      <c r="BF14" s="699"/>
      <c r="BG14" s="699"/>
      <c r="BH14" s="699"/>
      <c r="BI14" s="727"/>
      <c r="BJ14" s="170"/>
      <c r="BK14" s="335"/>
      <c r="BL14" s="335"/>
      <c r="BM14" s="335"/>
      <c r="BP14" s="172"/>
      <c r="BQ14" s="172"/>
      <c r="BR14" s="172"/>
    </row>
    <row r="15" spans="1:70" s="171" customFormat="1" ht="31.35" customHeight="1" x14ac:dyDescent="0.45">
      <c r="A15" s="176" t="s">
        <v>24</v>
      </c>
      <c r="B15" s="177"/>
      <c r="C15" s="178"/>
      <c r="D15" s="178"/>
      <c r="E15" s="178"/>
      <c r="F15" s="178"/>
      <c r="G15" s="178"/>
      <c r="H15" s="178"/>
      <c r="I15" s="178"/>
      <c r="J15" s="179">
        <v>17</v>
      </c>
      <c r="K15" s="178"/>
      <c r="L15" s="178"/>
      <c r="M15" s="178"/>
      <c r="N15" s="178"/>
      <c r="O15" s="163"/>
      <c r="P15" s="163"/>
      <c r="Q15" s="163"/>
      <c r="R15" s="163"/>
      <c r="S15" s="180" t="s">
        <v>0</v>
      </c>
      <c r="T15" s="180" t="s">
        <v>0</v>
      </c>
      <c r="U15" s="180" t="s">
        <v>0</v>
      </c>
      <c r="V15" s="181" t="s">
        <v>0</v>
      </c>
      <c r="W15" s="182" t="s">
        <v>60</v>
      </c>
      <c r="X15" s="182" t="s">
        <v>60</v>
      </c>
      <c r="Y15" s="163"/>
      <c r="Z15" s="163"/>
      <c r="AA15" s="163"/>
      <c r="AB15" s="163"/>
      <c r="AC15" s="163"/>
      <c r="AD15" s="163">
        <v>17</v>
      </c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80"/>
      <c r="AP15" s="180" t="s">
        <v>0</v>
      </c>
      <c r="AQ15" s="180" t="s">
        <v>0</v>
      </c>
      <c r="AR15" s="180" t="s">
        <v>0</v>
      </c>
      <c r="AS15" s="183" t="s">
        <v>1</v>
      </c>
      <c r="AT15" s="183" t="s">
        <v>1</v>
      </c>
      <c r="AU15" s="182" t="s">
        <v>60</v>
      </c>
      <c r="AV15" s="182" t="s">
        <v>60</v>
      </c>
      <c r="AW15" s="182" t="s">
        <v>60</v>
      </c>
      <c r="AX15" s="182" t="s">
        <v>60</v>
      </c>
      <c r="AY15" s="182" t="s">
        <v>60</v>
      </c>
      <c r="AZ15" s="182" t="s">
        <v>60</v>
      </c>
      <c r="BA15" s="184" t="s">
        <v>60</v>
      </c>
      <c r="BB15" s="185">
        <f>SUM(J15,AD15)</f>
        <v>34</v>
      </c>
      <c r="BC15" s="163">
        <v>7</v>
      </c>
      <c r="BD15" s="163">
        <v>2</v>
      </c>
      <c r="BE15" s="163"/>
      <c r="BF15" s="163"/>
      <c r="BG15" s="163"/>
      <c r="BH15" s="163">
        <v>9</v>
      </c>
      <c r="BI15" s="186">
        <f>SUM(BB15:BH15)</f>
        <v>52</v>
      </c>
      <c r="BJ15" s="187"/>
      <c r="BK15" s="335"/>
      <c r="BL15" s="335"/>
      <c r="BM15" s="335"/>
      <c r="BP15" s="172"/>
      <c r="BQ15" s="172"/>
      <c r="BR15" s="172"/>
    </row>
    <row r="16" spans="1:70" s="171" customFormat="1" ht="31.35" customHeight="1" x14ac:dyDescent="0.45">
      <c r="A16" s="188" t="s">
        <v>25</v>
      </c>
      <c r="B16" s="189"/>
      <c r="C16" s="190"/>
      <c r="D16" s="190"/>
      <c r="E16" s="190"/>
      <c r="F16" s="190"/>
      <c r="G16" s="190"/>
      <c r="H16" s="190"/>
      <c r="I16" s="190"/>
      <c r="J16" s="191">
        <v>17</v>
      </c>
      <c r="K16" s="190"/>
      <c r="L16" s="190"/>
      <c r="M16" s="190"/>
      <c r="N16" s="190"/>
      <c r="O16" s="252"/>
      <c r="P16" s="252"/>
      <c r="Q16" s="252"/>
      <c r="R16" s="252"/>
      <c r="S16" s="192" t="s">
        <v>0</v>
      </c>
      <c r="T16" s="192" t="s">
        <v>0</v>
      </c>
      <c r="U16" s="192" t="s">
        <v>0</v>
      </c>
      <c r="V16" s="192" t="s">
        <v>0</v>
      </c>
      <c r="W16" s="193" t="s">
        <v>60</v>
      </c>
      <c r="X16" s="193" t="s">
        <v>60</v>
      </c>
      <c r="Y16" s="252"/>
      <c r="Z16" s="252"/>
      <c r="AA16" s="252"/>
      <c r="AB16" s="252"/>
      <c r="AC16" s="252"/>
      <c r="AD16" s="252">
        <v>17</v>
      </c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192"/>
      <c r="AP16" s="192" t="s">
        <v>0</v>
      </c>
      <c r="AQ16" s="192" t="s">
        <v>0</v>
      </c>
      <c r="AR16" s="192" t="s">
        <v>0</v>
      </c>
      <c r="AS16" s="192" t="s">
        <v>0</v>
      </c>
      <c r="AT16" s="193" t="s">
        <v>60</v>
      </c>
      <c r="AU16" s="193" t="s">
        <v>60</v>
      </c>
      <c r="AV16" s="193" t="s">
        <v>60</v>
      </c>
      <c r="AW16" s="193" t="s">
        <v>60</v>
      </c>
      <c r="AX16" s="193" t="s">
        <v>60</v>
      </c>
      <c r="AY16" s="193" t="s">
        <v>60</v>
      </c>
      <c r="AZ16" s="193" t="s">
        <v>60</v>
      </c>
      <c r="BA16" s="194" t="s">
        <v>60</v>
      </c>
      <c r="BB16" s="251">
        <f>SUM(J16,AD16)</f>
        <v>34</v>
      </c>
      <c r="BC16" s="252">
        <v>8</v>
      </c>
      <c r="BD16" s="252"/>
      <c r="BE16" s="252"/>
      <c r="BF16" s="252"/>
      <c r="BG16" s="252"/>
      <c r="BH16" s="252">
        <v>10</v>
      </c>
      <c r="BI16" s="250">
        <f>SUM(BB16:BH16)</f>
        <v>52</v>
      </c>
      <c r="BJ16" s="187"/>
      <c r="BK16" s="335"/>
      <c r="BL16" s="335"/>
      <c r="BM16" s="335"/>
      <c r="BP16" s="172"/>
      <c r="BQ16" s="172"/>
      <c r="BR16" s="172"/>
    </row>
    <row r="17" spans="1:2641" s="171" customFormat="1" ht="31.35" customHeight="1" x14ac:dyDescent="0.45">
      <c r="A17" s="188" t="s">
        <v>26</v>
      </c>
      <c r="B17" s="189"/>
      <c r="C17" s="190"/>
      <c r="D17" s="190"/>
      <c r="E17" s="190"/>
      <c r="F17" s="190"/>
      <c r="G17" s="190"/>
      <c r="H17" s="190"/>
      <c r="I17" s="190"/>
      <c r="J17" s="191">
        <v>16</v>
      </c>
      <c r="K17" s="190"/>
      <c r="L17" s="190"/>
      <c r="M17" s="190"/>
      <c r="N17" s="190"/>
      <c r="O17" s="252"/>
      <c r="P17" s="252"/>
      <c r="Q17" s="252"/>
      <c r="R17" s="192" t="s">
        <v>0</v>
      </c>
      <c r="S17" s="192" t="s">
        <v>0</v>
      </c>
      <c r="T17" s="192" t="s">
        <v>0</v>
      </c>
      <c r="U17" s="193" t="s">
        <v>60</v>
      </c>
      <c r="V17" s="193" t="s">
        <v>60</v>
      </c>
      <c r="W17" s="252"/>
      <c r="X17" s="252"/>
      <c r="Y17" s="252"/>
      <c r="Z17" s="252"/>
      <c r="AA17" s="252"/>
      <c r="AB17" s="252"/>
      <c r="AC17" s="252"/>
      <c r="AD17" s="252">
        <v>16</v>
      </c>
      <c r="AE17" s="252"/>
      <c r="AF17" s="252"/>
      <c r="AG17" s="252"/>
      <c r="AH17" s="252"/>
      <c r="AI17" s="252"/>
      <c r="AJ17" s="252"/>
      <c r="AK17" s="252"/>
      <c r="AL17" s="252"/>
      <c r="AM17" s="192" t="s">
        <v>0</v>
      </c>
      <c r="AN17" s="192" t="s">
        <v>0</v>
      </c>
      <c r="AO17" s="192" t="s">
        <v>0</v>
      </c>
      <c r="AP17" s="252" t="s">
        <v>62</v>
      </c>
      <c r="AQ17" s="252" t="s">
        <v>62</v>
      </c>
      <c r="AR17" s="252" t="s">
        <v>62</v>
      </c>
      <c r="AS17" s="252" t="s">
        <v>62</v>
      </c>
      <c r="AT17" s="193" t="s">
        <v>60</v>
      </c>
      <c r="AU17" s="193" t="s">
        <v>60</v>
      </c>
      <c r="AV17" s="193" t="s">
        <v>60</v>
      </c>
      <c r="AW17" s="193" t="s">
        <v>60</v>
      </c>
      <c r="AX17" s="193" t="s">
        <v>60</v>
      </c>
      <c r="AY17" s="193" t="s">
        <v>60</v>
      </c>
      <c r="AZ17" s="193" t="s">
        <v>60</v>
      </c>
      <c r="BA17" s="194" t="s">
        <v>60</v>
      </c>
      <c r="BB17" s="251">
        <f>SUM(J17,AD17)</f>
        <v>32</v>
      </c>
      <c r="BC17" s="252">
        <v>6</v>
      </c>
      <c r="BD17" s="252"/>
      <c r="BE17" s="252">
        <v>4</v>
      </c>
      <c r="BF17" s="252"/>
      <c r="BG17" s="252"/>
      <c r="BH17" s="252">
        <v>10</v>
      </c>
      <c r="BI17" s="250">
        <f>SUM(BB17:BH17)</f>
        <v>52</v>
      </c>
      <c r="BJ17" s="187"/>
      <c r="BK17" s="335"/>
      <c r="BL17" s="335"/>
      <c r="BM17" s="335"/>
      <c r="BP17" s="172"/>
      <c r="BQ17" s="172"/>
      <c r="BR17" s="172"/>
    </row>
    <row r="18" spans="1:2641" s="171" customFormat="1" ht="31.35" customHeight="1" thickBot="1" x14ac:dyDescent="0.5">
      <c r="A18" s="195" t="s">
        <v>163</v>
      </c>
      <c r="B18" s="196"/>
      <c r="C18" s="197"/>
      <c r="D18" s="197"/>
      <c r="E18" s="197"/>
      <c r="F18" s="197"/>
      <c r="G18" s="197"/>
      <c r="H18" s="197"/>
      <c r="I18" s="197"/>
      <c r="J18" s="198">
        <v>17</v>
      </c>
      <c r="K18" s="197"/>
      <c r="L18" s="197"/>
      <c r="M18" s="197"/>
      <c r="N18" s="197"/>
      <c r="O18" s="296"/>
      <c r="P18" s="296"/>
      <c r="Q18" s="296"/>
      <c r="R18" s="296"/>
      <c r="S18" s="199" t="s">
        <v>0</v>
      </c>
      <c r="T18" s="199" t="s">
        <v>0</v>
      </c>
      <c r="U18" s="199" t="s">
        <v>0</v>
      </c>
      <c r="V18" s="199" t="s">
        <v>0</v>
      </c>
      <c r="W18" s="200" t="s">
        <v>60</v>
      </c>
      <c r="X18" s="200" t="s">
        <v>60</v>
      </c>
      <c r="Y18" s="296" t="s">
        <v>62</v>
      </c>
      <c r="Z18" s="296" t="s">
        <v>62</v>
      </c>
      <c r="AA18" s="296" t="s">
        <v>62</v>
      </c>
      <c r="AB18" s="296" t="s">
        <v>62</v>
      </c>
      <c r="AC18" s="296" t="s">
        <v>62</v>
      </c>
      <c r="AD18" s="296" t="s">
        <v>62</v>
      </c>
      <c r="AE18" s="199" t="s">
        <v>90</v>
      </c>
      <c r="AF18" s="199" t="s">
        <v>90</v>
      </c>
      <c r="AG18" s="199" t="s">
        <v>90</v>
      </c>
      <c r="AH18" s="199" t="s">
        <v>90</v>
      </c>
      <c r="AI18" s="199" t="s">
        <v>90</v>
      </c>
      <c r="AJ18" s="199" t="s">
        <v>90</v>
      </c>
      <c r="AK18" s="199" t="s">
        <v>90</v>
      </c>
      <c r="AL18" s="199" t="s">
        <v>90</v>
      </c>
      <c r="AM18" s="199" t="s">
        <v>90</v>
      </c>
      <c r="AN18" s="199" t="s">
        <v>90</v>
      </c>
      <c r="AO18" s="199" t="s">
        <v>90</v>
      </c>
      <c r="AP18" s="199" t="s">
        <v>90</v>
      </c>
      <c r="AQ18" s="199" t="s">
        <v>64</v>
      </c>
      <c r="AR18" s="199" t="s">
        <v>64</v>
      </c>
      <c r="AS18" s="296"/>
      <c r="AT18" s="296"/>
      <c r="AU18" s="296"/>
      <c r="AV18" s="296"/>
      <c r="AW18" s="296"/>
      <c r="AX18" s="296"/>
      <c r="AY18" s="296"/>
      <c r="AZ18" s="296"/>
      <c r="BA18" s="175"/>
      <c r="BB18" s="201">
        <f>SUM(J18,AD18)</f>
        <v>17</v>
      </c>
      <c r="BC18" s="296">
        <v>4</v>
      </c>
      <c r="BD18" s="296"/>
      <c r="BE18" s="296">
        <v>6</v>
      </c>
      <c r="BF18" s="296">
        <v>12</v>
      </c>
      <c r="BG18" s="296">
        <v>2</v>
      </c>
      <c r="BH18" s="296">
        <v>2</v>
      </c>
      <c r="BI18" s="202">
        <f>SUM(BB18:BH18)</f>
        <v>43</v>
      </c>
      <c r="BJ18" s="187"/>
      <c r="BK18" s="335"/>
      <c r="BL18" s="335"/>
      <c r="BM18" s="335"/>
      <c r="BP18" s="172"/>
      <c r="BQ18" s="172"/>
      <c r="BR18" s="172"/>
    </row>
    <row r="19" spans="1:2641" s="139" customFormat="1" ht="28.35" customHeight="1" thickBot="1" x14ac:dyDescent="0.4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6">
        <f>SUM(BB15:BB18)</f>
        <v>117</v>
      </c>
      <c r="BC19" s="207">
        <f t="shared" ref="BC19:BI19" si="0">SUM(BC15:BC18)</f>
        <v>25</v>
      </c>
      <c r="BD19" s="207">
        <f t="shared" si="0"/>
        <v>2</v>
      </c>
      <c r="BE19" s="207">
        <f t="shared" si="0"/>
        <v>10</v>
      </c>
      <c r="BF19" s="207">
        <f t="shared" si="0"/>
        <v>12</v>
      </c>
      <c r="BG19" s="207">
        <f t="shared" si="0"/>
        <v>2</v>
      </c>
      <c r="BH19" s="207">
        <f t="shared" si="0"/>
        <v>31</v>
      </c>
      <c r="BI19" s="208">
        <f t="shared" si="0"/>
        <v>199</v>
      </c>
      <c r="BJ19" s="187"/>
      <c r="BK19" s="341"/>
      <c r="BL19" s="341"/>
      <c r="BM19" s="341"/>
      <c r="BP19" s="209"/>
      <c r="BQ19" s="209"/>
      <c r="BR19" s="209"/>
    </row>
    <row r="20" spans="1:2641" ht="25.15" customHeight="1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BD20" s="3"/>
      <c r="BE20" s="3"/>
      <c r="BJ20" s="21">
        <f>SUM(BD31,BD71)</f>
        <v>100</v>
      </c>
    </row>
    <row r="21" spans="1:2641" ht="30.75" x14ac:dyDescent="0.45">
      <c r="A21" s="8"/>
      <c r="B21" s="8"/>
      <c r="C21" s="74" t="s">
        <v>7</v>
      </c>
      <c r="D21" s="74"/>
      <c r="E21" s="74"/>
      <c r="F21" s="74"/>
      <c r="G21" s="1"/>
      <c r="H21" s="75"/>
      <c r="I21" s="76" t="s">
        <v>91</v>
      </c>
      <c r="J21" s="74" t="s">
        <v>4</v>
      </c>
      <c r="K21" s="1"/>
      <c r="L21" s="1"/>
      <c r="M21" s="1"/>
      <c r="N21" s="74"/>
      <c r="O21" s="74"/>
      <c r="P21" s="74"/>
      <c r="Q21" s="74"/>
      <c r="R21" s="77"/>
      <c r="S21" s="78" t="s">
        <v>1</v>
      </c>
      <c r="T21" s="76" t="s">
        <v>91</v>
      </c>
      <c r="U21" s="74" t="s">
        <v>59</v>
      </c>
      <c r="V21" s="1"/>
      <c r="W21" s="74"/>
      <c r="X21" s="74"/>
      <c r="Y21" s="74"/>
      <c r="Z21" s="74"/>
      <c r="AA21" s="74"/>
      <c r="AB21" s="74"/>
      <c r="AC21" s="74"/>
      <c r="AD21" s="1"/>
      <c r="AE21" s="71" t="s">
        <v>90</v>
      </c>
      <c r="AF21" s="76" t="s">
        <v>91</v>
      </c>
      <c r="AG21" s="74" t="s">
        <v>89</v>
      </c>
      <c r="AH21" s="74"/>
      <c r="AI21" s="74"/>
      <c r="AJ21" s="1"/>
      <c r="AK21" s="1"/>
      <c r="AL21" s="1"/>
      <c r="AM21" s="1"/>
      <c r="AN21" s="1"/>
      <c r="AO21" s="1"/>
      <c r="AP21" s="1"/>
      <c r="AQ21" s="71" t="s">
        <v>60</v>
      </c>
      <c r="AR21" s="76" t="s">
        <v>91</v>
      </c>
      <c r="AS21" s="74" t="s">
        <v>61</v>
      </c>
      <c r="AT21" s="1"/>
      <c r="AU21" s="10"/>
      <c r="AV21" s="10"/>
      <c r="BD21" s="3"/>
      <c r="BE21" s="3"/>
    </row>
    <row r="22" spans="1:2641" ht="30.75" x14ac:dyDescent="0.45">
      <c r="A22" s="8"/>
      <c r="B22" s="8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7"/>
      <c r="S22" s="77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0"/>
      <c r="AV22" s="10"/>
      <c r="BD22" s="3"/>
      <c r="BE22" s="3"/>
    </row>
    <row r="23" spans="1:2641" ht="30.75" x14ac:dyDescent="0.45">
      <c r="A23" s="8"/>
      <c r="B23" s="8"/>
      <c r="C23" s="74"/>
      <c r="D23" s="74"/>
      <c r="E23" s="74"/>
      <c r="F23" s="74"/>
      <c r="G23" s="74"/>
      <c r="H23" s="79" t="s">
        <v>0</v>
      </c>
      <c r="I23" s="76" t="s">
        <v>91</v>
      </c>
      <c r="J23" s="74" t="s">
        <v>65</v>
      </c>
      <c r="K23" s="1"/>
      <c r="L23" s="1"/>
      <c r="M23" s="1"/>
      <c r="N23" s="74"/>
      <c r="O23" s="74"/>
      <c r="P23" s="74"/>
      <c r="Q23" s="74"/>
      <c r="R23" s="77"/>
      <c r="S23" s="71" t="s">
        <v>62</v>
      </c>
      <c r="T23" s="76" t="s">
        <v>91</v>
      </c>
      <c r="U23" s="74" t="s">
        <v>66</v>
      </c>
      <c r="V23" s="1"/>
      <c r="W23" s="74"/>
      <c r="X23" s="74"/>
      <c r="Y23" s="74"/>
      <c r="Z23" s="74"/>
      <c r="AA23" s="74"/>
      <c r="AB23" s="74"/>
      <c r="AC23" s="74"/>
      <c r="AD23" s="1"/>
      <c r="AE23" s="71" t="s">
        <v>64</v>
      </c>
      <c r="AF23" s="76" t="s">
        <v>91</v>
      </c>
      <c r="AG23" s="74" t="s">
        <v>63</v>
      </c>
      <c r="AH23" s="74"/>
      <c r="AI23" s="7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10"/>
      <c r="BD23" s="3"/>
      <c r="BE23" s="3"/>
    </row>
    <row r="24" spans="1:2641" ht="23.25" x14ac:dyDescent="0.35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1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6"/>
      <c r="AK24" s="6"/>
      <c r="AL24" s="6"/>
      <c r="AM24" s="6"/>
      <c r="AN24" s="6"/>
      <c r="AO24" s="6"/>
      <c r="AP24" s="6"/>
      <c r="AQ24" s="6"/>
      <c r="AR24" s="6"/>
      <c r="AS24" s="6"/>
      <c r="BD24" s="3"/>
      <c r="BE24" s="3"/>
    </row>
    <row r="25" spans="1:2641" ht="35.25" x14ac:dyDescent="0.5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1"/>
      <c r="S25" s="11"/>
      <c r="T25" s="7"/>
      <c r="U25" s="7"/>
      <c r="V25" s="7"/>
      <c r="W25" s="7"/>
      <c r="X25" s="7"/>
      <c r="Y25" s="7"/>
      <c r="Z25" s="149"/>
      <c r="AA25" s="85" t="s">
        <v>35</v>
      </c>
      <c r="AB25" s="149"/>
      <c r="AC25" s="149"/>
      <c r="AD25" s="149"/>
      <c r="AE25" s="149"/>
      <c r="AF25" s="149"/>
      <c r="AG25" s="149"/>
      <c r="AH25" s="149"/>
      <c r="AI25" s="149"/>
      <c r="AJ25" s="59"/>
      <c r="AK25" s="6"/>
      <c r="AL25" s="6"/>
      <c r="AM25" s="6"/>
      <c r="AN25" s="6"/>
      <c r="AO25" s="6"/>
      <c r="AP25" s="6"/>
      <c r="AQ25" s="6"/>
      <c r="AR25" s="6"/>
      <c r="AS25" s="6"/>
      <c r="BD25" s="3"/>
      <c r="BE25" s="3"/>
      <c r="BI25" s="14"/>
      <c r="BJ25" s="15"/>
    </row>
    <row r="26" spans="1:2641" ht="18.75" customHeight="1" thickBot="1" x14ac:dyDescent="0.5500000000000000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59"/>
      <c r="BD26" s="3"/>
      <c r="BE26" s="3"/>
    </row>
    <row r="27" spans="1:2641" ht="32.450000000000003" customHeight="1" thickBot="1" x14ac:dyDescent="0.25">
      <c r="A27" s="652" t="s">
        <v>96</v>
      </c>
      <c r="B27" s="659" t="s">
        <v>361</v>
      </c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1"/>
      <c r="P27" s="682" t="s">
        <v>8</v>
      </c>
      <c r="Q27" s="680"/>
      <c r="R27" s="680" t="s">
        <v>9</v>
      </c>
      <c r="S27" s="681"/>
      <c r="T27" s="639" t="s">
        <v>10</v>
      </c>
      <c r="U27" s="623"/>
      <c r="V27" s="623"/>
      <c r="W27" s="623"/>
      <c r="X27" s="668"/>
      <c r="Y27" s="668"/>
      <c r="Z27" s="668"/>
      <c r="AA27" s="668"/>
      <c r="AB27" s="668"/>
      <c r="AC27" s="668"/>
      <c r="AD27" s="668"/>
      <c r="AE27" s="669"/>
      <c r="AF27" s="710" t="s">
        <v>34</v>
      </c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9"/>
      <c r="BD27" s="458" t="s">
        <v>97</v>
      </c>
      <c r="BE27" s="459"/>
      <c r="BF27" s="459"/>
      <c r="BG27" s="459"/>
      <c r="BH27" s="459"/>
      <c r="BI27" s="460"/>
      <c r="BM27" s="18"/>
      <c r="BN27" s="18"/>
      <c r="BP27" s="3"/>
      <c r="BQ27" s="3"/>
    </row>
    <row r="28" spans="1:2641" ht="32.450000000000003" customHeight="1" thickBot="1" x14ac:dyDescent="0.25">
      <c r="A28" s="653"/>
      <c r="B28" s="662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4"/>
      <c r="P28" s="586"/>
      <c r="Q28" s="590"/>
      <c r="R28" s="590"/>
      <c r="S28" s="657"/>
      <c r="T28" s="586" t="s">
        <v>5</v>
      </c>
      <c r="U28" s="590"/>
      <c r="V28" s="655" t="s">
        <v>11</v>
      </c>
      <c r="W28" s="587"/>
      <c r="X28" s="573" t="s">
        <v>12</v>
      </c>
      <c r="Y28" s="574"/>
      <c r="Z28" s="574"/>
      <c r="AA28" s="574"/>
      <c r="AB28" s="574"/>
      <c r="AC28" s="574"/>
      <c r="AD28" s="574"/>
      <c r="AE28" s="609"/>
      <c r="AF28" s="584" t="s">
        <v>14</v>
      </c>
      <c r="AG28" s="583"/>
      <c r="AH28" s="583"/>
      <c r="AI28" s="583"/>
      <c r="AJ28" s="583"/>
      <c r="AK28" s="585"/>
      <c r="AL28" s="584" t="s">
        <v>15</v>
      </c>
      <c r="AM28" s="583"/>
      <c r="AN28" s="583"/>
      <c r="AO28" s="583"/>
      <c r="AP28" s="583"/>
      <c r="AQ28" s="585"/>
      <c r="AR28" s="584" t="s">
        <v>16</v>
      </c>
      <c r="AS28" s="583"/>
      <c r="AT28" s="583"/>
      <c r="AU28" s="583"/>
      <c r="AV28" s="583"/>
      <c r="AW28" s="585"/>
      <c r="AX28" s="584" t="s">
        <v>159</v>
      </c>
      <c r="AY28" s="583"/>
      <c r="AZ28" s="583"/>
      <c r="BA28" s="583"/>
      <c r="BB28" s="583"/>
      <c r="BC28" s="651"/>
      <c r="BD28" s="461"/>
      <c r="BE28" s="462"/>
      <c r="BF28" s="462"/>
      <c r="BG28" s="462"/>
      <c r="BH28" s="462"/>
      <c r="BI28" s="463"/>
      <c r="BM28" s="18"/>
      <c r="BN28" s="18"/>
      <c r="BP28" s="3"/>
      <c r="BQ28" s="3"/>
    </row>
    <row r="29" spans="1:2641" ht="76.900000000000006" customHeight="1" thickBot="1" x14ac:dyDescent="0.25">
      <c r="A29" s="653"/>
      <c r="B29" s="662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4"/>
      <c r="P29" s="586"/>
      <c r="Q29" s="590"/>
      <c r="R29" s="590"/>
      <c r="S29" s="657"/>
      <c r="T29" s="586"/>
      <c r="U29" s="590"/>
      <c r="V29" s="655"/>
      <c r="W29" s="587"/>
      <c r="X29" s="586" t="s">
        <v>13</v>
      </c>
      <c r="Y29" s="587"/>
      <c r="Z29" s="590" t="s">
        <v>98</v>
      </c>
      <c r="AA29" s="590"/>
      <c r="AB29" s="655" t="s">
        <v>99</v>
      </c>
      <c r="AC29" s="590"/>
      <c r="AD29" s="590" t="s">
        <v>70</v>
      </c>
      <c r="AE29" s="657"/>
      <c r="AF29" s="690" t="s">
        <v>153</v>
      </c>
      <c r="AG29" s="583"/>
      <c r="AH29" s="651"/>
      <c r="AI29" s="690" t="s">
        <v>416</v>
      </c>
      <c r="AJ29" s="583"/>
      <c r="AK29" s="585"/>
      <c r="AL29" s="670" t="s">
        <v>180</v>
      </c>
      <c r="AM29" s="583"/>
      <c r="AN29" s="585"/>
      <c r="AO29" s="690" t="s">
        <v>181</v>
      </c>
      <c r="AP29" s="583"/>
      <c r="AQ29" s="651"/>
      <c r="AR29" s="690" t="s">
        <v>154</v>
      </c>
      <c r="AS29" s="583"/>
      <c r="AT29" s="585"/>
      <c r="AU29" s="670" t="s">
        <v>155</v>
      </c>
      <c r="AV29" s="583"/>
      <c r="AW29" s="585"/>
      <c r="AX29" s="670" t="s">
        <v>189</v>
      </c>
      <c r="AY29" s="583"/>
      <c r="AZ29" s="651"/>
      <c r="BA29" s="730" t="s">
        <v>156</v>
      </c>
      <c r="BB29" s="731"/>
      <c r="BC29" s="731"/>
      <c r="BD29" s="461"/>
      <c r="BE29" s="462"/>
      <c r="BF29" s="462"/>
      <c r="BG29" s="462"/>
      <c r="BH29" s="462"/>
      <c r="BI29" s="463"/>
      <c r="BM29" s="18"/>
      <c r="BN29" s="18"/>
      <c r="BP29" s="3"/>
      <c r="BQ29" s="3"/>
    </row>
    <row r="30" spans="1:2641" ht="185.25" customHeight="1" thickBot="1" x14ac:dyDescent="0.45">
      <c r="A30" s="654"/>
      <c r="B30" s="665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7"/>
      <c r="P30" s="588"/>
      <c r="Q30" s="591"/>
      <c r="R30" s="591"/>
      <c r="S30" s="658"/>
      <c r="T30" s="588"/>
      <c r="U30" s="591"/>
      <c r="V30" s="656"/>
      <c r="W30" s="589"/>
      <c r="X30" s="588"/>
      <c r="Y30" s="589"/>
      <c r="Z30" s="591"/>
      <c r="AA30" s="591"/>
      <c r="AB30" s="656"/>
      <c r="AC30" s="591"/>
      <c r="AD30" s="591"/>
      <c r="AE30" s="658"/>
      <c r="AF30" s="150" t="s">
        <v>3</v>
      </c>
      <c r="AG30" s="151" t="s">
        <v>17</v>
      </c>
      <c r="AH30" s="152" t="s">
        <v>18</v>
      </c>
      <c r="AI30" s="150" t="s">
        <v>3</v>
      </c>
      <c r="AJ30" s="151" t="s">
        <v>17</v>
      </c>
      <c r="AK30" s="153" t="s">
        <v>18</v>
      </c>
      <c r="AL30" s="154" t="s">
        <v>3</v>
      </c>
      <c r="AM30" s="151" t="s">
        <v>17</v>
      </c>
      <c r="AN30" s="155" t="s">
        <v>18</v>
      </c>
      <c r="AO30" s="156" t="s">
        <v>3</v>
      </c>
      <c r="AP30" s="151" t="s">
        <v>17</v>
      </c>
      <c r="AQ30" s="157" t="s">
        <v>18</v>
      </c>
      <c r="AR30" s="156" t="s">
        <v>3</v>
      </c>
      <c r="AS30" s="151" t="s">
        <v>17</v>
      </c>
      <c r="AT30" s="155" t="s">
        <v>18</v>
      </c>
      <c r="AU30" s="154" t="s">
        <v>3</v>
      </c>
      <c r="AV30" s="151" t="s">
        <v>17</v>
      </c>
      <c r="AW30" s="155" t="s">
        <v>18</v>
      </c>
      <c r="AX30" s="154" t="s">
        <v>3</v>
      </c>
      <c r="AY30" s="151" t="s">
        <v>17</v>
      </c>
      <c r="AZ30" s="157" t="s">
        <v>18</v>
      </c>
      <c r="BA30" s="156" t="s">
        <v>3</v>
      </c>
      <c r="BB30" s="151" t="s">
        <v>17</v>
      </c>
      <c r="BC30" s="157" t="s">
        <v>18</v>
      </c>
      <c r="BD30" s="464"/>
      <c r="BE30" s="465"/>
      <c r="BF30" s="465"/>
      <c r="BG30" s="465"/>
      <c r="BH30" s="465"/>
      <c r="BI30" s="466"/>
      <c r="BJ30" s="10">
        <f>SUM(X31:AE31)</f>
        <v>1768</v>
      </c>
      <c r="BK30" s="10">
        <f>SUM(AG31,AJ31,AM31,AP31,AS31,AV31)</f>
        <v>1768</v>
      </c>
      <c r="BL30" s="10">
        <f>SUM(AF31,AI31,AL31,AO31,AR31,AU31)</f>
        <v>3842</v>
      </c>
      <c r="BM30" s="18"/>
      <c r="BN30" s="18"/>
      <c r="BP30" s="3"/>
      <c r="BQ30" s="3"/>
    </row>
    <row r="31" spans="1:2641" s="17" customFormat="1" ht="39" customHeight="1" thickBot="1" x14ac:dyDescent="0.25">
      <c r="A31" s="83" t="s">
        <v>19</v>
      </c>
      <c r="B31" s="686" t="s">
        <v>110</v>
      </c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8"/>
      <c r="P31" s="684"/>
      <c r="Q31" s="685"/>
      <c r="R31" s="685"/>
      <c r="S31" s="691"/>
      <c r="T31" s="630">
        <f>SUM(T32:U43,T44:U70)</f>
        <v>3842</v>
      </c>
      <c r="U31" s="631"/>
      <c r="V31" s="689">
        <f>SUM(V32:W43,V44:W70)</f>
        <v>1768</v>
      </c>
      <c r="W31" s="631"/>
      <c r="X31" s="630">
        <f>SUM(X32:Y43,X44:Y70)</f>
        <v>870</v>
      </c>
      <c r="Y31" s="631"/>
      <c r="Z31" s="630">
        <f>SUM(Z32:AA43,Z44:AA70)</f>
        <v>324</v>
      </c>
      <c r="AA31" s="700"/>
      <c r="AB31" s="631">
        <f>SUM(AB32:AC43,AB44:AC70)</f>
        <v>526</v>
      </c>
      <c r="AC31" s="631"/>
      <c r="AD31" s="689">
        <f>SUM(AD32:AE43,AD44:AE70)</f>
        <v>48</v>
      </c>
      <c r="AE31" s="631"/>
      <c r="AF31" s="105">
        <f t="shared" ref="AF31:AZ31" si="1">SUM(AF32:AF70)</f>
        <v>664</v>
      </c>
      <c r="AG31" s="90">
        <f t="shared" si="1"/>
        <v>330</v>
      </c>
      <c r="AH31" s="91">
        <f t="shared" si="1"/>
        <v>18</v>
      </c>
      <c r="AI31" s="105">
        <f t="shared" si="1"/>
        <v>784</v>
      </c>
      <c r="AJ31" s="90">
        <f t="shared" si="1"/>
        <v>382</v>
      </c>
      <c r="AK31" s="91">
        <f t="shared" si="1"/>
        <v>22</v>
      </c>
      <c r="AL31" s="105">
        <f t="shared" si="1"/>
        <v>690</v>
      </c>
      <c r="AM31" s="90">
        <f t="shared" si="1"/>
        <v>296</v>
      </c>
      <c r="AN31" s="91">
        <f t="shared" si="1"/>
        <v>19</v>
      </c>
      <c r="AO31" s="105">
        <f t="shared" si="1"/>
        <v>592</v>
      </c>
      <c r="AP31" s="298">
        <f t="shared" si="1"/>
        <v>254</v>
      </c>
      <c r="AQ31" s="91">
        <f t="shared" si="1"/>
        <v>16</v>
      </c>
      <c r="AR31" s="105">
        <f t="shared" si="1"/>
        <v>792</v>
      </c>
      <c r="AS31" s="298">
        <f t="shared" si="1"/>
        <v>376</v>
      </c>
      <c r="AT31" s="91">
        <f t="shared" si="1"/>
        <v>21</v>
      </c>
      <c r="AU31" s="105">
        <f t="shared" si="1"/>
        <v>320</v>
      </c>
      <c r="AV31" s="298">
        <f t="shared" si="1"/>
        <v>130</v>
      </c>
      <c r="AW31" s="91">
        <f t="shared" si="1"/>
        <v>9</v>
      </c>
      <c r="AX31" s="105">
        <f t="shared" si="1"/>
        <v>0</v>
      </c>
      <c r="AY31" s="298">
        <f t="shared" si="1"/>
        <v>0</v>
      </c>
      <c r="AZ31" s="91">
        <f t="shared" si="1"/>
        <v>0</v>
      </c>
      <c r="BA31" s="73">
        <f>SUM(BA32,BA36,BA41:BA42,BA51:BA53,BA54:BA69)</f>
        <v>0</v>
      </c>
      <c r="BB31" s="90">
        <f>SUM(BB32,BB36,BB41:BB42,BB51:BB53,BB54:BB69)</f>
        <v>0</v>
      </c>
      <c r="BC31" s="86">
        <f>SUM(BC32,BC36,BC41:BC42,BC51:BC53,BC54:BC69)</f>
        <v>0</v>
      </c>
      <c r="BD31" s="467">
        <f>T31*100/T126</f>
        <v>52.05962059620596</v>
      </c>
      <c r="BE31" s="468"/>
      <c r="BF31" s="468"/>
      <c r="BG31" s="468"/>
      <c r="BH31" s="468"/>
      <c r="BI31" s="469"/>
      <c r="BJ31" s="219">
        <f>SUM(AH31,AK31,AN31,AQ31,AT31,AW31,AZ31,BC31)</f>
        <v>105</v>
      </c>
      <c r="BK31" s="3"/>
      <c r="BL31" s="3"/>
      <c r="BM31" s="18"/>
      <c r="BN31" s="18"/>
      <c r="BO31" s="18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</row>
    <row r="32" spans="1:2641" ht="69" customHeight="1" x14ac:dyDescent="0.2">
      <c r="A32" s="161" t="s">
        <v>100</v>
      </c>
      <c r="B32" s="612" t="s">
        <v>340</v>
      </c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4"/>
      <c r="P32" s="608"/>
      <c r="Q32" s="574"/>
      <c r="R32" s="574"/>
      <c r="S32" s="609"/>
      <c r="T32" s="573"/>
      <c r="U32" s="574"/>
      <c r="V32" s="608"/>
      <c r="W32" s="603"/>
      <c r="X32" s="608"/>
      <c r="Y32" s="609"/>
      <c r="Z32" s="574"/>
      <c r="AA32" s="574"/>
      <c r="AB32" s="608"/>
      <c r="AC32" s="574"/>
      <c r="AD32" s="608"/>
      <c r="AE32" s="574"/>
      <c r="AF32" s="96"/>
      <c r="AG32" s="229"/>
      <c r="AH32" s="92"/>
      <c r="AI32" s="96"/>
      <c r="AJ32" s="229"/>
      <c r="AK32" s="93"/>
      <c r="AL32" s="96"/>
      <c r="AM32" s="229"/>
      <c r="AN32" s="93"/>
      <c r="AO32" s="294"/>
      <c r="AP32" s="229"/>
      <c r="AQ32" s="230"/>
      <c r="AR32" s="294"/>
      <c r="AS32" s="229"/>
      <c r="AT32" s="243"/>
      <c r="AU32" s="228"/>
      <c r="AV32" s="229"/>
      <c r="AW32" s="243"/>
      <c r="AX32" s="228"/>
      <c r="AY32" s="229"/>
      <c r="AZ32" s="230"/>
      <c r="BA32" s="294"/>
      <c r="BB32" s="229"/>
      <c r="BC32" s="243">
        <f>SUM(BC35:BC35)</f>
        <v>0</v>
      </c>
      <c r="BD32" s="470" t="s">
        <v>128</v>
      </c>
      <c r="BE32" s="471"/>
      <c r="BF32" s="471"/>
      <c r="BG32" s="471"/>
      <c r="BH32" s="471"/>
      <c r="BI32" s="472"/>
      <c r="BM32" s="18"/>
      <c r="BN32" s="18"/>
      <c r="BP32" s="3"/>
      <c r="BQ32" s="3"/>
    </row>
    <row r="33" spans="1:69" s="212" customFormat="1" ht="36.75" customHeight="1" x14ac:dyDescent="0.2">
      <c r="A33" s="210" t="s">
        <v>114</v>
      </c>
      <c r="B33" s="430" t="s">
        <v>393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2"/>
      <c r="P33" s="617">
        <v>2</v>
      </c>
      <c r="Q33" s="671"/>
      <c r="R33" s="616"/>
      <c r="S33" s="617"/>
      <c r="T33" s="422">
        <f t="shared" ref="T33:T35" si="2">SUM(AF33,AI33,AL33,AO33,AR33,AU33,AX33,BA33)</f>
        <v>108</v>
      </c>
      <c r="U33" s="423"/>
      <c r="V33" s="449">
        <f t="shared" ref="V33:V35" si="3">SUM(AG33,AJ33,AM33,AP33,AS33,AV33,AY33,BB33)</f>
        <v>54</v>
      </c>
      <c r="W33" s="490"/>
      <c r="X33" s="423">
        <v>28</v>
      </c>
      <c r="Y33" s="423"/>
      <c r="Z33" s="449"/>
      <c r="AA33" s="447"/>
      <c r="AB33" s="449"/>
      <c r="AC33" s="447"/>
      <c r="AD33" s="423">
        <v>26</v>
      </c>
      <c r="AE33" s="490"/>
      <c r="AF33" s="259"/>
      <c r="AG33" s="252"/>
      <c r="AH33" s="273"/>
      <c r="AI33" s="259">
        <v>108</v>
      </c>
      <c r="AJ33" s="252">
        <v>54</v>
      </c>
      <c r="AK33" s="273">
        <v>3</v>
      </c>
      <c r="AL33" s="259"/>
      <c r="AM33" s="252"/>
      <c r="AN33" s="260"/>
      <c r="AO33" s="259"/>
      <c r="AP33" s="252"/>
      <c r="AQ33" s="273"/>
      <c r="AR33" s="260"/>
      <c r="AS33" s="252"/>
      <c r="AT33" s="273"/>
      <c r="AU33" s="259"/>
      <c r="AV33" s="252"/>
      <c r="AW33" s="273"/>
      <c r="AX33" s="259"/>
      <c r="AY33" s="252"/>
      <c r="AZ33" s="273"/>
      <c r="BA33" s="259"/>
      <c r="BB33" s="252"/>
      <c r="BC33" s="260"/>
      <c r="BD33" s="473" t="s">
        <v>240</v>
      </c>
      <c r="BE33" s="474"/>
      <c r="BF33" s="474"/>
      <c r="BG33" s="474"/>
      <c r="BH33" s="474"/>
      <c r="BI33" s="475"/>
      <c r="BJ33" s="211">
        <f>SUM(X33:AE33)</f>
        <v>54</v>
      </c>
      <c r="BK33" s="211"/>
      <c r="BN33" s="48"/>
      <c r="BO33" s="48"/>
      <c r="BP33" s="48"/>
    </row>
    <row r="34" spans="1:69" s="212" customFormat="1" ht="38.25" customHeight="1" x14ac:dyDescent="0.2">
      <c r="A34" s="210" t="s">
        <v>115</v>
      </c>
      <c r="B34" s="430" t="s">
        <v>319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2"/>
      <c r="P34" s="617">
        <v>4</v>
      </c>
      <c r="Q34" s="671"/>
      <c r="R34" s="616"/>
      <c r="S34" s="617"/>
      <c r="T34" s="422">
        <f t="shared" si="2"/>
        <v>108</v>
      </c>
      <c r="U34" s="423"/>
      <c r="V34" s="449">
        <f t="shared" si="3"/>
        <v>54</v>
      </c>
      <c r="W34" s="490"/>
      <c r="X34" s="423">
        <v>32</v>
      </c>
      <c r="Y34" s="423"/>
      <c r="Z34" s="449"/>
      <c r="AA34" s="447"/>
      <c r="AB34" s="449"/>
      <c r="AC34" s="447"/>
      <c r="AD34" s="423">
        <v>22</v>
      </c>
      <c r="AE34" s="490"/>
      <c r="AF34" s="259"/>
      <c r="AG34" s="252"/>
      <c r="AH34" s="273"/>
      <c r="AI34" s="259"/>
      <c r="AJ34" s="252"/>
      <c r="AK34" s="273"/>
      <c r="AL34" s="259"/>
      <c r="AM34" s="252"/>
      <c r="AN34" s="260"/>
      <c r="AO34" s="259">
        <v>108</v>
      </c>
      <c r="AP34" s="252">
        <v>54</v>
      </c>
      <c r="AQ34" s="273">
        <v>3</v>
      </c>
      <c r="AR34" s="260"/>
      <c r="AS34" s="252"/>
      <c r="AT34" s="273"/>
      <c r="AU34" s="259"/>
      <c r="AV34" s="252"/>
      <c r="AW34" s="273"/>
      <c r="AX34" s="259"/>
      <c r="AY34" s="252"/>
      <c r="AZ34" s="273"/>
      <c r="BA34" s="259"/>
      <c r="BB34" s="252"/>
      <c r="BC34" s="260"/>
      <c r="BD34" s="473" t="s">
        <v>247</v>
      </c>
      <c r="BE34" s="474"/>
      <c r="BF34" s="474"/>
      <c r="BG34" s="474"/>
      <c r="BH34" s="474"/>
      <c r="BI34" s="475"/>
      <c r="BJ34" s="211">
        <f t="shared" ref="BJ34:BJ94" si="4">SUM(X34:AE34)</f>
        <v>54</v>
      </c>
      <c r="BK34" s="211"/>
      <c r="BN34" s="48"/>
      <c r="BO34" s="48"/>
      <c r="BP34" s="48"/>
    </row>
    <row r="35" spans="1:69" s="212" customFormat="1" ht="34.5" customHeight="1" x14ac:dyDescent="0.2">
      <c r="A35" s="210" t="s">
        <v>147</v>
      </c>
      <c r="B35" s="430" t="s">
        <v>394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2"/>
      <c r="P35" s="617">
        <v>4</v>
      </c>
      <c r="Q35" s="671"/>
      <c r="R35" s="616"/>
      <c r="S35" s="617"/>
      <c r="T35" s="422">
        <f t="shared" si="2"/>
        <v>108</v>
      </c>
      <c r="U35" s="423"/>
      <c r="V35" s="449">
        <f t="shared" si="3"/>
        <v>54</v>
      </c>
      <c r="W35" s="490"/>
      <c r="X35" s="423">
        <v>28</v>
      </c>
      <c r="Y35" s="447"/>
      <c r="Z35" s="449"/>
      <c r="AA35" s="447"/>
      <c r="AB35" s="449">
        <v>26</v>
      </c>
      <c r="AC35" s="447"/>
      <c r="AD35" s="449"/>
      <c r="AE35" s="490"/>
      <c r="AF35" s="259"/>
      <c r="AG35" s="252"/>
      <c r="AH35" s="273"/>
      <c r="AI35" s="259"/>
      <c r="AJ35" s="252"/>
      <c r="AK35" s="273"/>
      <c r="AL35" s="259"/>
      <c r="AM35" s="252"/>
      <c r="AN35" s="273"/>
      <c r="AO35" s="259">
        <v>108</v>
      </c>
      <c r="AP35" s="252">
        <v>54</v>
      </c>
      <c r="AQ35" s="273">
        <v>3</v>
      </c>
      <c r="AR35" s="260"/>
      <c r="AS35" s="252"/>
      <c r="AT35" s="273"/>
      <c r="AU35" s="259"/>
      <c r="AV35" s="252"/>
      <c r="AW35" s="273"/>
      <c r="AX35" s="259"/>
      <c r="AY35" s="252"/>
      <c r="AZ35" s="273"/>
      <c r="BA35" s="259"/>
      <c r="BB35" s="252"/>
      <c r="BC35" s="260"/>
      <c r="BD35" s="473" t="s">
        <v>248</v>
      </c>
      <c r="BE35" s="474"/>
      <c r="BF35" s="474"/>
      <c r="BG35" s="474"/>
      <c r="BH35" s="474"/>
      <c r="BI35" s="475"/>
      <c r="BJ35" s="211">
        <f t="shared" si="4"/>
        <v>54</v>
      </c>
      <c r="BN35" s="48"/>
      <c r="BO35" s="48"/>
      <c r="BP35" s="48"/>
    </row>
    <row r="36" spans="1:69" ht="45" customHeight="1" x14ac:dyDescent="0.2">
      <c r="A36" s="160" t="s">
        <v>111</v>
      </c>
      <c r="B36" s="755" t="s">
        <v>149</v>
      </c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756"/>
      <c r="P36" s="450"/>
      <c r="Q36" s="437"/>
      <c r="R36" s="437"/>
      <c r="S36" s="451"/>
      <c r="T36" s="436"/>
      <c r="U36" s="437"/>
      <c r="V36" s="450"/>
      <c r="W36" s="438"/>
      <c r="X36" s="450"/>
      <c r="Y36" s="451"/>
      <c r="Z36" s="437"/>
      <c r="AA36" s="437"/>
      <c r="AB36" s="450"/>
      <c r="AC36" s="437"/>
      <c r="AD36" s="450">
        <f>SUM(AD38:AE38)</f>
        <v>0</v>
      </c>
      <c r="AE36" s="451"/>
      <c r="AF36" s="308"/>
      <c r="AG36" s="223"/>
      <c r="AH36" s="309"/>
      <c r="AI36" s="308"/>
      <c r="AJ36" s="223"/>
      <c r="AK36" s="310"/>
      <c r="AL36" s="308"/>
      <c r="AM36" s="223"/>
      <c r="AN36" s="310"/>
      <c r="AO36" s="261"/>
      <c r="AP36" s="223"/>
      <c r="AQ36" s="224"/>
      <c r="AR36" s="261"/>
      <c r="AS36" s="223"/>
      <c r="AT36" s="262"/>
      <c r="AU36" s="222"/>
      <c r="AV36" s="223"/>
      <c r="AW36" s="262"/>
      <c r="AX36" s="222"/>
      <c r="AY36" s="223"/>
      <c r="AZ36" s="224"/>
      <c r="BA36" s="261"/>
      <c r="BB36" s="223"/>
      <c r="BC36" s="262"/>
      <c r="BD36" s="411"/>
      <c r="BE36" s="412"/>
      <c r="BF36" s="412"/>
      <c r="BG36" s="412"/>
      <c r="BH36" s="412"/>
      <c r="BI36" s="413"/>
      <c r="BJ36" s="211">
        <f t="shared" si="4"/>
        <v>0</v>
      </c>
      <c r="BM36" s="18"/>
      <c r="BN36" s="18"/>
      <c r="BP36" s="3"/>
      <c r="BQ36" s="3"/>
    </row>
    <row r="37" spans="1:69" ht="42.75" customHeight="1" x14ac:dyDescent="0.2">
      <c r="A37" s="97" t="s">
        <v>112</v>
      </c>
      <c r="B37" s="482" t="s">
        <v>298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89"/>
      <c r="P37" s="450"/>
      <c r="Q37" s="437"/>
      <c r="R37" s="437">
        <v>1</v>
      </c>
      <c r="S37" s="451"/>
      <c r="T37" s="436">
        <f t="shared" ref="T37:T41" si="5">SUM(AF37,AI37,AL37,AO37,AR37,AU37,AX37)</f>
        <v>108</v>
      </c>
      <c r="U37" s="437"/>
      <c r="V37" s="450">
        <f t="shared" ref="V37:V41" si="6">SUM(AG37,AJ37,AM37,AP37,AS37,AV37,AY37)</f>
        <v>40</v>
      </c>
      <c r="W37" s="438"/>
      <c r="X37" s="450"/>
      <c r="Y37" s="451"/>
      <c r="Z37" s="437"/>
      <c r="AA37" s="437"/>
      <c r="AB37" s="450">
        <v>40</v>
      </c>
      <c r="AC37" s="437"/>
      <c r="AD37" s="450"/>
      <c r="AE37" s="451"/>
      <c r="AF37" s="308">
        <v>108</v>
      </c>
      <c r="AG37" s="223">
        <v>40</v>
      </c>
      <c r="AH37" s="309">
        <v>3</v>
      </c>
      <c r="AI37" s="308"/>
      <c r="AJ37" s="223"/>
      <c r="AK37" s="310"/>
      <c r="AL37" s="308"/>
      <c r="AM37" s="223"/>
      <c r="AN37" s="310"/>
      <c r="AO37" s="261"/>
      <c r="AP37" s="223"/>
      <c r="AQ37" s="224"/>
      <c r="AR37" s="261"/>
      <c r="AS37" s="223"/>
      <c r="AT37" s="262"/>
      <c r="AU37" s="222"/>
      <c r="AV37" s="223"/>
      <c r="AW37" s="262"/>
      <c r="AX37" s="222"/>
      <c r="AY37" s="223"/>
      <c r="AZ37" s="224"/>
      <c r="BA37" s="261"/>
      <c r="BB37" s="223"/>
      <c r="BC37" s="262"/>
      <c r="BD37" s="411" t="s">
        <v>249</v>
      </c>
      <c r="BE37" s="412"/>
      <c r="BF37" s="412"/>
      <c r="BG37" s="412"/>
      <c r="BH37" s="412"/>
      <c r="BI37" s="413"/>
      <c r="BJ37" s="211">
        <f t="shared" si="4"/>
        <v>40</v>
      </c>
      <c r="BM37" s="18"/>
      <c r="BN37" s="18"/>
      <c r="BP37" s="3"/>
      <c r="BQ37" s="3"/>
    </row>
    <row r="38" spans="1:69" ht="45" customHeight="1" x14ac:dyDescent="0.2">
      <c r="A38" s="97" t="s">
        <v>129</v>
      </c>
      <c r="B38" s="482" t="s">
        <v>148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89"/>
      <c r="P38" s="450">
        <v>2</v>
      </c>
      <c r="Q38" s="437"/>
      <c r="R38" s="437">
        <v>1</v>
      </c>
      <c r="S38" s="451"/>
      <c r="T38" s="436">
        <f t="shared" si="5"/>
        <v>216</v>
      </c>
      <c r="U38" s="437"/>
      <c r="V38" s="450">
        <f t="shared" si="6"/>
        <v>120</v>
      </c>
      <c r="W38" s="438"/>
      <c r="X38" s="450"/>
      <c r="Y38" s="451"/>
      <c r="Z38" s="437"/>
      <c r="AA38" s="437"/>
      <c r="AB38" s="450">
        <v>120</v>
      </c>
      <c r="AC38" s="437"/>
      <c r="AD38" s="450"/>
      <c r="AE38" s="451"/>
      <c r="AF38" s="308">
        <v>108</v>
      </c>
      <c r="AG38" s="223">
        <v>60</v>
      </c>
      <c r="AH38" s="309">
        <v>3</v>
      </c>
      <c r="AI38" s="308">
        <v>108</v>
      </c>
      <c r="AJ38" s="223">
        <v>60</v>
      </c>
      <c r="AK38" s="310">
        <v>3</v>
      </c>
      <c r="AL38" s="308"/>
      <c r="AM38" s="223"/>
      <c r="AN38" s="310"/>
      <c r="AO38" s="261"/>
      <c r="AP38" s="223"/>
      <c r="AQ38" s="224"/>
      <c r="AR38" s="261"/>
      <c r="AS38" s="223"/>
      <c r="AT38" s="262"/>
      <c r="AU38" s="222"/>
      <c r="AV38" s="223"/>
      <c r="AW38" s="262"/>
      <c r="AX38" s="222"/>
      <c r="AY38" s="223"/>
      <c r="AZ38" s="224"/>
      <c r="BA38" s="261"/>
      <c r="BB38" s="223"/>
      <c r="BC38" s="262"/>
      <c r="BD38" s="411" t="s">
        <v>127</v>
      </c>
      <c r="BE38" s="412"/>
      <c r="BF38" s="412"/>
      <c r="BG38" s="412"/>
      <c r="BH38" s="412"/>
      <c r="BI38" s="413"/>
      <c r="BJ38" s="211">
        <f t="shared" si="4"/>
        <v>120</v>
      </c>
      <c r="BM38" s="18"/>
      <c r="BN38" s="18"/>
      <c r="BP38" s="3"/>
      <c r="BQ38" s="3"/>
    </row>
    <row r="39" spans="1:69" ht="41.25" customHeight="1" x14ac:dyDescent="0.2">
      <c r="A39" s="160" t="s">
        <v>113</v>
      </c>
      <c r="B39" s="755" t="s">
        <v>266</v>
      </c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756"/>
      <c r="P39" s="732"/>
      <c r="Q39" s="412"/>
      <c r="R39" s="412"/>
      <c r="S39" s="672"/>
      <c r="T39" s="436"/>
      <c r="U39" s="437"/>
      <c r="V39" s="450"/>
      <c r="W39" s="438"/>
      <c r="X39" s="450"/>
      <c r="Y39" s="451"/>
      <c r="Z39" s="437"/>
      <c r="AA39" s="437"/>
      <c r="AB39" s="450"/>
      <c r="AC39" s="437"/>
      <c r="AD39" s="450">
        <f t="shared" ref="AD39" si="7">SUM(AD40:AE41)</f>
        <v>0</v>
      </c>
      <c r="AE39" s="451"/>
      <c r="AF39" s="308"/>
      <c r="AG39" s="223"/>
      <c r="AH39" s="309"/>
      <c r="AI39" s="308"/>
      <c r="AJ39" s="223"/>
      <c r="AK39" s="310"/>
      <c r="AL39" s="308"/>
      <c r="AM39" s="223"/>
      <c r="AN39" s="310"/>
      <c r="AO39" s="261"/>
      <c r="AP39" s="223"/>
      <c r="AQ39" s="224"/>
      <c r="AR39" s="261"/>
      <c r="AS39" s="223"/>
      <c r="AT39" s="262"/>
      <c r="AU39" s="222"/>
      <c r="AV39" s="223"/>
      <c r="AW39" s="262"/>
      <c r="AX39" s="222"/>
      <c r="AY39" s="223"/>
      <c r="AZ39" s="224"/>
      <c r="BA39" s="261"/>
      <c r="BB39" s="223"/>
      <c r="BC39" s="262"/>
      <c r="BD39" s="853" t="s">
        <v>250</v>
      </c>
      <c r="BE39" s="663"/>
      <c r="BF39" s="663"/>
      <c r="BG39" s="663"/>
      <c r="BH39" s="663"/>
      <c r="BI39" s="854"/>
      <c r="BJ39" s="211">
        <f t="shared" si="4"/>
        <v>0</v>
      </c>
      <c r="BM39" s="18"/>
      <c r="BN39" s="18"/>
      <c r="BP39" s="3"/>
      <c r="BQ39" s="3"/>
    </row>
    <row r="40" spans="1:69" ht="43.5" customHeight="1" x14ac:dyDescent="0.2">
      <c r="A40" s="97" t="s">
        <v>267</v>
      </c>
      <c r="B40" s="482" t="s">
        <v>268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89"/>
      <c r="P40" s="732">
        <v>1</v>
      </c>
      <c r="Q40" s="412"/>
      <c r="R40" s="412"/>
      <c r="S40" s="672"/>
      <c r="T40" s="436">
        <f t="shared" si="5"/>
        <v>120</v>
      </c>
      <c r="U40" s="437"/>
      <c r="V40" s="450">
        <f t="shared" si="6"/>
        <v>68</v>
      </c>
      <c r="W40" s="438"/>
      <c r="X40" s="450">
        <v>34</v>
      </c>
      <c r="Y40" s="451"/>
      <c r="Z40" s="437"/>
      <c r="AA40" s="437"/>
      <c r="AB40" s="450">
        <v>34</v>
      </c>
      <c r="AC40" s="437"/>
      <c r="AD40" s="450"/>
      <c r="AE40" s="451"/>
      <c r="AF40" s="308">
        <v>120</v>
      </c>
      <c r="AG40" s="223">
        <v>68</v>
      </c>
      <c r="AH40" s="309">
        <v>3</v>
      </c>
      <c r="AI40" s="308"/>
      <c r="AJ40" s="223"/>
      <c r="AK40" s="310"/>
      <c r="AL40" s="308"/>
      <c r="AM40" s="223"/>
      <c r="AN40" s="310"/>
      <c r="AO40" s="261"/>
      <c r="AP40" s="223"/>
      <c r="AQ40" s="224"/>
      <c r="AR40" s="261"/>
      <c r="AS40" s="223"/>
      <c r="AT40" s="262"/>
      <c r="AU40" s="222"/>
      <c r="AV40" s="223"/>
      <c r="AW40" s="262"/>
      <c r="AX40" s="222"/>
      <c r="AY40" s="223"/>
      <c r="AZ40" s="224"/>
      <c r="BA40" s="261"/>
      <c r="BB40" s="223"/>
      <c r="BC40" s="262"/>
      <c r="BD40" s="411" t="s">
        <v>121</v>
      </c>
      <c r="BE40" s="412"/>
      <c r="BF40" s="412"/>
      <c r="BG40" s="412"/>
      <c r="BH40" s="412"/>
      <c r="BI40" s="413"/>
      <c r="BJ40" s="211">
        <f t="shared" si="4"/>
        <v>68</v>
      </c>
      <c r="BM40" s="18"/>
      <c r="BN40" s="18"/>
      <c r="BP40" s="3"/>
      <c r="BQ40" s="3"/>
    </row>
    <row r="41" spans="1:69" ht="45" customHeight="1" x14ac:dyDescent="0.2">
      <c r="A41" s="97" t="s">
        <v>269</v>
      </c>
      <c r="B41" s="482" t="s">
        <v>270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89"/>
      <c r="P41" s="732">
        <v>2</v>
      </c>
      <c r="Q41" s="412"/>
      <c r="R41" s="412">
        <v>1</v>
      </c>
      <c r="S41" s="672"/>
      <c r="T41" s="436">
        <f t="shared" si="5"/>
        <v>330</v>
      </c>
      <c r="U41" s="437"/>
      <c r="V41" s="450">
        <f t="shared" si="6"/>
        <v>176</v>
      </c>
      <c r="W41" s="438"/>
      <c r="X41" s="450">
        <v>82</v>
      </c>
      <c r="Y41" s="451"/>
      <c r="Z41" s="437"/>
      <c r="AA41" s="437"/>
      <c r="AB41" s="450">
        <v>94</v>
      </c>
      <c r="AC41" s="437"/>
      <c r="AD41" s="450"/>
      <c r="AE41" s="451"/>
      <c r="AF41" s="308">
        <v>120</v>
      </c>
      <c r="AG41" s="223">
        <v>68</v>
      </c>
      <c r="AH41" s="309">
        <v>3</v>
      </c>
      <c r="AI41" s="308">
        <v>210</v>
      </c>
      <c r="AJ41" s="223">
        <v>108</v>
      </c>
      <c r="AK41" s="310">
        <v>6</v>
      </c>
      <c r="AL41" s="308"/>
      <c r="AM41" s="223"/>
      <c r="AN41" s="310"/>
      <c r="AO41" s="261"/>
      <c r="AP41" s="223"/>
      <c r="AQ41" s="224"/>
      <c r="AR41" s="261"/>
      <c r="AS41" s="223"/>
      <c r="AT41" s="262"/>
      <c r="AU41" s="222"/>
      <c r="AV41" s="223"/>
      <c r="AW41" s="262"/>
      <c r="AX41" s="222"/>
      <c r="AY41" s="223"/>
      <c r="AZ41" s="224"/>
      <c r="BA41" s="261"/>
      <c r="BB41" s="223"/>
      <c r="BC41" s="262"/>
      <c r="BD41" s="411" t="s">
        <v>122</v>
      </c>
      <c r="BE41" s="412"/>
      <c r="BF41" s="412"/>
      <c r="BG41" s="412"/>
      <c r="BH41" s="412"/>
      <c r="BI41" s="413"/>
      <c r="BJ41" s="211">
        <f t="shared" si="4"/>
        <v>176</v>
      </c>
      <c r="BM41" s="18"/>
      <c r="BN41" s="18"/>
      <c r="BP41" s="3"/>
      <c r="BQ41" s="3"/>
    </row>
    <row r="42" spans="1:69" ht="53.25" customHeight="1" x14ac:dyDescent="0.2">
      <c r="A42" s="159" t="s">
        <v>125</v>
      </c>
      <c r="B42" s="543" t="s">
        <v>231</v>
      </c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5"/>
      <c r="P42" s="542"/>
      <c r="Q42" s="453"/>
      <c r="R42" s="452"/>
      <c r="S42" s="541"/>
      <c r="T42" s="542"/>
      <c r="U42" s="453"/>
      <c r="V42" s="456"/>
      <c r="W42" s="541"/>
      <c r="X42" s="456"/>
      <c r="Y42" s="456"/>
      <c r="Z42" s="452"/>
      <c r="AA42" s="453"/>
      <c r="AB42" s="456"/>
      <c r="AC42" s="453"/>
      <c r="AD42" s="452">
        <f>SUM(AD50:AE50)</f>
        <v>0</v>
      </c>
      <c r="AE42" s="541"/>
      <c r="AF42" s="292"/>
      <c r="AG42" s="289"/>
      <c r="AH42" s="274"/>
      <c r="AI42" s="123"/>
      <c r="AJ42" s="124"/>
      <c r="AK42" s="125"/>
      <c r="AL42" s="126"/>
      <c r="AM42" s="124"/>
      <c r="AN42" s="125"/>
      <c r="AO42" s="127"/>
      <c r="AP42" s="124"/>
      <c r="AQ42" s="128"/>
      <c r="AR42" s="127"/>
      <c r="AS42" s="124"/>
      <c r="AT42" s="129"/>
      <c r="AU42" s="130"/>
      <c r="AV42" s="289">
        <f t="shared" ref="AV42:BC42" si="8">SUM(AV50:AV50)</f>
        <v>0</v>
      </c>
      <c r="AW42" s="301">
        <f t="shared" si="8"/>
        <v>0</v>
      </c>
      <c r="AX42" s="293">
        <f t="shared" si="8"/>
        <v>0</v>
      </c>
      <c r="AY42" s="289">
        <f t="shared" si="8"/>
        <v>0</v>
      </c>
      <c r="AZ42" s="299">
        <f t="shared" si="8"/>
        <v>0</v>
      </c>
      <c r="BA42" s="306">
        <f t="shared" si="8"/>
        <v>0</v>
      </c>
      <c r="BB42" s="289">
        <f t="shared" si="8"/>
        <v>0</v>
      </c>
      <c r="BC42" s="299">
        <f t="shared" si="8"/>
        <v>0</v>
      </c>
      <c r="BD42" s="853" t="s">
        <v>250</v>
      </c>
      <c r="BE42" s="663"/>
      <c r="BF42" s="663"/>
      <c r="BG42" s="663"/>
      <c r="BH42" s="663"/>
      <c r="BI42" s="854"/>
      <c r="BJ42" s="211">
        <f t="shared" si="4"/>
        <v>0</v>
      </c>
      <c r="BM42" s="18"/>
      <c r="BN42" s="18"/>
      <c r="BP42" s="3"/>
      <c r="BQ42" s="3"/>
    </row>
    <row r="43" spans="1:69" s="100" customFormat="1" ht="43.5" customHeight="1" x14ac:dyDescent="0.2">
      <c r="A43" s="72" t="s">
        <v>126</v>
      </c>
      <c r="B43" s="626" t="s">
        <v>150</v>
      </c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8"/>
      <c r="P43" s="679"/>
      <c r="Q43" s="673"/>
      <c r="R43" s="673">
        <v>2</v>
      </c>
      <c r="S43" s="674"/>
      <c r="T43" s="679">
        <f>SUM(AF43,AI43,AL43,AO43,AR43,AU43,AX43)</f>
        <v>108</v>
      </c>
      <c r="U43" s="673"/>
      <c r="V43" s="453">
        <f>SUM(AG43,AJ43,AM43,AP43,AS43,AV43,AY44)</f>
        <v>50</v>
      </c>
      <c r="W43" s="674"/>
      <c r="X43" s="453">
        <v>26</v>
      </c>
      <c r="Y43" s="452"/>
      <c r="Z43" s="673"/>
      <c r="AA43" s="673"/>
      <c r="AB43" s="453">
        <v>24</v>
      </c>
      <c r="AC43" s="673"/>
      <c r="AD43" s="673"/>
      <c r="AE43" s="674"/>
      <c r="AF43" s="292"/>
      <c r="AG43" s="289"/>
      <c r="AH43" s="274"/>
      <c r="AI43" s="292">
        <v>108</v>
      </c>
      <c r="AJ43" s="289">
        <v>50</v>
      </c>
      <c r="AK43" s="275">
        <v>3</v>
      </c>
      <c r="AL43" s="274"/>
      <c r="AM43" s="289"/>
      <c r="AN43" s="275"/>
      <c r="AO43" s="306"/>
      <c r="AP43" s="289"/>
      <c r="AQ43" s="299"/>
      <c r="AR43" s="306"/>
      <c r="AS43" s="289"/>
      <c r="AT43" s="301"/>
      <c r="AU43" s="293"/>
      <c r="AV43" s="289"/>
      <c r="AW43" s="301"/>
      <c r="AX43" s="293"/>
      <c r="AY43" s="289"/>
      <c r="AZ43" s="299"/>
      <c r="BA43" s="306"/>
      <c r="BB43" s="289"/>
      <c r="BC43" s="299"/>
      <c r="BD43" s="436" t="s">
        <v>130</v>
      </c>
      <c r="BE43" s="437"/>
      <c r="BF43" s="437"/>
      <c r="BG43" s="437"/>
      <c r="BH43" s="437"/>
      <c r="BI43" s="438"/>
      <c r="BJ43" s="211">
        <f t="shared" si="4"/>
        <v>50</v>
      </c>
    </row>
    <row r="44" spans="1:69" s="100" customFormat="1" ht="62.25" customHeight="1" thickBot="1" x14ac:dyDescent="0.25">
      <c r="A44" s="135" t="s">
        <v>132</v>
      </c>
      <c r="B44" s="562" t="s">
        <v>152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4"/>
      <c r="P44" s="675">
        <v>3</v>
      </c>
      <c r="Q44" s="565"/>
      <c r="R44" s="565"/>
      <c r="S44" s="566"/>
      <c r="T44" s="675">
        <f>SUM(AF44,AI44,AL44,AO44,AR44,AU44,AX44,BA44)</f>
        <v>108</v>
      </c>
      <c r="U44" s="565"/>
      <c r="V44" s="676">
        <f>SUM(AG44,AJ44,AM44,AP44,AS44,AV44,AY44,BB44)</f>
        <v>50</v>
      </c>
      <c r="W44" s="566"/>
      <c r="X44" s="676">
        <v>26</v>
      </c>
      <c r="Y44" s="678"/>
      <c r="Z44" s="565"/>
      <c r="AA44" s="565"/>
      <c r="AB44" s="676">
        <v>24</v>
      </c>
      <c r="AC44" s="565"/>
      <c r="AD44" s="565"/>
      <c r="AE44" s="566"/>
      <c r="AF44" s="136"/>
      <c r="AG44" s="277"/>
      <c r="AH44" s="137"/>
      <c r="AI44" s="136"/>
      <c r="AJ44" s="277"/>
      <c r="AK44" s="138"/>
      <c r="AL44" s="137">
        <v>108</v>
      </c>
      <c r="AM44" s="277">
        <v>50</v>
      </c>
      <c r="AN44" s="138">
        <v>3</v>
      </c>
      <c r="AO44" s="276"/>
      <c r="AP44" s="277"/>
      <c r="AQ44" s="303"/>
      <c r="AR44" s="276"/>
      <c r="AS44" s="277"/>
      <c r="AT44" s="302"/>
      <c r="AU44" s="295"/>
      <c r="AV44" s="277"/>
      <c r="AW44" s="302"/>
      <c r="AX44" s="295"/>
      <c r="AY44" s="277"/>
      <c r="AZ44" s="303"/>
      <c r="BA44" s="276"/>
      <c r="BB44" s="277"/>
      <c r="BC44" s="303"/>
      <c r="BD44" s="516" t="s">
        <v>131</v>
      </c>
      <c r="BE44" s="517"/>
      <c r="BF44" s="517"/>
      <c r="BG44" s="517"/>
      <c r="BH44" s="517"/>
      <c r="BI44" s="518"/>
      <c r="BJ44" s="211">
        <f t="shared" si="4"/>
        <v>50</v>
      </c>
    </row>
    <row r="45" spans="1:69" s="18" customFormat="1" ht="43.5" customHeight="1" thickBot="1" x14ac:dyDescent="0.25">
      <c r="A45" s="133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311"/>
      <c r="BE45" s="311"/>
      <c r="BF45" s="311"/>
      <c r="BG45" s="311"/>
      <c r="BJ45" s="211">
        <f t="shared" si="4"/>
        <v>0</v>
      </c>
    </row>
    <row r="46" spans="1:69" ht="32.450000000000003" customHeight="1" thickBot="1" x14ac:dyDescent="0.25">
      <c r="A46" s="652" t="s">
        <v>96</v>
      </c>
      <c r="B46" s="659" t="s">
        <v>361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1"/>
      <c r="P46" s="682" t="s">
        <v>8</v>
      </c>
      <c r="Q46" s="680"/>
      <c r="R46" s="680" t="s">
        <v>9</v>
      </c>
      <c r="S46" s="681"/>
      <c r="T46" s="639" t="s">
        <v>10</v>
      </c>
      <c r="U46" s="623"/>
      <c r="V46" s="623"/>
      <c r="W46" s="623"/>
      <c r="X46" s="668"/>
      <c r="Y46" s="668"/>
      <c r="Z46" s="668"/>
      <c r="AA46" s="668"/>
      <c r="AB46" s="668"/>
      <c r="AC46" s="668"/>
      <c r="AD46" s="668"/>
      <c r="AE46" s="669"/>
      <c r="AF46" s="710" t="s">
        <v>34</v>
      </c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668"/>
      <c r="AS46" s="668"/>
      <c r="AT46" s="668"/>
      <c r="AU46" s="668"/>
      <c r="AV46" s="668"/>
      <c r="AW46" s="668"/>
      <c r="AX46" s="668"/>
      <c r="AY46" s="668"/>
      <c r="AZ46" s="668"/>
      <c r="BA46" s="668"/>
      <c r="BB46" s="668"/>
      <c r="BC46" s="669"/>
      <c r="BD46" s="458" t="s">
        <v>97</v>
      </c>
      <c r="BE46" s="459"/>
      <c r="BF46" s="459"/>
      <c r="BG46" s="459"/>
      <c r="BH46" s="459"/>
      <c r="BI46" s="460"/>
      <c r="BJ46" s="211">
        <f t="shared" si="4"/>
        <v>0</v>
      </c>
      <c r="BM46" s="18"/>
      <c r="BN46" s="18"/>
      <c r="BP46" s="3"/>
      <c r="BQ46" s="3"/>
    </row>
    <row r="47" spans="1:69" ht="32.450000000000003" customHeight="1" thickBot="1" x14ac:dyDescent="0.25">
      <c r="A47" s="653"/>
      <c r="B47" s="662"/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4"/>
      <c r="P47" s="586"/>
      <c r="Q47" s="590"/>
      <c r="R47" s="590"/>
      <c r="S47" s="657"/>
      <c r="T47" s="586" t="s">
        <v>5</v>
      </c>
      <c r="U47" s="590"/>
      <c r="V47" s="655" t="s">
        <v>11</v>
      </c>
      <c r="W47" s="587"/>
      <c r="X47" s="573" t="s">
        <v>12</v>
      </c>
      <c r="Y47" s="574"/>
      <c r="Z47" s="574"/>
      <c r="AA47" s="574"/>
      <c r="AB47" s="574"/>
      <c r="AC47" s="574"/>
      <c r="AD47" s="574"/>
      <c r="AE47" s="609"/>
      <c r="AF47" s="584" t="s">
        <v>14</v>
      </c>
      <c r="AG47" s="583"/>
      <c r="AH47" s="583"/>
      <c r="AI47" s="583"/>
      <c r="AJ47" s="583"/>
      <c r="AK47" s="585"/>
      <c r="AL47" s="584" t="s">
        <v>15</v>
      </c>
      <c r="AM47" s="583"/>
      <c r="AN47" s="583"/>
      <c r="AO47" s="583"/>
      <c r="AP47" s="583"/>
      <c r="AQ47" s="585"/>
      <c r="AR47" s="584" t="s">
        <v>16</v>
      </c>
      <c r="AS47" s="583"/>
      <c r="AT47" s="583"/>
      <c r="AU47" s="583"/>
      <c r="AV47" s="583"/>
      <c r="AW47" s="585"/>
      <c r="AX47" s="584" t="s">
        <v>159</v>
      </c>
      <c r="AY47" s="583"/>
      <c r="AZ47" s="583"/>
      <c r="BA47" s="583"/>
      <c r="BB47" s="583"/>
      <c r="BC47" s="651"/>
      <c r="BD47" s="461"/>
      <c r="BE47" s="462"/>
      <c r="BF47" s="462"/>
      <c r="BG47" s="462"/>
      <c r="BH47" s="462"/>
      <c r="BI47" s="463"/>
      <c r="BJ47" s="211">
        <f t="shared" si="4"/>
        <v>0</v>
      </c>
      <c r="BM47" s="18"/>
      <c r="BN47" s="18"/>
      <c r="BP47" s="3"/>
      <c r="BQ47" s="3"/>
    </row>
    <row r="48" spans="1:69" ht="76.900000000000006" customHeight="1" x14ac:dyDescent="0.2">
      <c r="A48" s="653"/>
      <c r="B48" s="662"/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4"/>
      <c r="P48" s="586"/>
      <c r="Q48" s="590"/>
      <c r="R48" s="590"/>
      <c r="S48" s="657"/>
      <c r="T48" s="586"/>
      <c r="U48" s="590"/>
      <c r="V48" s="655"/>
      <c r="W48" s="587"/>
      <c r="X48" s="586" t="s">
        <v>13</v>
      </c>
      <c r="Y48" s="587"/>
      <c r="Z48" s="590" t="s">
        <v>98</v>
      </c>
      <c r="AA48" s="590"/>
      <c r="AB48" s="655" t="s">
        <v>99</v>
      </c>
      <c r="AC48" s="590"/>
      <c r="AD48" s="590" t="s">
        <v>70</v>
      </c>
      <c r="AE48" s="657"/>
      <c r="AF48" s="643" t="s">
        <v>153</v>
      </c>
      <c r="AG48" s="528"/>
      <c r="AH48" s="568"/>
      <c r="AI48" s="643" t="s">
        <v>416</v>
      </c>
      <c r="AJ48" s="528"/>
      <c r="AK48" s="529"/>
      <c r="AL48" s="644" t="s">
        <v>180</v>
      </c>
      <c r="AM48" s="528"/>
      <c r="AN48" s="529"/>
      <c r="AO48" s="643" t="s">
        <v>181</v>
      </c>
      <c r="AP48" s="528"/>
      <c r="AQ48" s="568"/>
      <c r="AR48" s="643" t="s">
        <v>154</v>
      </c>
      <c r="AS48" s="528"/>
      <c r="AT48" s="529"/>
      <c r="AU48" s="644" t="s">
        <v>155</v>
      </c>
      <c r="AV48" s="528"/>
      <c r="AW48" s="529"/>
      <c r="AX48" s="644" t="s">
        <v>189</v>
      </c>
      <c r="AY48" s="528"/>
      <c r="AZ48" s="568"/>
      <c r="BA48" s="641" t="s">
        <v>156</v>
      </c>
      <c r="BB48" s="642"/>
      <c r="BC48" s="642"/>
      <c r="BD48" s="461"/>
      <c r="BE48" s="462"/>
      <c r="BF48" s="462"/>
      <c r="BG48" s="462"/>
      <c r="BH48" s="462"/>
      <c r="BI48" s="463"/>
      <c r="BJ48" s="211">
        <f t="shared" si="4"/>
        <v>0</v>
      </c>
      <c r="BM48" s="18"/>
      <c r="BN48" s="18"/>
      <c r="BP48" s="3"/>
      <c r="BQ48" s="3"/>
    </row>
    <row r="49" spans="1:69" ht="185.25" customHeight="1" thickBot="1" x14ac:dyDescent="0.25">
      <c r="A49" s="654"/>
      <c r="B49" s="665"/>
      <c r="C49" s="66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7"/>
      <c r="P49" s="588"/>
      <c r="Q49" s="591"/>
      <c r="R49" s="591"/>
      <c r="S49" s="658"/>
      <c r="T49" s="588"/>
      <c r="U49" s="591"/>
      <c r="V49" s="656"/>
      <c r="W49" s="589"/>
      <c r="X49" s="588"/>
      <c r="Y49" s="589"/>
      <c r="Z49" s="591"/>
      <c r="AA49" s="591"/>
      <c r="AB49" s="656"/>
      <c r="AC49" s="591"/>
      <c r="AD49" s="591"/>
      <c r="AE49" s="658"/>
      <c r="AF49" s="104" t="s">
        <v>3</v>
      </c>
      <c r="AG49" s="239" t="s">
        <v>17</v>
      </c>
      <c r="AH49" s="107" t="s">
        <v>18</v>
      </c>
      <c r="AI49" s="104" t="s">
        <v>3</v>
      </c>
      <c r="AJ49" s="239" t="s">
        <v>17</v>
      </c>
      <c r="AK49" s="109" t="s">
        <v>18</v>
      </c>
      <c r="AL49" s="241" t="s">
        <v>3</v>
      </c>
      <c r="AM49" s="239" t="s">
        <v>17</v>
      </c>
      <c r="AN49" s="240" t="s">
        <v>18</v>
      </c>
      <c r="AO49" s="238" t="s">
        <v>3</v>
      </c>
      <c r="AP49" s="239" t="s">
        <v>17</v>
      </c>
      <c r="AQ49" s="242" t="s">
        <v>18</v>
      </c>
      <c r="AR49" s="238" t="s">
        <v>3</v>
      </c>
      <c r="AS49" s="239" t="s">
        <v>17</v>
      </c>
      <c r="AT49" s="240" t="s">
        <v>18</v>
      </c>
      <c r="AU49" s="241" t="s">
        <v>3</v>
      </c>
      <c r="AV49" s="239" t="s">
        <v>17</v>
      </c>
      <c r="AW49" s="240" t="s">
        <v>18</v>
      </c>
      <c r="AX49" s="241" t="s">
        <v>3</v>
      </c>
      <c r="AY49" s="239" t="s">
        <v>17</v>
      </c>
      <c r="AZ49" s="242" t="s">
        <v>18</v>
      </c>
      <c r="BA49" s="238" t="s">
        <v>3</v>
      </c>
      <c r="BB49" s="239" t="s">
        <v>17</v>
      </c>
      <c r="BC49" s="242" t="s">
        <v>18</v>
      </c>
      <c r="BD49" s="855"/>
      <c r="BE49" s="856"/>
      <c r="BF49" s="856"/>
      <c r="BG49" s="856"/>
      <c r="BH49" s="856"/>
      <c r="BI49" s="857"/>
      <c r="BJ49" s="211">
        <f t="shared" si="4"/>
        <v>0</v>
      </c>
      <c r="BM49" s="18"/>
      <c r="BN49" s="18"/>
      <c r="BP49" s="3"/>
      <c r="BQ49" s="3"/>
    </row>
    <row r="50" spans="1:69" ht="45.75" customHeight="1" x14ac:dyDescent="0.2">
      <c r="A50" s="396" t="s">
        <v>151</v>
      </c>
      <c r="B50" s="439" t="s">
        <v>280</v>
      </c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P50" s="454">
        <v>5</v>
      </c>
      <c r="Q50" s="455"/>
      <c r="R50" s="455"/>
      <c r="S50" s="567"/>
      <c r="T50" s="454">
        <f t="shared" ref="T50" si="9">SUM(AF50,AI50,AL50,AO50,AR50,AU50,AX50,BA50)</f>
        <v>108</v>
      </c>
      <c r="U50" s="455"/>
      <c r="V50" s="535">
        <f t="shared" ref="V50:V68" si="10">SUM(AG50,AJ50,AM50,AP50,AS50,AV50,AY50,BB50)</f>
        <v>50</v>
      </c>
      <c r="W50" s="567"/>
      <c r="X50" s="535">
        <v>26</v>
      </c>
      <c r="Y50" s="677"/>
      <c r="Z50" s="455">
        <v>24</v>
      </c>
      <c r="AA50" s="455"/>
      <c r="AB50" s="535"/>
      <c r="AC50" s="455"/>
      <c r="AD50" s="455"/>
      <c r="AE50" s="567"/>
      <c r="AF50" s="106"/>
      <c r="AG50" s="265"/>
      <c r="AH50" s="108"/>
      <c r="AI50" s="106"/>
      <c r="AJ50" s="265"/>
      <c r="AK50" s="110"/>
      <c r="AL50" s="108"/>
      <c r="AM50" s="265"/>
      <c r="AN50" s="110"/>
      <c r="AO50" s="264"/>
      <c r="AP50" s="265"/>
      <c r="AQ50" s="258"/>
      <c r="AR50" s="300">
        <v>108</v>
      </c>
      <c r="AS50" s="267">
        <v>50</v>
      </c>
      <c r="AT50" s="266">
        <v>3</v>
      </c>
      <c r="AU50" s="300"/>
      <c r="AV50" s="267"/>
      <c r="AW50" s="266"/>
      <c r="AX50" s="257"/>
      <c r="AY50" s="265"/>
      <c r="AZ50" s="258"/>
      <c r="BA50" s="264"/>
      <c r="BB50" s="265"/>
      <c r="BC50" s="258"/>
      <c r="BD50" s="573" t="s">
        <v>133</v>
      </c>
      <c r="BE50" s="574"/>
      <c r="BF50" s="574"/>
      <c r="BG50" s="574"/>
      <c r="BH50" s="574"/>
      <c r="BI50" s="603"/>
      <c r="BJ50" s="211">
        <f t="shared" si="4"/>
        <v>50</v>
      </c>
      <c r="BM50" s="18"/>
      <c r="BN50" s="18"/>
      <c r="BP50" s="3"/>
      <c r="BQ50" s="3"/>
    </row>
    <row r="51" spans="1:69" ht="39" customHeight="1" x14ac:dyDescent="0.2">
      <c r="A51" s="147" t="s">
        <v>174</v>
      </c>
      <c r="B51" s="476" t="s">
        <v>178</v>
      </c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8"/>
      <c r="P51" s="454">
        <v>2</v>
      </c>
      <c r="Q51" s="455"/>
      <c r="R51" s="455">
        <v>1</v>
      </c>
      <c r="S51" s="567"/>
      <c r="T51" s="454">
        <f>SUM(AF51,AI51,AL51,AO51,AR51,AU51,AX51,BA51)</f>
        <v>212</v>
      </c>
      <c r="U51" s="455"/>
      <c r="V51" s="535">
        <v>84</v>
      </c>
      <c r="W51" s="567"/>
      <c r="X51" s="535">
        <v>50</v>
      </c>
      <c r="Y51" s="677"/>
      <c r="Z51" s="455">
        <v>16</v>
      </c>
      <c r="AA51" s="455"/>
      <c r="AB51" s="535">
        <v>18</v>
      </c>
      <c r="AC51" s="455"/>
      <c r="AD51" s="455"/>
      <c r="AE51" s="567"/>
      <c r="AF51" s="106">
        <v>100</v>
      </c>
      <c r="AG51" s="265">
        <v>34</v>
      </c>
      <c r="AH51" s="108">
        <v>3</v>
      </c>
      <c r="AI51" s="106">
        <v>112</v>
      </c>
      <c r="AJ51" s="265">
        <v>50</v>
      </c>
      <c r="AK51" s="110">
        <v>3</v>
      </c>
      <c r="AL51" s="108"/>
      <c r="AM51" s="265"/>
      <c r="AN51" s="110"/>
      <c r="AO51" s="264"/>
      <c r="AP51" s="265"/>
      <c r="AQ51" s="258"/>
      <c r="AR51" s="264"/>
      <c r="AS51" s="265"/>
      <c r="AT51" s="263"/>
      <c r="AU51" s="264"/>
      <c r="AV51" s="265"/>
      <c r="AW51" s="263"/>
      <c r="AX51" s="257"/>
      <c r="AY51" s="265"/>
      <c r="AZ51" s="258"/>
      <c r="BA51" s="264"/>
      <c r="BB51" s="265"/>
      <c r="BC51" s="258"/>
      <c r="BD51" s="411" t="s">
        <v>134</v>
      </c>
      <c r="BE51" s="412"/>
      <c r="BF51" s="412"/>
      <c r="BG51" s="412"/>
      <c r="BH51" s="412"/>
      <c r="BI51" s="413"/>
      <c r="BJ51" s="211">
        <f t="shared" si="4"/>
        <v>84</v>
      </c>
      <c r="BM51" s="18"/>
      <c r="BN51" s="18"/>
      <c r="BP51" s="3"/>
      <c r="BQ51" s="3"/>
    </row>
    <row r="52" spans="1:69" ht="46.5" customHeight="1" x14ac:dyDescent="0.2">
      <c r="A52" s="147" t="s">
        <v>177</v>
      </c>
      <c r="B52" s="476" t="s">
        <v>341</v>
      </c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8"/>
      <c r="P52" s="454">
        <v>3</v>
      </c>
      <c r="Q52" s="455"/>
      <c r="R52" s="455"/>
      <c r="S52" s="567"/>
      <c r="T52" s="454">
        <f>SUM(AF52,AI52,AL52,AO52,AR52,AU52,AX52,BA52)</f>
        <v>120</v>
      </c>
      <c r="U52" s="455"/>
      <c r="V52" s="535">
        <f>SUM(AG52,AJ52,AM52,AP52,AS52,AV52,AY52,BB52)</f>
        <v>68</v>
      </c>
      <c r="W52" s="567"/>
      <c r="X52" s="535">
        <v>34</v>
      </c>
      <c r="Y52" s="677"/>
      <c r="Z52" s="455">
        <v>16</v>
      </c>
      <c r="AA52" s="455"/>
      <c r="AB52" s="535">
        <v>18</v>
      </c>
      <c r="AC52" s="455"/>
      <c r="AD52" s="455"/>
      <c r="AE52" s="567"/>
      <c r="AF52" s="106"/>
      <c r="AG52" s="265"/>
      <c r="AH52" s="108"/>
      <c r="AI52" s="106"/>
      <c r="AJ52" s="265"/>
      <c r="AK52" s="110"/>
      <c r="AL52" s="108">
        <v>120</v>
      </c>
      <c r="AM52" s="265">
        <v>68</v>
      </c>
      <c r="AN52" s="110">
        <v>3</v>
      </c>
      <c r="AO52" s="264"/>
      <c r="AP52" s="265"/>
      <c r="AQ52" s="258"/>
      <c r="AR52" s="264"/>
      <c r="AS52" s="265"/>
      <c r="AT52" s="263"/>
      <c r="AU52" s="264"/>
      <c r="AV52" s="265"/>
      <c r="AW52" s="263"/>
      <c r="AX52" s="257"/>
      <c r="AY52" s="265"/>
      <c r="AZ52" s="258"/>
      <c r="BA52" s="264"/>
      <c r="BB52" s="265"/>
      <c r="BC52" s="258"/>
      <c r="BD52" s="411" t="s">
        <v>241</v>
      </c>
      <c r="BE52" s="412"/>
      <c r="BF52" s="412"/>
      <c r="BG52" s="412"/>
      <c r="BH52" s="412"/>
      <c r="BI52" s="413"/>
      <c r="BJ52" s="211">
        <f t="shared" si="4"/>
        <v>68</v>
      </c>
      <c r="BM52" s="18"/>
      <c r="BN52" s="18"/>
      <c r="BP52" s="3"/>
      <c r="BQ52" s="3"/>
    </row>
    <row r="53" spans="1:69" ht="66.75" customHeight="1" x14ac:dyDescent="0.2">
      <c r="A53" s="147" t="s">
        <v>179</v>
      </c>
      <c r="B53" s="476" t="s">
        <v>176</v>
      </c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8"/>
      <c r="P53" s="454">
        <v>6</v>
      </c>
      <c r="Q53" s="455"/>
      <c r="R53" s="455"/>
      <c r="S53" s="567"/>
      <c r="T53" s="454">
        <f>SUM(AF53,AI53,AL53,AO53,AR53,AU53,AX53,BA53)</f>
        <v>216</v>
      </c>
      <c r="U53" s="455"/>
      <c r="V53" s="535">
        <f>SUM(AG53,AJ53,AM53,AP53,AS53,AV53,AY53,BB53)</f>
        <v>86</v>
      </c>
      <c r="W53" s="567"/>
      <c r="X53" s="535">
        <v>40</v>
      </c>
      <c r="Y53" s="677"/>
      <c r="Z53" s="455"/>
      <c r="AA53" s="455"/>
      <c r="AB53" s="535">
        <v>46</v>
      </c>
      <c r="AC53" s="455"/>
      <c r="AD53" s="455"/>
      <c r="AE53" s="567"/>
      <c r="AF53" s="106"/>
      <c r="AG53" s="265"/>
      <c r="AH53" s="108"/>
      <c r="AI53" s="106"/>
      <c r="AJ53" s="265"/>
      <c r="AK53" s="110"/>
      <c r="AL53" s="108"/>
      <c r="AM53" s="265"/>
      <c r="AN53" s="110"/>
      <c r="AO53" s="264"/>
      <c r="AP53" s="265"/>
      <c r="AQ53" s="258"/>
      <c r="AR53" s="264"/>
      <c r="AS53" s="265"/>
      <c r="AT53" s="263"/>
      <c r="AU53" s="264">
        <v>216</v>
      </c>
      <c r="AV53" s="265">
        <v>86</v>
      </c>
      <c r="AW53" s="263">
        <v>6</v>
      </c>
      <c r="AX53" s="257"/>
      <c r="AY53" s="265"/>
      <c r="AZ53" s="258"/>
      <c r="BA53" s="264"/>
      <c r="BB53" s="265"/>
      <c r="BC53" s="258"/>
      <c r="BD53" s="411" t="s">
        <v>242</v>
      </c>
      <c r="BE53" s="412"/>
      <c r="BF53" s="412"/>
      <c r="BG53" s="412"/>
      <c r="BH53" s="412"/>
      <c r="BI53" s="413"/>
      <c r="BJ53" s="211">
        <f t="shared" si="4"/>
        <v>86</v>
      </c>
      <c r="BM53" s="18"/>
      <c r="BN53" s="18"/>
      <c r="BP53" s="3"/>
      <c r="BQ53" s="3"/>
    </row>
    <row r="54" spans="1:69" ht="41.25" customHeight="1" x14ac:dyDescent="0.2">
      <c r="A54" s="147" t="s">
        <v>191</v>
      </c>
      <c r="B54" s="476" t="s">
        <v>196</v>
      </c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8"/>
      <c r="P54" s="445"/>
      <c r="Q54" s="446"/>
      <c r="R54" s="446"/>
      <c r="S54" s="448"/>
      <c r="T54" s="445"/>
      <c r="U54" s="446"/>
      <c r="V54" s="447"/>
      <c r="W54" s="448"/>
      <c r="X54" s="447"/>
      <c r="Y54" s="449"/>
      <c r="Z54" s="446"/>
      <c r="AA54" s="446"/>
      <c r="AB54" s="447"/>
      <c r="AC54" s="446"/>
      <c r="AD54" s="446"/>
      <c r="AE54" s="448"/>
      <c r="AF54" s="259"/>
      <c r="AG54" s="252"/>
      <c r="AH54" s="260"/>
      <c r="AI54" s="259"/>
      <c r="AJ54" s="252"/>
      <c r="AK54" s="273"/>
      <c r="AL54" s="260"/>
      <c r="AM54" s="252"/>
      <c r="AN54" s="273"/>
      <c r="AO54" s="251"/>
      <c r="AP54" s="252"/>
      <c r="AQ54" s="272"/>
      <c r="AR54" s="251"/>
      <c r="AS54" s="252"/>
      <c r="AT54" s="250"/>
      <c r="AU54" s="251"/>
      <c r="AV54" s="252"/>
      <c r="AW54" s="250"/>
      <c r="AX54" s="249"/>
      <c r="AY54" s="252"/>
      <c r="AZ54" s="272"/>
      <c r="BA54" s="222"/>
      <c r="BB54" s="223"/>
      <c r="BC54" s="262"/>
      <c r="BD54" s="411"/>
      <c r="BE54" s="412"/>
      <c r="BF54" s="412"/>
      <c r="BG54" s="412"/>
      <c r="BH54" s="412"/>
      <c r="BI54" s="413"/>
      <c r="BJ54" s="211">
        <f t="shared" si="4"/>
        <v>0</v>
      </c>
      <c r="BM54" s="18"/>
      <c r="BN54" s="18"/>
      <c r="BP54" s="3"/>
      <c r="BQ54" s="3"/>
    </row>
    <row r="55" spans="1:69" ht="43.5" customHeight="1" x14ac:dyDescent="0.2">
      <c r="A55" s="557" t="s">
        <v>342</v>
      </c>
      <c r="B55" s="439" t="s">
        <v>175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1"/>
      <c r="P55" s="454">
        <v>1.2</v>
      </c>
      <c r="Q55" s="455"/>
      <c r="R55" s="455"/>
      <c r="S55" s="567"/>
      <c r="T55" s="454">
        <f>SUM(AF55,AI55,AL55,AO55,AR55,AU55,AX55,BA55)</f>
        <v>216</v>
      </c>
      <c r="U55" s="455"/>
      <c r="V55" s="535">
        <f>SUM(AG55,AJ55,AM55,AP55,AS55,AV55,AY55,BB55)</f>
        <v>120</v>
      </c>
      <c r="W55" s="567"/>
      <c r="X55" s="535">
        <v>56</v>
      </c>
      <c r="Y55" s="677"/>
      <c r="Z55" s="455">
        <v>64</v>
      </c>
      <c r="AA55" s="455"/>
      <c r="AB55" s="535"/>
      <c r="AC55" s="455"/>
      <c r="AD55" s="455"/>
      <c r="AE55" s="567"/>
      <c r="AF55" s="106">
        <v>108</v>
      </c>
      <c r="AG55" s="265">
        <v>60</v>
      </c>
      <c r="AH55" s="108">
        <v>3</v>
      </c>
      <c r="AI55" s="106">
        <v>108</v>
      </c>
      <c r="AJ55" s="265">
        <v>60</v>
      </c>
      <c r="AK55" s="110">
        <v>3</v>
      </c>
      <c r="AL55" s="108"/>
      <c r="AM55" s="265"/>
      <c r="AN55" s="110"/>
      <c r="AO55" s="264"/>
      <c r="AP55" s="265"/>
      <c r="AQ55" s="258"/>
      <c r="AR55" s="264"/>
      <c r="AS55" s="265"/>
      <c r="AT55" s="263"/>
      <c r="AU55" s="264"/>
      <c r="AV55" s="265"/>
      <c r="AW55" s="263"/>
      <c r="AX55" s="257"/>
      <c r="AY55" s="265"/>
      <c r="AZ55" s="258"/>
      <c r="BA55" s="264"/>
      <c r="BB55" s="265"/>
      <c r="BC55" s="258"/>
      <c r="BD55" s="411" t="s">
        <v>403</v>
      </c>
      <c r="BE55" s="412"/>
      <c r="BF55" s="412"/>
      <c r="BG55" s="412"/>
      <c r="BH55" s="412"/>
      <c r="BI55" s="413"/>
      <c r="BJ55" s="211">
        <f t="shared" si="4"/>
        <v>120</v>
      </c>
      <c r="BM55" s="18"/>
      <c r="BN55" s="18"/>
      <c r="BP55" s="3"/>
      <c r="BQ55" s="3"/>
    </row>
    <row r="56" spans="1:69" s="215" customFormat="1" ht="95.25" customHeight="1" x14ac:dyDescent="0.35">
      <c r="A56" s="558"/>
      <c r="B56" s="439" t="s">
        <v>397</v>
      </c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1"/>
      <c r="P56" s="436"/>
      <c r="Q56" s="437"/>
      <c r="R56" s="437"/>
      <c r="S56" s="438"/>
      <c r="T56" s="450">
        <f>SUM(AF56,AI56,AL56,AO56,AR56,AU56,AX56)</f>
        <v>30</v>
      </c>
      <c r="U56" s="437"/>
      <c r="V56" s="437"/>
      <c r="W56" s="451"/>
      <c r="X56" s="436"/>
      <c r="Y56" s="437"/>
      <c r="Z56" s="437"/>
      <c r="AA56" s="437"/>
      <c r="AB56" s="437"/>
      <c r="AC56" s="437"/>
      <c r="AD56" s="437"/>
      <c r="AE56" s="438"/>
      <c r="AF56" s="261"/>
      <c r="AG56" s="223"/>
      <c r="AH56" s="262"/>
      <c r="AI56" s="222">
        <v>30</v>
      </c>
      <c r="AJ56" s="223"/>
      <c r="AK56" s="262">
        <v>1</v>
      </c>
      <c r="AL56" s="222"/>
      <c r="AM56" s="223"/>
      <c r="AN56" s="224"/>
      <c r="AO56" s="261"/>
      <c r="AP56" s="223"/>
      <c r="AQ56" s="262"/>
      <c r="AR56" s="222"/>
      <c r="AS56" s="223"/>
      <c r="AT56" s="224"/>
      <c r="AU56" s="222"/>
      <c r="AV56" s="223"/>
      <c r="AW56" s="224"/>
      <c r="AX56" s="261"/>
      <c r="AY56" s="223"/>
      <c r="AZ56" s="262"/>
      <c r="BA56" s="222"/>
      <c r="BB56" s="223"/>
      <c r="BC56" s="262"/>
      <c r="BD56" s="411" t="s">
        <v>446</v>
      </c>
      <c r="BE56" s="412"/>
      <c r="BF56" s="412"/>
      <c r="BG56" s="412"/>
      <c r="BH56" s="412"/>
      <c r="BI56" s="413"/>
      <c r="BJ56" s="211">
        <f t="shared" si="4"/>
        <v>0</v>
      </c>
      <c r="BK56" s="6"/>
      <c r="BL56" s="6"/>
      <c r="BM56" s="58"/>
      <c r="BN56" s="58"/>
      <c r="BO56" s="58"/>
    </row>
    <row r="57" spans="1:69" ht="42" customHeight="1" x14ac:dyDescent="0.2">
      <c r="A57" s="721" t="s">
        <v>343</v>
      </c>
      <c r="B57" s="439" t="s">
        <v>199</v>
      </c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1"/>
      <c r="P57" s="445">
        <v>3</v>
      </c>
      <c r="Q57" s="446"/>
      <c r="R57" s="446"/>
      <c r="S57" s="448"/>
      <c r="T57" s="445">
        <f t="shared" ref="T57:T58" si="11">SUM(AF57,AI57,AL57,AO57,AR57,AU57,AX57,BA57)</f>
        <v>216</v>
      </c>
      <c r="U57" s="446"/>
      <c r="V57" s="447">
        <f t="shared" ref="V57:V58" si="12">SUM(AG57,AJ57,AM57,AP57,AS57,AV57,AY57,BB57)</f>
        <v>80</v>
      </c>
      <c r="W57" s="448"/>
      <c r="X57" s="447">
        <v>48</v>
      </c>
      <c r="Y57" s="449"/>
      <c r="Z57" s="446">
        <v>32</v>
      </c>
      <c r="AA57" s="446"/>
      <c r="AB57" s="447"/>
      <c r="AC57" s="446"/>
      <c r="AD57" s="446"/>
      <c r="AE57" s="448"/>
      <c r="AF57" s="259"/>
      <c r="AG57" s="252"/>
      <c r="AH57" s="260"/>
      <c r="AI57" s="259"/>
      <c r="AJ57" s="252"/>
      <c r="AK57" s="273"/>
      <c r="AL57" s="260">
        <v>216</v>
      </c>
      <c r="AM57" s="252">
        <v>80</v>
      </c>
      <c r="AN57" s="273">
        <v>6</v>
      </c>
      <c r="AO57" s="251"/>
      <c r="AP57" s="223"/>
      <c r="AQ57" s="262"/>
      <c r="AR57" s="222"/>
      <c r="AS57" s="223"/>
      <c r="AT57" s="224"/>
      <c r="AU57" s="222"/>
      <c r="AV57" s="223"/>
      <c r="AW57" s="224"/>
      <c r="AX57" s="261"/>
      <c r="AY57" s="223"/>
      <c r="AZ57" s="262"/>
      <c r="BA57" s="222"/>
      <c r="BB57" s="223"/>
      <c r="BC57" s="262"/>
      <c r="BD57" s="411" t="s">
        <v>244</v>
      </c>
      <c r="BE57" s="412"/>
      <c r="BF57" s="412"/>
      <c r="BG57" s="412"/>
      <c r="BH57" s="412"/>
      <c r="BI57" s="413"/>
      <c r="BJ57" s="211">
        <f t="shared" si="4"/>
        <v>80</v>
      </c>
      <c r="BM57" s="18"/>
      <c r="BN57" s="18"/>
      <c r="BP57" s="3"/>
      <c r="BQ57" s="3"/>
    </row>
    <row r="58" spans="1:69" ht="94.5" customHeight="1" x14ac:dyDescent="0.2">
      <c r="A58" s="721"/>
      <c r="B58" s="439" t="s">
        <v>286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1"/>
      <c r="P58" s="436"/>
      <c r="Q58" s="437"/>
      <c r="R58" s="437"/>
      <c r="S58" s="438"/>
      <c r="T58" s="436">
        <f t="shared" si="11"/>
        <v>30</v>
      </c>
      <c r="U58" s="437"/>
      <c r="V58" s="450">
        <f t="shared" si="12"/>
        <v>0</v>
      </c>
      <c r="W58" s="438"/>
      <c r="X58" s="450"/>
      <c r="Y58" s="451"/>
      <c r="Z58" s="437"/>
      <c r="AA58" s="437"/>
      <c r="AB58" s="450"/>
      <c r="AC58" s="437"/>
      <c r="AD58" s="437"/>
      <c r="AE58" s="438"/>
      <c r="AF58" s="308"/>
      <c r="AG58" s="223"/>
      <c r="AH58" s="309"/>
      <c r="AI58" s="308"/>
      <c r="AJ58" s="223"/>
      <c r="AK58" s="310"/>
      <c r="AL58" s="309">
        <v>30</v>
      </c>
      <c r="AM58" s="223"/>
      <c r="AN58" s="310">
        <v>1</v>
      </c>
      <c r="AO58" s="222"/>
      <c r="AP58" s="223"/>
      <c r="AQ58" s="262"/>
      <c r="AR58" s="222"/>
      <c r="AS58" s="223"/>
      <c r="AT58" s="224"/>
      <c r="AU58" s="222"/>
      <c r="AV58" s="223"/>
      <c r="AW58" s="224"/>
      <c r="AX58" s="261"/>
      <c r="AY58" s="223"/>
      <c r="AZ58" s="262"/>
      <c r="BA58" s="222"/>
      <c r="BB58" s="223"/>
      <c r="BC58" s="262"/>
      <c r="BD58" s="858" t="s">
        <v>446</v>
      </c>
      <c r="BE58" s="859"/>
      <c r="BF58" s="859"/>
      <c r="BG58" s="859"/>
      <c r="BH58" s="859"/>
      <c r="BI58" s="860"/>
      <c r="BJ58" s="211">
        <f t="shared" si="4"/>
        <v>0</v>
      </c>
      <c r="BM58" s="18"/>
      <c r="BN58" s="18"/>
      <c r="BP58" s="3"/>
      <c r="BQ58" s="3"/>
    </row>
    <row r="59" spans="1:69" ht="69" customHeight="1" x14ac:dyDescent="0.2">
      <c r="A59" s="721" t="s">
        <v>344</v>
      </c>
      <c r="B59" s="694" t="s">
        <v>202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6"/>
      <c r="P59" s="436">
        <v>4</v>
      </c>
      <c r="Q59" s="437"/>
      <c r="R59" s="437"/>
      <c r="S59" s="438"/>
      <c r="T59" s="436">
        <f t="shared" ref="T59:T69" si="13">SUM(AF59,AI59,AL59,AO59,AR59,AU59,AX59,BA59)</f>
        <v>216</v>
      </c>
      <c r="U59" s="437"/>
      <c r="V59" s="450">
        <f t="shared" si="10"/>
        <v>84</v>
      </c>
      <c r="W59" s="438"/>
      <c r="X59" s="450">
        <v>36</v>
      </c>
      <c r="Y59" s="451"/>
      <c r="Z59" s="437">
        <v>32</v>
      </c>
      <c r="AA59" s="437"/>
      <c r="AB59" s="450">
        <v>16</v>
      </c>
      <c r="AC59" s="437"/>
      <c r="AD59" s="437"/>
      <c r="AE59" s="438"/>
      <c r="AF59" s="308"/>
      <c r="AG59" s="223"/>
      <c r="AH59" s="309"/>
      <c r="AI59" s="308"/>
      <c r="AJ59" s="223"/>
      <c r="AK59" s="310"/>
      <c r="AL59" s="309"/>
      <c r="AM59" s="223"/>
      <c r="AN59" s="310"/>
      <c r="AO59" s="308">
        <v>216</v>
      </c>
      <c r="AP59" s="223">
        <v>84</v>
      </c>
      <c r="AQ59" s="262">
        <v>6</v>
      </c>
      <c r="AR59" s="222"/>
      <c r="AS59" s="223"/>
      <c r="AT59" s="224"/>
      <c r="AU59" s="222"/>
      <c r="AV59" s="223"/>
      <c r="AW59" s="224"/>
      <c r="AX59" s="261"/>
      <c r="AY59" s="223"/>
      <c r="AZ59" s="262"/>
      <c r="BA59" s="222"/>
      <c r="BB59" s="223"/>
      <c r="BC59" s="262"/>
      <c r="BD59" s="411" t="s">
        <v>245</v>
      </c>
      <c r="BE59" s="412"/>
      <c r="BF59" s="412"/>
      <c r="BG59" s="412"/>
      <c r="BH59" s="412"/>
      <c r="BI59" s="413"/>
      <c r="BJ59" s="211">
        <f t="shared" si="4"/>
        <v>84</v>
      </c>
      <c r="BM59" s="18"/>
      <c r="BN59" s="18"/>
      <c r="BP59" s="3"/>
      <c r="BQ59" s="3"/>
    </row>
    <row r="60" spans="1:69" ht="99" customHeight="1" x14ac:dyDescent="0.2">
      <c r="A60" s="721"/>
      <c r="B60" s="694" t="s">
        <v>348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6"/>
      <c r="P60" s="436"/>
      <c r="Q60" s="437"/>
      <c r="R60" s="437"/>
      <c r="S60" s="438"/>
      <c r="T60" s="436">
        <f t="shared" si="13"/>
        <v>40</v>
      </c>
      <c r="U60" s="437"/>
      <c r="V60" s="450">
        <f t="shared" si="10"/>
        <v>0</v>
      </c>
      <c r="W60" s="438"/>
      <c r="X60" s="450"/>
      <c r="Y60" s="451"/>
      <c r="Z60" s="437"/>
      <c r="AA60" s="437"/>
      <c r="AB60" s="450"/>
      <c r="AC60" s="437"/>
      <c r="AD60" s="437"/>
      <c r="AE60" s="438"/>
      <c r="AF60" s="308"/>
      <c r="AG60" s="223"/>
      <c r="AH60" s="309"/>
      <c r="AI60" s="308"/>
      <c r="AJ60" s="223"/>
      <c r="AK60" s="310"/>
      <c r="AL60" s="309"/>
      <c r="AM60" s="223"/>
      <c r="AN60" s="310"/>
      <c r="AO60" s="308">
        <v>40</v>
      </c>
      <c r="AP60" s="223"/>
      <c r="AQ60" s="262">
        <v>1</v>
      </c>
      <c r="AR60" s="222"/>
      <c r="AS60" s="223"/>
      <c r="AT60" s="224"/>
      <c r="AU60" s="222"/>
      <c r="AV60" s="223"/>
      <c r="AW60" s="224"/>
      <c r="AX60" s="261"/>
      <c r="AY60" s="223"/>
      <c r="AZ60" s="262"/>
      <c r="BA60" s="222"/>
      <c r="BB60" s="223"/>
      <c r="BC60" s="262"/>
      <c r="BD60" s="411" t="s">
        <v>446</v>
      </c>
      <c r="BE60" s="412"/>
      <c r="BF60" s="412"/>
      <c r="BG60" s="412"/>
      <c r="BH60" s="412"/>
      <c r="BI60" s="413"/>
      <c r="BJ60" s="211">
        <f t="shared" si="4"/>
        <v>0</v>
      </c>
      <c r="BM60" s="18"/>
      <c r="BN60" s="18"/>
      <c r="BP60" s="3"/>
      <c r="BQ60" s="3"/>
    </row>
    <row r="61" spans="1:69" ht="67.5" customHeight="1" x14ac:dyDescent="0.2">
      <c r="A61" s="271" t="s">
        <v>345</v>
      </c>
      <c r="B61" s="694" t="s">
        <v>221</v>
      </c>
      <c r="C61" s="695"/>
      <c r="D61" s="695"/>
      <c r="E61" s="695"/>
      <c r="F61" s="695"/>
      <c r="G61" s="695"/>
      <c r="H61" s="695"/>
      <c r="I61" s="695"/>
      <c r="J61" s="695"/>
      <c r="K61" s="695"/>
      <c r="L61" s="695"/>
      <c r="M61" s="695"/>
      <c r="N61" s="695"/>
      <c r="O61" s="696"/>
      <c r="P61" s="436">
        <v>5</v>
      </c>
      <c r="Q61" s="437"/>
      <c r="R61" s="437"/>
      <c r="S61" s="438"/>
      <c r="T61" s="436">
        <f t="shared" si="13"/>
        <v>108</v>
      </c>
      <c r="U61" s="437"/>
      <c r="V61" s="450">
        <f t="shared" si="10"/>
        <v>50</v>
      </c>
      <c r="W61" s="438"/>
      <c r="X61" s="450">
        <v>34</v>
      </c>
      <c r="Y61" s="451"/>
      <c r="Z61" s="437">
        <v>16</v>
      </c>
      <c r="AA61" s="437"/>
      <c r="AB61" s="450"/>
      <c r="AC61" s="437"/>
      <c r="AD61" s="437"/>
      <c r="AE61" s="438"/>
      <c r="AF61" s="308"/>
      <c r="AG61" s="223"/>
      <c r="AH61" s="309"/>
      <c r="AI61" s="308"/>
      <c r="AJ61" s="223"/>
      <c r="AK61" s="310"/>
      <c r="AL61" s="309"/>
      <c r="AM61" s="223"/>
      <c r="AN61" s="310"/>
      <c r="AO61" s="308"/>
      <c r="AP61" s="223"/>
      <c r="AQ61" s="262"/>
      <c r="AR61" s="222">
        <v>108</v>
      </c>
      <c r="AS61" s="223">
        <v>50</v>
      </c>
      <c r="AT61" s="224">
        <v>3</v>
      </c>
      <c r="AU61" s="222"/>
      <c r="AV61" s="223"/>
      <c r="AW61" s="224"/>
      <c r="AX61" s="261"/>
      <c r="AY61" s="223"/>
      <c r="AZ61" s="262"/>
      <c r="BA61" s="222"/>
      <c r="BB61" s="223"/>
      <c r="BC61" s="262"/>
      <c r="BD61" s="411" t="s">
        <v>246</v>
      </c>
      <c r="BE61" s="412"/>
      <c r="BF61" s="412"/>
      <c r="BG61" s="412"/>
      <c r="BH61" s="412"/>
      <c r="BI61" s="413"/>
      <c r="BJ61" s="211">
        <f t="shared" si="4"/>
        <v>50</v>
      </c>
      <c r="BM61" s="19"/>
      <c r="BN61" s="19"/>
      <c r="BO61" s="19"/>
      <c r="BP61" s="3"/>
      <c r="BQ61" s="3"/>
    </row>
    <row r="62" spans="1:69" ht="75" customHeight="1" x14ac:dyDescent="0.2">
      <c r="A62" s="147" t="s">
        <v>197</v>
      </c>
      <c r="B62" s="878" t="s">
        <v>442</v>
      </c>
      <c r="C62" s="879"/>
      <c r="D62" s="879"/>
      <c r="E62" s="879"/>
      <c r="F62" s="879"/>
      <c r="G62" s="879"/>
      <c r="H62" s="879"/>
      <c r="I62" s="879"/>
      <c r="J62" s="879"/>
      <c r="K62" s="879"/>
      <c r="L62" s="879"/>
      <c r="M62" s="879"/>
      <c r="N62" s="879"/>
      <c r="O62" s="880"/>
      <c r="P62" s="436"/>
      <c r="Q62" s="437"/>
      <c r="R62" s="437"/>
      <c r="S62" s="438"/>
      <c r="T62" s="445"/>
      <c r="U62" s="446"/>
      <c r="V62" s="447"/>
      <c r="W62" s="448"/>
      <c r="X62" s="447"/>
      <c r="Y62" s="449"/>
      <c r="Z62" s="446"/>
      <c r="AA62" s="446"/>
      <c r="AB62" s="447"/>
      <c r="AC62" s="446"/>
      <c r="AD62" s="437"/>
      <c r="AE62" s="438"/>
      <c r="AF62" s="308"/>
      <c r="AG62" s="223"/>
      <c r="AH62" s="309"/>
      <c r="AI62" s="308"/>
      <c r="AJ62" s="223"/>
      <c r="AK62" s="310"/>
      <c r="AL62" s="261"/>
      <c r="AM62" s="223"/>
      <c r="AN62" s="224"/>
      <c r="AO62" s="308"/>
      <c r="AP62" s="223"/>
      <c r="AQ62" s="262"/>
      <c r="AR62" s="222"/>
      <c r="AS62" s="223"/>
      <c r="AT62" s="224"/>
      <c r="AU62" s="222"/>
      <c r="AV62" s="223"/>
      <c r="AW62" s="224"/>
      <c r="AX62" s="261"/>
      <c r="AY62" s="223"/>
      <c r="AZ62" s="262"/>
      <c r="BA62" s="222"/>
      <c r="BB62" s="223"/>
      <c r="BC62" s="262"/>
      <c r="BD62" s="411"/>
      <c r="BE62" s="412"/>
      <c r="BF62" s="412"/>
      <c r="BG62" s="412"/>
      <c r="BH62" s="412"/>
      <c r="BI62" s="413"/>
      <c r="BJ62" s="211">
        <f t="shared" si="4"/>
        <v>0</v>
      </c>
      <c r="BM62" s="18"/>
      <c r="BN62" s="18"/>
      <c r="BP62" s="3"/>
      <c r="BQ62" s="3"/>
    </row>
    <row r="63" spans="1:69" s="164" customFormat="1" ht="47.25" customHeight="1" x14ac:dyDescent="0.2">
      <c r="A63" s="271" t="s">
        <v>198</v>
      </c>
      <c r="B63" s="439" t="s">
        <v>265</v>
      </c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1"/>
      <c r="P63" s="436">
        <v>5</v>
      </c>
      <c r="Q63" s="437"/>
      <c r="R63" s="437"/>
      <c r="S63" s="438"/>
      <c r="T63" s="436">
        <f t="shared" ref="T63" si="14">SUM(AF63,AI63,AL63,AO63,AR63,AU63,AX63,BA63)</f>
        <v>120</v>
      </c>
      <c r="U63" s="437"/>
      <c r="V63" s="450">
        <f t="shared" ref="V63" si="15">SUM(AG63,AJ63,AM63,AP63,AS63,AV63,AY63,BB63)</f>
        <v>64</v>
      </c>
      <c r="W63" s="438"/>
      <c r="X63" s="450">
        <v>32</v>
      </c>
      <c r="Y63" s="451"/>
      <c r="Z63" s="437"/>
      <c r="AA63" s="437"/>
      <c r="AB63" s="450">
        <v>32</v>
      </c>
      <c r="AC63" s="437"/>
      <c r="AD63" s="437"/>
      <c r="AE63" s="438"/>
      <c r="AF63" s="308"/>
      <c r="AG63" s="223"/>
      <c r="AH63" s="309"/>
      <c r="AI63" s="308"/>
      <c r="AJ63" s="223"/>
      <c r="AK63" s="310"/>
      <c r="AL63" s="261"/>
      <c r="AM63" s="223"/>
      <c r="AN63" s="224"/>
      <c r="AO63" s="308"/>
      <c r="AP63" s="223"/>
      <c r="AQ63" s="262"/>
      <c r="AR63" s="222">
        <v>120</v>
      </c>
      <c r="AS63" s="223">
        <v>64</v>
      </c>
      <c r="AT63" s="224">
        <v>3</v>
      </c>
      <c r="AU63" s="222"/>
      <c r="AV63" s="223"/>
      <c r="AW63" s="224"/>
      <c r="AX63" s="261"/>
      <c r="AY63" s="223"/>
      <c r="AZ63" s="262"/>
      <c r="BA63" s="222"/>
      <c r="BB63" s="223"/>
      <c r="BC63" s="262"/>
      <c r="BD63" s="411" t="s">
        <v>282</v>
      </c>
      <c r="BE63" s="412"/>
      <c r="BF63" s="412"/>
      <c r="BG63" s="412"/>
      <c r="BH63" s="412"/>
      <c r="BI63" s="413"/>
      <c r="BJ63" s="211">
        <f t="shared" si="4"/>
        <v>64</v>
      </c>
      <c r="BK63" s="3"/>
      <c r="BL63" s="3"/>
      <c r="BM63" s="18"/>
      <c r="BN63" s="18"/>
      <c r="BO63" s="18"/>
    </row>
    <row r="64" spans="1:69" s="164" customFormat="1" ht="43.5" customHeight="1" x14ac:dyDescent="0.2">
      <c r="A64" s="271" t="s">
        <v>201</v>
      </c>
      <c r="B64" s="439" t="s">
        <v>226</v>
      </c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1"/>
      <c r="P64" s="436"/>
      <c r="Q64" s="437"/>
      <c r="R64" s="437">
        <v>5</v>
      </c>
      <c r="S64" s="438"/>
      <c r="T64" s="436">
        <f>SUM(AF64,AI64,AL64,AO64,AR64,AU64,AX64,BA64)</f>
        <v>108</v>
      </c>
      <c r="U64" s="437"/>
      <c r="V64" s="450">
        <f>SUM(AG64,AJ64,AM64,AP64,AS64,AV64,AY64,BB64)</f>
        <v>52</v>
      </c>
      <c r="W64" s="438"/>
      <c r="X64" s="450">
        <v>32</v>
      </c>
      <c r="Y64" s="451"/>
      <c r="Z64" s="437">
        <v>20</v>
      </c>
      <c r="AA64" s="437"/>
      <c r="AB64" s="450"/>
      <c r="AC64" s="437"/>
      <c r="AD64" s="437"/>
      <c r="AE64" s="438"/>
      <c r="AF64" s="308"/>
      <c r="AG64" s="223"/>
      <c r="AH64" s="309"/>
      <c r="AI64" s="308"/>
      <c r="AJ64" s="223"/>
      <c r="AK64" s="310"/>
      <c r="AL64" s="261"/>
      <c r="AM64" s="223"/>
      <c r="AN64" s="224"/>
      <c r="AO64" s="308"/>
      <c r="AP64" s="223"/>
      <c r="AQ64" s="262"/>
      <c r="AR64" s="222">
        <v>108</v>
      </c>
      <c r="AS64" s="223">
        <v>52</v>
      </c>
      <c r="AT64" s="224">
        <v>3</v>
      </c>
      <c r="AU64" s="222"/>
      <c r="AV64" s="223"/>
      <c r="AW64" s="224"/>
      <c r="AX64" s="261"/>
      <c r="AY64" s="223"/>
      <c r="AZ64" s="262"/>
      <c r="BA64" s="222"/>
      <c r="BB64" s="223"/>
      <c r="BC64" s="262"/>
      <c r="BD64" s="411" t="s">
        <v>323</v>
      </c>
      <c r="BE64" s="412"/>
      <c r="BF64" s="412"/>
      <c r="BG64" s="412"/>
      <c r="BH64" s="412"/>
      <c r="BI64" s="413"/>
      <c r="BJ64" s="211">
        <f t="shared" si="4"/>
        <v>52</v>
      </c>
      <c r="BK64" s="3"/>
      <c r="BL64" s="3"/>
      <c r="BM64" s="18"/>
      <c r="BN64" s="18"/>
      <c r="BO64" s="18"/>
    </row>
    <row r="65" spans="1:2641" s="164" customFormat="1" ht="45" customHeight="1" x14ac:dyDescent="0.2">
      <c r="A65" s="271" t="s">
        <v>200</v>
      </c>
      <c r="B65" s="439" t="s">
        <v>214</v>
      </c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1"/>
      <c r="P65" s="436"/>
      <c r="Q65" s="437"/>
      <c r="R65" s="437">
        <v>6</v>
      </c>
      <c r="S65" s="438"/>
      <c r="T65" s="436">
        <f t="shared" ref="T65" si="16">SUM(AF65,AI65,AL65,AO65,AR65,AU65,AX65,BA65)</f>
        <v>104</v>
      </c>
      <c r="U65" s="437"/>
      <c r="V65" s="450">
        <f t="shared" ref="V65" si="17">SUM(AG65,AJ65,AM65,AP65,AS65,AV65,AY65,BB65)</f>
        <v>44</v>
      </c>
      <c r="W65" s="438"/>
      <c r="X65" s="450">
        <v>28</v>
      </c>
      <c r="Y65" s="451"/>
      <c r="Z65" s="437"/>
      <c r="AA65" s="437"/>
      <c r="AB65" s="450">
        <v>16</v>
      </c>
      <c r="AC65" s="437"/>
      <c r="AD65" s="437"/>
      <c r="AE65" s="438"/>
      <c r="AF65" s="308"/>
      <c r="AG65" s="223"/>
      <c r="AH65" s="309"/>
      <c r="AI65" s="308"/>
      <c r="AJ65" s="223"/>
      <c r="AK65" s="310"/>
      <c r="AL65" s="261"/>
      <c r="AM65" s="223"/>
      <c r="AN65" s="224"/>
      <c r="AO65" s="308"/>
      <c r="AP65" s="223"/>
      <c r="AQ65" s="262"/>
      <c r="AR65" s="222"/>
      <c r="AS65" s="223"/>
      <c r="AT65" s="224"/>
      <c r="AU65" s="222">
        <v>104</v>
      </c>
      <c r="AV65" s="223">
        <v>44</v>
      </c>
      <c r="AW65" s="224">
        <v>3</v>
      </c>
      <c r="AX65" s="261"/>
      <c r="AY65" s="223"/>
      <c r="AZ65" s="262"/>
      <c r="BA65" s="222"/>
      <c r="BB65" s="223"/>
      <c r="BC65" s="262"/>
      <c r="BD65" s="411" t="s">
        <v>324</v>
      </c>
      <c r="BE65" s="412"/>
      <c r="BF65" s="412"/>
      <c r="BG65" s="412"/>
      <c r="BH65" s="412"/>
      <c r="BI65" s="413"/>
      <c r="BJ65" s="211">
        <f t="shared" si="4"/>
        <v>44</v>
      </c>
      <c r="BK65" s="3"/>
      <c r="BL65" s="3"/>
      <c r="BM65" s="18"/>
      <c r="BN65" s="18"/>
      <c r="BO65" s="18"/>
    </row>
    <row r="66" spans="1:2641" ht="66.75" customHeight="1" x14ac:dyDescent="0.2">
      <c r="A66" s="147" t="s">
        <v>203</v>
      </c>
      <c r="B66" s="476" t="s">
        <v>396</v>
      </c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8"/>
      <c r="P66" s="436"/>
      <c r="Q66" s="437"/>
      <c r="R66" s="437"/>
      <c r="S66" s="438"/>
      <c r="T66" s="436"/>
      <c r="U66" s="437"/>
      <c r="V66" s="450"/>
      <c r="W66" s="438"/>
      <c r="X66" s="450"/>
      <c r="Y66" s="451"/>
      <c r="Z66" s="437"/>
      <c r="AA66" s="437"/>
      <c r="AB66" s="450"/>
      <c r="AC66" s="437"/>
      <c r="AD66" s="437"/>
      <c r="AE66" s="438"/>
      <c r="AF66" s="308"/>
      <c r="AG66" s="223"/>
      <c r="AH66" s="309"/>
      <c r="AI66" s="308"/>
      <c r="AJ66" s="223"/>
      <c r="AK66" s="310"/>
      <c r="AL66" s="309"/>
      <c r="AM66" s="223"/>
      <c r="AN66" s="310"/>
      <c r="AO66" s="308"/>
      <c r="AP66" s="223"/>
      <c r="AQ66" s="262"/>
      <c r="AR66" s="222"/>
      <c r="AS66" s="223"/>
      <c r="AT66" s="224"/>
      <c r="AU66" s="222"/>
      <c r="AV66" s="223"/>
      <c r="AW66" s="224"/>
      <c r="AX66" s="261"/>
      <c r="AY66" s="223"/>
      <c r="AZ66" s="262"/>
      <c r="BA66" s="222"/>
      <c r="BB66" s="223"/>
      <c r="BC66" s="262"/>
      <c r="BD66" s="411"/>
      <c r="BE66" s="412"/>
      <c r="BF66" s="412"/>
      <c r="BG66" s="412"/>
      <c r="BH66" s="412"/>
      <c r="BI66" s="413"/>
      <c r="BJ66" s="211">
        <f t="shared" si="4"/>
        <v>0</v>
      </c>
      <c r="BM66" s="18"/>
      <c r="BN66" s="18"/>
      <c r="BP66" s="3"/>
      <c r="BQ66" s="3"/>
    </row>
    <row r="67" spans="1:2641" ht="43.5" customHeight="1" x14ac:dyDescent="0.2">
      <c r="A67" s="72" t="s">
        <v>204</v>
      </c>
      <c r="B67" s="626" t="s">
        <v>209</v>
      </c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8"/>
      <c r="P67" s="540"/>
      <c r="Q67" s="538"/>
      <c r="R67" s="538">
        <v>3</v>
      </c>
      <c r="S67" s="539"/>
      <c r="T67" s="540">
        <f>SUM(AF67,AI67,AL67,AO67,AR67,AU67,AX67,BA67)</f>
        <v>108</v>
      </c>
      <c r="U67" s="538"/>
      <c r="V67" s="632">
        <f>SUM(AG67,AJ67,AM67,AP67,AS67,AV67,AY67,BB67)</f>
        <v>50</v>
      </c>
      <c r="W67" s="539"/>
      <c r="X67" s="632">
        <v>32</v>
      </c>
      <c r="Y67" s="645"/>
      <c r="Z67" s="538"/>
      <c r="AA67" s="538"/>
      <c r="AB67" s="632">
        <v>18</v>
      </c>
      <c r="AC67" s="538"/>
      <c r="AD67" s="538"/>
      <c r="AE67" s="539"/>
      <c r="AF67" s="312"/>
      <c r="AG67" s="232"/>
      <c r="AH67" s="313"/>
      <c r="AI67" s="312"/>
      <c r="AJ67" s="232"/>
      <c r="AK67" s="314"/>
      <c r="AL67" s="313">
        <v>108</v>
      </c>
      <c r="AM67" s="232">
        <v>50</v>
      </c>
      <c r="AN67" s="314">
        <v>3</v>
      </c>
      <c r="AO67" s="312"/>
      <c r="AP67" s="232"/>
      <c r="AQ67" s="248"/>
      <c r="AR67" s="231"/>
      <c r="AS67" s="232"/>
      <c r="AT67" s="233"/>
      <c r="AU67" s="231"/>
      <c r="AV67" s="232"/>
      <c r="AW67" s="233"/>
      <c r="AX67" s="255"/>
      <c r="AY67" s="232"/>
      <c r="AZ67" s="248"/>
      <c r="BA67" s="231"/>
      <c r="BB67" s="232"/>
      <c r="BC67" s="248"/>
      <c r="BD67" s="411" t="s">
        <v>325</v>
      </c>
      <c r="BE67" s="412"/>
      <c r="BF67" s="412"/>
      <c r="BG67" s="412"/>
      <c r="BH67" s="412"/>
      <c r="BI67" s="413"/>
      <c r="BJ67" s="211">
        <f t="shared" si="4"/>
        <v>50</v>
      </c>
      <c r="BM67" s="18"/>
      <c r="BN67" s="18"/>
      <c r="BP67" s="3"/>
      <c r="BQ67" s="3"/>
    </row>
    <row r="68" spans="1:2641" ht="66.75" customHeight="1" x14ac:dyDescent="0.2">
      <c r="A68" s="271" t="s">
        <v>205</v>
      </c>
      <c r="B68" s="439" t="s">
        <v>207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1"/>
      <c r="P68" s="436"/>
      <c r="Q68" s="437"/>
      <c r="R68" s="437">
        <v>3</v>
      </c>
      <c r="S68" s="438"/>
      <c r="T68" s="436">
        <f t="shared" ref="T68" si="18">SUM(AF68,AI68,AL68,AO68,AR68,AU68,AX68,BA68)</f>
        <v>108</v>
      </c>
      <c r="U68" s="437"/>
      <c r="V68" s="450">
        <f t="shared" si="10"/>
        <v>48</v>
      </c>
      <c r="W68" s="438"/>
      <c r="X68" s="450">
        <v>32</v>
      </c>
      <c r="Y68" s="451"/>
      <c r="Z68" s="437">
        <v>16</v>
      </c>
      <c r="AA68" s="437"/>
      <c r="AB68" s="450"/>
      <c r="AC68" s="437"/>
      <c r="AD68" s="437"/>
      <c r="AE68" s="438"/>
      <c r="AF68" s="308"/>
      <c r="AG68" s="223"/>
      <c r="AH68" s="309"/>
      <c r="AI68" s="308"/>
      <c r="AJ68" s="223"/>
      <c r="AK68" s="310"/>
      <c r="AL68" s="309">
        <v>108</v>
      </c>
      <c r="AM68" s="223">
        <v>48</v>
      </c>
      <c r="AN68" s="310">
        <v>3</v>
      </c>
      <c r="AO68" s="309"/>
      <c r="AP68" s="223"/>
      <c r="AQ68" s="309"/>
      <c r="AR68" s="222"/>
      <c r="AS68" s="223"/>
      <c r="AT68" s="224"/>
      <c r="AU68" s="222"/>
      <c r="AV68" s="223"/>
      <c r="AW68" s="224"/>
      <c r="AX68" s="261"/>
      <c r="AY68" s="223"/>
      <c r="AZ68" s="262"/>
      <c r="BA68" s="222"/>
      <c r="BB68" s="223"/>
      <c r="BC68" s="262"/>
      <c r="BD68" s="411" t="s">
        <v>326</v>
      </c>
      <c r="BE68" s="412"/>
      <c r="BF68" s="412"/>
      <c r="BG68" s="412"/>
      <c r="BH68" s="412"/>
      <c r="BI68" s="413"/>
      <c r="BJ68" s="211">
        <f t="shared" si="4"/>
        <v>48</v>
      </c>
      <c r="BM68" s="18"/>
      <c r="BN68" s="18"/>
      <c r="BP68" s="3"/>
      <c r="BQ68" s="3"/>
    </row>
    <row r="69" spans="1:2641" ht="45" customHeight="1" x14ac:dyDescent="0.2">
      <c r="A69" s="271" t="s">
        <v>206</v>
      </c>
      <c r="B69" s="439" t="s">
        <v>208</v>
      </c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1"/>
      <c r="P69" s="436">
        <v>4.5</v>
      </c>
      <c r="Q69" s="437"/>
      <c r="R69" s="437"/>
      <c r="S69" s="438"/>
      <c r="T69" s="436">
        <f t="shared" si="13"/>
        <v>360</v>
      </c>
      <c r="U69" s="437"/>
      <c r="V69" s="450">
        <f t="shared" ref="V69" si="19">SUM(AG69,AJ69,AM69,AP69,AS69,AV69,AY69,BB69)</f>
        <v>166</v>
      </c>
      <c r="W69" s="438"/>
      <c r="X69" s="450">
        <v>102</v>
      </c>
      <c r="Y69" s="451"/>
      <c r="Z69" s="437">
        <v>64</v>
      </c>
      <c r="AA69" s="437"/>
      <c r="AB69" s="450"/>
      <c r="AC69" s="437"/>
      <c r="AD69" s="437"/>
      <c r="AE69" s="438"/>
      <c r="AF69" s="308"/>
      <c r="AG69" s="223"/>
      <c r="AH69" s="309"/>
      <c r="AI69" s="308"/>
      <c r="AJ69" s="223"/>
      <c r="AK69" s="310"/>
      <c r="AL69" s="309"/>
      <c r="AM69" s="223"/>
      <c r="AN69" s="310"/>
      <c r="AO69" s="308">
        <v>120</v>
      </c>
      <c r="AP69" s="223">
        <v>62</v>
      </c>
      <c r="AQ69" s="262">
        <v>3</v>
      </c>
      <c r="AR69" s="222">
        <v>240</v>
      </c>
      <c r="AS69" s="223">
        <v>104</v>
      </c>
      <c r="AT69" s="224">
        <v>6</v>
      </c>
      <c r="AU69" s="222"/>
      <c r="AV69" s="223"/>
      <c r="AW69" s="224"/>
      <c r="AX69" s="261"/>
      <c r="AY69" s="223"/>
      <c r="AZ69" s="262"/>
      <c r="BA69" s="222"/>
      <c r="BB69" s="223"/>
      <c r="BC69" s="262"/>
      <c r="BD69" s="411" t="s">
        <v>327</v>
      </c>
      <c r="BE69" s="412"/>
      <c r="BF69" s="412"/>
      <c r="BG69" s="412"/>
      <c r="BH69" s="412"/>
      <c r="BI69" s="413"/>
      <c r="BJ69" s="211">
        <f t="shared" si="4"/>
        <v>166</v>
      </c>
      <c r="BM69" s="18"/>
      <c r="BN69" s="18"/>
      <c r="BP69" s="3"/>
      <c r="BQ69" s="3"/>
    </row>
    <row r="70" spans="1:2641" ht="45" customHeight="1" thickBot="1" x14ac:dyDescent="0.25">
      <c r="A70" s="271" t="s">
        <v>347</v>
      </c>
      <c r="B70" s="439" t="s">
        <v>225</v>
      </c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1"/>
      <c r="P70" s="436"/>
      <c r="Q70" s="437"/>
      <c r="R70" s="437">
        <v>5</v>
      </c>
      <c r="S70" s="438"/>
      <c r="T70" s="516">
        <f>SUM(AF70,AI70,AL70,AO70,AR70,AU70,AX70,BA70)</f>
        <v>108</v>
      </c>
      <c r="U70" s="517"/>
      <c r="V70" s="610">
        <f>SUM(AG70,AJ70,AM70,AP70,AS70,AV70,AY70,BB70)</f>
        <v>56</v>
      </c>
      <c r="W70" s="518"/>
      <c r="X70" s="450">
        <v>32</v>
      </c>
      <c r="Y70" s="451"/>
      <c r="Z70" s="517">
        <v>24</v>
      </c>
      <c r="AA70" s="517"/>
      <c r="AB70" s="450"/>
      <c r="AC70" s="437"/>
      <c r="AD70" s="437"/>
      <c r="AE70" s="438"/>
      <c r="AF70" s="308"/>
      <c r="AG70" s="226"/>
      <c r="AH70" s="309"/>
      <c r="AI70" s="308"/>
      <c r="AJ70" s="226"/>
      <c r="AK70" s="310"/>
      <c r="AL70" s="309"/>
      <c r="AM70" s="226"/>
      <c r="AN70" s="310"/>
      <c r="AO70" s="308"/>
      <c r="AP70" s="223"/>
      <c r="AQ70" s="309"/>
      <c r="AR70" s="225">
        <v>108</v>
      </c>
      <c r="AS70" s="226">
        <v>56</v>
      </c>
      <c r="AT70" s="227">
        <v>3</v>
      </c>
      <c r="AU70" s="225"/>
      <c r="AV70" s="226"/>
      <c r="AW70" s="227"/>
      <c r="AX70" s="261"/>
      <c r="AY70" s="223"/>
      <c r="AZ70" s="262"/>
      <c r="BA70" s="222"/>
      <c r="BB70" s="223"/>
      <c r="BC70" s="262"/>
      <c r="BD70" s="829" t="s">
        <v>328</v>
      </c>
      <c r="BE70" s="830"/>
      <c r="BF70" s="830"/>
      <c r="BG70" s="830"/>
      <c r="BH70" s="830"/>
      <c r="BI70" s="831"/>
      <c r="BJ70" s="211">
        <f t="shared" si="4"/>
        <v>56</v>
      </c>
      <c r="BM70" s="18"/>
      <c r="BN70" s="18"/>
      <c r="BP70" s="3"/>
      <c r="BQ70" s="3"/>
    </row>
    <row r="71" spans="1:2641" s="17" customFormat="1" ht="56.25" customHeight="1" thickBot="1" x14ac:dyDescent="0.25">
      <c r="A71" s="114" t="s">
        <v>33</v>
      </c>
      <c r="B71" s="618" t="s">
        <v>421</v>
      </c>
      <c r="C71" s="619"/>
      <c r="D71" s="619"/>
      <c r="E71" s="619"/>
      <c r="F71" s="619"/>
      <c r="G71" s="619"/>
      <c r="H71" s="619"/>
      <c r="I71" s="619"/>
      <c r="J71" s="619"/>
      <c r="K71" s="619"/>
      <c r="L71" s="619"/>
      <c r="M71" s="619"/>
      <c r="N71" s="619"/>
      <c r="O71" s="620"/>
      <c r="P71" s="630"/>
      <c r="Q71" s="631"/>
      <c r="R71" s="631"/>
      <c r="S71" s="697"/>
      <c r="T71" s="606">
        <f>SUM(T72:U73,T74:U108,T109:U120)</f>
        <v>3538</v>
      </c>
      <c r="U71" s="607"/>
      <c r="V71" s="723">
        <f>SUM(V72:W73,V74:W108,V109:W120)</f>
        <v>1584</v>
      </c>
      <c r="W71" s="607"/>
      <c r="X71" s="606">
        <f>SUM(X72:Y73,X74:Y108,X109:Y120)</f>
        <v>834</v>
      </c>
      <c r="Y71" s="725"/>
      <c r="Z71" s="607">
        <f>SUM(Z72:AA73,Z74:AA108,Z109:AA120)</f>
        <v>488</v>
      </c>
      <c r="AA71" s="607"/>
      <c r="AB71" s="723">
        <f>SUM(AB72:AC73,AB74:AC108,AB109:AC120)</f>
        <v>244</v>
      </c>
      <c r="AC71" s="607"/>
      <c r="AD71" s="723">
        <f>SUM(AD72:AE73,AD74:AE108,AD109:AE120)</f>
        <v>18</v>
      </c>
      <c r="AE71" s="607"/>
      <c r="AF71" s="287">
        <f t="shared" ref="AF71:AO71" si="20">SUM(AF72:AF120)</f>
        <v>396</v>
      </c>
      <c r="AG71" s="235">
        <f t="shared" si="20"/>
        <v>188</v>
      </c>
      <c r="AH71" s="234">
        <f t="shared" si="20"/>
        <v>11</v>
      </c>
      <c r="AI71" s="287">
        <f t="shared" si="20"/>
        <v>206</v>
      </c>
      <c r="AJ71" s="235">
        <f t="shared" si="20"/>
        <v>126</v>
      </c>
      <c r="AK71" s="234">
        <f t="shared" si="20"/>
        <v>6</v>
      </c>
      <c r="AL71" s="287">
        <f t="shared" si="20"/>
        <v>444</v>
      </c>
      <c r="AM71" s="235">
        <f t="shared" si="20"/>
        <v>206</v>
      </c>
      <c r="AN71" s="234">
        <f t="shared" si="20"/>
        <v>12</v>
      </c>
      <c r="AO71" s="287">
        <f t="shared" si="20"/>
        <v>472</v>
      </c>
      <c r="AP71" s="235">
        <f>SUM(AP72:AP75,AP87:AP108,AP109:AP120)</f>
        <v>238</v>
      </c>
      <c r="AQ71" s="234">
        <f t="shared" ref="AQ71:AZ71" si="21">SUM(AQ72:AQ120)</f>
        <v>13</v>
      </c>
      <c r="AR71" s="287">
        <f t="shared" si="21"/>
        <v>210</v>
      </c>
      <c r="AS71" s="235">
        <f t="shared" si="21"/>
        <v>80</v>
      </c>
      <c r="AT71" s="234">
        <f t="shared" si="21"/>
        <v>6</v>
      </c>
      <c r="AU71" s="287">
        <f t="shared" si="21"/>
        <v>688</v>
      </c>
      <c r="AV71" s="235">
        <f t="shared" si="21"/>
        <v>296</v>
      </c>
      <c r="AW71" s="234">
        <f t="shared" si="21"/>
        <v>18</v>
      </c>
      <c r="AX71" s="287">
        <f t="shared" si="21"/>
        <v>1122</v>
      </c>
      <c r="AY71" s="235">
        <f t="shared" si="21"/>
        <v>450</v>
      </c>
      <c r="AZ71" s="234">
        <f t="shared" si="21"/>
        <v>33</v>
      </c>
      <c r="BA71" s="297">
        <f>SUM(BA72,BA87,BA96:BA120)</f>
        <v>0</v>
      </c>
      <c r="BB71" s="298">
        <f>SUM(BB72,BB87,BB96:BB120)</f>
        <v>0</v>
      </c>
      <c r="BC71" s="220">
        <f>SUM(BC72,BC87,BC96:BC120)</f>
        <v>0</v>
      </c>
      <c r="BD71" s="863">
        <f>T71*100/T126</f>
        <v>47.94037940379404</v>
      </c>
      <c r="BE71" s="864"/>
      <c r="BF71" s="864"/>
      <c r="BG71" s="864"/>
      <c r="BH71" s="864"/>
      <c r="BI71" s="865"/>
      <c r="BJ71" s="211">
        <f t="shared" si="4"/>
        <v>1584</v>
      </c>
      <c r="BK71" s="3"/>
      <c r="BL71" s="3"/>
      <c r="BM71" s="18"/>
      <c r="BN71" s="18"/>
      <c r="BO71" s="18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</row>
    <row r="72" spans="1:2641" ht="71.25" customHeight="1" x14ac:dyDescent="0.2">
      <c r="A72" s="167" t="s">
        <v>101</v>
      </c>
      <c r="B72" s="612" t="s">
        <v>422</v>
      </c>
      <c r="C72" s="613"/>
      <c r="D72" s="613"/>
      <c r="E72" s="613"/>
      <c r="F72" s="613"/>
      <c r="G72" s="613"/>
      <c r="H72" s="613"/>
      <c r="I72" s="613"/>
      <c r="J72" s="613"/>
      <c r="K72" s="613"/>
      <c r="L72" s="613"/>
      <c r="M72" s="613"/>
      <c r="N72" s="613"/>
      <c r="O72" s="614"/>
      <c r="P72" s="608"/>
      <c r="Q72" s="574"/>
      <c r="R72" s="574"/>
      <c r="S72" s="609"/>
      <c r="T72" s="573"/>
      <c r="U72" s="574"/>
      <c r="V72" s="608"/>
      <c r="W72" s="574"/>
      <c r="X72" s="573"/>
      <c r="Y72" s="609"/>
      <c r="Z72" s="574"/>
      <c r="AA72" s="574"/>
      <c r="AB72" s="608"/>
      <c r="AC72" s="574"/>
      <c r="AD72" s="608"/>
      <c r="AE72" s="609"/>
      <c r="AF72" s="96"/>
      <c r="AG72" s="321"/>
      <c r="AH72" s="92"/>
      <c r="AI72" s="96"/>
      <c r="AJ72" s="321"/>
      <c r="AK72" s="93"/>
      <c r="AL72" s="92"/>
      <c r="AM72" s="321"/>
      <c r="AN72" s="93"/>
      <c r="AO72" s="92"/>
      <c r="AP72" s="321"/>
      <c r="AQ72" s="93"/>
      <c r="AR72" s="342"/>
      <c r="AS72" s="321"/>
      <c r="AT72" s="325"/>
      <c r="AU72" s="320"/>
      <c r="AV72" s="321"/>
      <c r="AW72" s="325"/>
      <c r="AX72" s="320"/>
      <c r="AY72" s="321"/>
      <c r="AZ72" s="322"/>
      <c r="BA72" s="342"/>
      <c r="BB72" s="321"/>
      <c r="BC72" s="325"/>
      <c r="BD72" s="832"/>
      <c r="BE72" s="749"/>
      <c r="BF72" s="749"/>
      <c r="BG72" s="749"/>
      <c r="BH72" s="749"/>
      <c r="BI72" s="750"/>
      <c r="BJ72" s="211">
        <f t="shared" si="4"/>
        <v>0</v>
      </c>
      <c r="BM72" s="18"/>
      <c r="BN72" s="18"/>
      <c r="BP72" s="3"/>
      <c r="BQ72" s="3"/>
    </row>
    <row r="73" spans="1:2641" s="212" customFormat="1" ht="39.75" customHeight="1" x14ac:dyDescent="0.2">
      <c r="A73" s="213" t="s">
        <v>116</v>
      </c>
      <c r="B73" s="430" t="s">
        <v>229</v>
      </c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2"/>
      <c r="P73" s="617"/>
      <c r="Q73" s="671"/>
      <c r="R73" s="616">
        <v>1</v>
      </c>
      <c r="S73" s="617"/>
      <c r="T73" s="422">
        <f>SUM(AF73,AI73,AL73,AO73,AR73,AU73,AX73,BA73)</f>
        <v>72</v>
      </c>
      <c r="U73" s="423"/>
      <c r="V73" s="449">
        <f t="shared" ref="V73" si="22">SUM(AG73,AJ73,AM73,AP73,AS73,AV73,AY73,BB73)</f>
        <v>36</v>
      </c>
      <c r="W73" s="490"/>
      <c r="X73" s="423">
        <v>18</v>
      </c>
      <c r="Y73" s="423"/>
      <c r="Z73" s="449"/>
      <c r="AA73" s="447"/>
      <c r="AB73" s="449"/>
      <c r="AC73" s="447"/>
      <c r="AD73" s="423">
        <v>18</v>
      </c>
      <c r="AE73" s="490"/>
      <c r="AF73" s="330">
        <v>72</v>
      </c>
      <c r="AG73" s="333">
        <v>36</v>
      </c>
      <c r="AH73" s="334">
        <v>2</v>
      </c>
      <c r="AI73" s="330"/>
      <c r="AJ73" s="333"/>
      <c r="AK73" s="334"/>
      <c r="AL73" s="332"/>
      <c r="AM73" s="333"/>
      <c r="AN73" s="334"/>
      <c r="AO73" s="330"/>
      <c r="AP73" s="333"/>
      <c r="AQ73" s="337"/>
      <c r="AR73" s="330"/>
      <c r="AS73" s="333"/>
      <c r="AT73" s="337"/>
      <c r="AU73" s="336"/>
      <c r="AV73" s="333"/>
      <c r="AW73" s="334"/>
      <c r="AX73" s="330"/>
      <c r="AY73" s="333"/>
      <c r="AZ73" s="337"/>
      <c r="BA73" s="330"/>
      <c r="BB73" s="333"/>
      <c r="BC73" s="331"/>
      <c r="BD73" s="473" t="s">
        <v>252</v>
      </c>
      <c r="BE73" s="474"/>
      <c r="BF73" s="474"/>
      <c r="BG73" s="474"/>
      <c r="BH73" s="474"/>
      <c r="BI73" s="475"/>
      <c r="BJ73" s="211">
        <f t="shared" si="4"/>
        <v>36</v>
      </c>
      <c r="BK73" s="211"/>
      <c r="BN73" s="48"/>
      <c r="BO73" s="48"/>
      <c r="BP73" s="48"/>
    </row>
    <row r="74" spans="1:2641" s="212" customFormat="1" ht="66.75" customHeight="1" x14ac:dyDescent="0.2">
      <c r="A74" s="214" t="s">
        <v>145</v>
      </c>
      <c r="B74" s="559" t="s">
        <v>424</v>
      </c>
      <c r="C74" s="560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1"/>
      <c r="P74" s="617"/>
      <c r="Q74" s="671"/>
      <c r="R74" s="616">
        <v>4</v>
      </c>
      <c r="S74" s="617"/>
      <c r="T74" s="422">
        <f>SUM(AF74,AI74,AL74,AO74,AR74,AU74,AX74,BA74)</f>
        <v>72</v>
      </c>
      <c r="U74" s="423"/>
      <c r="V74" s="449">
        <f>SUM(AG74,AJ74,AM74,AP74,AS74,AV74,AY74,BB74)</f>
        <v>36</v>
      </c>
      <c r="W74" s="490"/>
      <c r="X74" s="423">
        <v>18</v>
      </c>
      <c r="Y74" s="423"/>
      <c r="Z74" s="449"/>
      <c r="AA74" s="447"/>
      <c r="AB74" s="449">
        <v>18</v>
      </c>
      <c r="AC74" s="447"/>
      <c r="AD74" s="423"/>
      <c r="AE74" s="490"/>
      <c r="AF74" s="330"/>
      <c r="AG74" s="333"/>
      <c r="AH74" s="337"/>
      <c r="AI74" s="330"/>
      <c r="AJ74" s="333"/>
      <c r="AK74" s="337"/>
      <c r="AL74" s="331"/>
      <c r="AM74" s="333"/>
      <c r="AN74" s="337"/>
      <c r="AO74" s="331">
        <v>72</v>
      </c>
      <c r="AP74" s="333">
        <v>36</v>
      </c>
      <c r="AQ74" s="337">
        <v>2</v>
      </c>
      <c r="AR74" s="330"/>
      <c r="AS74" s="333"/>
      <c r="AT74" s="337"/>
      <c r="AU74" s="330"/>
      <c r="AV74" s="333"/>
      <c r="AW74" s="337"/>
      <c r="AX74" s="330"/>
      <c r="AY74" s="333"/>
      <c r="AZ74" s="337"/>
      <c r="BA74" s="330"/>
      <c r="BB74" s="333"/>
      <c r="BC74" s="331"/>
      <c r="BD74" s="473" t="s">
        <v>423</v>
      </c>
      <c r="BE74" s="474"/>
      <c r="BF74" s="474"/>
      <c r="BG74" s="474"/>
      <c r="BH74" s="474"/>
      <c r="BI74" s="475"/>
      <c r="BJ74" s="211">
        <f t="shared" si="4"/>
        <v>36</v>
      </c>
      <c r="BK74" s="211"/>
      <c r="BN74" s="48"/>
      <c r="BO74" s="48"/>
      <c r="BP74" s="48"/>
    </row>
    <row r="75" spans="1:2641" s="212" customFormat="1" ht="77.25" customHeight="1" thickBot="1" x14ac:dyDescent="0.25">
      <c r="A75" s="351" t="s">
        <v>279</v>
      </c>
      <c r="B75" s="806" t="s">
        <v>395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8"/>
      <c r="P75" s="621"/>
      <c r="Q75" s="622"/>
      <c r="R75" s="720">
        <v>4</v>
      </c>
      <c r="S75" s="621"/>
      <c r="T75" s="414">
        <f>SUM(AF75,AI75,AL75,AO75,AR75,AU75,AX75,BA75)</f>
        <v>72</v>
      </c>
      <c r="U75" s="415"/>
      <c r="V75" s="592">
        <f>SUM(AG75,AJ75,AM75,AP75,AS75,AV75,AY75,BB75)</f>
        <v>36</v>
      </c>
      <c r="W75" s="611"/>
      <c r="X75" s="415">
        <v>18</v>
      </c>
      <c r="Y75" s="415"/>
      <c r="Z75" s="592"/>
      <c r="AA75" s="593"/>
      <c r="AB75" s="592">
        <v>18</v>
      </c>
      <c r="AC75" s="593"/>
      <c r="AD75" s="415"/>
      <c r="AE75" s="611"/>
      <c r="AF75" s="352"/>
      <c r="AG75" s="343"/>
      <c r="AH75" s="329"/>
      <c r="AI75" s="352"/>
      <c r="AJ75" s="343"/>
      <c r="AK75" s="329"/>
      <c r="AL75" s="353"/>
      <c r="AM75" s="343"/>
      <c r="AN75" s="329"/>
      <c r="AO75" s="352">
        <v>72</v>
      </c>
      <c r="AP75" s="343">
        <v>36</v>
      </c>
      <c r="AQ75" s="329">
        <v>2</v>
      </c>
      <c r="AR75" s="352"/>
      <c r="AS75" s="343"/>
      <c r="AT75" s="329"/>
      <c r="AU75" s="352"/>
      <c r="AV75" s="343"/>
      <c r="AW75" s="329"/>
      <c r="AX75" s="352"/>
      <c r="AY75" s="343"/>
      <c r="AZ75" s="329"/>
      <c r="BA75" s="352"/>
      <c r="BB75" s="343"/>
      <c r="BC75" s="353"/>
      <c r="BD75" s="866" t="s">
        <v>447</v>
      </c>
      <c r="BE75" s="867"/>
      <c r="BF75" s="867"/>
      <c r="BG75" s="867"/>
      <c r="BH75" s="867"/>
      <c r="BI75" s="868"/>
      <c r="BJ75" s="211">
        <f t="shared" si="4"/>
        <v>36</v>
      </c>
      <c r="BK75" s="211"/>
      <c r="BN75" s="48"/>
      <c r="BO75" s="48"/>
      <c r="BP75" s="48"/>
    </row>
    <row r="76" spans="1:2641" s="27" customFormat="1" ht="51.75" customHeight="1" x14ac:dyDescent="0.45">
      <c r="A76" s="139" t="s">
        <v>123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26"/>
      <c r="S76" s="26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1"/>
      <c r="AG76" s="132"/>
      <c r="AH76" s="132"/>
      <c r="AI76" s="757" t="s">
        <v>123</v>
      </c>
      <c r="AJ76" s="757"/>
      <c r="AK76" s="757"/>
      <c r="AL76" s="757"/>
      <c r="AM76" s="757"/>
      <c r="AN76" s="757"/>
      <c r="AO76" s="757"/>
      <c r="AP76" s="757"/>
      <c r="AQ76" s="757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28"/>
      <c r="BJ76" s="211">
        <f t="shared" si="4"/>
        <v>0</v>
      </c>
      <c r="BK76" s="29"/>
      <c r="BL76" s="29"/>
      <c r="BM76" s="29"/>
    </row>
    <row r="77" spans="1:2641" s="27" customFormat="1" ht="17.25" customHeight="1" x14ac:dyDescent="0.45">
      <c r="A77" s="719" t="s">
        <v>166</v>
      </c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30"/>
      <c r="Z77" s="30"/>
      <c r="AA77" s="30"/>
      <c r="AB77" s="30"/>
      <c r="AC77" s="30"/>
      <c r="AD77" s="132"/>
      <c r="AE77" s="131"/>
      <c r="AF77" s="132"/>
      <c r="AG77" s="132"/>
      <c r="AH77" s="132"/>
      <c r="AI77" s="758" t="s">
        <v>366</v>
      </c>
      <c r="AJ77" s="758"/>
      <c r="AK77" s="758"/>
      <c r="AL77" s="758"/>
      <c r="AM77" s="758"/>
      <c r="AN77" s="758"/>
      <c r="AO77" s="758"/>
      <c r="AP77" s="758"/>
      <c r="AQ77" s="758"/>
      <c r="AR77" s="758"/>
      <c r="AS77" s="758"/>
      <c r="AT77" s="758"/>
      <c r="AU77" s="758"/>
      <c r="AV77" s="758"/>
      <c r="AW77" s="758"/>
      <c r="AX77" s="758"/>
      <c r="AY77" s="758"/>
      <c r="AZ77" s="758"/>
      <c r="BA77" s="758"/>
      <c r="BB77" s="758"/>
      <c r="BC77" s="758"/>
      <c r="BD77" s="758"/>
      <c r="BE77" s="758"/>
      <c r="BF77" s="758"/>
      <c r="BG77" s="758"/>
      <c r="BH77" s="758"/>
      <c r="BI77" s="28"/>
      <c r="BJ77" s="211">
        <f t="shared" si="4"/>
        <v>0</v>
      </c>
      <c r="BK77" s="29"/>
      <c r="BL77" s="29"/>
      <c r="BM77" s="29"/>
    </row>
    <row r="78" spans="1:2641" s="27" customFormat="1" ht="51.75" customHeight="1" x14ac:dyDescent="0.45">
      <c r="A78" s="719"/>
      <c r="B78" s="719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30"/>
      <c r="Z78" s="30"/>
      <c r="AA78" s="30"/>
      <c r="AB78" s="30"/>
      <c r="AC78" s="30"/>
      <c r="AD78" s="132"/>
      <c r="AE78" s="131"/>
      <c r="AF78" s="132"/>
      <c r="AG78" s="132"/>
      <c r="AH78" s="132"/>
      <c r="AI78" s="758"/>
      <c r="AJ78" s="758"/>
      <c r="AK78" s="758"/>
      <c r="AL78" s="758"/>
      <c r="AM78" s="758"/>
      <c r="AN78" s="758"/>
      <c r="AO78" s="758"/>
      <c r="AP78" s="758"/>
      <c r="AQ78" s="758"/>
      <c r="AR78" s="758"/>
      <c r="AS78" s="758"/>
      <c r="AT78" s="758"/>
      <c r="AU78" s="758"/>
      <c r="AV78" s="758"/>
      <c r="AW78" s="758"/>
      <c r="AX78" s="758"/>
      <c r="AY78" s="758"/>
      <c r="AZ78" s="758"/>
      <c r="BA78" s="758"/>
      <c r="BB78" s="758"/>
      <c r="BC78" s="758"/>
      <c r="BD78" s="758"/>
      <c r="BE78" s="758"/>
      <c r="BF78" s="758"/>
      <c r="BG78" s="758"/>
      <c r="BH78" s="758"/>
      <c r="BI78" s="28"/>
      <c r="BJ78" s="211">
        <f t="shared" si="4"/>
        <v>0</v>
      </c>
      <c r="BK78" s="29"/>
      <c r="BL78" s="29"/>
      <c r="BM78" s="29"/>
    </row>
    <row r="79" spans="1:2641" s="25" customFormat="1" ht="43.5" customHeight="1" x14ac:dyDescent="0.5">
      <c r="A79" s="629"/>
      <c r="B79" s="629"/>
      <c r="C79" s="629"/>
      <c r="D79" s="629"/>
      <c r="E79" s="629"/>
      <c r="F79" s="629"/>
      <c r="G79" s="629"/>
      <c r="H79" s="615" t="s">
        <v>168</v>
      </c>
      <c r="I79" s="615"/>
      <c r="J79" s="615"/>
      <c r="K79" s="615"/>
      <c r="L79" s="615"/>
      <c r="M79" s="615"/>
      <c r="N79" s="615"/>
      <c r="O79" s="615"/>
      <c r="P79" s="615"/>
      <c r="Q79" s="615"/>
      <c r="R79" s="70"/>
      <c r="S79" s="70"/>
      <c r="T79" s="70"/>
      <c r="U79" s="70"/>
      <c r="V79" s="284"/>
      <c r="W79" s="284"/>
      <c r="X79" s="284"/>
      <c r="Y79" s="284"/>
      <c r="Z79" s="284"/>
      <c r="AA79" s="284"/>
      <c r="AB79" s="284"/>
      <c r="AC79" s="284"/>
      <c r="AD79" s="284"/>
      <c r="AE79" s="279"/>
      <c r="AF79" s="284"/>
      <c r="AG79" s="284"/>
      <c r="AH79" s="284"/>
      <c r="AI79" s="282"/>
      <c r="AJ79" s="269"/>
      <c r="AK79" s="269"/>
      <c r="AL79" s="269"/>
      <c r="AM79" s="269"/>
      <c r="AN79" s="269"/>
      <c r="AO79" s="269"/>
      <c r="AP79" s="759" t="s">
        <v>171</v>
      </c>
      <c r="AQ79" s="759"/>
      <c r="AR79" s="759"/>
      <c r="AS79" s="759"/>
      <c r="AT79" s="759"/>
      <c r="AU79" s="759"/>
      <c r="AV79" s="759"/>
      <c r="AW79" s="759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284"/>
      <c r="BI79" s="40"/>
      <c r="BJ79" s="211">
        <f t="shared" si="4"/>
        <v>0</v>
      </c>
      <c r="BK79" s="24"/>
      <c r="BL79" s="24"/>
      <c r="BM79" s="24"/>
    </row>
    <row r="80" spans="1:2641" s="27" customFormat="1" ht="48.75" customHeight="1" x14ac:dyDescent="0.45">
      <c r="A80" s="776"/>
      <c r="B80" s="776"/>
      <c r="C80" s="776"/>
      <c r="D80" s="776"/>
      <c r="E80" s="776"/>
      <c r="F80" s="776"/>
      <c r="G80" s="776"/>
      <c r="H80" s="761">
        <v>2022</v>
      </c>
      <c r="I80" s="761"/>
      <c r="J80" s="761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1"/>
      <c r="AF80" s="132"/>
      <c r="AG80" s="132"/>
      <c r="AH80" s="132"/>
      <c r="AI80" s="760" t="s">
        <v>167</v>
      </c>
      <c r="AJ80" s="760"/>
      <c r="AK80" s="760"/>
      <c r="AL80" s="760"/>
      <c r="AM80" s="760"/>
      <c r="AN80" s="760"/>
      <c r="AO80" s="760"/>
      <c r="AP80" s="761">
        <v>2022</v>
      </c>
      <c r="AQ80" s="761"/>
      <c r="AR80" s="76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132"/>
      <c r="BH80" s="132"/>
      <c r="BI80" s="28"/>
      <c r="BJ80" s="211">
        <f t="shared" si="4"/>
        <v>0</v>
      </c>
      <c r="BK80" s="29"/>
      <c r="BL80" s="29"/>
      <c r="BM80" s="29"/>
    </row>
    <row r="81" spans="1:69" s="25" customFormat="1" ht="66" customHeight="1" x14ac:dyDescent="0.5">
      <c r="A81" s="141" t="s">
        <v>425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R81" s="142"/>
      <c r="S81" s="142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BD81" s="143"/>
      <c r="BE81" s="143"/>
      <c r="BF81" s="143"/>
      <c r="BG81" s="143"/>
      <c r="BH81" s="143"/>
      <c r="BI81" s="40"/>
      <c r="BJ81" s="211">
        <f t="shared" si="4"/>
        <v>0</v>
      </c>
      <c r="BK81" s="24"/>
      <c r="BL81" s="24"/>
      <c r="BM81" s="24"/>
    </row>
    <row r="82" spans="1:69" s="25" customFormat="1" ht="48.75" customHeight="1" thickBot="1" x14ac:dyDescent="0.55000000000000004">
      <c r="A82" s="64"/>
      <c r="R82" s="142"/>
      <c r="S82" s="142"/>
      <c r="BD82" s="143"/>
      <c r="BE82" s="143"/>
      <c r="BF82" s="143"/>
      <c r="BG82" s="143"/>
      <c r="BH82" s="143"/>
      <c r="BI82" s="40"/>
      <c r="BJ82" s="211">
        <f t="shared" si="4"/>
        <v>0</v>
      </c>
      <c r="BK82" s="24"/>
      <c r="BL82" s="24"/>
      <c r="BM82" s="24"/>
    </row>
    <row r="83" spans="1:69" ht="32.450000000000003" customHeight="1" thickBot="1" x14ac:dyDescent="0.25">
      <c r="A83" s="652" t="s">
        <v>96</v>
      </c>
      <c r="B83" s="659" t="s">
        <v>361</v>
      </c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1"/>
      <c r="P83" s="682" t="s">
        <v>8</v>
      </c>
      <c r="Q83" s="680"/>
      <c r="R83" s="680" t="s">
        <v>9</v>
      </c>
      <c r="S83" s="681"/>
      <c r="T83" s="639" t="s">
        <v>10</v>
      </c>
      <c r="U83" s="623"/>
      <c r="V83" s="623"/>
      <c r="W83" s="623"/>
      <c r="X83" s="668"/>
      <c r="Y83" s="668"/>
      <c r="Z83" s="668"/>
      <c r="AA83" s="668"/>
      <c r="AB83" s="668"/>
      <c r="AC83" s="668"/>
      <c r="AD83" s="668"/>
      <c r="AE83" s="669"/>
      <c r="AF83" s="710" t="s">
        <v>34</v>
      </c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668"/>
      <c r="AS83" s="668"/>
      <c r="AT83" s="668"/>
      <c r="AU83" s="668"/>
      <c r="AV83" s="668"/>
      <c r="AW83" s="668"/>
      <c r="AX83" s="668"/>
      <c r="AY83" s="668"/>
      <c r="AZ83" s="668"/>
      <c r="BA83" s="668"/>
      <c r="BB83" s="668"/>
      <c r="BC83" s="762"/>
      <c r="BD83" s="869" t="s">
        <v>97</v>
      </c>
      <c r="BE83" s="870"/>
      <c r="BF83" s="870"/>
      <c r="BG83" s="870"/>
      <c r="BH83" s="870"/>
      <c r="BI83" s="871"/>
      <c r="BJ83" s="211">
        <f t="shared" si="4"/>
        <v>0</v>
      </c>
      <c r="BM83" s="18"/>
      <c r="BN83" s="18"/>
      <c r="BP83" s="3"/>
      <c r="BQ83" s="3"/>
    </row>
    <row r="84" spans="1:69" ht="32.450000000000003" customHeight="1" thickBot="1" x14ac:dyDescent="0.25">
      <c r="A84" s="653"/>
      <c r="B84" s="662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4"/>
      <c r="P84" s="586"/>
      <c r="Q84" s="590"/>
      <c r="R84" s="590"/>
      <c r="S84" s="657"/>
      <c r="T84" s="586" t="s">
        <v>5</v>
      </c>
      <c r="U84" s="590"/>
      <c r="V84" s="655" t="s">
        <v>11</v>
      </c>
      <c r="W84" s="587"/>
      <c r="X84" s="573" t="s">
        <v>12</v>
      </c>
      <c r="Y84" s="574"/>
      <c r="Z84" s="574"/>
      <c r="AA84" s="574"/>
      <c r="AB84" s="574"/>
      <c r="AC84" s="574"/>
      <c r="AD84" s="574"/>
      <c r="AE84" s="609"/>
      <c r="AF84" s="584" t="s">
        <v>14</v>
      </c>
      <c r="AG84" s="583"/>
      <c r="AH84" s="583"/>
      <c r="AI84" s="583"/>
      <c r="AJ84" s="583"/>
      <c r="AK84" s="585"/>
      <c r="AL84" s="584" t="s">
        <v>15</v>
      </c>
      <c r="AM84" s="583"/>
      <c r="AN84" s="583"/>
      <c r="AO84" s="583"/>
      <c r="AP84" s="583"/>
      <c r="AQ84" s="585"/>
      <c r="AR84" s="584" t="s">
        <v>16</v>
      </c>
      <c r="AS84" s="583"/>
      <c r="AT84" s="583"/>
      <c r="AU84" s="583"/>
      <c r="AV84" s="583"/>
      <c r="AW84" s="585"/>
      <c r="AX84" s="584" t="s">
        <v>159</v>
      </c>
      <c r="AY84" s="583"/>
      <c r="AZ84" s="583"/>
      <c r="BA84" s="583"/>
      <c r="BB84" s="583"/>
      <c r="BC84" s="585"/>
      <c r="BD84" s="872"/>
      <c r="BE84" s="873"/>
      <c r="BF84" s="873"/>
      <c r="BG84" s="873"/>
      <c r="BH84" s="873"/>
      <c r="BI84" s="874"/>
      <c r="BJ84" s="211">
        <f t="shared" si="4"/>
        <v>0</v>
      </c>
      <c r="BM84" s="18"/>
      <c r="BN84" s="18"/>
      <c r="BP84" s="3"/>
      <c r="BQ84" s="3"/>
    </row>
    <row r="85" spans="1:69" ht="76.900000000000006" customHeight="1" x14ac:dyDescent="0.2">
      <c r="A85" s="653"/>
      <c r="B85" s="662"/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4"/>
      <c r="P85" s="586"/>
      <c r="Q85" s="590"/>
      <c r="R85" s="590"/>
      <c r="S85" s="657"/>
      <c r="T85" s="586"/>
      <c r="U85" s="590"/>
      <c r="V85" s="655"/>
      <c r="W85" s="587"/>
      <c r="X85" s="586" t="s">
        <v>13</v>
      </c>
      <c r="Y85" s="587"/>
      <c r="Z85" s="590" t="s">
        <v>98</v>
      </c>
      <c r="AA85" s="590"/>
      <c r="AB85" s="655" t="s">
        <v>99</v>
      </c>
      <c r="AC85" s="590"/>
      <c r="AD85" s="590" t="s">
        <v>70</v>
      </c>
      <c r="AE85" s="657"/>
      <c r="AF85" s="643" t="s">
        <v>153</v>
      </c>
      <c r="AG85" s="528"/>
      <c r="AH85" s="568"/>
      <c r="AI85" s="643" t="s">
        <v>416</v>
      </c>
      <c r="AJ85" s="528"/>
      <c r="AK85" s="529"/>
      <c r="AL85" s="644" t="s">
        <v>180</v>
      </c>
      <c r="AM85" s="528"/>
      <c r="AN85" s="529"/>
      <c r="AO85" s="643" t="s">
        <v>181</v>
      </c>
      <c r="AP85" s="528"/>
      <c r="AQ85" s="568"/>
      <c r="AR85" s="643" t="s">
        <v>154</v>
      </c>
      <c r="AS85" s="528"/>
      <c r="AT85" s="529"/>
      <c r="AU85" s="644" t="s">
        <v>155</v>
      </c>
      <c r="AV85" s="528"/>
      <c r="AW85" s="529"/>
      <c r="AX85" s="644" t="s">
        <v>189</v>
      </c>
      <c r="AY85" s="528"/>
      <c r="AZ85" s="568"/>
      <c r="BA85" s="641" t="s">
        <v>156</v>
      </c>
      <c r="BB85" s="642"/>
      <c r="BC85" s="722"/>
      <c r="BD85" s="872"/>
      <c r="BE85" s="873"/>
      <c r="BF85" s="873"/>
      <c r="BG85" s="873"/>
      <c r="BH85" s="873"/>
      <c r="BI85" s="874"/>
      <c r="BJ85" s="211">
        <f t="shared" si="4"/>
        <v>0</v>
      </c>
      <c r="BM85" s="18"/>
      <c r="BN85" s="18"/>
      <c r="BP85" s="3"/>
      <c r="BQ85" s="3"/>
    </row>
    <row r="86" spans="1:69" ht="185.25" customHeight="1" thickBot="1" x14ac:dyDescent="0.25">
      <c r="A86" s="654"/>
      <c r="B86" s="665"/>
      <c r="C86" s="666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7"/>
      <c r="P86" s="588"/>
      <c r="Q86" s="591"/>
      <c r="R86" s="591"/>
      <c r="S86" s="658"/>
      <c r="T86" s="588"/>
      <c r="U86" s="591"/>
      <c r="V86" s="656"/>
      <c r="W86" s="589"/>
      <c r="X86" s="588"/>
      <c r="Y86" s="589"/>
      <c r="Z86" s="591"/>
      <c r="AA86" s="591"/>
      <c r="AB86" s="656"/>
      <c r="AC86" s="591"/>
      <c r="AD86" s="591"/>
      <c r="AE86" s="658"/>
      <c r="AF86" s="104" t="s">
        <v>3</v>
      </c>
      <c r="AG86" s="239" t="s">
        <v>17</v>
      </c>
      <c r="AH86" s="107" t="s">
        <v>18</v>
      </c>
      <c r="AI86" s="104" t="s">
        <v>3</v>
      </c>
      <c r="AJ86" s="239" t="s">
        <v>17</v>
      </c>
      <c r="AK86" s="109" t="s">
        <v>18</v>
      </c>
      <c r="AL86" s="241" t="s">
        <v>3</v>
      </c>
      <c r="AM86" s="239" t="s">
        <v>17</v>
      </c>
      <c r="AN86" s="240" t="s">
        <v>18</v>
      </c>
      <c r="AO86" s="238" t="s">
        <v>3</v>
      </c>
      <c r="AP86" s="239" t="s">
        <v>17</v>
      </c>
      <c r="AQ86" s="242" t="s">
        <v>18</v>
      </c>
      <c r="AR86" s="238" t="s">
        <v>3</v>
      </c>
      <c r="AS86" s="239" t="s">
        <v>17</v>
      </c>
      <c r="AT86" s="240" t="s">
        <v>18</v>
      </c>
      <c r="AU86" s="241" t="s">
        <v>3</v>
      </c>
      <c r="AV86" s="239" t="s">
        <v>17</v>
      </c>
      <c r="AW86" s="240" t="s">
        <v>18</v>
      </c>
      <c r="AX86" s="241" t="s">
        <v>3</v>
      </c>
      <c r="AY86" s="239" t="s">
        <v>17</v>
      </c>
      <c r="AZ86" s="242" t="s">
        <v>18</v>
      </c>
      <c r="BA86" s="238" t="s">
        <v>3</v>
      </c>
      <c r="BB86" s="239" t="s">
        <v>17</v>
      </c>
      <c r="BC86" s="240" t="s">
        <v>18</v>
      </c>
      <c r="BD86" s="875"/>
      <c r="BE86" s="876"/>
      <c r="BF86" s="876"/>
      <c r="BG86" s="876"/>
      <c r="BH86" s="876"/>
      <c r="BI86" s="877"/>
      <c r="BJ86" s="211">
        <f t="shared" si="4"/>
        <v>0</v>
      </c>
      <c r="BM86" s="18"/>
      <c r="BN86" s="18"/>
      <c r="BP86" s="3"/>
      <c r="BQ86" s="3"/>
    </row>
    <row r="87" spans="1:69" ht="48.75" customHeight="1" x14ac:dyDescent="0.2">
      <c r="A87" s="169" t="s">
        <v>117</v>
      </c>
      <c r="B87" s="570" t="s">
        <v>157</v>
      </c>
      <c r="C87" s="571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2"/>
      <c r="P87" s="573"/>
      <c r="Q87" s="574"/>
      <c r="R87" s="574"/>
      <c r="S87" s="603"/>
      <c r="T87" s="573"/>
      <c r="U87" s="574"/>
      <c r="V87" s="608"/>
      <c r="W87" s="603"/>
      <c r="X87" s="608"/>
      <c r="Y87" s="609"/>
      <c r="Z87" s="574"/>
      <c r="AA87" s="574"/>
      <c r="AB87" s="608"/>
      <c r="AC87" s="574"/>
      <c r="AD87" s="574">
        <f>SUM(AD89:AE91)</f>
        <v>0</v>
      </c>
      <c r="AE87" s="603"/>
      <c r="AF87" s="96"/>
      <c r="AG87" s="381"/>
      <c r="AH87" s="92"/>
      <c r="AI87" s="96"/>
      <c r="AJ87" s="381"/>
      <c r="AK87" s="93"/>
      <c r="AL87" s="403"/>
      <c r="AM87" s="381"/>
      <c r="AN87" s="382"/>
      <c r="AO87" s="96"/>
      <c r="AP87" s="381"/>
      <c r="AQ87" s="388"/>
      <c r="AR87" s="380"/>
      <c r="AS87" s="381"/>
      <c r="AT87" s="382"/>
      <c r="AU87" s="380"/>
      <c r="AV87" s="381"/>
      <c r="AW87" s="382"/>
      <c r="AX87" s="403"/>
      <c r="AY87" s="381"/>
      <c r="AZ87" s="388"/>
      <c r="BA87" s="300"/>
      <c r="BB87" s="267"/>
      <c r="BC87" s="291"/>
      <c r="BD87" s="764"/>
      <c r="BE87" s="765"/>
      <c r="BF87" s="765"/>
      <c r="BG87" s="765"/>
      <c r="BH87" s="765"/>
      <c r="BI87" s="766"/>
      <c r="BJ87" s="211">
        <f t="shared" si="4"/>
        <v>0</v>
      </c>
      <c r="BM87" s="18"/>
      <c r="BN87" s="18"/>
      <c r="BP87" s="3"/>
      <c r="BQ87" s="3"/>
    </row>
    <row r="88" spans="1:69" ht="41.25" customHeight="1" x14ac:dyDescent="0.2">
      <c r="A88" s="396" t="s">
        <v>183</v>
      </c>
      <c r="B88" s="439" t="s">
        <v>158</v>
      </c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1"/>
      <c r="P88" s="436"/>
      <c r="Q88" s="437"/>
      <c r="R88" s="437">
        <v>1</v>
      </c>
      <c r="S88" s="438"/>
      <c r="T88" s="436">
        <f>SUM(AF88,AI88,AL88,AO88,AR88,AU88,AX88,BA88)</f>
        <v>108</v>
      </c>
      <c r="U88" s="437"/>
      <c r="V88" s="450">
        <f>SUM(AG88,AJ88,AM88,AP88,AS88,AV88,AY88,BB88)</f>
        <v>48</v>
      </c>
      <c r="W88" s="438"/>
      <c r="X88" s="450">
        <v>16</v>
      </c>
      <c r="Y88" s="451"/>
      <c r="Z88" s="437">
        <v>32</v>
      </c>
      <c r="AA88" s="437"/>
      <c r="AB88" s="450"/>
      <c r="AC88" s="437"/>
      <c r="AD88" s="437"/>
      <c r="AE88" s="438"/>
      <c r="AF88" s="404">
        <v>108</v>
      </c>
      <c r="AG88" s="375">
        <v>48</v>
      </c>
      <c r="AH88" s="405">
        <v>3</v>
      </c>
      <c r="AI88" s="404"/>
      <c r="AJ88" s="375"/>
      <c r="AK88" s="406"/>
      <c r="AL88" s="391"/>
      <c r="AM88" s="375"/>
      <c r="AN88" s="376"/>
      <c r="AO88" s="404"/>
      <c r="AP88" s="375"/>
      <c r="AQ88" s="392"/>
      <c r="AR88" s="374"/>
      <c r="AS88" s="375"/>
      <c r="AT88" s="376"/>
      <c r="AU88" s="374"/>
      <c r="AV88" s="375"/>
      <c r="AW88" s="376"/>
      <c r="AX88" s="391"/>
      <c r="AY88" s="375"/>
      <c r="AZ88" s="392"/>
      <c r="BA88" s="264"/>
      <c r="BB88" s="265"/>
      <c r="BC88" s="258"/>
      <c r="BD88" s="411" t="s">
        <v>139</v>
      </c>
      <c r="BE88" s="412"/>
      <c r="BF88" s="412"/>
      <c r="BG88" s="412"/>
      <c r="BH88" s="412"/>
      <c r="BI88" s="413"/>
      <c r="BJ88" s="211">
        <f t="shared" si="4"/>
        <v>48</v>
      </c>
      <c r="BM88" s="18"/>
      <c r="BN88" s="18"/>
      <c r="BP88" s="3"/>
      <c r="BQ88" s="3"/>
    </row>
    <row r="89" spans="1:69" ht="41.25" customHeight="1" x14ac:dyDescent="0.2">
      <c r="A89" s="396" t="s">
        <v>182</v>
      </c>
      <c r="B89" s="439" t="s">
        <v>285</v>
      </c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1"/>
      <c r="P89" s="436"/>
      <c r="Q89" s="437"/>
      <c r="R89" s="437">
        <v>3</v>
      </c>
      <c r="S89" s="438"/>
      <c r="T89" s="436">
        <v>108</v>
      </c>
      <c r="U89" s="437"/>
      <c r="V89" s="450">
        <f t="shared" ref="V89:V120" si="23">SUM(AG89,AJ89,AM89,AP89,AS89,AV89,AY89,BB89)</f>
        <v>48</v>
      </c>
      <c r="W89" s="438"/>
      <c r="X89" s="450">
        <v>32</v>
      </c>
      <c r="Y89" s="451"/>
      <c r="Z89" s="437"/>
      <c r="AA89" s="437"/>
      <c r="AB89" s="450">
        <v>16</v>
      </c>
      <c r="AC89" s="437"/>
      <c r="AD89" s="437"/>
      <c r="AE89" s="438"/>
      <c r="AF89" s="404"/>
      <c r="AG89" s="375"/>
      <c r="AH89" s="405"/>
      <c r="AI89" s="404"/>
      <c r="AJ89" s="375"/>
      <c r="AK89" s="406"/>
      <c r="AL89" s="404">
        <v>108</v>
      </c>
      <c r="AM89" s="375">
        <v>48</v>
      </c>
      <c r="AN89" s="392">
        <v>3</v>
      </c>
      <c r="AO89" s="404"/>
      <c r="AP89" s="375"/>
      <c r="AQ89" s="392"/>
      <c r="AR89" s="374"/>
      <c r="AS89" s="375"/>
      <c r="AT89" s="376"/>
      <c r="AU89" s="374"/>
      <c r="AV89" s="375"/>
      <c r="AW89" s="376"/>
      <c r="AX89" s="391"/>
      <c r="AY89" s="375"/>
      <c r="AZ89" s="392"/>
      <c r="BA89" s="264"/>
      <c r="BB89" s="265"/>
      <c r="BC89" s="258"/>
      <c r="BD89" s="411" t="s">
        <v>141</v>
      </c>
      <c r="BE89" s="412"/>
      <c r="BF89" s="412"/>
      <c r="BG89" s="412"/>
      <c r="BH89" s="412"/>
      <c r="BI89" s="413"/>
      <c r="BJ89" s="211">
        <f t="shared" si="4"/>
        <v>48</v>
      </c>
      <c r="BM89" s="18"/>
      <c r="BN89" s="18"/>
      <c r="BP89" s="3"/>
      <c r="BQ89" s="3"/>
    </row>
    <row r="90" spans="1:69" ht="75.75" customHeight="1" x14ac:dyDescent="0.2">
      <c r="A90" s="396" t="s">
        <v>184</v>
      </c>
      <c r="B90" s="439" t="s">
        <v>281</v>
      </c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1"/>
      <c r="P90" s="436"/>
      <c r="Q90" s="437"/>
      <c r="R90" s="437">
        <v>3</v>
      </c>
      <c r="S90" s="438"/>
      <c r="T90" s="436">
        <f t="shared" ref="T90" si="24">SUM(AF90,AI90,AL90,AO90,AR90,AU90,AX90,BA90)</f>
        <v>108</v>
      </c>
      <c r="U90" s="437"/>
      <c r="V90" s="450">
        <f t="shared" ref="V90" si="25">SUM(AG90,AJ90,AM90,AP90,AS90,AV90,AY90,BB90)</f>
        <v>50</v>
      </c>
      <c r="W90" s="438"/>
      <c r="X90" s="450">
        <v>26</v>
      </c>
      <c r="Y90" s="451"/>
      <c r="Z90" s="437"/>
      <c r="AA90" s="437"/>
      <c r="AB90" s="450">
        <v>24</v>
      </c>
      <c r="AC90" s="437"/>
      <c r="AD90" s="437"/>
      <c r="AE90" s="438"/>
      <c r="AF90" s="404"/>
      <c r="AG90" s="375"/>
      <c r="AH90" s="405"/>
      <c r="AI90" s="404"/>
      <c r="AJ90" s="375"/>
      <c r="AK90" s="406"/>
      <c r="AL90" s="404">
        <v>108</v>
      </c>
      <c r="AM90" s="375">
        <v>50</v>
      </c>
      <c r="AN90" s="392">
        <v>3</v>
      </c>
      <c r="AO90" s="404"/>
      <c r="AP90" s="375"/>
      <c r="AQ90" s="392"/>
      <c r="AR90" s="374"/>
      <c r="AS90" s="375"/>
      <c r="AT90" s="376"/>
      <c r="AU90" s="374"/>
      <c r="AV90" s="375"/>
      <c r="AW90" s="376"/>
      <c r="AX90" s="391"/>
      <c r="AY90" s="375"/>
      <c r="AZ90" s="392"/>
      <c r="BA90" s="264"/>
      <c r="BB90" s="265"/>
      <c r="BC90" s="258"/>
      <c r="BD90" s="411" t="s">
        <v>142</v>
      </c>
      <c r="BE90" s="412"/>
      <c r="BF90" s="412"/>
      <c r="BG90" s="412"/>
      <c r="BH90" s="412"/>
      <c r="BI90" s="413"/>
      <c r="BJ90" s="211">
        <f t="shared" si="4"/>
        <v>50</v>
      </c>
      <c r="BM90" s="18"/>
      <c r="BN90" s="18"/>
      <c r="BP90" s="3"/>
      <c r="BQ90" s="3"/>
    </row>
    <row r="91" spans="1:69" ht="66.75" customHeight="1" x14ac:dyDescent="0.2">
      <c r="A91" s="396" t="s">
        <v>185</v>
      </c>
      <c r="B91" s="439" t="s">
        <v>426</v>
      </c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1"/>
      <c r="P91" s="436"/>
      <c r="Q91" s="437"/>
      <c r="R91" s="437">
        <v>4</v>
      </c>
      <c r="S91" s="438"/>
      <c r="T91" s="436">
        <f t="shared" ref="T91" si="26">SUM(AF91,AI91,AL91,AO91,AR91,AU91,AX91,BA91)</f>
        <v>100</v>
      </c>
      <c r="U91" s="437"/>
      <c r="V91" s="450">
        <f t="shared" ref="V91" si="27">SUM(AG91,AJ91,AM91,AP91,AS91,AV91,AY91,BB91)</f>
        <v>36</v>
      </c>
      <c r="W91" s="438"/>
      <c r="X91" s="450">
        <v>22</v>
      </c>
      <c r="Y91" s="451"/>
      <c r="Z91" s="437"/>
      <c r="AA91" s="437"/>
      <c r="AB91" s="450">
        <v>14</v>
      </c>
      <c r="AC91" s="437"/>
      <c r="AD91" s="437"/>
      <c r="AE91" s="438"/>
      <c r="AF91" s="404"/>
      <c r="AG91" s="375"/>
      <c r="AH91" s="405"/>
      <c r="AI91" s="404"/>
      <c r="AJ91" s="375"/>
      <c r="AK91" s="406"/>
      <c r="AL91" s="391"/>
      <c r="AM91" s="375"/>
      <c r="AN91" s="376"/>
      <c r="AO91" s="404">
        <v>100</v>
      </c>
      <c r="AP91" s="375">
        <v>36</v>
      </c>
      <c r="AQ91" s="392">
        <v>3</v>
      </c>
      <c r="AR91" s="374"/>
      <c r="AS91" s="375"/>
      <c r="AT91" s="376"/>
      <c r="AU91" s="374"/>
      <c r="AV91" s="375"/>
      <c r="AW91" s="376"/>
      <c r="AX91" s="391"/>
      <c r="AY91" s="375"/>
      <c r="AZ91" s="392"/>
      <c r="BA91" s="264"/>
      <c r="BB91" s="265"/>
      <c r="BC91" s="258"/>
      <c r="BD91" s="411" t="s">
        <v>143</v>
      </c>
      <c r="BE91" s="412"/>
      <c r="BF91" s="412"/>
      <c r="BG91" s="412"/>
      <c r="BH91" s="412"/>
      <c r="BI91" s="413"/>
      <c r="BJ91" s="211">
        <f t="shared" si="4"/>
        <v>36</v>
      </c>
      <c r="BM91" s="18"/>
      <c r="BN91" s="18"/>
      <c r="BP91" s="3"/>
      <c r="BQ91" s="3"/>
    </row>
    <row r="92" spans="1:69" s="121" customFormat="1" ht="43.5" customHeight="1" x14ac:dyDescent="0.2">
      <c r="A92" s="158" t="s">
        <v>211</v>
      </c>
      <c r="B92" s="476" t="s">
        <v>210</v>
      </c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8"/>
      <c r="P92" s="445"/>
      <c r="Q92" s="446"/>
      <c r="R92" s="446"/>
      <c r="S92" s="448"/>
      <c r="T92" s="445"/>
      <c r="U92" s="446"/>
      <c r="V92" s="447"/>
      <c r="W92" s="448"/>
      <c r="X92" s="447"/>
      <c r="Y92" s="449"/>
      <c r="Z92" s="446"/>
      <c r="AA92" s="446"/>
      <c r="AB92" s="447"/>
      <c r="AC92" s="446"/>
      <c r="AD92" s="446">
        <f t="shared" ref="AD92" si="28">SUM(AD93:AE95)</f>
        <v>0</v>
      </c>
      <c r="AE92" s="448"/>
      <c r="AF92" s="389"/>
      <c r="AG92" s="394"/>
      <c r="AH92" s="390"/>
      <c r="AI92" s="389"/>
      <c r="AJ92" s="394"/>
      <c r="AK92" s="399"/>
      <c r="AL92" s="115"/>
      <c r="AM92" s="116"/>
      <c r="AN92" s="117"/>
      <c r="AO92" s="118"/>
      <c r="AP92" s="116"/>
      <c r="AQ92" s="119"/>
      <c r="AR92" s="120"/>
      <c r="AS92" s="116"/>
      <c r="AT92" s="117"/>
      <c r="AU92" s="120"/>
      <c r="AV92" s="116"/>
      <c r="AW92" s="117"/>
      <c r="AX92" s="393">
        <f>SUM(AX93:AY95)</f>
        <v>0</v>
      </c>
      <c r="AY92" s="394">
        <f>SUM(AY93:AZ95)</f>
        <v>0</v>
      </c>
      <c r="AZ92" s="398">
        <f>SUM(AZ93:BA95)</f>
        <v>0</v>
      </c>
      <c r="BA92" s="251"/>
      <c r="BB92" s="252"/>
      <c r="BC92" s="272"/>
      <c r="BD92" s="473"/>
      <c r="BE92" s="474"/>
      <c r="BF92" s="474"/>
      <c r="BG92" s="474"/>
      <c r="BH92" s="474"/>
      <c r="BI92" s="475"/>
      <c r="BJ92" s="211">
        <f t="shared" si="4"/>
        <v>0</v>
      </c>
      <c r="BM92" s="122"/>
      <c r="BN92" s="122"/>
      <c r="BO92" s="122"/>
    </row>
    <row r="93" spans="1:69" ht="48.75" customHeight="1" x14ac:dyDescent="0.2">
      <c r="A93" s="396" t="s">
        <v>271</v>
      </c>
      <c r="B93" s="439" t="s">
        <v>212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1"/>
      <c r="P93" s="436">
        <v>3.4</v>
      </c>
      <c r="Q93" s="437"/>
      <c r="R93" s="437"/>
      <c r="S93" s="438"/>
      <c r="T93" s="436">
        <f t="shared" ref="T93:T95" si="29">SUM(AF93,AI93,AL93,AO93,AR93,AU93,AX93,BA93)</f>
        <v>240</v>
      </c>
      <c r="U93" s="437"/>
      <c r="V93" s="450">
        <f t="shared" ref="V93:V95" si="30">SUM(AG93,AJ93,AM93,AP93,AS93,AV93,AY93,BB93)</f>
        <v>126</v>
      </c>
      <c r="W93" s="438"/>
      <c r="X93" s="450">
        <v>62</v>
      </c>
      <c r="Y93" s="451"/>
      <c r="Z93" s="437">
        <v>48</v>
      </c>
      <c r="AA93" s="437"/>
      <c r="AB93" s="450">
        <v>16</v>
      </c>
      <c r="AC93" s="437"/>
      <c r="AD93" s="437"/>
      <c r="AE93" s="438"/>
      <c r="AF93" s="404"/>
      <c r="AG93" s="375"/>
      <c r="AH93" s="405"/>
      <c r="AI93" s="404"/>
      <c r="AJ93" s="375"/>
      <c r="AK93" s="406"/>
      <c r="AL93" s="391">
        <v>120</v>
      </c>
      <c r="AM93" s="375">
        <v>64</v>
      </c>
      <c r="AN93" s="376">
        <v>3</v>
      </c>
      <c r="AO93" s="404">
        <v>120</v>
      </c>
      <c r="AP93" s="375">
        <v>62</v>
      </c>
      <c r="AQ93" s="392">
        <v>3</v>
      </c>
      <c r="AR93" s="374"/>
      <c r="AS93" s="375"/>
      <c r="AT93" s="376"/>
      <c r="AU93" s="374"/>
      <c r="AV93" s="375"/>
      <c r="AW93" s="376"/>
      <c r="AX93" s="391"/>
      <c r="AY93" s="375"/>
      <c r="AZ93" s="392"/>
      <c r="BA93" s="222"/>
      <c r="BB93" s="223"/>
      <c r="BC93" s="262"/>
      <c r="BD93" s="411" t="s">
        <v>329</v>
      </c>
      <c r="BE93" s="412"/>
      <c r="BF93" s="412"/>
      <c r="BG93" s="412"/>
      <c r="BH93" s="412"/>
      <c r="BI93" s="413"/>
      <c r="BJ93" s="211">
        <f t="shared" si="4"/>
        <v>126</v>
      </c>
      <c r="BM93" s="18"/>
      <c r="BN93" s="18"/>
      <c r="BP93" s="3"/>
      <c r="BQ93" s="3"/>
    </row>
    <row r="94" spans="1:69" ht="45" customHeight="1" x14ac:dyDescent="0.2">
      <c r="A94" s="721" t="s">
        <v>272</v>
      </c>
      <c r="B94" s="439" t="s">
        <v>213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1"/>
      <c r="P94" s="436">
        <v>6</v>
      </c>
      <c r="Q94" s="437"/>
      <c r="R94" s="437">
        <v>5</v>
      </c>
      <c r="S94" s="438"/>
      <c r="T94" s="436">
        <f t="shared" si="29"/>
        <v>288</v>
      </c>
      <c r="U94" s="437"/>
      <c r="V94" s="450">
        <f t="shared" si="30"/>
        <v>128</v>
      </c>
      <c r="W94" s="438"/>
      <c r="X94" s="450">
        <v>64</v>
      </c>
      <c r="Y94" s="451"/>
      <c r="Z94" s="437">
        <v>48</v>
      </c>
      <c r="AA94" s="437"/>
      <c r="AB94" s="450">
        <v>16</v>
      </c>
      <c r="AC94" s="437"/>
      <c r="AD94" s="437"/>
      <c r="AE94" s="438"/>
      <c r="AF94" s="404"/>
      <c r="AG94" s="375"/>
      <c r="AH94" s="405"/>
      <c r="AI94" s="404"/>
      <c r="AJ94" s="375"/>
      <c r="AK94" s="406"/>
      <c r="AL94" s="391"/>
      <c r="AM94" s="375"/>
      <c r="AN94" s="376"/>
      <c r="AO94" s="374"/>
      <c r="AP94" s="375"/>
      <c r="AQ94" s="376"/>
      <c r="AR94" s="374">
        <v>180</v>
      </c>
      <c r="AS94" s="375">
        <v>80</v>
      </c>
      <c r="AT94" s="376">
        <v>5</v>
      </c>
      <c r="AU94" s="404">
        <v>108</v>
      </c>
      <c r="AV94" s="375">
        <v>48</v>
      </c>
      <c r="AW94" s="376">
        <v>3</v>
      </c>
      <c r="AX94" s="391"/>
      <c r="AY94" s="375"/>
      <c r="AZ94" s="392"/>
      <c r="BA94" s="222"/>
      <c r="BB94" s="223"/>
      <c r="BC94" s="262"/>
      <c r="BD94" s="411" t="s">
        <v>330</v>
      </c>
      <c r="BE94" s="412"/>
      <c r="BF94" s="412"/>
      <c r="BG94" s="412"/>
      <c r="BH94" s="412"/>
      <c r="BI94" s="413"/>
      <c r="BJ94" s="211">
        <f t="shared" si="4"/>
        <v>128</v>
      </c>
      <c r="BM94" s="18"/>
      <c r="BN94" s="18"/>
      <c r="BP94" s="3"/>
      <c r="BQ94" s="3"/>
    </row>
    <row r="95" spans="1:69" ht="62.25" customHeight="1" x14ac:dyDescent="0.2">
      <c r="A95" s="721"/>
      <c r="B95" s="439" t="s">
        <v>287</v>
      </c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1"/>
      <c r="P95" s="436"/>
      <c r="Q95" s="437"/>
      <c r="R95" s="437"/>
      <c r="S95" s="438"/>
      <c r="T95" s="436">
        <f t="shared" si="29"/>
        <v>30</v>
      </c>
      <c r="U95" s="437"/>
      <c r="V95" s="450">
        <f t="shared" si="30"/>
        <v>0</v>
      </c>
      <c r="W95" s="438"/>
      <c r="X95" s="450"/>
      <c r="Y95" s="451"/>
      <c r="Z95" s="437"/>
      <c r="AA95" s="437"/>
      <c r="AB95" s="450"/>
      <c r="AC95" s="437"/>
      <c r="AD95" s="437"/>
      <c r="AE95" s="438"/>
      <c r="AF95" s="404"/>
      <c r="AG95" s="375"/>
      <c r="AH95" s="405"/>
      <c r="AI95" s="404"/>
      <c r="AJ95" s="375"/>
      <c r="AK95" s="406"/>
      <c r="AL95" s="391"/>
      <c r="AM95" s="375"/>
      <c r="AN95" s="376"/>
      <c r="AO95" s="404"/>
      <c r="AP95" s="375"/>
      <c r="AQ95" s="392"/>
      <c r="AR95" s="374">
        <v>30</v>
      </c>
      <c r="AS95" s="375"/>
      <c r="AT95" s="376">
        <v>1</v>
      </c>
      <c r="AU95" s="374"/>
      <c r="AV95" s="375"/>
      <c r="AW95" s="376"/>
      <c r="AX95" s="391"/>
      <c r="AY95" s="375"/>
      <c r="AZ95" s="392"/>
      <c r="BA95" s="222"/>
      <c r="BB95" s="223"/>
      <c r="BC95" s="262"/>
      <c r="BD95" s="411" t="s">
        <v>446</v>
      </c>
      <c r="BE95" s="412"/>
      <c r="BF95" s="412"/>
      <c r="BG95" s="412"/>
      <c r="BH95" s="412"/>
      <c r="BI95" s="413"/>
      <c r="BJ95" s="211">
        <f t="shared" ref="BJ95:BJ131" si="31">SUM(X95:AE95)</f>
        <v>0</v>
      </c>
      <c r="BM95" s="18"/>
      <c r="BN95" s="18"/>
      <c r="BP95" s="3"/>
      <c r="BQ95" s="3"/>
    </row>
    <row r="96" spans="1:69" ht="105" customHeight="1" x14ac:dyDescent="0.2">
      <c r="A96" s="147" t="s">
        <v>215</v>
      </c>
      <c r="B96" s="476" t="s">
        <v>350</v>
      </c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8"/>
      <c r="P96" s="436"/>
      <c r="Q96" s="437"/>
      <c r="R96" s="437">
        <v>3.4</v>
      </c>
      <c r="S96" s="438"/>
      <c r="T96" s="436">
        <f t="shared" ref="T96" si="32">SUM(AF96,AI96,AL96,AO96,AR96,AU96,AX96,BA96)</f>
        <v>216</v>
      </c>
      <c r="U96" s="437"/>
      <c r="V96" s="450">
        <f t="shared" ref="V96" si="33">SUM(AG96,AJ96,AM96,AP96,AS96,AV96,AY96,BB96)</f>
        <v>112</v>
      </c>
      <c r="W96" s="438"/>
      <c r="X96" s="450">
        <v>64</v>
      </c>
      <c r="Y96" s="451"/>
      <c r="Z96" s="437">
        <v>48</v>
      </c>
      <c r="AA96" s="437"/>
      <c r="AB96" s="450"/>
      <c r="AC96" s="437"/>
      <c r="AD96" s="437"/>
      <c r="AE96" s="438"/>
      <c r="AF96" s="404"/>
      <c r="AG96" s="375"/>
      <c r="AH96" s="405"/>
      <c r="AI96" s="404"/>
      <c r="AJ96" s="375"/>
      <c r="AK96" s="406"/>
      <c r="AL96" s="391">
        <v>108</v>
      </c>
      <c r="AM96" s="375">
        <v>44</v>
      </c>
      <c r="AN96" s="376">
        <v>3</v>
      </c>
      <c r="AO96" s="404">
        <v>108</v>
      </c>
      <c r="AP96" s="375">
        <v>68</v>
      </c>
      <c r="AQ96" s="392">
        <v>3</v>
      </c>
      <c r="AR96" s="374"/>
      <c r="AS96" s="375"/>
      <c r="AT96" s="376"/>
      <c r="AU96" s="374"/>
      <c r="AV96" s="375"/>
      <c r="AW96" s="376"/>
      <c r="AX96" s="391"/>
      <c r="AY96" s="375"/>
      <c r="AZ96" s="392"/>
      <c r="BA96" s="222"/>
      <c r="BB96" s="223"/>
      <c r="BC96" s="262"/>
      <c r="BD96" s="411" t="s">
        <v>336</v>
      </c>
      <c r="BE96" s="412"/>
      <c r="BF96" s="412"/>
      <c r="BG96" s="412"/>
      <c r="BH96" s="412"/>
      <c r="BI96" s="413"/>
      <c r="BJ96" s="211">
        <f>SUM(X96:AE96)</f>
        <v>112</v>
      </c>
      <c r="BM96" s="18"/>
      <c r="BN96" s="18"/>
      <c r="BP96" s="3"/>
      <c r="BQ96" s="3"/>
    </row>
    <row r="97" spans="1:69" s="221" customFormat="1" ht="63.75" customHeight="1" x14ac:dyDescent="0.2">
      <c r="A97" s="158" t="s">
        <v>264</v>
      </c>
      <c r="B97" s="476" t="s">
        <v>192</v>
      </c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8"/>
      <c r="P97" s="445"/>
      <c r="Q97" s="446"/>
      <c r="R97" s="446"/>
      <c r="S97" s="448"/>
      <c r="T97" s="445"/>
      <c r="U97" s="446"/>
      <c r="V97" s="447"/>
      <c r="W97" s="448"/>
      <c r="X97" s="447"/>
      <c r="Y97" s="449"/>
      <c r="Z97" s="446"/>
      <c r="AA97" s="446"/>
      <c r="AB97" s="447"/>
      <c r="AC97" s="446"/>
      <c r="AD97" s="446">
        <f>SUM(AD99:AE101)</f>
        <v>0</v>
      </c>
      <c r="AE97" s="448"/>
      <c r="AF97" s="389"/>
      <c r="AG97" s="394"/>
      <c r="AH97" s="390"/>
      <c r="AI97" s="389"/>
      <c r="AJ97" s="394"/>
      <c r="AK97" s="399"/>
      <c r="AL97" s="390"/>
      <c r="AM97" s="394"/>
      <c r="AN97" s="399"/>
      <c r="AO97" s="397"/>
      <c r="AP97" s="394"/>
      <c r="AQ97" s="398"/>
      <c r="AR97" s="397"/>
      <c r="AS97" s="394"/>
      <c r="AT97" s="395"/>
      <c r="AU97" s="397"/>
      <c r="AV97" s="394"/>
      <c r="AW97" s="395"/>
      <c r="AX97" s="393"/>
      <c r="AY97" s="394"/>
      <c r="AZ97" s="398"/>
      <c r="BA97" s="251"/>
      <c r="BB97" s="252"/>
      <c r="BC97" s="272"/>
      <c r="BD97" s="473"/>
      <c r="BE97" s="474"/>
      <c r="BF97" s="474"/>
      <c r="BG97" s="474"/>
      <c r="BH97" s="474"/>
      <c r="BI97" s="475"/>
      <c r="BJ97" s="211">
        <f t="shared" si="31"/>
        <v>0</v>
      </c>
      <c r="BK97" s="121"/>
      <c r="BL97" s="121"/>
      <c r="BM97" s="122"/>
      <c r="BN97" s="122"/>
      <c r="BO97" s="122"/>
    </row>
    <row r="98" spans="1:69" s="164" customFormat="1" ht="43.5" customHeight="1" x14ac:dyDescent="0.2">
      <c r="A98" s="396" t="s">
        <v>273</v>
      </c>
      <c r="B98" s="439" t="s">
        <v>195</v>
      </c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1"/>
      <c r="P98" s="445">
        <v>1</v>
      </c>
      <c r="Q98" s="446"/>
      <c r="R98" s="446"/>
      <c r="S98" s="448"/>
      <c r="T98" s="445">
        <f t="shared" ref="T98:T100" si="34">SUM(AF98,AI98,AL98,AO98,AR98,AU98,AX98,BA98)</f>
        <v>108</v>
      </c>
      <c r="U98" s="446"/>
      <c r="V98" s="447">
        <f>SUM(AG98,AJ98,AM98,AP98,AS98,AV98,AY98,BB98)</f>
        <v>56</v>
      </c>
      <c r="W98" s="448"/>
      <c r="X98" s="447">
        <v>32</v>
      </c>
      <c r="Y98" s="449"/>
      <c r="Z98" s="446">
        <v>24</v>
      </c>
      <c r="AA98" s="446"/>
      <c r="AB98" s="447"/>
      <c r="AC98" s="446"/>
      <c r="AD98" s="446"/>
      <c r="AE98" s="448"/>
      <c r="AF98" s="389">
        <v>108</v>
      </c>
      <c r="AG98" s="394">
        <v>56</v>
      </c>
      <c r="AH98" s="390">
        <v>3</v>
      </c>
      <c r="AI98" s="389"/>
      <c r="AJ98" s="394"/>
      <c r="AK98" s="399"/>
      <c r="AL98" s="390"/>
      <c r="AM98" s="394"/>
      <c r="AN98" s="399"/>
      <c r="AO98" s="397"/>
      <c r="AP98" s="375"/>
      <c r="AQ98" s="392"/>
      <c r="AR98" s="374"/>
      <c r="AS98" s="375"/>
      <c r="AT98" s="376"/>
      <c r="AU98" s="374"/>
      <c r="AV98" s="375"/>
      <c r="AW98" s="376"/>
      <c r="AX98" s="391"/>
      <c r="AY98" s="375"/>
      <c r="AZ98" s="392"/>
      <c r="BA98" s="222"/>
      <c r="BB98" s="223"/>
      <c r="BC98" s="262"/>
      <c r="BD98" s="411" t="s">
        <v>257</v>
      </c>
      <c r="BE98" s="412"/>
      <c r="BF98" s="412"/>
      <c r="BG98" s="412"/>
      <c r="BH98" s="412"/>
      <c r="BI98" s="413"/>
      <c r="BJ98" s="211">
        <f t="shared" si="31"/>
        <v>56</v>
      </c>
      <c r="BK98" s="3"/>
      <c r="BL98" s="3"/>
      <c r="BM98" s="18"/>
      <c r="BN98" s="18"/>
      <c r="BO98" s="18"/>
    </row>
    <row r="99" spans="1:69" s="164" customFormat="1" ht="47.25" customHeight="1" x14ac:dyDescent="0.2">
      <c r="A99" s="396" t="s">
        <v>274</v>
      </c>
      <c r="B99" s="439" t="s">
        <v>238</v>
      </c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1"/>
      <c r="P99" s="436">
        <v>1</v>
      </c>
      <c r="Q99" s="437"/>
      <c r="R99" s="437"/>
      <c r="S99" s="438"/>
      <c r="T99" s="436">
        <f t="shared" si="34"/>
        <v>108</v>
      </c>
      <c r="U99" s="437"/>
      <c r="V99" s="450">
        <f t="shared" ref="V99:V100" si="35">SUM(AG99,AJ99,AM99,AP99,AS99,AV99,AY99,BB99)</f>
        <v>48</v>
      </c>
      <c r="W99" s="438"/>
      <c r="X99" s="450">
        <v>24</v>
      </c>
      <c r="Y99" s="451"/>
      <c r="Z99" s="437"/>
      <c r="AA99" s="437"/>
      <c r="AB99" s="450">
        <v>24</v>
      </c>
      <c r="AC99" s="437"/>
      <c r="AD99" s="437"/>
      <c r="AE99" s="438"/>
      <c r="AF99" s="404">
        <v>108</v>
      </c>
      <c r="AG99" s="375">
        <v>48</v>
      </c>
      <c r="AH99" s="405">
        <v>3</v>
      </c>
      <c r="AI99" s="404"/>
      <c r="AJ99" s="375"/>
      <c r="AK99" s="406"/>
      <c r="AL99" s="405"/>
      <c r="AM99" s="375"/>
      <c r="AN99" s="406"/>
      <c r="AO99" s="374"/>
      <c r="AP99" s="375"/>
      <c r="AQ99" s="392"/>
      <c r="AR99" s="374"/>
      <c r="AS99" s="375"/>
      <c r="AT99" s="376"/>
      <c r="AU99" s="374"/>
      <c r="AV99" s="375"/>
      <c r="AW99" s="376"/>
      <c r="AX99" s="391"/>
      <c r="AY99" s="375"/>
      <c r="AZ99" s="392"/>
      <c r="BA99" s="222"/>
      <c r="BB99" s="223"/>
      <c r="BC99" s="262"/>
      <c r="BD99" s="411" t="s">
        <v>258</v>
      </c>
      <c r="BE99" s="412"/>
      <c r="BF99" s="412"/>
      <c r="BG99" s="412"/>
      <c r="BH99" s="412"/>
      <c r="BI99" s="413"/>
      <c r="BJ99" s="211">
        <f t="shared" si="31"/>
        <v>48</v>
      </c>
      <c r="BK99" s="3"/>
      <c r="BL99" s="3"/>
      <c r="BM99" s="18"/>
      <c r="BN99" s="18"/>
      <c r="BO99" s="18"/>
    </row>
    <row r="100" spans="1:69" s="164" customFormat="1" ht="48.75" customHeight="1" x14ac:dyDescent="0.2">
      <c r="A100" s="396" t="s">
        <v>275</v>
      </c>
      <c r="B100" s="439" t="s">
        <v>193</v>
      </c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1"/>
      <c r="P100" s="881"/>
      <c r="Q100" s="882"/>
      <c r="R100" s="882">
        <v>2</v>
      </c>
      <c r="S100" s="883"/>
      <c r="T100" s="881">
        <f t="shared" si="34"/>
        <v>102</v>
      </c>
      <c r="U100" s="882"/>
      <c r="V100" s="884">
        <f t="shared" si="35"/>
        <v>68</v>
      </c>
      <c r="W100" s="883"/>
      <c r="X100" s="884">
        <v>34</v>
      </c>
      <c r="Y100" s="885"/>
      <c r="Z100" s="882"/>
      <c r="AA100" s="882"/>
      <c r="AB100" s="884">
        <v>34</v>
      </c>
      <c r="AC100" s="882"/>
      <c r="AD100" s="882"/>
      <c r="AE100" s="883"/>
      <c r="AF100" s="886"/>
      <c r="AG100" s="887"/>
      <c r="AH100" s="888"/>
      <c r="AI100" s="886">
        <v>102</v>
      </c>
      <c r="AJ100" s="887">
        <v>68</v>
      </c>
      <c r="AK100" s="889">
        <v>3</v>
      </c>
      <c r="AL100" s="405"/>
      <c r="AM100" s="375"/>
      <c r="AN100" s="406"/>
      <c r="AO100" s="374"/>
      <c r="AP100" s="375"/>
      <c r="AQ100" s="392"/>
      <c r="AR100" s="374"/>
      <c r="AS100" s="375"/>
      <c r="AT100" s="376"/>
      <c r="AU100" s="374"/>
      <c r="AV100" s="375"/>
      <c r="AW100" s="376"/>
      <c r="AX100" s="391"/>
      <c r="AY100" s="375"/>
      <c r="AZ100" s="392"/>
      <c r="BA100" s="222"/>
      <c r="BB100" s="223"/>
      <c r="BC100" s="262"/>
      <c r="BD100" s="411" t="s">
        <v>259</v>
      </c>
      <c r="BE100" s="412"/>
      <c r="BF100" s="412"/>
      <c r="BG100" s="412"/>
      <c r="BH100" s="412"/>
      <c r="BI100" s="413"/>
      <c r="BJ100" s="211">
        <f t="shared" si="31"/>
        <v>68</v>
      </c>
      <c r="BK100" s="3"/>
      <c r="BL100" s="3"/>
      <c r="BM100" s="18"/>
      <c r="BN100" s="18"/>
      <c r="BO100" s="18"/>
    </row>
    <row r="101" spans="1:69" s="164" customFormat="1" ht="39.75" customHeight="1" x14ac:dyDescent="0.2">
      <c r="A101" s="396" t="s">
        <v>404</v>
      </c>
      <c r="B101" s="439" t="s">
        <v>194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1"/>
      <c r="P101" s="436"/>
      <c r="Q101" s="437"/>
      <c r="R101" s="437">
        <v>2</v>
      </c>
      <c r="S101" s="438"/>
      <c r="T101" s="436">
        <f>SUM(AF101,AI101,AL101,AO101,AR101,AU101,AX101,BA101)</f>
        <v>104</v>
      </c>
      <c r="U101" s="437"/>
      <c r="V101" s="450">
        <f>SUM(AG101,AJ101,AM101,AP101,AS101,AV101,AY101,BB101)</f>
        <v>58</v>
      </c>
      <c r="W101" s="438"/>
      <c r="X101" s="450">
        <v>34</v>
      </c>
      <c r="Y101" s="451"/>
      <c r="Z101" s="437">
        <v>24</v>
      </c>
      <c r="AA101" s="437"/>
      <c r="AB101" s="450"/>
      <c r="AC101" s="437"/>
      <c r="AD101" s="437"/>
      <c r="AE101" s="438"/>
      <c r="AF101" s="404"/>
      <c r="AG101" s="375"/>
      <c r="AH101" s="405"/>
      <c r="AI101" s="404">
        <v>104</v>
      </c>
      <c r="AJ101" s="375">
        <v>58</v>
      </c>
      <c r="AK101" s="406">
        <v>3</v>
      </c>
      <c r="AL101" s="404"/>
      <c r="AM101" s="375"/>
      <c r="AN101" s="406"/>
      <c r="AO101" s="374"/>
      <c r="AP101" s="375"/>
      <c r="AQ101" s="392"/>
      <c r="AR101" s="374"/>
      <c r="AS101" s="375"/>
      <c r="AT101" s="376"/>
      <c r="AU101" s="374"/>
      <c r="AV101" s="375"/>
      <c r="AW101" s="376"/>
      <c r="AX101" s="391"/>
      <c r="AY101" s="375"/>
      <c r="AZ101" s="392"/>
      <c r="BA101" s="222"/>
      <c r="BB101" s="223"/>
      <c r="BC101" s="262"/>
      <c r="BD101" s="411" t="s">
        <v>260</v>
      </c>
      <c r="BE101" s="412"/>
      <c r="BF101" s="412"/>
      <c r="BG101" s="412"/>
      <c r="BH101" s="412"/>
      <c r="BI101" s="413"/>
      <c r="BJ101" s="211">
        <f t="shared" si="31"/>
        <v>58</v>
      </c>
      <c r="BK101" s="3"/>
      <c r="BL101" s="3"/>
      <c r="BM101" s="18"/>
      <c r="BN101" s="18"/>
      <c r="BO101" s="18"/>
    </row>
    <row r="102" spans="1:69" s="50" customFormat="1" ht="51.75" customHeight="1" x14ac:dyDescent="0.2">
      <c r="A102" s="147" t="s">
        <v>218</v>
      </c>
      <c r="B102" s="476" t="s">
        <v>216</v>
      </c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8"/>
      <c r="P102" s="436"/>
      <c r="Q102" s="437"/>
      <c r="R102" s="437"/>
      <c r="S102" s="438"/>
      <c r="T102" s="445"/>
      <c r="U102" s="446"/>
      <c r="V102" s="447"/>
      <c r="W102" s="448"/>
      <c r="X102" s="447"/>
      <c r="Y102" s="449"/>
      <c r="Z102" s="446"/>
      <c r="AA102" s="446"/>
      <c r="AB102" s="447"/>
      <c r="AC102" s="446"/>
      <c r="AD102" s="437"/>
      <c r="AE102" s="438"/>
      <c r="AF102" s="404"/>
      <c r="AG102" s="375"/>
      <c r="AH102" s="405"/>
      <c r="AI102" s="404"/>
      <c r="AJ102" s="375"/>
      <c r="AK102" s="406"/>
      <c r="AL102" s="391"/>
      <c r="AM102" s="375"/>
      <c r="AN102" s="376"/>
      <c r="AO102" s="404"/>
      <c r="AP102" s="375"/>
      <c r="AQ102" s="392"/>
      <c r="AR102" s="374"/>
      <c r="AS102" s="375"/>
      <c r="AT102" s="376"/>
      <c r="AU102" s="374"/>
      <c r="AV102" s="87"/>
      <c r="AW102" s="89"/>
      <c r="AX102" s="391"/>
      <c r="AY102" s="375"/>
      <c r="AZ102" s="392"/>
      <c r="BA102" s="222"/>
      <c r="BB102" s="223"/>
      <c r="BC102" s="262"/>
      <c r="BD102" s="411"/>
      <c r="BE102" s="412"/>
      <c r="BF102" s="412"/>
      <c r="BG102" s="412"/>
      <c r="BH102" s="412"/>
      <c r="BI102" s="413"/>
      <c r="BJ102" s="211">
        <f t="shared" si="31"/>
        <v>0</v>
      </c>
      <c r="BK102" s="3"/>
      <c r="BL102" s="3"/>
      <c r="BM102" s="18"/>
      <c r="BN102" s="18"/>
      <c r="BO102" s="18"/>
    </row>
    <row r="103" spans="1:69" s="50" customFormat="1" ht="48.75" customHeight="1" x14ac:dyDescent="0.2">
      <c r="A103" s="633" t="s">
        <v>222</v>
      </c>
      <c r="B103" s="439" t="s">
        <v>217</v>
      </c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1"/>
      <c r="P103" s="436">
        <v>6</v>
      </c>
      <c r="Q103" s="437"/>
      <c r="R103" s="437"/>
      <c r="S103" s="438"/>
      <c r="T103" s="436">
        <f t="shared" ref="T103" si="36">SUM(AF103,AI103,AL103,AO103,AR103,AU103,AX103,BA103)</f>
        <v>180</v>
      </c>
      <c r="U103" s="437"/>
      <c r="V103" s="450">
        <f t="shared" ref="V103" si="37">SUM(AG103,AJ103,AM103,AP103,AS103,AV103,AY103,BB103)</f>
        <v>82</v>
      </c>
      <c r="W103" s="438"/>
      <c r="X103" s="450">
        <v>42</v>
      </c>
      <c r="Y103" s="451"/>
      <c r="Z103" s="437">
        <v>24</v>
      </c>
      <c r="AA103" s="437"/>
      <c r="AB103" s="450">
        <v>16</v>
      </c>
      <c r="AC103" s="437"/>
      <c r="AD103" s="437"/>
      <c r="AE103" s="438"/>
      <c r="AF103" s="404"/>
      <c r="AG103" s="375"/>
      <c r="AH103" s="405"/>
      <c r="AI103" s="404"/>
      <c r="AJ103" s="375"/>
      <c r="AK103" s="406"/>
      <c r="AL103" s="391"/>
      <c r="AM103" s="375"/>
      <c r="AN103" s="376"/>
      <c r="AO103" s="404"/>
      <c r="AP103" s="375"/>
      <c r="AQ103" s="392"/>
      <c r="AR103" s="374"/>
      <c r="AS103" s="375"/>
      <c r="AT103" s="376"/>
      <c r="AU103" s="374">
        <v>180</v>
      </c>
      <c r="AV103" s="375">
        <v>82</v>
      </c>
      <c r="AW103" s="376">
        <v>5</v>
      </c>
      <c r="AX103" s="391"/>
      <c r="AY103" s="375"/>
      <c r="AZ103" s="392"/>
      <c r="BA103" s="222"/>
      <c r="BB103" s="223"/>
      <c r="BC103" s="262"/>
      <c r="BD103" s="411" t="s">
        <v>338</v>
      </c>
      <c r="BE103" s="412"/>
      <c r="BF103" s="412"/>
      <c r="BG103" s="412"/>
      <c r="BH103" s="412"/>
      <c r="BI103" s="413"/>
      <c r="BJ103" s="211">
        <f t="shared" si="31"/>
        <v>82</v>
      </c>
      <c r="BK103" s="3"/>
      <c r="BL103" s="3"/>
      <c r="BM103" s="18"/>
      <c r="BN103" s="18"/>
      <c r="BO103" s="18"/>
    </row>
    <row r="104" spans="1:69" s="50" customFormat="1" ht="78" customHeight="1" x14ac:dyDescent="0.2">
      <c r="A104" s="633"/>
      <c r="B104" s="439" t="s">
        <v>351</v>
      </c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1"/>
      <c r="P104" s="436"/>
      <c r="Q104" s="437"/>
      <c r="R104" s="437"/>
      <c r="S104" s="438"/>
      <c r="T104" s="436">
        <f>SUM(AF104,AI104,AL104,AO104,AR104,AU104,AX104,BA104)</f>
        <v>40</v>
      </c>
      <c r="U104" s="437"/>
      <c r="V104" s="450">
        <f>SUM(AG104,AJ104,AM104,AP104,AS104,AV104,AY104,BB104)</f>
        <v>0</v>
      </c>
      <c r="W104" s="438"/>
      <c r="X104" s="450"/>
      <c r="Y104" s="451"/>
      <c r="Z104" s="437"/>
      <c r="AA104" s="437"/>
      <c r="AB104" s="450"/>
      <c r="AC104" s="437"/>
      <c r="AD104" s="437"/>
      <c r="AE104" s="438"/>
      <c r="AF104" s="404"/>
      <c r="AG104" s="375"/>
      <c r="AH104" s="405"/>
      <c r="AI104" s="404"/>
      <c r="AJ104" s="375"/>
      <c r="AK104" s="406"/>
      <c r="AL104" s="391"/>
      <c r="AM104" s="375"/>
      <c r="AN104" s="376"/>
      <c r="AO104" s="404"/>
      <c r="AP104" s="375"/>
      <c r="AQ104" s="392"/>
      <c r="AR104" s="374"/>
      <c r="AS104" s="375"/>
      <c r="AT104" s="376"/>
      <c r="AU104" s="374">
        <v>40</v>
      </c>
      <c r="AV104" s="375">
        <v>0</v>
      </c>
      <c r="AW104" s="376">
        <v>1</v>
      </c>
      <c r="AX104" s="391"/>
      <c r="AY104" s="375"/>
      <c r="AZ104" s="392"/>
      <c r="BA104" s="222"/>
      <c r="BB104" s="223"/>
      <c r="BC104" s="262"/>
      <c r="BD104" s="411" t="s">
        <v>446</v>
      </c>
      <c r="BE104" s="412"/>
      <c r="BF104" s="412"/>
      <c r="BG104" s="412"/>
      <c r="BH104" s="412"/>
      <c r="BI104" s="413"/>
      <c r="BJ104" s="211">
        <f t="shared" si="31"/>
        <v>0</v>
      </c>
      <c r="BK104" s="3"/>
      <c r="BL104" s="3"/>
      <c r="BM104" s="18"/>
      <c r="BN104" s="18"/>
      <c r="BO104" s="18"/>
    </row>
    <row r="105" spans="1:69" s="50" customFormat="1" ht="40.15" customHeight="1" x14ac:dyDescent="0.2">
      <c r="A105" s="396" t="s">
        <v>223</v>
      </c>
      <c r="B105" s="491" t="s">
        <v>334</v>
      </c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92"/>
      <c r="P105" s="436">
        <v>6</v>
      </c>
      <c r="Q105" s="437"/>
      <c r="R105" s="437"/>
      <c r="S105" s="438"/>
      <c r="T105" s="436">
        <f t="shared" ref="T105" si="38">SUM(AF105,AI105,AL105,AO105,AR105,AU105,AX105,BA105)</f>
        <v>240</v>
      </c>
      <c r="U105" s="437"/>
      <c r="V105" s="450">
        <f t="shared" ref="V105" si="39">SUM(AG105,AJ105,AM105,AP105,AS105,AV105,AY105,BB105)</f>
        <v>104</v>
      </c>
      <c r="W105" s="438"/>
      <c r="X105" s="450">
        <v>64</v>
      </c>
      <c r="Y105" s="451"/>
      <c r="Z105" s="437">
        <v>32</v>
      </c>
      <c r="AA105" s="437"/>
      <c r="AB105" s="450">
        <v>8</v>
      </c>
      <c r="AC105" s="437"/>
      <c r="AD105" s="437"/>
      <c r="AE105" s="438"/>
      <c r="AF105" s="404"/>
      <c r="AG105" s="375"/>
      <c r="AH105" s="405"/>
      <c r="AI105" s="404"/>
      <c r="AJ105" s="375"/>
      <c r="AK105" s="406"/>
      <c r="AL105" s="391"/>
      <c r="AM105" s="375"/>
      <c r="AN105" s="376"/>
      <c r="AO105" s="404"/>
      <c r="AP105" s="375"/>
      <c r="AQ105" s="392"/>
      <c r="AR105" s="374"/>
      <c r="AS105" s="375"/>
      <c r="AT105" s="376"/>
      <c r="AU105" s="374">
        <v>240</v>
      </c>
      <c r="AV105" s="375">
        <v>104</v>
      </c>
      <c r="AW105" s="376">
        <v>6</v>
      </c>
      <c r="AX105" s="391"/>
      <c r="AY105" s="375"/>
      <c r="AZ105" s="392"/>
      <c r="BA105" s="222"/>
      <c r="BB105" s="223"/>
      <c r="BC105" s="262"/>
      <c r="BD105" s="411" t="s">
        <v>405</v>
      </c>
      <c r="BE105" s="412"/>
      <c r="BF105" s="412"/>
      <c r="BG105" s="412"/>
      <c r="BH105" s="412"/>
      <c r="BI105" s="413"/>
      <c r="BJ105" s="211">
        <f t="shared" si="31"/>
        <v>104</v>
      </c>
      <c r="BK105" s="3"/>
      <c r="BL105" s="3"/>
      <c r="BM105" s="18"/>
      <c r="BN105" s="18"/>
      <c r="BO105" s="18"/>
    </row>
    <row r="106" spans="1:69" s="50" customFormat="1" ht="67.900000000000006" customHeight="1" x14ac:dyDescent="0.2">
      <c r="A106" s="396" t="s">
        <v>224</v>
      </c>
      <c r="B106" s="439" t="s">
        <v>335</v>
      </c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1"/>
      <c r="P106" s="436">
        <v>7</v>
      </c>
      <c r="Q106" s="437"/>
      <c r="R106" s="437"/>
      <c r="S106" s="438"/>
      <c r="T106" s="436">
        <f t="shared" ref="T106:T120" si="40">SUM(AF106,AI106,AL106,AO106,AR106,AU106,AX106,BA106)</f>
        <v>206</v>
      </c>
      <c r="U106" s="437"/>
      <c r="V106" s="450">
        <f t="shared" si="23"/>
        <v>84</v>
      </c>
      <c r="W106" s="438"/>
      <c r="X106" s="450">
        <v>52</v>
      </c>
      <c r="Y106" s="451"/>
      <c r="Z106" s="437">
        <v>32</v>
      </c>
      <c r="AA106" s="437"/>
      <c r="AB106" s="450"/>
      <c r="AC106" s="437"/>
      <c r="AD106" s="437"/>
      <c r="AE106" s="438"/>
      <c r="AF106" s="404"/>
      <c r="AG106" s="375"/>
      <c r="AH106" s="405"/>
      <c r="AI106" s="404"/>
      <c r="AJ106" s="375"/>
      <c r="AK106" s="406"/>
      <c r="AL106" s="391"/>
      <c r="AM106" s="375"/>
      <c r="AN106" s="376"/>
      <c r="AO106" s="404"/>
      <c r="AP106" s="375"/>
      <c r="AQ106" s="392"/>
      <c r="AR106" s="374"/>
      <c r="AS106" s="375"/>
      <c r="AT106" s="376"/>
      <c r="AU106" s="374"/>
      <c r="AV106" s="375"/>
      <c r="AW106" s="376"/>
      <c r="AX106" s="391">
        <v>206</v>
      </c>
      <c r="AY106" s="375">
        <v>84</v>
      </c>
      <c r="AZ106" s="392">
        <v>6</v>
      </c>
      <c r="BA106" s="222"/>
      <c r="BB106" s="223"/>
      <c r="BC106" s="262"/>
      <c r="BD106" s="411" t="s">
        <v>406</v>
      </c>
      <c r="BE106" s="412"/>
      <c r="BF106" s="412"/>
      <c r="BG106" s="412"/>
      <c r="BH106" s="412"/>
      <c r="BI106" s="413"/>
      <c r="BJ106" s="211">
        <f t="shared" si="31"/>
        <v>84</v>
      </c>
      <c r="BK106" s="3"/>
      <c r="BL106" s="3"/>
      <c r="BM106" s="18"/>
      <c r="BN106" s="18"/>
      <c r="BO106" s="18"/>
    </row>
    <row r="107" spans="1:69" ht="47.25" customHeight="1" x14ac:dyDescent="0.2">
      <c r="A107" s="147" t="s">
        <v>232</v>
      </c>
      <c r="B107" s="476" t="s">
        <v>219</v>
      </c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8"/>
      <c r="P107" s="436"/>
      <c r="Q107" s="437"/>
      <c r="R107" s="437"/>
      <c r="S107" s="438"/>
      <c r="T107" s="445"/>
      <c r="U107" s="446"/>
      <c r="V107" s="447"/>
      <c r="W107" s="448"/>
      <c r="X107" s="447"/>
      <c r="Y107" s="449"/>
      <c r="Z107" s="446"/>
      <c r="AA107" s="446"/>
      <c r="AB107" s="447"/>
      <c r="AC107" s="446"/>
      <c r="AD107" s="437"/>
      <c r="AE107" s="438"/>
      <c r="AF107" s="404"/>
      <c r="AG107" s="375"/>
      <c r="AH107" s="405"/>
      <c r="AI107" s="404"/>
      <c r="AJ107" s="375"/>
      <c r="AK107" s="406"/>
      <c r="AL107" s="391"/>
      <c r="AM107" s="375"/>
      <c r="AN107" s="376"/>
      <c r="AO107" s="404"/>
      <c r="AP107" s="375"/>
      <c r="AQ107" s="392"/>
      <c r="AR107" s="374"/>
      <c r="AS107" s="375"/>
      <c r="AT107" s="376"/>
      <c r="AU107" s="374"/>
      <c r="AV107" s="375"/>
      <c r="AW107" s="376"/>
      <c r="AX107" s="391"/>
      <c r="AY107" s="87"/>
      <c r="AZ107" s="392"/>
      <c r="BA107" s="222"/>
      <c r="BB107" s="223"/>
      <c r="BC107" s="262"/>
      <c r="BD107" s="411"/>
      <c r="BE107" s="412"/>
      <c r="BF107" s="412"/>
      <c r="BG107" s="412"/>
      <c r="BH107" s="412"/>
      <c r="BI107" s="413"/>
      <c r="BJ107" s="211">
        <f t="shared" si="31"/>
        <v>0</v>
      </c>
      <c r="BM107" s="18"/>
      <c r="BN107" s="18"/>
      <c r="BP107" s="3"/>
      <c r="BQ107" s="3"/>
    </row>
    <row r="108" spans="1:69" ht="47.25" customHeight="1" x14ac:dyDescent="0.2">
      <c r="A108" s="72" t="s">
        <v>233</v>
      </c>
      <c r="B108" s="626" t="s">
        <v>220</v>
      </c>
      <c r="C108" s="627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8"/>
      <c r="P108" s="540">
        <v>7</v>
      </c>
      <c r="Q108" s="538"/>
      <c r="R108" s="538"/>
      <c r="S108" s="539"/>
      <c r="T108" s="540">
        <f>SUM(AF108,AI108,AL108,AO108,AR108,AU108,AX108,BA108)</f>
        <v>200</v>
      </c>
      <c r="U108" s="538"/>
      <c r="V108" s="632">
        <f>SUM(AG108,AJ108,AM108,AP108,AS108,AV108,AY108,BB108)</f>
        <v>82</v>
      </c>
      <c r="W108" s="539"/>
      <c r="X108" s="632">
        <v>42</v>
      </c>
      <c r="Y108" s="645"/>
      <c r="Z108" s="538">
        <v>40</v>
      </c>
      <c r="AA108" s="538"/>
      <c r="AB108" s="632"/>
      <c r="AC108" s="538"/>
      <c r="AD108" s="538"/>
      <c r="AE108" s="539"/>
      <c r="AF108" s="407"/>
      <c r="AG108" s="384"/>
      <c r="AH108" s="408"/>
      <c r="AI108" s="407"/>
      <c r="AJ108" s="384"/>
      <c r="AK108" s="409"/>
      <c r="AL108" s="387"/>
      <c r="AM108" s="384"/>
      <c r="AN108" s="385"/>
      <c r="AO108" s="407"/>
      <c r="AP108" s="384"/>
      <c r="AQ108" s="386"/>
      <c r="AR108" s="383"/>
      <c r="AS108" s="384"/>
      <c r="AT108" s="385"/>
      <c r="AU108" s="383"/>
      <c r="AV108" s="384"/>
      <c r="AW108" s="385"/>
      <c r="AX108" s="387">
        <v>200</v>
      </c>
      <c r="AY108" s="384">
        <v>82</v>
      </c>
      <c r="AZ108" s="386">
        <v>6</v>
      </c>
      <c r="BA108" s="231"/>
      <c r="BB108" s="232"/>
      <c r="BC108" s="248"/>
      <c r="BD108" s="411" t="s">
        <v>407</v>
      </c>
      <c r="BE108" s="412"/>
      <c r="BF108" s="412"/>
      <c r="BG108" s="412"/>
      <c r="BH108" s="412"/>
      <c r="BI108" s="413"/>
      <c r="BJ108" s="211">
        <f t="shared" si="31"/>
        <v>82</v>
      </c>
      <c r="BM108" s="18"/>
      <c r="BN108" s="18"/>
      <c r="BP108" s="3"/>
      <c r="BQ108" s="3"/>
    </row>
    <row r="109" spans="1:69" s="168" customFormat="1" ht="73.5" customHeight="1" x14ac:dyDescent="0.2">
      <c r="A109" s="396" t="s">
        <v>234</v>
      </c>
      <c r="B109" s="439" t="s">
        <v>378</v>
      </c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1"/>
      <c r="P109" s="436">
        <v>7</v>
      </c>
      <c r="Q109" s="437"/>
      <c r="R109" s="437"/>
      <c r="S109" s="438"/>
      <c r="T109" s="436">
        <f>SUM(AF109,AI109,AL109,AO109,AR109,AU109,AX109,BA109)</f>
        <v>200</v>
      </c>
      <c r="U109" s="437"/>
      <c r="V109" s="450">
        <f>SUM(AG109,AJ109,AM109,AP109,AS109,AV109,AY109,BB109)</f>
        <v>82</v>
      </c>
      <c r="W109" s="438"/>
      <c r="X109" s="450">
        <v>34</v>
      </c>
      <c r="Y109" s="451"/>
      <c r="Z109" s="437">
        <v>32</v>
      </c>
      <c r="AA109" s="437"/>
      <c r="AB109" s="450">
        <v>16</v>
      </c>
      <c r="AC109" s="437"/>
      <c r="AD109" s="437"/>
      <c r="AE109" s="438"/>
      <c r="AF109" s="404"/>
      <c r="AG109" s="375"/>
      <c r="AH109" s="405"/>
      <c r="AI109" s="404"/>
      <c r="AJ109" s="375"/>
      <c r="AK109" s="406"/>
      <c r="AL109" s="391"/>
      <c r="AM109" s="375"/>
      <c r="AN109" s="376"/>
      <c r="AO109" s="404"/>
      <c r="AP109" s="375"/>
      <c r="AQ109" s="392"/>
      <c r="AR109" s="374"/>
      <c r="AS109" s="375"/>
      <c r="AT109" s="376"/>
      <c r="AU109" s="374"/>
      <c r="AV109" s="375"/>
      <c r="AW109" s="376"/>
      <c r="AX109" s="391">
        <v>200</v>
      </c>
      <c r="AY109" s="375">
        <v>82</v>
      </c>
      <c r="AZ109" s="392">
        <v>6</v>
      </c>
      <c r="BA109" s="222"/>
      <c r="BB109" s="223"/>
      <c r="BC109" s="262"/>
      <c r="BD109" s="411" t="s">
        <v>408</v>
      </c>
      <c r="BE109" s="412"/>
      <c r="BF109" s="412"/>
      <c r="BG109" s="412"/>
      <c r="BH109" s="412"/>
      <c r="BI109" s="413"/>
      <c r="BJ109" s="211">
        <f t="shared" si="31"/>
        <v>82</v>
      </c>
      <c r="BK109" s="102"/>
      <c r="BL109" s="102"/>
      <c r="BM109" s="102"/>
      <c r="BN109" s="102"/>
      <c r="BO109" s="102"/>
    </row>
    <row r="110" spans="1:69" s="100" customFormat="1" ht="45" customHeight="1" x14ac:dyDescent="0.2">
      <c r="A110" s="147" t="s">
        <v>235</v>
      </c>
      <c r="B110" s="476" t="s">
        <v>227</v>
      </c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8"/>
      <c r="P110" s="436"/>
      <c r="Q110" s="437"/>
      <c r="R110" s="437"/>
      <c r="S110" s="438"/>
      <c r="T110" s="445"/>
      <c r="U110" s="446"/>
      <c r="V110" s="447"/>
      <c r="W110" s="448"/>
      <c r="X110" s="447"/>
      <c r="Y110" s="449"/>
      <c r="Z110" s="446"/>
      <c r="AA110" s="446"/>
      <c r="AB110" s="447"/>
      <c r="AC110" s="446"/>
      <c r="AD110" s="437"/>
      <c r="AE110" s="438"/>
      <c r="AF110" s="404"/>
      <c r="AG110" s="375"/>
      <c r="AH110" s="405"/>
      <c r="AI110" s="404"/>
      <c r="AJ110" s="375"/>
      <c r="AK110" s="406"/>
      <c r="AL110" s="391"/>
      <c r="AM110" s="375"/>
      <c r="AN110" s="376"/>
      <c r="AO110" s="404"/>
      <c r="AP110" s="375"/>
      <c r="AQ110" s="392"/>
      <c r="AR110" s="374"/>
      <c r="AS110" s="375"/>
      <c r="AT110" s="376"/>
      <c r="AU110" s="374"/>
      <c r="AV110" s="375"/>
      <c r="AW110" s="376"/>
      <c r="AX110" s="391"/>
      <c r="AY110" s="87"/>
      <c r="AZ110" s="88"/>
      <c r="BA110" s="222"/>
      <c r="BB110" s="223"/>
      <c r="BC110" s="262"/>
      <c r="BD110" s="411"/>
      <c r="BE110" s="412"/>
      <c r="BF110" s="412"/>
      <c r="BG110" s="412"/>
      <c r="BH110" s="412"/>
      <c r="BI110" s="413"/>
      <c r="BJ110" s="211">
        <f t="shared" si="31"/>
        <v>0</v>
      </c>
    </row>
    <row r="111" spans="1:69" ht="48" customHeight="1" x14ac:dyDescent="0.2">
      <c r="A111" s="633" t="s">
        <v>236</v>
      </c>
      <c r="B111" s="439" t="s">
        <v>379</v>
      </c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1"/>
      <c r="P111" s="436">
        <v>6.7</v>
      </c>
      <c r="Q111" s="437"/>
      <c r="R111" s="437"/>
      <c r="S111" s="438"/>
      <c r="T111" s="436">
        <f t="shared" ref="T111" si="41">SUM(AF111,AI111,AL111,AO111,AR111,AU111,AX111,BA111)</f>
        <v>300</v>
      </c>
      <c r="U111" s="437"/>
      <c r="V111" s="450">
        <f t="shared" ref="V111" si="42">SUM(AG111,AJ111,AM111,AP111,AS111,AV111,AY111,BB111)</f>
        <v>144</v>
      </c>
      <c r="W111" s="438"/>
      <c r="X111" s="450">
        <v>64</v>
      </c>
      <c r="Y111" s="451"/>
      <c r="Z111" s="437">
        <v>56</v>
      </c>
      <c r="AA111" s="437"/>
      <c r="AB111" s="450">
        <v>24</v>
      </c>
      <c r="AC111" s="437"/>
      <c r="AD111" s="437"/>
      <c r="AE111" s="438"/>
      <c r="AF111" s="404"/>
      <c r="AG111" s="375"/>
      <c r="AH111" s="405"/>
      <c r="AI111" s="404"/>
      <c r="AJ111" s="375"/>
      <c r="AK111" s="406"/>
      <c r="AL111" s="391"/>
      <c r="AM111" s="375"/>
      <c r="AN111" s="376"/>
      <c r="AO111" s="404"/>
      <c r="AP111" s="375"/>
      <c r="AQ111" s="392"/>
      <c r="AR111" s="374"/>
      <c r="AS111" s="375"/>
      <c r="AT111" s="376"/>
      <c r="AU111" s="374">
        <v>120</v>
      </c>
      <c r="AV111" s="375">
        <v>62</v>
      </c>
      <c r="AW111" s="376">
        <v>3</v>
      </c>
      <c r="AX111" s="391">
        <v>180</v>
      </c>
      <c r="AY111" s="375">
        <v>82</v>
      </c>
      <c r="AZ111" s="392">
        <v>5</v>
      </c>
      <c r="BA111" s="222"/>
      <c r="BB111" s="223"/>
      <c r="BC111" s="262"/>
      <c r="BD111" s="411" t="s">
        <v>288</v>
      </c>
      <c r="BE111" s="412"/>
      <c r="BF111" s="412"/>
      <c r="BG111" s="412"/>
      <c r="BH111" s="412"/>
      <c r="BI111" s="413"/>
      <c r="BJ111" s="211">
        <f t="shared" si="31"/>
        <v>144</v>
      </c>
      <c r="BM111" s="19"/>
      <c r="BN111" s="19"/>
      <c r="BO111" s="19"/>
      <c r="BP111" s="3"/>
      <c r="BQ111" s="3"/>
    </row>
    <row r="112" spans="1:69" ht="100.5" customHeight="1" x14ac:dyDescent="0.2">
      <c r="A112" s="557"/>
      <c r="B112" s="626" t="s">
        <v>380</v>
      </c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628"/>
      <c r="P112" s="540"/>
      <c r="Q112" s="538"/>
      <c r="R112" s="538"/>
      <c r="S112" s="539"/>
      <c r="T112" s="540">
        <f>SUM(AF112,AI112,AL112,AO112,AR112,AU112,AX112,BA112)</f>
        <v>30</v>
      </c>
      <c r="U112" s="538"/>
      <c r="V112" s="632">
        <f>SUM(AG112,AJ112,AM112,AP112,AS112,AV112,AY112,BB112)</f>
        <v>0</v>
      </c>
      <c r="W112" s="539"/>
      <c r="X112" s="632"/>
      <c r="Y112" s="645"/>
      <c r="Z112" s="538"/>
      <c r="AA112" s="538"/>
      <c r="AB112" s="632"/>
      <c r="AC112" s="538"/>
      <c r="AD112" s="538"/>
      <c r="AE112" s="539"/>
      <c r="AF112" s="407"/>
      <c r="AG112" s="384"/>
      <c r="AH112" s="408"/>
      <c r="AI112" s="407"/>
      <c r="AJ112" s="384"/>
      <c r="AK112" s="409"/>
      <c r="AL112" s="387"/>
      <c r="AM112" s="384"/>
      <c r="AN112" s="385"/>
      <c r="AO112" s="407"/>
      <c r="AP112" s="384"/>
      <c r="AQ112" s="386"/>
      <c r="AR112" s="383"/>
      <c r="AS112" s="384"/>
      <c r="AT112" s="385"/>
      <c r="AU112" s="383"/>
      <c r="AV112" s="384"/>
      <c r="AW112" s="385"/>
      <c r="AX112" s="387">
        <v>30</v>
      </c>
      <c r="AY112" s="384">
        <v>0</v>
      </c>
      <c r="AZ112" s="386">
        <v>1</v>
      </c>
      <c r="BA112" s="368"/>
      <c r="BB112" s="369"/>
      <c r="BC112" s="372"/>
      <c r="BD112" s="861" t="s">
        <v>446</v>
      </c>
      <c r="BE112" s="790"/>
      <c r="BF112" s="790"/>
      <c r="BG112" s="790"/>
      <c r="BH112" s="790"/>
      <c r="BI112" s="791"/>
      <c r="BJ112" s="211">
        <f t="shared" si="31"/>
        <v>0</v>
      </c>
      <c r="BM112" s="19"/>
      <c r="BN112" s="19"/>
      <c r="BO112" s="19"/>
      <c r="BP112" s="3"/>
      <c r="BQ112" s="3"/>
    </row>
    <row r="113" spans="1:2641" ht="46.5" customHeight="1" x14ac:dyDescent="0.2">
      <c r="A113" s="72" t="s">
        <v>237</v>
      </c>
      <c r="B113" s="626" t="s">
        <v>230</v>
      </c>
      <c r="C113" s="627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8"/>
      <c r="P113" s="540"/>
      <c r="Q113" s="538"/>
      <c r="R113" s="538">
        <v>7</v>
      </c>
      <c r="S113" s="539"/>
      <c r="T113" s="540">
        <f>SUM(AF113,AI113,AL113,AO113,AR113,AU113,AX113,BA113)</f>
        <v>102</v>
      </c>
      <c r="U113" s="538"/>
      <c r="V113" s="632">
        <f>SUM(AG113,AJ113,AM113,AP113,AS113,AV113,AY113,BB113)</f>
        <v>40</v>
      </c>
      <c r="W113" s="539"/>
      <c r="X113" s="632">
        <v>24</v>
      </c>
      <c r="Y113" s="645"/>
      <c r="Z113" s="538">
        <v>16</v>
      </c>
      <c r="AA113" s="538"/>
      <c r="AB113" s="632"/>
      <c r="AC113" s="538"/>
      <c r="AD113" s="538"/>
      <c r="AE113" s="539"/>
      <c r="AF113" s="407"/>
      <c r="AG113" s="384"/>
      <c r="AH113" s="408"/>
      <c r="AI113" s="407"/>
      <c r="AJ113" s="384"/>
      <c r="AK113" s="409"/>
      <c r="AL113" s="387"/>
      <c r="AM113" s="384"/>
      <c r="AN113" s="385"/>
      <c r="AO113" s="407"/>
      <c r="AP113" s="384"/>
      <c r="AQ113" s="386"/>
      <c r="AR113" s="383"/>
      <c r="AS113" s="384"/>
      <c r="AT113" s="385"/>
      <c r="AU113" s="387"/>
      <c r="AV113" s="384"/>
      <c r="AW113" s="385"/>
      <c r="AX113" s="387">
        <v>102</v>
      </c>
      <c r="AY113" s="384">
        <v>40</v>
      </c>
      <c r="AZ113" s="386">
        <v>3</v>
      </c>
      <c r="BA113" s="368"/>
      <c r="BB113" s="369"/>
      <c r="BC113" s="372"/>
      <c r="BD113" s="411" t="s">
        <v>289</v>
      </c>
      <c r="BE113" s="412"/>
      <c r="BF113" s="412"/>
      <c r="BG113" s="412"/>
      <c r="BH113" s="412"/>
      <c r="BI113" s="413"/>
      <c r="BJ113" s="211">
        <f>SUM(X113:AE113)</f>
        <v>40</v>
      </c>
      <c r="BM113" s="19"/>
      <c r="BN113" s="19"/>
      <c r="BO113" s="19"/>
      <c r="BP113" s="3"/>
      <c r="BQ113" s="3"/>
    </row>
    <row r="114" spans="1:2641" s="100" customFormat="1" ht="77.25" customHeight="1" thickBot="1" x14ac:dyDescent="0.25">
      <c r="A114" s="135" t="s">
        <v>276</v>
      </c>
      <c r="B114" s="562" t="s">
        <v>228</v>
      </c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4"/>
      <c r="P114" s="516">
        <v>7</v>
      </c>
      <c r="Q114" s="517"/>
      <c r="R114" s="517"/>
      <c r="S114" s="518"/>
      <c r="T114" s="516">
        <f>SUM(AF114,AI114,AL114,AO114,AR114,AU114,AX114,BA114)</f>
        <v>102</v>
      </c>
      <c r="U114" s="517"/>
      <c r="V114" s="610">
        <f>SUM(AG114,AJ114,AM114,AP114,AS114,AV114,AY114,BB114)</f>
        <v>40</v>
      </c>
      <c r="W114" s="518"/>
      <c r="X114" s="610">
        <v>24</v>
      </c>
      <c r="Y114" s="711"/>
      <c r="Z114" s="517">
        <v>16</v>
      </c>
      <c r="AA114" s="517"/>
      <c r="AB114" s="610"/>
      <c r="AC114" s="517"/>
      <c r="AD114" s="517"/>
      <c r="AE114" s="518"/>
      <c r="AF114" s="94"/>
      <c r="AG114" s="378"/>
      <c r="AH114" s="402"/>
      <c r="AI114" s="94"/>
      <c r="AJ114" s="378"/>
      <c r="AK114" s="95"/>
      <c r="AL114" s="400"/>
      <c r="AM114" s="378"/>
      <c r="AN114" s="379"/>
      <c r="AO114" s="94"/>
      <c r="AP114" s="378"/>
      <c r="AQ114" s="401"/>
      <c r="AR114" s="377"/>
      <c r="AS114" s="378"/>
      <c r="AT114" s="379"/>
      <c r="AU114" s="400"/>
      <c r="AV114" s="378"/>
      <c r="AW114" s="379"/>
      <c r="AX114" s="400">
        <v>102</v>
      </c>
      <c r="AY114" s="378">
        <v>40</v>
      </c>
      <c r="AZ114" s="401">
        <v>3</v>
      </c>
      <c r="BA114" s="370"/>
      <c r="BB114" s="371"/>
      <c r="BC114" s="373"/>
      <c r="BD114" s="829" t="s">
        <v>337</v>
      </c>
      <c r="BE114" s="830"/>
      <c r="BF114" s="830"/>
      <c r="BG114" s="830"/>
      <c r="BH114" s="830"/>
      <c r="BI114" s="831"/>
      <c r="BJ114" s="211">
        <f>SUM(X114:AE114)</f>
        <v>40</v>
      </c>
      <c r="BM114" s="103"/>
      <c r="BN114" s="103"/>
      <c r="BO114" s="103"/>
    </row>
    <row r="115" spans="1:2641" s="51" customFormat="1" ht="58.5" customHeight="1" thickBot="1" x14ac:dyDescent="0.25">
      <c r="A115" s="133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187"/>
      <c r="BE115" s="187"/>
      <c r="BF115" s="286"/>
      <c r="BG115" s="286"/>
      <c r="BH115" s="286"/>
      <c r="BI115" s="286"/>
      <c r="BJ115" s="211">
        <f t="shared" si="31"/>
        <v>0</v>
      </c>
      <c r="BK115" s="18"/>
      <c r="BL115" s="18"/>
      <c r="BM115" s="18"/>
      <c r="BN115" s="18"/>
      <c r="BO115" s="18"/>
    </row>
    <row r="116" spans="1:2641" ht="32.450000000000003" customHeight="1" thickBot="1" x14ac:dyDescent="0.25">
      <c r="A116" s="652" t="s">
        <v>96</v>
      </c>
      <c r="B116" s="659" t="s">
        <v>361</v>
      </c>
      <c r="C116" s="660"/>
      <c r="D116" s="660"/>
      <c r="E116" s="660"/>
      <c r="F116" s="660"/>
      <c r="G116" s="660"/>
      <c r="H116" s="660"/>
      <c r="I116" s="660"/>
      <c r="J116" s="660"/>
      <c r="K116" s="660"/>
      <c r="L116" s="660"/>
      <c r="M116" s="660"/>
      <c r="N116" s="660"/>
      <c r="O116" s="661"/>
      <c r="P116" s="682" t="s">
        <v>8</v>
      </c>
      <c r="Q116" s="680"/>
      <c r="R116" s="680" t="s">
        <v>9</v>
      </c>
      <c r="S116" s="681"/>
      <c r="T116" s="639" t="s">
        <v>10</v>
      </c>
      <c r="U116" s="623"/>
      <c r="V116" s="623"/>
      <c r="W116" s="623"/>
      <c r="X116" s="668"/>
      <c r="Y116" s="668"/>
      <c r="Z116" s="668"/>
      <c r="AA116" s="668"/>
      <c r="AB116" s="668"/>
      <c r="AC116" s="668"/>
      <c r="AD116" s="668"/>
      <c r="AE116" s="669"/>
      <c r="AF116" s="710" t="s">
        <v>34</v>
      </c>
      <c r="AG116" s="668"/>
      <c r="AH116" s="668"/>
      <c r="AI116" s="668"/>
      <c r="AJ116" s="668"/>
      <c r="AK116" s="668"/>
      <c r="AL116" s="668"/>
      <c r="AM116" s="668"/>
      <c r="AN116" s="668"/>
      <c r="AO116" s="668"/>
      <c r="AP116" s="668"/>
      <c r="AQ116" s="668"/>
      <c r="AR116" s="668"/>
      <c r="AS116" s="668"/>
      <c r="AT116" s="668"/>
      <c r="AU116" s="668"/>
      <c r="AV116" s="668"/>
      <c r="AW116" s="668"/>
      <c r="AX116" s="668"/>
      <c r="AY116" s="668"/>
      <c r="AZ116" s="668"/>
      <c r="BA116" s="668"/>
      <c r="BB116" s="668"/>
      <c r="BC116" s="669"/>
      <c r="BD116" s="458" t="s">
        <v>97</v>
      </c>
      <c r="BE116" s="459"/>
      <c r="BF116" s="459"/>
      <c r="BG116" s="459"/>
      <c r="BH116" s="459"/>
      <c r="BI116" s="460"/>
      <c r="BJ116" s="211">
        <f t="shared" si="31"/>
        <v>0</v>
      </c>
      <c r="BM116" s="18"/>
      <c r="BN116" s="18"/>
      <c r="BP116" s="3"/>
      <c r="BQ116" s="3"/>
    </row>
    <row r="117" spans="1:2641" ht="32.450000000000003" customHeight="1" thickBot="1" x14ac:dyDescent="0.25">
      <c r="A117" s="653"/>
      <c r="B117" s="662"/>
      <c r="C117" s="663"/>
      <c r="D117" s="663"/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4"/>
      <c r="P117" s="586"/>
      <c r="Q117" s="590"/>
      <c r="R117" s="590"/>
      <c r="S117" s="657"/>
      <c r="T117" s="586" t="s">
        <v>5</v>
      </c>
      <c r="U117" s="590"/>
      <c r="V117" s="655" t="s">
        <v>11</v>
      </c>
      <c r="W117" s="587"/>
      <c r="X117" s="573" t="s">
        <v>12</v>
      </c>
      <c r="Y117" s="574"/>
      <c r="Z117" s="574"/>
      <c r="AA117" s="574"/>
      <c r="AB117" s="574"/>
      <c r="AC117" s="574"/>
      <c r="AD117" s="574"/>
      <c r="AE117" s="609"/>
      <c r="AF117" s="584" t="s">
        <v>14</v>
      </c>
      <c r="AG117" s="583"/>
      <c r="AH117" s="583"/>
      <c r="AI117" s="583"/>
      <c r="AJ117" s="583"/>
      <c r="AK117" s="585"/>
      <c r="AL117" s="584" t="s">
        <v>15</v>
      </c>
      <c r="AM117" s="583"/>
      <c r="AN117" s="583"/>
      <c r="AO117" s="583"/>
      <c r="AP117" s="583"/>
      <c r="AQ117" s="585"/>
      <c r="AR117" s="584" t="s">
        <v>16</v>
      </c>
      <c r="AS117" s="583"/>
      <c r="AT117" s="583"/>
      <c r="AU117" s="583"/>
      <c r="AV117" s="583"/>
      <c r="AW117" s="585"/>
      <c r="AX117" s="584" t="s">
        <v>159</v>
      </c>
      <c r="AY117" s="583"/>
      <c r="AZ117" s="583"/>
      <c r="BA117" s="583"/>
      <c r="BB117" s="583"/>
      <c r="BC117" s="651"/>
      <c r="BD117" s="461"/>
      <c r="BE117" s="462"/>
      <c r="BF117" s="462"/>
      <c r="BG117" s="462"/>
      <c r="BH117" s="462"/>
      <c r="BI117" s="463"/>
      <c r="BJ117" s="211">
        <f t="shared" si="31"/>
        <v>0</v>
      </c>
      <c r="BM117" s="18"/>
      <c r="BN117" s="18"/>
      <c r="BP117" s="3"/>
      <c r="BQ117" s="3"/>
    </row>
    <row r="118" spans="1:2641" ht="76.900000000000006" customHeight="1" x14ac:dyDescent="0.2">
      <c r="A118" s="653"/>
      <c r="B118" s="662"/>
      <c r="C118" s="663"/>
      <c r="D118" s="663"/>
      <c r="E118" s="663"/>
      <c r="F118" s="663"/>
      <c r="G118" s="663"/>
      <c r="H118" s="663"/>
      <c r="I118" s="663"/>
      <c r="J118" s="663"/>
      <c r="K118" s="663"/>
      <c r="L118" s="663"/>
      <c r="M118" s="663"/>
      <c r="N118" s="663"/>
      <c r="O118" s="664"/>
      <c r="P118" s="586"/>
      <c r="Q118" s="590"/>
      <c r="R118" s="590"/>
      <c r="S118" s="657"/>
      <c r="T118" s="586"/>
      <c r="U118" s="590"/>
      <c r="V118" s="655"/>
      <c r="W118" s="587"/>
      <c r="X118" s="586" t="s">
        <v>13</v>
      </c>
      <c r="Y118" s="587"/>
      <c r="Z118" s="590" t="s">
        <v>98</v>
      </c>
      <c r="AA118" s="590"/>
      <c r="AB118" s="655" t="s">
        <v>99</v>
      </c>
      <c r="AC118" s="590"/>
      <c r="AD118" s="590" t="s">
        <v>70</v>
      </c>
      <c r="AE118" s="657"/>
      <c r="AF118" s="643" t="s">
        <v>153</v>
      </c>
      <c r="AG118" s="528"/>
      <c r="AH118" s="568"/>
      <c r="AI118" s="643" t="s">
        <v>416</v>
      </c>
      <c r="AJ118" s="528"/>
      <c r="AK118" s="529"/>
      <c r="AL118" s="644" t="s">
        <v>180</v>
      </c>
      <c r="AM118" s="528"/>
      <c r="AN118" s="529"/>
      <c r="AO118" s="643" t="s">
        <v>181</v>
      </c>
      <c r="AP118" s="528"/>
      <c r="AQ118" s="568"/>
      <c r="AR118" s="643" t="s">
        <v>154</v>
      </c>
      <c r="AS118" s="528"/>
      <c r="AT118" s="529"/>
      <c r="AU118" s="644" t="s">
        <v>155</v>
      </c>
      <c r="AV118" s="528"/>
      <c r="AW118" s="529"/>
      <c r="AX118" s="644" t="s">
        <v>189</v>
      </c>
      <c r="AY118" s="528"/>
      <c r="AZ118" s="568"/>
      <c r="BA118" s="641" t="s">
        <v>156</v>
      </c>
      <c r="BB118" s="642"/>
      <c r="BC118" s="642"/>
      <c r="BD118" s="461"/>
      <c r="BE118" s="462"/>
      <c r="BF118" s="462"/>
      <c r="BG118" s="462"/>
      <c r="BH118" s="462"/>
      <c r="BI118" s="463"/>
      <c r="BJ118" s="211">
        <f t="shared" si="31"/>
        <v>0</v>
      </c>
      <c r="BM118" s="18"/>
      <c r="BN118" s="18"/>
      <c r="BP118" s="3"/>
      <c r="BQ118" s="3"/>
    </row>
    <row r="119" spans="1:2641" ht="185.25" customHeight="1" thickBot="1" x14ac:dyDescent="0.25">
      <c r="A119" s="654"/>
      <c r="B119" s="665"/>
      <c r="C119" s="666"/>
      <c r="D119" s="666"/>
      <c r="E119" s="666"/>
      <c r="F119" s="666"/>
      <c r="G119" s="666"/>
      <c r="H119" s="666"/>
      <c r="I119" s="666"/>
      <c r="J119" s="666"/>
      <c r="K119" s="666"/>
      <c r="L119" s="666"/>
      <c r="M119" s="666"/>
      <c r="N119" s="666"/>
      <c r="O119" s="667"/>
      <c r="P119" s="588"/>
      <c r="Q119" s="591"/>
      <c r="R119" s="591"/>
      <c r="S119" s="658"/>
      <c r="T119" s="588"/>
      <c r="U119" s="591"/>
      <c r="V119" s="656"/>
      <c r="W119" s="589"/>
      <c r="X119" s="588"/>
      <c r="Y119" s="589"/>
      <c r="Z119" s="591"/>
      <c r="AA119" s="591"/>
      <c r="AB119" s="656"/>
      <c r="AC119" s="591"/>
      <c r="AD119" s="591"/>
      <c r="AE119" s="658"/>
      <c r="AF119" s="104" t="s">
        <v>3</v>
      </c>
      <c r="AG119" s="239" t="s">
        <v>17</v>
      </c>
      <c r="AH119" s="107" t="s">
        <v>18</v>
      </c>
      <c r="AI119" s="104" t="s">
        <v>3</v>
      </c>
      <c r="AJ119" s="239" t="s">
        <v>17</v>
      </c>
      <c r="AK119" s="109" t="s">
        <v>18</v>
      </c>
      <c r="AL119" s="241" t="s">
        <v>3</v>
      </c>
      <c r="AM119" s="239" t="s">
        <v>17</v>
      </c>
      <c r="AN119" s="240" t="s">
        <v>18</v>
      </c>
      <c r="AO119" s="238" t="s">
        <v>3</v>
      </c>
      <c r="AP119" s="239" t="s">
        <v>17</v>
      </c>
      <c r="AQ119" s="242" t="s">
        <v>18</v>
      </c>
      <c r="AR119" s="238" t="s">
        <v>3</v>
      </c>
      <c r="AS119" s="239" t="s">
        <v>17</v>
      </c>
      <c r="AT119" s="240" t="s">
        <v>18</v>
      </c>
      <c r="AU119" s="241" t="s">
        <v>3</v>
      </c>
      <c r="AV119" s="239" t="s">
        <v>17</v>
      </c>
      <c r="AW119" s="240" t="s">
        <v>18</v>
      </c>
      <c r="AX119" s="241" t="s">
        <v>3</v>
      </c>
      <c r="AY119" s="239" t="s">
        <v>17</v>
      </c>
      <c r="AZ119" s="242" t="s">
        <v>18</v>
      </c>
      <c r="BA119" s="238" t="s">
        <v>3</v>
      </c>
      <c r="BB119" s="239" t="s">
        <v>17</v>
      </c>
      <c r="BC119" s="242" t="s">
        <v>18</v>
      </c>
      <c r="BD119" s="855"/>
      <c r="BE119" s="856"/>
      <c r="BF119" s="856"/>
      <c r="BG119" s="856"/>
      <c r="BH119" s="856"/>
      <c r="BI119" s="857"/>
      <c r="BJ119" s="211">
        <f t="shared" si="31"/>
        <v>0</v>
      </c>
      <c r="BM119" s="18"/>
      <c r="BN119" s="18"/>
      <c r="BP119" s="3"/>
      <c r="BQ119" s="3"/>
    </row>
    <row r="120" spans="1:2641" s="164" customFormat="1" ht="60.75" customHeight="1" thickBot="1" x14ac:dyDescent="0.25">
      <c r="A120" s="72" t="s">
        <v>299</v>
      </c>
      <c r="B120" s="626" t="s">
        <v>239</v>
      </c>
      <c r="C120" s="627"/>
      <c r="D120" s="627"/>
      <c r="E120" s="627"/>
      <c r="F120" s="627"/>
      <c r="G120" s="627"/>
      <c r="H120" s="627"/>
      <c r="I120" s="627"/>
      <c r="J120" s="627"/>
      <c r="K120" s="627"/>
      <c r="L120" s="627"/>
      <c r="M120" s="627"/>
      <c r="N120" s="627"/>
      <c r="O120" s="628"/>
      <c r="P120" s="540"/>
      <c r="Q120" s="538"/>
      <c r="R120" s="538">
        <v>7</v>
      </c>
      <c r="S120" s="539"/>
      <c r="T120" s="516">
        <f t="shared" si="40"/>
        <v>102</v>
      </c>
      <c r="U120" s="517"/>
      <c r="V120" s="610">
        <f t="shared" si="23"/>
        <v>40</v>
      </c>
      <c r="W120" s="518"/>
      <c r="X120" s="632">
        <v>24</v>
      </c>
      <c r="Y120" s="645"/>
      <c r="Z120" s="538">
        <v>16</v>
      </c>
      <c r="AA120" s="538"/>
      <c r="AB120" s="632"/>
      <c r="AC120" s="538"/>
      <c r="AD120" s="538"/>
      <c r="AE120" s="539"/>
      <c r="AF120" s="312"/>
      <c r="AG120" s="232"/>
      <c r="AH120" s="313"/>
      <c r="AI120" s="312"/>
      <c r="AJ120" s="232"/>
      <c r="AK120" s="314"/>
      <c r="AL120" s="255"/>
      <c r="AM120" s="232"/>
      <c r="AN120" s="233"/>
      <c r="AO120" s="312"/>
      <c r="AP120" s="232"/>
      <c r="AQ120" s="248"/>
      <c r="AR120" s="231"/>
      <c r="AS120" s="232"/>
      <c r="AT120" s="233"/>
      <c r="AU120" s="255"/>
      <c r="AV120" s="232"/>
      <c r="AW120" s="233"/>
      <c r="AX120" s="255">
        <v>102</v>
      </c>
      <c r="AY120" s="232">
        <v>40</v>
      </c>
      <c r="AZ120" s="248">
        <v>3</v>
      </c>
      <c r="BA120" s="231"/>
      <c r="BB120" s="232"/>
      <c r="BC120" s="248"/>
      <c r="BD120" s="829" t="s">
        <v>409</v>
      </c>
      <c r="BE120" s="830"/>
      <c r="BF120" s="830"/>
      <c r="BG120" s="830"/>
      <c r="BH120" s="830"/>
      <c r="BI120" s="831"/>
      <c r="BJ120" s="211">
        <f t="shared" si="31"/>
        <v>40</v>
      </c>
      <c r="BK120" s="3"/>
      <c r="BL120" s="3"/>
      <c r="BM120" s="19"/>
      <c r="BN120" s="19"/>
      <c r="BO120" s="19"/>
    </row>
    <row r="121" spans="1:2641" ht="51" customHeight="1" thickBot="1" x14ac:dyDescent="0.25">
      <c r="A121" s="112" t="s">
        <v>427</v>
      </c>
      <c r="B121" s="618" t="s">
        <v>105</v>
      </c>
      <c r="C121" s="619"/>
      <c r="D121" s="619"/>
      <c r="E121" s="619"/>
      <c r="F121" s="619"/>
      <c r="G121" s="619"/>
      <c r="H121" s="619"/>
      <c r="I121" s="619"/>
      <c r="J121" s="619"/>
      <c r="K121" s="619"/>
      <c r="L121" s="619"/>
      <c r="M121" s="619"/>
      <c r="N121" s="619"/>
      <c r="O121" s="620"/>
      <c r="P121" s="606"/>
      <c r="Q121" s="607"/>
      <c r="R121" s="604"/>
      <c r="S121" s="605"/>
      <c r="T121" s="606" t="s">
        <v>352</v>
      </c>
      <c r="U121" s="607"/>
      <c r="V121" s="607" t="s">
        <v>432</v>
      </c>
      <c r="W121" s="650"/>
      <c r="X121" s="606" t="s">
        <v>188</v>
      </c>
      <c r="Y121" s="607"/>
      <c r="Z121" s="607"/>
      <c r="AA121" s="607"/>
      <c r="AB121" s="607" t="s">
        <v>162</v>
      </c>
      <c r="AC121" s="607"/>
      <c r="AD121" s="607"/>
      <c r="AE121" s="650"/>
      <c r="AF121" s="327"/>
      <c r="AG121" s="328"/>
      <c r="AH121" s="348"/>
      <c r="AI121" s="327"/>
      <c r="AJ121" s="328"/>
      <c r="AK121" s="340"/>
      <c r="AL121" s="339"/>
      <c r="AM121" s="328"/>
      <c r="AN121" s="340"/>
      <c r="AO121" s="338"/>
      <c r="AP121" s="328"/>
      <c r="AQ121" s="340"/>
      <c r="AR121" s="338" t="s">
        <v>188</v>
      </c>
      <c r="AS121" s="328" t="s">
        <v>188</v>
      </c>
      <c r="AT121" s="340"/>
      <c r="AU121" s="338" t="s">
        <v>188</v>
      </c>
      <c r="AV121" s="328" t="s">
        <v>188</v>
      </c>
      <c r="AW121" s="340"/>
      <c r="AX121" s="327" t="s">
        <v>353</v>
      </c>
      <c r="AY121" s="328" t="s">
        <v>188</v>
      </c>
      <c r="AZ121" s="162"/>
      <c r="BA121" s="234"/>
      <c r="BB121" s="235"/>
      <c r="BC121" s="236"/>
      <c r="BD121" s="733"/>
      <c r="BE121" s="734"/>
      <c r="BF121" s="734"/>
      <c r="BG121" s="734"/>
      <c r="BH121" s="734"/>
      <c r="BI121" s="735"/>
      <c r="BJ121" s="211">
        <f t="shared" si="31"/>
        <v>0</v>
      </c>
      <c r="BM121" s="18"/>
      <c r="BN121" s="18"/>
      <c r="BP121" s="3"/>
      <c r="BQ121" s="3"/>
    </row>
    <row r="122" spans="1:2641" ht="54.75" customHeight="1" x14ac:dyDescent="0.2">
      <c r="A122" s="111" t="s">
        <v>428</v>
      </c>
      <c r="B122" s="501" t="s">
        <v>160</v>
      </c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3"/>
      <c r="P122" s="527"/>
      <c r="Q122" s="528"/>
      <c r="R122" s="536"/>
      <c r="S122" s="537"/>
      <c r="T122" s="552" t="s">
        <v>162</v>
      </c>
      <c r="U122" s="553"/>
      <c r="V122" s="568" t="s">
        <v>162</v>
      </c>
      <c r="W122" s="554"/>
      <c r="X122" s="553"/>
      <c r="Y122" s="579"/>
      <c r="Z122" s="568"/>
      <c r="AA122" s="579"/>
      <c r="AB122" s="568" t="s">
        <v>162</v>
      </c>
      <c r="AC122" s="553"/>
      <c r="AD122" s="568"/>
      <c r="AE122" s="554"/>
      <c r="AF122" s="344"/>
      <c r="AG122" s="326"/>
      <c r="AH122" s="345"/>
      <c r="AI122" s="344"/>
      <c r="AJ122" s="326"/>
      <c r="AK122" s="345"/>
      <c r="AL122" s="344"/>
      <c r="AM122" s="326"/>
      <c r="AN122" s="345"/>
      <c r="AO122" s="344"/>
      <c r="AP122" s="326"/>
      <c r="AQ122" s="345"/>
      <c r="AR122" s="344" t="s">
        <v>188</v>
      </c>
      <c r="AS122" s="326" t="s">
        <v>188</v>
      </c>
      <c r="AT122" s="345"/>
      <c r="AU122" s="344" t="s">
        <v>188</v>
      </c>
      <c r="AV122" s="326" t="s">
        <v>188</v>
      </c>
      <c r="AW122" s="345"/>
      <c r="AX122" s="344"/>
      <c r="AY122" s="326"/>
      <c r="AZ122" s="256"/>
      <c r="BA122" s="281"/>
      <c r="BB122" s="246"/>
      <c r="BC122" s="247"/>
      <c r="BD122" s="832"/>
      <c r="BE122" s="749"/>
      <c r="BF122" s="749"/>
      <c r="BG122" s="749"/>
      <c r="BH122" s="749"/>
      <c r="BI122" s="750"/>
      <c r="BJ122" s="211">
        <f t="shared" si="31"/>
        <v>0</v>
      </c>
      <c r="BM122" s="18"/>
      <c r="BN122" s="18"/>
      <c r="BP122" s="3"/>
      <c r="BQ122" s="3"/>
    </row>
    <row r="123" spans="1:2641" ht="51" customHeight="1" thickBot="1" x14ac:dyDescent="0.25">
      <c r="A123" s="290" t="s">
        <v>429</v>
      </c>
      <c r="B123" s="562" t="s">
        <v>277</v>
      </c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4"/>
      <c r="P123" s="516"/>
      <c r="Q123" s="517"/>
      <c r="R123" s="592" t="s">
        <v>398</v>
      </c>
      <c r="S123" s="611"/>
      <c r="T123" s="540" t="s">
        <v>353</v>
      </c>
      <c r="U123" s="538"/>
      <c r="V123" s="538" t="s">
        <v>188</v>
      </c>
      <c r="W123" s="645"/>
      <c r="X123" s="540" t="s">
        <v>188</v>
      </c>
      <c r="Y123" s="645"/>
      <c r="Z123" s="538"/>
      <c r="AA123" s="538"/>
      <c r="AB123" s="632"/>
      <c r="AC123" s="538"/>
      <c r="AD123" s="538"/>
      <c r="AE123" s="539"/>
      <c r="AF123" s="323"/>
      <c r="AG123" s="324"/>
      <c r="AH123" s="349"/>
      <c r="AI123" s="323"/>
      <c r="AJ123" s="324"/>
      <c r="AK123" s="350"/>
      <c r="AL123" s="346"/>
      <c r="AM123" s="324"/>
      <c r="AN123" s="347"/>
      <c r="AO123" s="346"/>
      <c r="AP123" s="324"/>
      <c r="AQ123" s="347"/>
      <c r="AR123" s="346"/>
      <c r="AS123" s="324"/>
      <c r="AT123" s="347"/>
      <c r="AU123" s="346"/>
      <c r="AV123" s="324"/>
      <c r="AW123" s="347"/>
      <c r="AX123" s="323" t="s">
        <v>353</v>
      </c>
      <c r="AY123" s="324" t="s">
        <v>188</v>
      </c>
      <c r="AZ123" s="256"/>
      <c r="BA123" s="255"/>
      <c r="BB123" s="232"/>
      <c r="BC123" s="248"/>
      <c r="BD123" s="829" t="s">
        <v>138</v>
      </c>
      <c r="BE123" s="830"/>
      <c r="BF123" s="830"/>
      <c r="BG123" s="830"/>
      <c r="BH123" s="830"/>
      <c r="BI123" s="831"/>
      <c r="BJ123" s="211">
        <f t="shared" si="31"/>
        <v>0</v>
      </c>
      <c r="BM123" s="18"/>
      <c r="BN123" s="18"/>
      <c r="BP123" s="3"/>
      <c r="BQ123" s="3"/>
    </row>
    <row r="124" spans="1:2641" ht="51" customHeight="1" thickBot="1" x14ac:dyDescent="0.25">
      <c r="A124" s="112" t="s">
        <v>430</v>
      </c>
      <c r="B124" s="618" t="s">
        <v>106</v>
      </c>
      <c r="C124" s="619"/>
      <c r="D124" s="619"/>
      <c r="E124" s="619"/>
      <c r="F124" s="619"/>
      <c r="G124" s="619"/>
      <c r="H124" s="619"/>
      <c r="I124" s="619"/>
      <c r="J124" s="619"/>
      <c r="K124" s="619"/>
      <c r="L124" s="619"/>
      <c r="M124" s="619"/>
      <c r="N124" s="619"/>
      <c r="O124" s="620"/>
      <c r="P124" s="584"/>
      <c r="Q124" s="583"/>
      <c r="R124" s="583"/>
      <c r="S124" s="585"/>
      <c r="T124" s="809" t="s">
        <v>440</v>
      </c>
      <c r="U124" s="569"/>
      <c r="V124" s="569" t="s">
        <v>440</v>
      </c>
      <c r="W124" s="811"/>
      <c r="X124" s="575"/>
      <c r="Y124" s="569"/>
      <c r="Z124" s="569"/>
      <c r="AA124" s="569"/>
      <c r="AB124" s="569" t="s">
        <v>440</v>
      </c>
      <c r="AC124" s="569"/>
      <c r="AD124" s="575"/>
      <c r="AE124" s="576"/>
      <c r="AF124" s="358" t="s">
        <v>161</v>
      </c>
      <c r="AG124" s="359" t="s">
        <v>161</v>
      </c>
      <c r="AH124" s="360"/>
      <c r="AI124" s="361" t="s">
        <v>161</v>
      </c>
      <c r="AJ124" s="359" t="s">
        <v>161</v>
      </c>
      <c r="AK124" s="360"/>
      <c r="AL124" s="361" t="s">
        <v>161</v>
      </c>
      <c r="AM124" s="359" t="s">
        <v>161</v>
      </c>
      <c r="AN124" s="360"/>
      <c r="AO124" s="361" t="s">
        <v>161</v>
      </c>
      <c r="AP124" s="359" t="s">
        <v>161</v>
      </c>
      <c r="AQ124" s="362"/>
      <c r="AR124" s="358" t="s">
        <v>188</v>
      </c>
      <c r="AS124" s="359" t="s">
        <v>188</v>
      </c>
      <c r="AT124" s="362"/>
      <c r="AU124" s="358" t="s">
        <v>188</v>
      </c>
      <c r="AV124" s="359" t="s">
        <v>188</v>
      </c>
      <c r="AW124" s="360"/>
      <c r="AX124" s="288"/>
      <c r="AY124" s="237"/>
      <c r="AZ124" s="245"/>
      <c r="BA124" s="244"/>
      <c r="BB124" s="237"/>
      <c r="BC124" s="245"/>
      <c r="BD124" s="833"/>
      <c r="BE124" s="834"/>
      <c r="BF124" s="834"/>
      <c r="BG124" s="834"/>
      <c r="BH124" s="834"/>
      <c r="BI124" s="835"/>
      <c r="BJ124" s="211">
        <f>SUM(AF126,AI126,AL126,AO126,AR126,AU126,AX126)</f>
        <v>7380</v>
      </c>
      <c r="BM124" s="18"/>
      <c r="BN124" s="18"/>
      <c r="BP124" s="3"/>
      <c r="BQ124" s="3"/>
    </row>
    <row r="125" spans="1:2641" ht="56.25" customHeight="1" thickBot="1" x14ac:dyDescent="0.25">
      <c r="A125" s="113" t="s">
        <v>431</v>
      </c>
      <c r="B125" s="786" t="s">
        <v>160</v>
      </c>
      <c r="C125" s="787"/>
      <c r="D125" s="787"/>
      <c r="E125" s="787"/>
      <c r="F125" s="787"/>
      <c r="G125" s="787"/>
      <c r="H125" s="787"/>
      <c r="I125" s="787"/>
      <c r="J125" s="787"/>
      <c r="K125" s="787"/>
      <c r="L125" s="787"/>
      <c r="M125" s="787"/>
      <c r="N125" s="787"/>
      <c r="O125" s="788"/>
      <c r="P125" s="624"/>
      <c r="Q125" s="625"/>
      <c r="R125" s="823" t="s">
        <v>278</v>
      </c>
      <c r="S125" s="824"/>
      <c r="T125" s="519" t="s">
        <v>440</v>
      </c>
      <c r="U125" s="520"/>
      <c r="V125" s="520" t="s">
        <v>440</v>
      </c>
      <c r="W125" s="810"/>
      <c r="X125" s="577"/>
      <c r="Y125" s="520"/>
      <c r="Z125" s="520"/>
      <c r="AA125" s="520"/>
      <c r="AB125" s="520" t="s">
        <v>440</v>
      </c>
      <c r="AC125" s="520"/>
      <c r="AD125" s="577"/>
      <c r="AE125" s="578"/>
      <c r="AF125" s="363" t="s">
        <v>161</v>
      </c>
      <c r="AG125" s="364" t="s">
        <v>161</v>
      </c>
      <c r="AH125" s="365"/>
      <c r="AI125" s="366" t="s">
        <v>161</v>
      </c>
      <c r="AJ125" s="364" t="s">
        <v>161</v>
      </c>
      <c r="AK125" s="365"/>
      <c r="AL125" s="366" t="s">
        <v>161</v>
      </c>
      <c r="AM125" s="364" t="s">
        <v>161</v>
      </c>
      <c r="AN125" s="365"/>
      <c r="AO125" s="366" t="s">
        <v>161</v>
      </c>
      <c r="AP125" s="364" t="s">
        <v>161</v>
      </c>
      <c r="AQ125" s="367"/>
      <c r="AR125" s="363" t="s">
        <v>188</v>
      </c>
      <c r="AS125" s="364" t="s">
        <v>188</v>
      </c>
      <c r="AT125" s="367"/>
      <c r="AU125" s="363" t="s">
        <v>188</v>
      </c>
      <c r="AV125" s="364" t="s">
        <v>188</v>
      </c>
      <c r="AW125" s="365"/>
      <c r="AX125" s="253"/>
      <c r="AY125" s="304"/>
      <c r="AZ125" s="254"/>
      <c r="BA125" s="305"/>
      <c r="BB125" s="304"/>
      <c r="BC125" s="254"/>
      <c r="BD125" s="690" t="s">
        <v>251</v>
      </c>
      <c r="BE125" s="751"/>
      <c r="BF125" s="751"/>
      <c r="BG125" s="751"/>
      <c r="BH125" s="751"/>
      <c r="BI125" s="836"/>
      <c r="BJ125" s="211">
        <f>SUM(AG126,AJ126,AM126,AP126,AS126,AV126,AY126)</f>
        <v>3352</v>
      </c>
      <c r="BM125" s="18"/>
      <c r="BN125" s="18"/>
      <c r="BP125" s="3"/>
      <c r="BQ125" s="3"/>
    </row>
    <row r="126" spans="1:2641" s="17" customFormat="1" ht="30" customHeight="1" x14ac:dyDescent="0.2">
      <c r="A126" s="692" t="s">
        <v>144</v>
      </c>
      <c r="B126" s="693"/>
      <c r="C126" s="693"/>
      <c r="D126" s="693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  <c r="O126" s="693"/>
      <c r="P126" s="693"/>
      <c r="Q126" s="693"/>
      <c r="R126" s="693"/>
      <c r="S126" s="693"/>
      <c r="T126" s="623">
        <f>SUM(T71,T31)</f>
        <v>7380</v>
      </c>
      <c r="U126" s="623"/>
      <c r="V126" s="639">
        <f>SUM(V31,V71)</f>
        <v>3352</v>
      </c>
      <c r="W126" s="640"/>
      <c r="X126" s="828">
        <f>SUM(X31,X71)</f>
        <v>1704</v>
      </c>
      <c r="Y126" s="640"/>
      <c r="Z126" s="623">
        <f>SUM(Z31,Z71)</f>
        <v>812</v>
      </c>
      <c r="AA126" s="623"/>
      <c r="AB126" s="639">
        <f>SUM(AB31,AB71)</f>
        <v>770</v>
      </c>
      <c r="AC126" s="623"/>
      <c r="AD126" s="623">
        <f>SUM(AD31,AD71)</f>
        <v>66</v>
      </c>
      <c r="AE126" s="793"/>
      <c r="AF126" s="81">
        <f t="shared" ref="AF126:BC126" si="43">SUM(AF71,AF31)</f>
        <v>1060</v>
      </c>
      <c r="AG126" s="80">
        <f t="shared" si="43"/>
        <v>518</v>
      </c>
      <c r="AH126" s="166">
        <f t="shared" si="43"/>
        <v>29</v>
      </c>
      <c r="AI126" s="81">
        <f t="shared" si="43"/>
        <v>990</v>
      </c>
      <c r="AJ126" s="80">
        <f t="shared" si="43"/>
        <v>508</v>
      </c>
      <c r="AK126" s="82">
        <f t="shared" si="43"/>
        <v>28</v>
      </c>
      <c r="AL126" s="165">
        <f t="shared" si="43"/>
        <v>1134</v>
      </c>
      <c r="AM126" s="80">
        <f t="shared" si="43"/>
        <v>502</v>
      </c>
      <c r="AN126" s="82">
        <f t="shared" si="43"/>
        <v>31</v>
      </c>
      <c r="AO126" s="81">
        <f t="shared" si="43"/>
        <v>1064</v>
      </c>
      <c r="AP126" s="80">
        <f t="shared" si="43"/>
        <v>492</v>
      </c>
      <c r="AQ126" s="166">
        <f t="shared" si="43"/>
        <v>29</v>
      </c>
      <c r="AR126" s="81">
        <f t="shared" si="43"/>
        <v>1002</v>
      </c>
      <c r="AS126" s="80">
        <f t="shared" si="43"/>
        <v>456</v>
      </c>
      <c r="AT126" s="82">
        <f t="shared" si="43"/>
        <v>27</v>
      </c>
      <c r="AU126" s="165">
        <f t="shared" si="43"/>
        <v>1008</v>
      </c>
      <c r="AV126" s="80">
        <f t="shared" si="43"/>
        <v>426</v>
      </c>
      <c r="AW126" s="82">
        <f t="shared" si="43"/>
        <v>27</v>
      </c>
      <c r="AX126" s="165">
        <f t="shared" si="43"/>
        <v>1122</v>
      </c>
      <c r="AY126" s="80">
        <f t="shared" si="43"/>
        <v>450</v>
      </c>
      <c r="AZ126" s="166">
        <f t="shared" si="43"/>
        <v>33</v>
      </c>
      <c r="BA126" s="81">
        <f t="shared" si="43"/>
        <v>0</v>
      </c>
      <c r="BB126" s="80">
        <f t="shared" si="43"/>
        <v>0</v>
      </c>
      <c r="BC126" s="166">
        <f t="shared" si="43"/>
        <v>0</v>
      </c>
      <c r="BD126" s="837"/>
      <c r="BE126" s="838"/>
      <c r="BF126" s="838"/>
      <c r="BG126" s="838"/>
      <c r="BH126" s="838"/>
      <c r="BI126" s="839"/>
      <c r="BJ126" s="211">
        <f>SUM(X126:AE126)</f>
        <v>3352</v>
      </c>
      <c r="BK126" s="3"/>
      <c r="BL126" s="3"/>
      <c r="BM126" s="18"/>
      <c r="BN126" s="18"/>
      <c r="BO126" s="18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</row>
    <row r="127" spans="1:2641" s="17" customFormat="1" ht="30" customHeight="1" x14ac:dyDescent="0.2">
      <c r="A127" s="482" t="s">
        <v>20</v>
      </c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  <c r="R127" s="718"/>
      <c r="S127" s="718"/>
      <c r="T127" s="636"/>
      <c r="U127" s="636"/>
      <c r="V127" s="634"/>
      <c r="W127" s="635"/>
      <c r="X127" s="638"/>
      <c r="Y127" s="635"/>
      <c r="Z127" s="636"/>
      <c r="AA127" s="636"/>
      <c r="AB127" s="634"/>
      <c r="AC127" s="636"/>
      <c r="AD127" s="636"/>
      <c r="AE127" s="637"/>
      <c r="AF127" s="701">
        <f>ROUND(AG126/17,0)</f>
        <v>30</v>
      </c>
      <c r="AG127" s="647"/>
      <c r="AH127" s="648"/>
      <c r="AI127" s="701">
        <f>ROUND(AJ126/17,0)</f>
        <v>30</v>
      </c>
      <c r="AJ127" s="647"/>
      <c r="AK127" s="649"/>
      <c r="AL127" s="646">
        <f>ROUND(AM126/17,0)</f>
        <v>30</v>
      </c>
      <c r="AM127" s="647"/>
      <c r="AN127" s="649"/>
      <c r="AO127" s="701">
        <f>ROUND(AP126/17,0)</f>
        <v>29</v>
      </c>
      <c r="AP127" s="647"/>
      <c r="AQ127" s="648"/>
      <c r="AR127" s="701">
        <f>ROUND(AS126/16,0)</f>
        <v>29</v>
      </c>
      <c r="AS127" s="647"/>
      <c r="AT127" s="649"/>
      <c r="AU127" s="646">
        <f>ROUND(AV126/16,0)</f>
        <v>27</v>
      </c>
      <c r="AV127" s="647"/>
      <c r="AW127" s="649"/>
      <c r="AX127" s="646">
        <f>ROUND(AY126/17,0)</f>
        <v>26</v>
      </c>
      <c r="AY127" s="647"/>
      <c r="AZ127" s="648"/>
      <c r="BA127" s="701"/>
      <c r="BB127" s="647"/>
      <c r="BC127" s="648"/>
      <c r="BD127" s="436"/>
      <c r="BE127" s="437"/>
      <c r="BF127" s="437"/>
      <c r="BG127" s="437"/>
      <c r="BH127" s="437"/>
      <c r="BI127" s="438"/>
      <c r="BJ127" s="211">
        <f t="shared" si="31"/>
        <v>0</v>
      </c>
      <c r="BK127" s="3"/>
      <c r="BL127" s="3"/>
      <c r="BM127" s="18"/>
      <c r="BN127" s="18"/>
      <c r="BO127" s="18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</row>
    <row r="128" spans="1:2641" ht="30" customHeight="1" x14ac:dyDescent="0.2">
      <c r="A128" s="482" t="s">
        <v>21</v>
      </c>
      <c r="B128" s="718"/>
      <c r="C128" s="718"/>
      <c r="D128" s="718"/>
      <c r="E128" s="718"/>
      <c r="F128" s="718"/>
      <c r="G128" s="718"/>
      <c r="H128" s="718"/>
      <c r="I128" s="718"/>
      <c r="J128" s="718"/>
      <c r="K128" s="718"/>
      <c r="L128" s="718"/>
      <c r="M128" s="718"/>
      <c r="N128" s="718"/>
      <c r="O128" s="718"/>
      <c r="P128" s="718"/>
      <c r="Q128" s="718"/>
      <c r="R128" s="718"/>
      <c r="S128" s="718"/>
      <c r="T128" s="636">
        <f>SUM(AF128:AZ128)</f>
        <v>2</v>
      </c>
      <c r="U128" s="636"/>
      <c r="V128" s="634"/>
      <c r="W128" s="635"/>
      <c r="X128" s="638"/>
      <c r="Y128" s="635"/>
      <c r="Z128" s="636"/>
      <c r="AA128" s="636"/>
      <c r="AB128" s="634"/>
      <c r="AC128" s="636"/>
      <c r="AD128" s="636"/>
      <c r="AE128" s="637"/>
      <c r="AF128" s="701"/>
      <c r="AG128" s="647"/>
      <c r="AH128" s="648"/>
      <c r="AI128" s="701"/>
      <c r="AJ128" s="647"/>
      <c r="AK128" s="649"/>
      <c r="AL128" s="646"/>
      <c r="AM128" s="647"/>
      <c r="AN128" s="649"/>
      <c r="AO128" s="701">
        <v>1</v>
      </c>
      <c r="AP128" s="647"/>
      <c r="AQ128" s="648"/>
      <c r="AR128" s="701"/>
      <c r="AS128" s="647"/>
      <c r="AT128" s="649"/>
      <c r="AU128" s="646">
        <v>1</v>
      </c>
      <c r="AV128" s="647"/>
      <c r="AW128" s="649"/>
      <c r="AX128" s="646"/>
      <c r="AY128" s="647"/>
      <c r="AZ128" s="648"/>
      <c r="BA128" s="701"/>
      <c r="BB128" s="647"/>
      <c r="BC128" s="648"/>
      <c r="BD128" s="436"/>
      <c r="BE128" s="437"/>
      <c r="BF128" s="437"/>
      <c r="BG128" s="437"/>
      <c r="BH128" s="437"/>
      <c r="BI128" s="438"/>
      <c r="BJ128" s="211">
        <f t="shared" si="31"/>
        <v>0</v>
      </c>
      <c r="BM128" s="18"/>
      <c r="BN128" s="18"/>
      <c r="BP128" s="3"/>
      <c r="BQ128" s="3"/>
    </row>
    <row r="129" spans="1:70" ht="30" customHeight="1" x14ac:dyDescent="0.2">
      <c r="A129" s="482" t="s">
        <v>2</v>
      </c>
      <c r="B129" s="718"/>
      <c r="C129" s="718"/>
      <c r="D129" s="718"/>
      <c r="E129" s="718"/>
      <c r="F129" s="718"/>
      <c r="G129" s="718"/>
      <c r="H129" s="718"/>
      <c r="I129" s="718"/>
      <c r="J129" s="718"/>
      <c r="K129" s="718"/>
      <c r="L129" s="718"/>
      <c r="M129" s="718"/>
      <c r="N129" s="718"/>
      <c r="O129" s="718"/>
      <c r="P129" s="718"/>
      <c r="Q129" s="718"/>
      <c r="R129" s="718"/>
      <c r="S129" s="718"/>
      <c r="T129" s="636">
        <f>SUM(AF129:AZ129)</f>
        <v>4</v>
      </c>
      <c r="U129" s="636"/>
      <c r="V129" s="634"/>
      <c r="W129" s="635"/>
      <c r="X129" s="638"/>
      <c r="Y129" s="635"/>
      <c r="Z129" s="636"/>
      <c r="AA129" s="636"/>
      <c r="AB129" s="634"/>
      <c r="AC129" s="636"/>
      <c r="AD129" s="636"/>
      <c r="AE129" s="637"/>
      <c r="AF129" s="638"/>
      <c r="AG129" s="636"/>
      <c r="AH129" s="635"/>
      <c r="AI129" s="638">
        <v>1</v>
      </c>
      <c r="AJ129" s="636"/>
      <c r="AK129" s="637"/>
      <c r="AL129" s="634">
        <v>1</v>
      </c>
      <c r="AM129" s="636"/>
      <c r="AN129" s="637"/>
      <c r="AO129" s="638"/>
      <c r="AP129" s="636"/>
      <c r="AQ129" s="635"/>
      <c r="AR129" s="638">
        <v>1</v>
      </c>
      <c r="AS129" s="636"/>
      <c r="AT129" s="637"/>
      <c r="AU129" s="634"/>
      <c r="AV129" s="636"/>
      <c r="AW129" s="637"/>
      <c r="AX129" s="634">
        <v>1</v>
      </c>
      <c r="AY129" s="636"/>
      <c r="AZ129" s="635"/>
      <c r="BA129" s="638"/>
      <c r="BB129" s="636"/>
      <c r="BC129" s="635"/>
      <c r="BD129" s="436"/>
      <c r="BE129" s="437"/>
      <c r="BF129" s="437"/>
      <c r="BG129" s="437"/>
      <c r="BH129" s="437"/>
      <c r="BI129" s="438"/>
      <c r="BJ129" s="211">
        <f t="shared" si="31"/>
        <v>0</v>
      </c>
      <c r="BM129" s="18"/>
      <c r="BN129" s="18"/>
      <c r="BP129" s="3"/>
      <c r="BQ129" s="3"/>
    </row>
    <row r="130" spans="1:70" ht="30" customHeight="1" x14ac:dyDescent="0.2">
      <c r="A130" s="482" t="s">
        <v>22</v>
      </c>
      <c r="B130" s="718"/>
      <c r="C130" s="718"/>
      <c r="D130" s="718"/>
      <c r="E130" s="718"/>
      <c r="F130" s="718"/>
      <c r="G130" s="718"/>
      <c r="H130" s="718"/>
      <c r="I130" s="718"/>
      <c r="J130" s="718"/>
      <c r="K130" s="718"/>
      <c r="L130" s="718"/>
      <c r="M130" s="718"/>
      <c r="N130" s="718"/>
      <c r="O130" s="718"/>
      <c r="P130" s="718"/>
      <c r="Q130" s="718"/>
      <c r="R130" s="718"/>
      <c r="S130" s="718"/>
      <c r="T130" s="636">
        <f>SUM(AF130:AZ130)</f>
        <v>32</v>
      </c>
      <c r="U130" s="636"/>
      <c r="V130" s="634"/>
      <c r="W130" s="635"/>
      <c r="X130" s="638"/>
      <c r="Y130" s="635"/>
      <c r="Z130" s="636"/>
      <c r="AA130" s="636"/>
      <c r="AB130" s="634"/>
      <c r="AC130" s="636"/>
      <c r="AD130" s="636"/>
      <c r="AE130" s="637"/>
      <c r="AF130" s="890">
        <f>COUNTIF(P33:Q44,1)+COUNTIF(P50:Q75,1)+COUNTIF(P87:Q112,1)+COUNTIF(P113:Q120,1)+1</f>
        <v>4</v>
      </c>
      <c r="AG130" s="891"/>
      <c r="AH130" s="892"/>
      <c r="AI130" s="890">
        <f>COUNTIF(P33:Q44,2)+COUNTIF(P50:Q75,2)+COUNTIF(P87:Q112,2)+COUNTIF(P113:Q120,2)+1</f>
        <v>5</v>
      </c>
      <c r="AJ130" s="891"/>
      <c r="AK130" s="893"/>
      <c r="AL130" s="894">
        <f>COUNTIF(P33:Q44,3)+COUNTIF(P50:Q75,3)+COUNTIF(P87:Q112,3)+COUNTIF(P113:Q120,3)+1</f>
        <v>4</v>
      </c>
      <c r="AM130" s="891"/>
      <c r="AN130" s="893"/>
      <c r="AO130" s="890">
        <f>COUNTIF(P33:Q44,4)+COUNTIF(P50:Q75,4)+COUNTIF(P87:Q112,4)+COUNTIF(P113:Q120,4)+2</f>
        <v>5</v>
      </c>
      <c r="AP130" s="891"/>
      <c r="AQ130" s="892"/>
      <c r="AR130" s="890">
        <f>COUNTIF(P33:Q44,5)+COUNTIF(P50:Q75,5)+COUNTIF(P87:Q112,5)+COUNTIF(P113:Q120,5)+1</f>
        <v>4</v>
      </c>
      <c r="AS130" s="891"/>
      <c r="AT130" s="893"/>
      <c r="AU130" s="894">
        <f>COUNTIF(P33:Q44,6)+COUNTIF(P50:Q75,6)+COUNTIF(P87:Q112,6)+COUNTIF(P113:Q120,6)+1</f>
        <v>5</v>
      </c>
      <c r="AV130" s="891"/>
      <c r="AW130" s="893"/>
      <c r="AX130" s="794">
        <f>COUNTIF(P33:Q44,7)+COUNTIF(P50:Q75,7)+COUNTIF(P87:Q112,7)+COUNTIF(P113:Q120,7)+1</f>
        <v>5</v>
      </c>
      <c r="AY130" s="636"/>
      <c r="AZ130" s="635"/>
      <c r="BA130" s="638"/>
      <c r="BB130" s="636"/>
      <c r="BC130" s="635"/>
      <c r="BD130" s="436"/>
      <c r="BE130" s="437"/>
      <c r="BF130" s="437"/>
      <c r="BG130" s="437"/>
      <c r="BH130" s="437"/>
      <c r="BI130" s="438"/>
      <c r="BJ130" s="211">
        <f t="shared" si="31"/>
        <v>0</v>
      </c>
      <c r="BM130" s="18"/>
      <c r="BN130" s="18"/>
      <c r="BP130" s="3"/>
      <c r="BQ130" s="3"/>
    </row>
    <row r="131" spans="1:70" ht="30" customHeight="1" thickBot="1" x14ac:dyDescent="0.25">
      <c r="A131" s="815" t="s">
        <v>23</v>
      </c>
      <c r="B131" s="816"/>
      <c r="C131" s="816"/>
      <c r="D131" s="816"/>
      <c r="E131" s="816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816"/>
      <c r="Q131" s="816"/>
      <c r="R131" s="816"/>
      <c r="S131" s="816"/>
      <c r="T131" s="703">
        <f>SUM(AF131:AZ131)</f>
        <v>24</v>
      </c>
      <c r="U131" s="703"/>
      <c r="V131" s="706"/>
      <c r="W131" s="704"/>
      <c r="X131" s="702"/>
      <c r="Y131" s="704"/>
      <c r="Z131" s="703"/>
      <c r="AA131" s="703"/>
      <c r="AB131" s="706"/>
      <c r="AC131" s="703"/>
      <c r="AD131" s="703"/>
      <c r="AE131" s="705"/>
      <c r="AF131" s="895">
        <f>COUNTIF(R32:S44,1)+COUNTIF(R50:S75,1)+COUNTIF(R87:S112,1)+COUNTIF(R113:S120,1)</f>
        <v>6</v>
      </c>
      <c r="AG131" s="896"/>
      <c r="AH131" s="897"/>
      <c r="AI131" s="895">
        <f>COUNTIF(R32:S44,2)+COUNTIF(R50:S75,2)+COUNTIF(R87:S112,2)+COUNTIF(R113:S120,2)</f>
        <v>3</v>
      </c>
      <c r="AJ131" s="896"/>
      <c r="AK131" s="898"/>
      <c r="AL131" s="899">
        <f>COUNTIF(R32:S44,3)+COUNTIF(R50:S75,3)+COUNTIF(R87:S112,3)+COUNTIF(R113:S120,3)+1</f>
        <v>5</v>
      </c>
      <c r="AM131" s="896"/>
      <c r="AN131" s="898"/>
      <c r="AO131" s="895">
        <f>COUNTIF(R32:S44,4)+COUNTIF(R50:S75,4)+COUNTIF(R87:S112,4)+COUNTIF(R113:S120,4)+1</f>
        <v>4</v>
      </c>
      <c r="AP131" s="896"/>
      <c r="AQ131" s="897"/>
      <c r="AR131" s="895">
        <f>COUNTIF(R32:S44,5)+COUNTIF(R50:S75,5)+COUNTIF(R87:S112,5)+COUNTIF(R113:S120,5)</f>
        <v>3</v>
      </c>
      <c r="AS131" s="896"/>
      <c r="AT131" s="898"/>
      <c r="AU131" s="899">
        <f>COUNTIF(R32:S44,6)+COUNTIF(R50:S75,6)+COUNTIF(R87:S112,6)+COUNTIF(R113:S120,6)</f>
        <v>1</v>
      </c>
      <c r="AV131" s="896"/>
      <c r="AW131" s="898"/>
      <c r="AX131" s="706">
        <f>COUNTIF(R32:S44,7)+COUNTIF(R50:S75,7)+COUNTIF(R87:S112,7)+COUNTIF(R113:S120,7)</f>
        <v>2</v>
      </c>
      <c r="AY131" s="703"/>
      <c r="AZ131" s="704"/>
      <c r="BA131" s="702"/>
      <c r="BB131" s="703"/>
      <c r="BC131" s="704"/>
      <c r="BD131" s="516"/>
      <c r="BE131" s="517"/>
      <c r="BF131" s="517"/>
      <c r="BG131" s="517"/>
      <c r="BH131" s="517"/>
      <c r="BI131" s="518"/>
      <c r="BJ131" s="211">
        <f t="shared" si="31"/>
        <v>0</v>
      </c>
      <c r="BM131" s="18"/>
      <c r="BN131" s="18"/>
      <c r="BP131" s="3"/>
      <c r="BQ131" s="3"/>
    </row>
    <row r="132" spans="1:70" ht="30" customHeight="1" thickBo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3"/>
      <c r="S132" s="53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54"/>
      <c r="BG132" s="54"/>
      <c r="BH132" s="54"/>
      <c r="BI132" s="54"/>
    </row>
    <row r="133" spans="1:70" ht="51.6" customHeight="1" thickBot="1" x14ac:dyDescent="0.25">
      <c r="A133" s="773" t="s">
        <v>69</v>
      </c>
      <c r="B133" s="774"/>
      <c r="C133" s="774"/>
      <c r="D133" s="774"/>
      <c r="E133" s="774"/>
      <c r="F133" s="774"/>
      <c r="G133" s="774"/>
      <c r="H133" s="774"/>
      <c r="I133" s="774"/>
      <c r="J133" s="774"/>
      <c r="K133" s="774"/>
      <c r="L133" s="774"/>
      <c r="M133" s="774"/>
      <c r="N133" s="774"/>
      <c r="O133" s="774"/>
      <c r="P133" s="775"/>
      <c r="Q133" s="773" t="s">
        <v>103</v>
      </c>
      <c r="R133" s="774"/>
      <c r="S133" s="774"/>
      <c r="T133" s="774"/>
      <c r="U133" s="774"/>
      <c r="V133" s="774"/>
      <c r="W133" s="774"/>
      <c r="X133" s="774"/>
      <c r="Y133" s="774"/>
      <c r="Z133" s="774"/>
      <c r="AA133" s="774"/>
      <c r="AB133" s="774"/>
      <c r="AC133" s="774"/>
      <c r="AD133" s="774"/>
      <c r="AE133" s="775"/>
      <c r="AF133" s="827" t="s">
        <v>68</v>
      </c>
      <c r="AG133" s="825"/>
      <c r="AH133" s="825"/>
      <c r="AI133" s="825"/>
      <c r="AJ133" s="825"/>
      <c r="AK133" s="825"/>
      <c r="AL133" s="825"/>
      <c r="AM133" s="825"/>
      <c r="AN133" s="825"/>
      <c r="AO133" s="825"/>
      <c r="AP133" s="825"/>
      <c r="AQ133" s="825"/>
      <c r="AR133" s="825"/>
      <c r="AS133" s="825"/>
      <c r="AT133" s="826"/>
      <c r="AU133" s="825" t="s">
        <v>67</v>
      </c>
      <c r="AV133" s="825"/>
      <c r="AW133" s="825"/>
      <c r="AX133" s="825"/>
      <c r="AY133" s="825"/>
      <c r="AZ133" s="825"/>
      <c r="BA133" s="825"/>
      <c r="BB133" s="825"/>
      <c r="BC133" s="825"/>
      <c r="BD133" s="825"/>
      <c r="BE133" s="825"/>
      <c r="BF133" s="825"/>
      <c r="BG133" s="825"/>
      <c r="BH133" s="825"/>
      <c r="BI133" s="826"/>
    </row>
    <row r="134" spans="1:70" ht="61.9" customHeight="1" thickBot="1" x14ac:dyDescent="0.25">
      <c r="A134" s="580" t="s">
        <v>30</v>
      </c>
      <c r="B134" s="581"/>
      <c r="C134" s="581"/>
      <c r="D134" s="581"/>
      <c r="E134" s="581"/>
      <c r="F134" s="581"/>
      <c r="G134" s="582"/>
      <c r="H134" s="583" t="s">
        <v>29</v>
      </c>
      <c r="I134" s="583"/>
      <c r="J134" s="583"/>
      <c r="K134" s="583" t="s">
        <v>31</v>
      </c>
      <c r="L134" s="583"/>
      <c r="M134" s="583"/>
      <c r="N134" s="751" t="s">
        <v>297</v>
      </c>
      <c r="O134" s="583"/>
      <c r="P134" s="585"/>
      <c r="Q134" s="782" t="s">
        <v>30</v>
      </c>
      <c r="R134" s="783"/>
      <c r="S134" s="783"/>
      <c r="T134" s="783"/>
      <c r="U134" s="783"/>
      <c r="V134" s="670"/>
      <c r="W134" s="583" t="s">
        <v>29</v>
      </c>
      <c r="X134" s="583"/>
      <c r="Y134" s="583"/>
      <c r="Z134" s="583" t="s">
        <v>31</v>
      </c>
      <c r="AA134" s="583"/>
      <c r="AB134" s="583"/>
      <c r="AC134" s="751" t="s">
        <v>297</v>
      </c>
      <c r="AD134" s="583"/>
      <c r="AE134" s="585"/>
      <c r="AF134" s="580" t="s">
        <v>29</v>
      </c>
      <c r="AG134" s="581"/>
      <c r="AH134" s="581"/>
      <c r="AI134" s="581"/>
      <c r="AJ134" s="582"/>
      <c r="AK134" s="651" t="s">
        <v>31</v>
      </c>
      <c r="AL134" s="581"/>
      <c r="AM134" s="581"/>
      <c r="AN134" s="581"/>
      <c r="AO134" s="582"/>
      <c r="AP134" s="777" t="s">
        <v>104</v>
      </c>
      <c r="AQ134" s="581"/>
      <c r="AR134" s="581"/>
      <c r="AS134" s="581"/>
      <c r="AT134" s="778"/>
      <c r="AU134" s="764" t="s">
        <v>359</v>
      </c>
      <c r="AV134" s="765"/>
      <c r="AW134" s="765"/>
      <c r="AX134" s="765"/>
      <c r="AY134" s="765"/>
      <c r="AZ134" s="765"/>
      <c r="BA134" s="765"/>
      <c r="BB134" s="765"/>
      <c r="BC134" s="765"/>
      <c r="BD134" s="765"/>
      <c r="BE134" s="765"/>
      <c r="BF134" s="765"/>
      <c r="BG134" s="765"/>
      <c r="BH134" s="765"/>
      <c r="BI134" s="766"/>
    </row>
    <row r="135" spans="1:70" ht="33.75" customHeight="1" x14ac:dyDescent="0.2">
      <c r="A135" s="742" t="s">
        <v>339</v>
      </c>
      <c r="B135" s="743"/>
      <c r="C135" s="743"/>
      <c r="D135" s="743"/>
      <c r="E135" s="743"/>
      <c r="F135" s="743"/>
      <c r="G135" s="744"/>
      <c r="H135" s="745">
        <v>2</v>
      </c>
      <c r="I135" s="743"/>
      <c r="J135" s="744"/>
      <c r="K135" s="745">
        <v>2</v>
      </c>
      <c r="L135" s="743"/>
      <c r="M135" s="744"/>
      <c r="N135" s="817">
        <f>K135*1.5</f>
        <v>3</v>
      </c>
      <c r="O135" s="818"/>
      <c r="P135" s="819"/>
      <c r="Q135" s="801" t="s">
        <v>186</v>
      </c>
      <c r="R135" s="801"/>
      <c r="S135" s="801"/>
      <c r="T135" s="801"/>
      <c r="U135" s="801"/>
      <c r="V135" s="802"/>
      <c r="W135" s="568">
        <v>6</v>
      </c>
      <c r="X135" s="553"/>
      <c r="Y135" s="579"/>
      <c r="Z135" s="568">
        <v>4</v>
      </c>
      <c r="AA135" s="553"/>
      <c r="AB135" s="579"/>
      <c r="AC135" s="738">
        <f>Z135*1.5</f>
        <v>6</v>
      </c>
      <c r="AD135" s="739"/>
      <c r="AE135" s="740"/>
      <c r="AF135" s="555">
        <v>8</v>
      </c>
      <c r="AG135" s="522"/>
      <c r="AH135" s="522"/>
      <c r="AI135" s="522"/>
      <c r="AJ135" s="523"/>
      <c r="AK135" s="521">
        <v>12</v>
      </c>
      <c r="AL135" s="522"/>
      <c r="AM135" s="522"/>
      <c r="AN135" s="522"/>
      <c r="AO135" s="523"/>
      <c r="AP135" s="842">
        <f>AK135*1.5</f>
        <v>18</v>
      </c>
      <c r="AQ135" s="843"/>
      <c r="AR135" s="843"/>
      <c r="AS135" s="843"/>
      <c r="AT135" s="844"/>
      <c r="AU135" s="767"/>
      <c r="AV135" s="768"/>
      <c r="AW135" s="768"/>
      <c r="AX135" s="768"/>
      <c r="AY135" s="768"/>
      <c r="AZ135" s="768"/>
      <c r="BA135" s="768"/>
      <c r="BB135" s="768"/>
      <c r="BC135" s="768"/>
      <c r="BD135" s="768"/>
      <c r="BE135" s="768"/>
      <c r="BF135" s="768"/>
      <c r="BG135" s="768"/>
      <c r="BH135" s="768"/>
      <c r="BI135" s="769"/>
    </row>
    <row r="136" spans="1:70" ht="41.25" customHeight="1" thickBot="1" x14ac:dyDescent="0.25">
      <c r="A136" s="556"/>
      <c r="B136" s="525"/>
      <c r="C136" s="525"/>
      <c r="D136" s="525"/>
      <c r="E136" s="525"/>
      <c r="F136" s="525"/>
      <c r="G136" s="526"/>
      <c r="H136" s="524"/>
      <c r="I136" s="525"/>
      <c r="J136" s="526"/>
      <c r="K136" s="524"/>
      <c r="L136" s="525"/>
      <c r="M136" s="526"/>
      <c r="N136" s="820"/>
      <c r="O136" s="821"/>
      <c r="P136" s="822"/>
      <c r="Q136" s="736" t="s">
        <v>187</v>
      </c>
      <c r="R136" s="736"/>
      <c r="S136" s="736"/>
      <c r="T136" s="736"/>
      <c r="U136" s="736"/>
      <c r="V136" s="737"/>
      <c r="W136" s="711">
        <v>8</v>
      </c>
      <c r="X136" s="741"/>
      <c r="Y136" s="610"/>
      <c r="Z136" s="711">
        <v>6</v>
      </c>
      <c r="AA136" s="741"/>
      <c r="AB136" s="610"/>
      <c r="AC136" s="820">
        <v>9</v>
      </c>
      <c r="AD136" s="821"/>
      <c r="AE136" s="822"/>
      <c r="AF136" s="556"/>
      <c r="AG136" s="525"/>
      <c r="AH136" s="525"/>
      <c r="AI136" s="525"/>
      <c r="AJ136" s="526"/>
      <c r="AK136" s="524"/>
      <c r="AL136" s="525"/>
      <c r="AM136" s="525"/>
      <c r="AN136" s="525"/>
      <c r="AO136" s="526"/>
      <c r="AP136" s="820"/>
      <c r="AQ136" s="821"/>
      <c r="AR136" s="821"/>
      <c r="AS136" s="821"/>
      <c r="AT136" s="822"/>
      <c r="AU136" s="770"/>
      <c r="AV136" s="771"/>
      <c r="AW136" s="771"/>
      <c r="AX136" s="771"/>
      <c r="AY136" s="771"/>
      <c r="AZ136" s="771"/>
      <c r="BA136" s="771"/>
      <c r="BB136" s="771"/>
      <c r="BC136" s="771"/>
      <c r="BD136" s="771"/>
      <c r="BE136" s="771"/>
      <c r="BF136" s="771"/>
      <c r="BG136" s="771"/>
      <c r="BH136" s="771"/>
      <c r="BI136" s="772"/>
    </row>
    <row r="137" spans="1:70" ht="12.75" customHeight="1" x14ac:dyDescent="0.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84"/>
      <c r="AA137" s="84"/>
      <c r="AB137" s="84"/>
      <c r="AC137" s="84"/>
      <c r="AD137" s="84"/>
      <c r="AE137" s="84"/>
      <c r="AF137" s="84"/>
      <c r="AG137" s="84"/>
      <c r="AH137" s="84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6"/>
      <c r="BG137" s="56"/>
      <c r="BH137" s="56"/>
      <c r="BI137" s="56"/>
    </row>
    <row r="138" spans="1:70" ht="30" customHeight="1" x14ac:dyDescent="0.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84"/>
      <c r="AA138" s="85" t="s">
        <v>118</v>
      </c>
      <c r="AB138" s="84"/>
      <c r="AC138" s="84"/>
      <c r="AD138" s="84"/>
      <c r="AE138" s="84"/>
      <c r="AF138" s="84"/>
      <c r="AG138" s="84"/>
      <c r="AH138" s="84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6"/>
      <c r="BG138" s="56"/>
      <c r="BH138" s="56"/>
      <c r="BI138" s="56"/>
    </row>
    <row r="139" spans="1:70" ht="12.6" customHeight="1" thickBo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3"/>
      <c r="S139" s="53"/>
      <c r="T139" s="6"/>
      <c r="U139" s="58"/>
      <c r="V139" s="58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54"/>
      <c r="BG139" s="54"/>
      <c r="BH139" s="54"/>
      <c r="BI139" s="54"/>
    </row>
    <row r="140" spans="1:70" s="22" customFormat="1" ht="129" customHeight="1" thickBot="1" x14ac:dyDescent="0.4">
      <c r="A140" s="733" t="s">
        <v>107</v>
      </c>
      <c r="B140" s="734"/>
      <c r="C140" s="734"/>
      <c r="D140" s="735"/>
      <c r="E140" s="723" t="s">
        <v>108</v>
      </c>
      <c r="F140" s="607"/>
      <c r="G140" s="607"/>
      <c r="H140" s="607"/>
      <c r="I140" s="607"/>
      <c r="J140" s="607"/>
      <c r="K140" s="607"/>
      <c r="L140" s="607"/>
      <c r="M140" s="607"/>
      <c r="N140" s="607"/>
      <c r="O140" s="607"/>
      <c r="P140" s="607"/>
      <c r="Q140" s="607"/>
      <c r="R140" s="607"/>
      <c r="S140" s="607"/>
      <c r="T140" s="607"/>
      <c r="U140" s="607"/>
      <c r="V140" s="607"/>
      <c r="W140" s="607"/>
      <c r="X140" s="607"/>
      <c r="Y140" s="607"/>
      <c r="Z140" s="607"/>
      <c r="AA140" s="607"/>
      <c r="AB140" s="607"/>
      <c r="AC140" s="607"/>
      <c r="AD140" s="607"/>
      <c r="AE140" s="607"/>
      <c r="AF140" s="607"/>
      <c r="AG140" s="607"/>
      <c r="AH140" s="607"/>
      <c r="AI140" s="607"/>
      <c r="AJ140" s="607"/>
      <c r="AK140" s="607"/>
      <c r="AL140" s="607"/>
      <c r="AM140" s="607"/>
      <c r="AN140" s="607"/>
      <c r="AO140" s="607"/>
      <c r="AP140" s="607"/>
      <c r="AQ140" s="607"/>
      <c r="AR140" s="607"/>
      <c r="AS140" s="607"/>
      <c r="AT140" s="607"/>
      <c r="AU140" s="607"/>
      <c r="AV140" s="607"/>
      <c r="AW140" s="607"/>
      <c r="AX140" s="607"/>
      <c r="AY140" s="607"/>
      <c r="AZ140" s="607"/>
      <c r="BA140" s="607"/>
      <c r="BB140" s="607"/>
      <c r="BC140" s="607"/>
      <c r="BD140" s="607"/>
      <c r="BE140" s="725"/>
      <c r="BF140" s="733" t="s">
        <v>146</v>
      </c>
      <c r="BG140" s="734"/>
      <c r="BH140" s="734"/>
      <c r="BI140" s="735"/>
      <c r="BO140" s="23"/>
      <c r="BP140" s="23"/>
      <c r="BQ140" s="23"/>
    </row>
    <row r="141" spans="1:70" s="22" customFormat="1" ht="91.5" customHeight="1" x14ac:dyDescent="0.35">
      <c r="A141" s="573" t="s">
        <v>119</v>
      </c>
      <c r="B141" s="574"/>
      <c r="C141" s="574"/>
      <c r="D141" s="603"/>
      <c r="E141" s="812" t="s">
        <v>304</v>
      </c>
      <c r="F141" s="813"/>
      <c r="G141" s="813"/>
      <c r="H141" s="813"/>
      <c r="I141" s="813"/>
      <c r="J141" s="813"/>
      <c r="K141" s="813"/>
      <c r="L141" s="813"/>
      <c r="M141" s="813"/>
      <c r="N141" s="813"/>
      <c r="O141" s="813"/>
      <c r="P141" s="813"/>
      <c r="Q141" s="813"/>
      <c r="R141" s="813"/>
      <c r="S141" s="813"/>
      <c r="T141" s="813"/>
      <c r="U141" s="813"/>
      <c r="V141" s="813"/>
      <c r="W141" s="813"/>
      <c r="X141" s="813"/>
      <c r="Y141" s="813"/>
      <c r="Z141" s="813"/>
      <c r="AA141" s="813"/>
      <c r="AB141" s="813"/>
      <c r="AC141" s="813"/>
      <c r="AD141" s="813"/>
      <c r="AE141" s="813"/>
      <c r="AF141" s="813"/>
      <c r="AG141" s="813"/>
      <c r="AH141" s="813"/>
      <c r="AI141" s="813"/>
      <c r="AJ141" s="813"/>
      <c r="AK141" s="813"/>
      <c r="AL141" s="813"/>
      <c r="AM141" s="813"/>
      <c r="AN141" s="813"/>
      <c r="AO141" s="813"/>
      <c r="AP141" s="813"/>
      <c r="AQ141" s="813"/>
      <c r="AR141" s="813"/>
      <c r="AS141" s="813"/>
      <c r="AT141" s="813"/>
      <c r="AU141" s="813"/>
      <c r="AV141" s="813"/>
      <c r="AW141" s="813"/>
      <c r="AX141" s="813"/>
      <c r="AY141" s="813"/>
      <c r="AZ141" s="813"/>
      <c r="BA141" s="813"/>
      <c r="BB141" s="813"/>
      <c r="BC141" s="813"/>
      <c r="BD141" s="813"/>
      <c r="BE141" s="814"/>
      <c r="BF141" s="479" t="s">
        <v>402</v>
      </c>
      <c r="BG141" s="749"/>
      <c r="BH141" s="749"/>
      <c r="BI141" s="750"/>
      <c r="BJ141" s="98"/>
      <c r="BP141" s="23"/>
      <c r="BQ141" s="23"/>
      <c r="BR141" s="23"/>
    </row>
    <row r="142" spans="1:70" s="22" customFormat="1" ht="56.25" customHeight="1" x14ac:dyDescent="0.35">
      <c r="A142" s="436" t="s">
        <v>120</v>
      </c>
      <c r="B142" s="437"/>
      <c r="C142" s="437"/>
      <c r="D142" s="438"/>
      <c r="E142" s="752" t="s">
        <v>303</v>
      </c>
      <c r="F142" s="753"/>
      <c r="G142" s="753"/>
      <c r="H142" s="753"/>
      <c r="I142" s="753"/>
      <c r="J142" s="753"/>
      <c r="K142" s="753"/>
      <c r="L142" s="753"/>
      <c r="M142" s="753"/>
      <c r="N142" s="753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  <c r="AC142" s="753"/>
      <c r="AD142" s="753"/>
      <c r="AE142" s="753"/>
      <c r="AF142" s="753"/>
      <c r="AG142" s="753"/>
      <c r="AH142" s="753"/>
      <c r="AI142" s="753"/>
      <c r="AJ142" s="753"/>
      <c r="AK142" s="753"/>
      <c r="AL142" s="753"/>
      <c r="AM142" s="753"/>
      <c r="AN142" s="753"/>
      <c r="AO142" s="753"/>
      <c r="AP142" s="753"/>
      <c r="AQ142" s="753"/>
      <c r="AR142" s="753"/>
      <c r="AS142" s="753"/>
      <c r="AT142" s="753"/>
      <c r="AU142" s="753"/>
      <c r="AV142" s="753"/>
      <c r="AW142" s="753"/>
      <c r="AX142" s="753"/>
      <c r="AY142" s="753"/>
      <c r="AZ142" s="753"/>
      <c r="BA142" s="753"/>
      <c r="BB142" s="753"/>
      <c r="BC142" s="753"/>
      <c r="BD142" s="753"/>
      <c r="BE142" s="754"/>
      <c r="BF142" s="442" t="s">
        <v>342</v>
      </c>
      <c r="BG142" s="412"/>
      <c r="BH142" s="412"/>
      <c r="BI142" s="413"/>
      <c r="BJ142" s="98"/>
      <c r="BP142" s="23"/>
      <c r="BQ142" s="23"/>
      <c r="BR142" s="23"/>
    </row>
    <row r="143" spans="1:70" ht="51.75" customHeight="1" x14ac:dyDescent="0.2">
      <c r="A143" s="540" t="s">
        <v>127</v>
      </c>
      <c r="B143" s="538"/>
      <c r="C143" s="538"/>
      <c r="D143" s="539"/>
      <c r="E143" s="840" t="s">
        <v>433</v>
      </c>
      <c r="F143" s="627"/>
      <c r="G143" s="627"/>
      <c r="H143" s="627"/>
      <c r="I143" s="627"/>
      <c r="J143" s="627"/>
      <c r="K143" s="627"/>
      <c r="L143" s="627"/>
      <c r="M143" s="627"/>
      <c r="N143" s="627"/>
      <c r="O143" s="627"/>
      <c r="P143" s="627"/>
      <c r="Q143" s="627"/>
      <c r="R143" s="627"/>
      <c r="S143" s="627"/>
      <c r="T143" s="627"/>
      <c r="U143" s="627"/>
      <c r="V143" s="627"/>
      <c r="W143" s="627"/>
      <c r="X143" s="627"/>
      <c r="Y143" s="627"/>
      <c r="Z143" s="627"/>
      <c r="AA143" s="627"/>
      <c r="AB143" s="627"/>
      <c r="AC143" s="627"/>
      <c r="AD143" s="627"/>
      <c r="AE143" s="627"/>
      <c r="AF143" s="627"/>
      <c r="AG143" s="627"/>
      <c r="AH143" s="627"/>
      <c r="AI143" s="627"/>
      <c r="AJ143" s="627"/>
      <c r="AK143" s="627"/>
      <c r="AL143" s="627"/>
      <c r="AM143" s="627"/>
      <c r="AN143" s="627"/>
      <c r="AO143" s="627"/>
      <c r="AP143" s="627"/>
      <c r="AQ143" s="627"/>
      <c r="AR143" s="627"/>
      <c r="AS143" s="627"/>
      <c r="AT143" s="627"/>
      <c r="AU143" s="627"/>
      <c r="AV143" s="627"/>
      <c r="AW143" s="627"/>
      <c r="AX143" s="627"/>
      <c r="AY143" s="627"/>
      <c r="AZ143" s="627"/>
      <c r="BA143" s="627"/>
      <c r="BB143" s="627"/>
      <c r="BC143" s="627"/>
      <c r="BD143" s="627"/>
      <c r="BE143" s="841"/>
      <c r="BF143" s="600" t="s">
        <v>129</v>
      </c>
      <c r="BG143" s="601"/>
      <c r="BH143" s="601"/>
      <c r="BI143" s="602"/>
      <c r="BJ143" s="52"/>
      <c r="BO143" s="3"/>
      <c r="BR143" s="18"/>
    </row>
    <row r="144" spans="1:70" ht="52.5" customHeight="1" x14ac:dyDescent="0.2">
      <c r="A144" s="436" t="s">
        <v>128</v>
      </c>
      <c r="B144" s="437"/>
      <c r="C144" s="437"/>
      <c r="D144" s="438"/>
      <c r="E144" s="439" t="s">
        <v>302</v>
      </c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40"/>
      <c r="AL144" s="440"/>
      <c r="AM144" s="440"/>
      <c r="AN144" s="440"/>
      <c r="AO144" s="440"/>
      <c r="AP144" s="440"/>
      <c r="AQ144" s="440"/>
      <c r="AR144" s="440"/>
      <c r="AS144" s="440"/>
      <c r="AT144" s="440"/>
      <c r="AU144" s="440"/>
      <c r="AV144" s="440"/>
      <c r="AW144" s="440"/>
      <c r="AX144" s="440"/>
      <c r="AY144" s="440"/>
      <c r="AZ144" s="440"/>
      <c r="BA144" s="440"/>
      <c r="BB144" s="440"/>
      <c r="BC144" s="440"/>
      <c r="BD144" s="440"/>
      <c r="BE144" s="441"/>
      <c r="BF144" s="600" t="s">
        <v>100</v>
      </c>
      <c r="BG144" s="790"/>
      <c r="BH144" s="790"/>
      <c r="BI144" s="791"/>
      <c r="BJ144" s="52"/>
      <c r="BO144" s="3"/>
      <c r="BP144" s="3"/>
      <c r="BQ144" s="3"/>
    </row>
    <row r="145" spans="1:69" ht="105.75" customHeight="1" x14ac:dyDescent="0.2">
      <c r="A145" s="436" t="s">
        <v>135</v>
      </c>
      <c r="B145" s="437"/>
      <c r="C145" s="437"/>
      <c r="D145" s="438"/>
      <c r="E145" s="439" t="s">
        <v>305</v>
      </c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440"/>
      <c r="BE145" s="441"/>
      <c r="BF145" s="900" t="s">
        <v>402</v>
      </c>
      <c r="BG145" s="901"/>
      <c r="BH145" s="901"/>
      <c r="BI145" s="902"/>
      <c r="BJ145" s="52"/>
      <c r="BO145" s="3"/>
      <c r="BP145" s="3"/>
      <c r="BQ145" s="3"/>
    </row>
    <row r="146" spans="1:69" ht="105.75" customHeight="1" x14ac:dyDescent="0.2">
      <c r="A146" s="436" t="s">
        <v>136</v>
      </c>
      <c r="B146" s="437"/>
      <c r="C146" s="437"/>
      <c r="D146" s="438"/>
      <c r="E146" s="439" t="s">
        <v>306</v>
      </c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440"/>
      <c r="BE146" s="441"/>
      <c r="BF146" s="903" t="s">
        <v>402</v>
      </c>
      <c r="BG146" s="904"/>
      <c r="BH146" s="904"/>
      <c r="BI146" s="905"/>
      <c r="BJ146" s="52"/>
      <c r="BO146" s="3"/>
      <c r="BP146" s="3"/>
      <c r="BQ146" s="3"/>
    </row>
    <row r="147" spans="1:69" s="216" customFormat="1" ht="106.5" customHeight="1" thickBot="1" x14ac:dyDescent="0.25">
      <c r="A147" s="414" t="s">
        <v>240</v>
      </c>
      <c r="B147" s="415"/>
      <c r="C147" s="415"/>
      <c r="D147" s="415"/>
      <c r="E147" s="416" t="s">
        <v>399</v>
      </c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  <c r="AF147" s="417"/>
      <c r="AG147" s="417"/>
      <c r="AH147" s="417"/>
      <c r="AI147" s="417"/>
      <c r="AJ147" s="417"/>
      <c r="AK147" s="417"/>
      <c r="AL147" s="417"/>
      <c r="AM147" s="417"/>
      <c r="AN147" s="417"/>
      <c r="AO147" s="417"/>
      <c r="AP147" s="417"/>
      <c r="AQ147" s="417"/>
      <c r="AR147" s="417"/>
      <c r="AS147" s="417"/>
      <c r="AT147" s="417"/>
      <c r="AU147" s="417"/>
      <c r="AV147" s="417"/>
      <c r="AW147" s="417"/>
      <c r="AX147" s="417"/>
      <c r="AY147" s="417"/>
      <c r="AZ147" s="417"/>
      <c r="BA147" s="417"/>
      <c r="BB147" s="417"/>
      <c r="BC147" s="417"/>
      <c r="BD147" s="417"/>
      <c r="BE147" s="418"/>
      <c r="BF147" s="419" t="s">
        <v>114</v>
      </c>
      <c r="BG147" s="420"/>
      <c r="BH147" s="420"/>
      <c r="BI147" s="421"/>
      <c r="BJ147" s="218"/>
      <c r="BK147" s="218"/>
      <c r="BL147" s="218"/>
      <c r="BM147" s="218"/>
      <c r="BN147" s="218"/>
      <c r="BO147" s="218"/>
    </row>
    <row r="148" spans="1:69" s="27" customFormat="1" ht="51.75" customHeight="1" x14ac:dyDescent="0.45">
      <c r="A148" s="139" t="s">
        <v>123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26"/>
      <c r="S148" s="26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1"/>
      <c r="AG148" s="132"/>
      <c r="AH148" s="132"/>
      <c r="AI148" s="757" t="s">
        <v>123</v>
      </c>
      <c r="AJ148" s="757"/>
      <c r="AK148" s="757"/>
      <c r="AL148" s="757"/>
      <c r="AM148" s="757"/>
      <c r="AN148" s="757"/>
      <c r="AO148" s="757"/>
      <c r="AP148" s="757"/>
      <c r="AQ148" s="757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28"/>
      <c r="BJ148" s="211">
        <f t="shared" ref="BJ148:BJ154" si="44">SUM(X148:AE148)</f>
        <v>0</v>
      </c>
      <c r="BK148" s="29"/>
      <c r="BL148" s="29"/>
      <c r="BM148" s="29"/>
    </row>
    <row r="149" spans="1:69" s="27" customFormat="1" ht="17.25" customHeight="1" x14ac:dyDescent="0.45">
      <c r="A149" s="719" t="s">
        <v>166</v>
      </c>
      <c r="B149" s="719"/>
      <c r="C149" s="719"/>
      <c r="D149" s="719"/>
      <c r="E149" s="719"/>
      <c r="F149" s="719"/>
      <c r="G149" s="719"/>
      <c r="H149" s="719"/>
      <c r="I149" s="719"/>
      <c r="J149" s="719"/>
      <c r="K149" s="719"/>
      <c r="L149" s="719"/>
      <c r="M149" s="719"/>
      <c r="N149" s="719"/>
      <c r="O149" s="719"/>
      <c r="P149" s="719"/>
      <c r="Q149" s="719"/>
      <c r="R149" s="719"/>
      <c r="S149" s="719"/>
      <c r="T149" s="719"/>
      <c r="U149" s="719"/>
      <c r="V149" s="719"/>
      <c r="W149" s="719"/>
      <c r="X149" s="719"/>
      <c r="Y149" s="30"/>
      <c r="Z149" s="30"/>
      <c r="AA149" s="30"/>
      <c r="AB149" s="30"/>
      <c r="AC149" s="30"/>
      <c r="AD149" s="132"/>
      <c r="AE149" s="131"/>
      <c r="AF149" s="132"/>
      <c r="AG149" s="132"/>
      <c r="AH149" s="132"/>
      <c r="AI149" s="758" t="s">
        <v>366</v>
      </c>
      <c r="AJ149" s="758"/>
      <c r="AK149" s="758"/>
      <c r="AL149" s="758"/>
      <c r="AM149" s="758"/>
      <c r="AN149" s="758"/>
      <c r="AO149" s="758"/>
      <c r="AP149" s="758"/>
      <c r="AQ149" s="758"/>
      <c r="AR149" s="758"/>
      <c r="AS149" s="758"/>
      <c r="AT149" s="758"/>
      <c r="AU149" s="758"/>
      <c r="AV149" s="758"/>
      <c r="AW149" s="758"/>
      <c r="AX149" s="758"/>
      <c r="AY149" s="758"/>
      <c r="AZ149" s="758"/>
      <c r="BA149" s="758"/>
      <c r="BB149" s="758"/>
      <c r="BC149" s="758"/>
      <c r="BD149" s="758"/>
      <c r="BE149" s="758"/>
      <c r="BF149" s="758"/>
      <c r="BG149" s="758"/>
      <c r="BH149" s="758"/>
      <c r="BI149" s="28"/>
      <c r="BJ149" s="211">
        <f t="shared" si="44"/>
        <v>0</v>
      </c>
      <c r="BK149" s="29"/>
      <c r="BL149" s="29"/>
      <c r="BM149" s="29"/>
    </row>
    <row r="150" spans="1:69" s="27" customFormat="1" ht="51.75" customHeight="1" x14ac:dyDescent="0.45">
      <c r="A150" s="719"/>
      <c r="B150" s="719"/>
      <c r="C150" s="719"/>
      <c r="D150" s="719"/>
      <c r="E150" s="719"/>
      <c r="F150" s="719"/>
      <c r="G150" s="719"/>
      <c r="H150" s="719"/>
      <c r="I150" s="719"/>
      <c r="J150" s="719"/>
      <c r="K150" s="719"/>
      <c r="L150" s="719"/>
      <c r="M150" s="719"/>
      <c r="N150" s="719"/>
      <c r="O150" s="719"/>
      <c r="P150" s="719"/>
      <c r="Q150" s="719"/>
      <c r="R150" s="719"/>
      <c r="S150" s="719"/>
      <c r="T150" s="719"/>
      <c r="U150" s="719"/>
      <c r="V150" s="719"/>
      <c r="W150" s="719"/>
      <c r="X150" s="719"/>
      <c r="Y150" s="30"/>
      <c r="Z150" s="30"/>
      <c r="AA150" s="30"/>
      <c r="AB150" s="30"/>
      <c r="AC150" s="30"/>
      <c r="AD150" s="132"/>
      <c r="AE150" s="131"/>
      <c r="AF150" s="132"/>
      <c r="AG150" s="132"/>
      <c r="AH150" s="132"/>
      <c r="AI150" s="758"/>
      <c r="AJ150" s="758"/>
      <c r="AK150" s="758"/>
      <c r="AL150" s="758"/>
      <c r="AM150" s="758"/>
      <c r="AN150" s="758"/>
      <c r="AO150" s="758"/>
      <c r="AP150" s="758"/>
      <c r="AQ150" s="758"/>
      <c r="AR150" s="758"/>
      <c r="AS150" s="758"/>
      <c r="AT150" s="758"/>
      <c r="AU150" s="758"/>
      <c r="AV150" s="758"/>
      <c r="AW150" s="758"/>
      <c r="AX150" s="758"/>
      <c r="AY150" s="758"/>
      <c r="AZ150" s="758"/>
      <c r="BA150" s="758"/>
      <c r="BB150" s="758"/>
      <c r="BC150" s="758"/>
      <c r="BD150" s="758"/>
      <c r="BE150" s="758"/>
      <c r="BF150" s="758"/>
      <c r="BG150" s="758"/>
      <c r="BH150" s="758"/>
      <c r="BI150" s="28"/>
      <c r="BJ150" s="211">
        <f t="shared" si="44"/>
        <v>0</v>
      </c>
      <c r="BK150" s="29"/>
      <c r="BL150" s="29"/>
      <c r="BM150" s="29"/>
    </row>
    <row r="151" spans="1:69" s="25" customFormat="1" ht="43.5" customHeight="1" x14ac:dyDescent="0.5">
      <c r="A151" s="629"/>
      <c r="B151" s="629"/>
      <c r="C151" s="629"/>
      <c r="D151" s="629"/>
      <c r="E151" s="629"/>
      <c r="F151" s="629"/>
      <c r="G151" s="629"/>
      <c r="H151" s="615" t="s">
        <v>168</v>
      </c>
      <c r="I151" s="615"/>
      <c r="J151" s="615"/>
      <c r="K151" s="615"/>
      <c r="L151" s="615"/>
      <c r="M151" s="615"/>
      <c r="N151" s="615"/>
      <c r="O151" s="615"/>
      <c r="P151" s="615"/>
      <c r="Q151" s="615"/>
      <c r="R151" s="70"/>
      <c r="S151" s="70"/>
      <c r="T151" s="70"/>
      <c r="U151" s="70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79"/>
      <c r="AF151" s="284"/>
      <c r="AG151" s="284"/>
      <c r="AH151" s="284"/>
      <c r="AI151" s="282"/>
      <c r="AJ151" s="269"/>
      <c r="AK151" s="269"/>
      <c r="AL151" s="269"/>
      <c r="AM151" s="269"/>
      <c r="AN151" s="269"/>
      <c r="AO151" s="269"/>
      <c r="AP151" s="759" t="s">
        <v>171</v>
      </c>
      <c r="AQ151" s="759"/>
      <c r="AR151" s="759"/>
      <c r="AS151" s="759"/>
      <c r="AT151" s="759"/>
      <c r="AU151" s="759"/>
      <c r="AV151" s="759"/>
      <c r="AW151" s="759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284"/>
      <c r="BI151" s="40"/>
      <c r="BJ151" s="211">
        <f t="shared" si="44"/>
        <v>0</v>
      </c>
      <c r="BK151" s="24"/>
      <c r="BL151" s="24"/>
      <c r="BM151" s="24"/>
    </row>
    <row r="152" spans="1:69" s="27" customFormat="1" ht="48.75" customHeight="1" x14ac:dyDescent="0.45">
      <c r="A152" s="776"/>
      <c r="B152" s="776"/>
      <c r="C152" s="776"/>
      <c r="D152" s="776"/>
      <c r="E152" s="776"/>
      <c r="F152" s="776"/>
      <c r="G152" s="776"/>
      <c r="H152" s="761">
        <v>2022</v>
      </c>
      <c r="I152" s="761"/>
      <c r="J152" s="761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1"/>
      <c r="AF152" s="132"/>
      <c r="AG152" s="132"/>
      <c r="AH152" s="132"/>
      <c r="AI152" s="760" t="s">
        <v>167</v>
      </c>
      <c r="AJ152" s="760"/>
      <c r="AK152" s="760"/>
      <c r="AL152" s="760"/>
      <c r="AM152" s="760"/>
      <c r="AN152" s="760"/>
      <c r="AO152" s="760"/>
      <c r="AP152" s="761">
        <v>2022</v>
      </c>
      <c r="AQ152" s="761"/>
      <c r="AR152" s="76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132"/>
      <c r="BH152" s="132"/>
      <c r="BI152" s="28"/>
      <c r="BJ152" s="211">
        <f t="shared" si="44"/>
        <v>0</v>
      </c>
      <c r="BK152" s="29"/>
      <c r="BL152" s="29"/>
      <c r="BM152" s="29"/>
    </row>
    <row r="153" spans="1:69" s="27" customFormat="1" ht="48.75" customHeight="1" x14ac:dyDescent="0.45">
      <c r="A153" s="131"/>
      <c r="B153" s="131"/>
      <c r="C153" s="131"/>
      <c r="D153" s="131"/>
      <c r="E153" s="131"/>
      <c r="F153" s="131"/>
      <c r="G153" s="131"/>
      <c r="H153" s="270"/>
      <c r="I153" s="270"/>
      <c r="J153" s="270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1"/>
      <c r="AF153" s="132"/>
      <c r="AG153" s="132"/>
      <c r="AH153" s="132"/>
      <c r="AI153" s="140"/>
      <c r="AJ153" s="140"/>
      <c r="AK153" s="140"/>
      <c r="AL153" s="140"/>
      <c r="AM153" s="140"/>
      <c r="AN153" s="140"/>
      <c r="AO153" s="140"/>
      <c r="AP153" s="270"/>
      <c r="AQ153" s="270"/>
      <c r="AR153" s="270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132"/>
      <c r="BH153" s="132"/>
      <c r="BI153" s="28"/>
      <c r="BJ153" s="211">
        <f t="shared" si="44"/>
        <v>0</v>
      </c>
      <c r="BK153" s="29"/>
      <c r="BL153" s="29"/>
      <c r="BM153" s="29"/>
    </row>
    <row r="154" spans="1:69" s="27" customFormat="1" ht="33" customHeight="1" x14ac:dyDescent="0.45">
      <c r="A154" s="131"/>
      <c r="B154" s="131"/>
      <c r="C154" s="131"/>
      <c r="D154" s="131"/>
      <c r="E154" s="131"/>
      <c r="F154" s="131"/>
      <c r="G154" s="131"/>
      <c r="H154" s="270"/>
      <c r="I154" s="270"/>
      <c r="J154" s="270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1"/>
      <c r="AF154" s="132"/>
      <c r="AG154" s="132"/>
      <c r="AH154" s="132"/>
      <c r="AI154" s="140"/>
      <c r="AJ154" s="140"/>
      <c r="AK154" s="140"/>
      <c r="AL154" s="140"/>
      <c r="AM154" s="140"/>
      <c r="AN154" s="140"/>
      <c r="AO154" s="140"/>
      <c r="AP154" s="270"/>
      <c r="AQ154" s="270"/>
      <c r="AR154" s="270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132"/>
      <c r="BH154" s="132"/>
      <c r="BI154" s="28"/>
      <c r="BJ154" s="211">
        <f t="shared" si="44"/>
        <v>0</v>
      </c>
      <c r="BK154" s="29"/>
      <c r="BL154" s="29"/>
      <c r="BM154" s="29"/>
    </row>
    <row r="155" spans="1:69" s="25" customFormat="1" ht="48.75" customHeight="1" x14ac:dyDescent="0.5">
      <c r="A155" s="141" t="s">
        <v>425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R155" s="142"/>
      <c r="S155" s="142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BD155" s="143"/>
      <c r="BE155" s="143"/>
      <c r="BF155" s="143"/>
      <c r="BG155" s="143"/>
      <c r="BH155" s="143"/>
      <c r="BI155" s="40"/>
      <c r="BJ155" s="211">
        <f t="shared" ref="BJ155" si="45">SUM(X155:AE155)</f>
        <v>0</v>
      </c>
      <c r="BK155" s="24"/>
      <c r="BL155" s="24"/>
      <c r="BM155" s="24"/>
    </row>
    <row r="156" spans="1:69" s="25" customFormat="1" ht="48.75" customHeight="1" thickBot="1" x14ac:dyDescent="0.55000000000000004">
      <c r="A156" s="64"/>
      <c r="R156" s="142"/>
      <c r="S156" s="142"/>
      <c r="BD156" s="143"/>
      <c r="BE156" s="143"/>
      <c r="BF156" s="143"/>
      <c r="BG156" s="143"/>
      <c r="BH156" s="143"/>
      <c r="BI156" s="40"/>
      <c r="BJ156" s="24"/>
      <c r="BK156" s="24"/>
      <c r="BL156" s="24"/>
      <c r="BM156" s="24"/>
    </row>
    <row r="157" spans="1:69" s="22" customFormat="1" ht="129" customHeight="1" thickBot="1" x14ac:dyDescent="0.4">
      <c r="A157" s="733" t="s">
        <v>107</v>
      </c>
      <c r="B157" s="734"/>
      <c r="C157" s="734"/>
      <c r="D157" s="735"/>
      <c r="E157" s="723" t="s">
        <v>108</v>
      </c>
      <c r="F157" s="607"/>
      <c r="G157" s="607"/>
      <c r="H157" s="607"/>
      <c r="I157" s="607"/>
      <c r="J157" s="607"/>
      <c r="K157" s="607"/>
      <c r="L157" s="607"/>
      <c r="M157" s="607"/>
      <c r="N157" s="607"/>
      <c r="O157" s="607"/>
      <c r="P157" s="607"/>
      <c r="Q157" s="607"/>
      <c r="R157" s="607"/>
      <c r="S157" s="607"/>
      <c r="T157" s="607"/>
      <c r="U157" s="607"/>
      <c r="V157" s="607"/>
      <c r="W157" s="607"/>
      <c r="X157" s="607"/>
      <c r="Y157" s="607"/>
      <c r="Z157" s="607"/>
      <c r="AA157" s="607"/>
      <c r="AB157" s="607"/>
      <c r="AC157" s="607"/>
      <c r="AD157" s="607"/>
      <c r="AE157" s="607"/>
      <c r="AF157" s="607"/>
      <c r="AG157" s="607"/>
      <c r="AH157" s="607"/>
      <c r="AI157" s="607"/>
      <c r="AJ157" s="607"/>
      <c r="AK157" s="607"/>
      <c r="AL157" s="607"/>
      <c r="AM157" s="607"/>
      <c r="AN157" s="607"/>
      <c r="AO157" s="607"/>
      <c r="AP157" s="607"/>
      <c r="AQ157" s="607"/>
      <c r="AR157" s="607"/>
      <c r="AS157" s="607"/>
      <c r="AT157" s="607"/>
      <c r="AU157" s="607"/>
      <c r="AV157" s="607"/>
      <c r="AW157" s="607"/>
      <c r="AX157" s="607"/>
      <c r="AY157" s="607"/>
      <c r="AZ157" s="607"/>
      <c r="BA157" s="607"/>
      <c r="BB157" s="607"/>
      <c r="BC157" s="607"/>
      <c r="BD157" s="607"/>
      <c r="BE157" s="725"/>
      <c r="BF157" s="733" t="s">
        <v>146</v>
      </c>
      <c r="BG157" s="734"/>
      <c r="BH157" s="734"/>
      <c r="BI157" s="735"/>
      <c r="BO157" s="23"/>
      <c r="BP157" s="23"/>
      <c r="BQ157" s="23"/>
    </row>
    <row r="158" spans="1:69" s="216" customFormat="1" ht="85.5" customHeight="1" x14ac:dyDescent="0.2">
      <c r="A158" s="422" t="s">
        <v>247</v>
      </c>
      <c r="B158" s="423"/>
      <c r="C158" s="423"/>
      <c r="D158" s="423"/>
      <c r="E158" s="424" t="s">
        <v>400</v>
      </c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  <c r="AG158" s="425"/>
      <c r="AH158" s="425"/>
      <c r="AI158" s="425"/>
      <c r="AJ158" s="425"/>
      <c r="AK158" s="425"/>
      <c r="AL158" s="425"/>
      <c r="AM158" s="425"/>
      <c r="AN158" s="425"/>
      <c r="AO158" s="425"/>
      <c r="AP158" s="425"/>
      <c r="AQ158" s="425"/>
      <c r="AR158" s="425"/>
      <c r="AS158" s="425"/>
      <c r="AT158" s="425"/>
      <c r="AU158" s="425"/>
      <c r="AV158" s="425"/>
      <c r="AW158" s="425"/>
      <c r="AX158" s="425"/>
      <c r="AY158" s="425"/>
      <c r="AZ158" s="425"/>
      <c r="BA158" s="425"/>
      <c r="BB158" s="425"/>
      <c r="BC158" s="425"/>
      <c r="BD158" s="425"/>
      <c r="BE158" s="426"/>
      <c r="BF158" s="427" t="s">
        <v>115</v>
      </c>
      <c r="BG158" s="428"/>
      <c r="BH158" s="428"/>
      <c r="BI158" s="429"/>
      <c r="BJ158" s="218"/>
      <c r="BK158" s="218"/>
      <c r="BL158" s="218"/>
      <c r="BM158" s="218"/>
      <c r="BN158" s="218"/>
      <c r="BO158" s="218"/>
    </row>
    <row r="159" spans="1:69" s="217" customFormat="1" ht="102" customHeight="1" x14ac:dyDescent="0.2">
      <c r="A159" s="422" t="s">
        <v>248</v>
      </c>
      <c r="B159" s="423"/>
      <c r="C159" s="423"/>
      <c r="D159" s="423"/>
      <c r="E159" s="430" t="s">
        <v>401</v>
      </c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2"/>
      <c r="BF159" s="433" t="s">
        <v>147</v>
      </c>
      <c r="BG159" s="434"/>
      <c r="BH159" s="434"/>
      <c r="BI159" s="435"/>
      <c r="BJ159" s="355"/>
      <c r="BK159" s="355"/>
      <c r="BL159" s="355"/>
      <c r="BM159" s="355"/>
      <c r="BN159" s="355"/>
      <c r="BO159" s="355"/>
    </row>
    <row r="160" spans="1:69" s="218" customFormat="1" ht="54" customHeight="1" x14ac:dyDescent="0.2">
      <c r="A160" s="436" t="s">
        <v>249</v>
      </c>
      <c r="B160" s="437"/>
      <c r="C160" s="437"/>
      <c r="D160" s="438"/>
      <c r="E160" s="439" t="s">
        <v>436</v>
      </c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40"/>
      <c r="AG160" s="440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40"/>
      <c r="AV160" s="440"/>
      <c r="AW160" s="440"/>
      <c r="AX160" s="440"/>
      <c r="AY160" s="440"/>
      <c r="AZ160" s="440"/>
      <c r="BA160" s="440"/>
      <c r="BB160" s="440"/>
      <c r="BC160" s="440"/>
      <c r="BD160" s="440"/>
      <c r="BE160" s="441"/>
      <c r="BF160" s="442" t="s">
        <v>112</v>
      </c>
      <c r="BG160" s="443"/>
      <c r="BH160" s="443"/>
      <c r="BI160" s="444"/>
    </row>
    <row r="161" spans="1:69" s="218" customFormat="1" ht="46.5" customHeight="1" x14ac:dyDescent="0.2">
      <c r="A161" s="436" t="s">
        <v>250</v>
      </c>
      <c r="B161" s="437"/>
      <c r="C161" s="437"/>
      <c r="D161" s="438"/>
      <c r="E161" s="439" t="s">
        <v>354</v>
      </c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  <c r="AJ161" s="440"/>
      <c r="AK161" s="440"/>
      <c r="AL161" s="440"/>
      <c r="AM161" s="440"/>
      <c r="AN161" s="440"/>
      <c r="AO161" s="440"/>
      <c r="AP161" s="440"/>
      <c r="AQ161" s="440"/>
      <c r="AR161" s="440"/>
      <c r="AS161" s="440"/>
      <c r="AT161" s="440"/>
      <c r="AU161" s="440"/>
      <c r="AV161" s="440"/>
      <c r="AW161" s="440"/>
      <c r="AX161" s="440"/>
      <c r="AY161" s="440"/>
      <c r="AZ161" s="440"/>
      <c r="BA161" s="440"/>
      <c r="BB161" s="440"/>
      <c r="BC161" s="440"/>
      <c r="BD161" s="440"/>
      <c r="BE161" s="441"/>
      <c r="BF161" s="442" t="s">
        <v>435</v>
      </c>
      <c r="BG161" s="443"/>
      <c r="BH161" s="443"/>
      <c r="BI161" s="444"/>
    </row>
    <row r="162" spans="1:69" s="218" customFormat="1" ht="51.75" customHeight="1" x14ac:dyDescent="0.2">
      <c r="A162" s="422" t="s">
        <v>251</v>
      </c>
      <c r="B162" s="423"/>
      <c r="C162" s="423"/>
      <c r="D162" s="490"/>
      <c r="E162" s="491" t="s">
        <v>434</v>
      </c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1"/>
      <c r="T162" s="431"/>
      <c r="U162" s="431"/>
      <c r="V162" s="431"/>
      <c r="W162" s="431"/>
      <c r="X162" s="431"/>
      <c r="Y162" s="431"/>
      <c r="Z162" s="431"/>
      <c r="AA162" s="431"/>
      <c r="AB162" s="431"/>
      <c r="AC162" s="431"/>
      <c r="AD162" s="431"/>
      <c r="AE162" s="431"/>
      <c r="AF162" s="431"/>
      <c r="AG162" s="431"/>
      <c r="AH162" s="431"/>
      <c r="AI162" s="431"/>
      <c r="AJ162" s="431"/>
      <c r="AK162" s="431"/>
      <c r="AL162" s="431"/>
      <c r="AM162" s="431"/>
      <c r="AN162" s="431"/>
      <c r="AO162" s="431"/>
      <c r="AP162" s="431"/>
      <c r="AQ162" s="431"/>
      <c r="AR162" s="431"/>
      <c r="AS162" s="431"/>
      <c r="AT162" s="431"/>
      <c r="AU162" s="431"/>
      <c r="AV162" s="431"/>
      <c r="AW162" s="431"/>
      <c r="AX162" s="431"/>
      <c r="AY162" s="431"/>
      <c r="AZ162" s="431"/>
      <c r="BA162" s="431"/>
      <c r="BB162" s="431"/>
      <c r="BC162" s="431"/>
      <c r="BD162" s="431"/>
      <c r="BE162" s="492"/>
      <c r="BF162" s="433" t="s">
        <v>431</v>
      </c>
      <c r="BG162" s="493"/>
      <c r="BH162" s="493"/>
      <c r="BI162" s="494"/>
    </row>
    <row r="163" spans="1:69" s="216" customFormat="1" ht="50.25" customHeight="1" x14ac:dyDescent="0.2">
      <c r="A163" s="422" t="s">
        <v>252</v>
      </c>
      <c r="B163" s="423"/>
      <c r="C163" s="423"/>
      <c r="D163" s="423"/>
      <c r="E163" s="559" t="s">
        <v>320</v>
      </c>
      <c r="F163" s="560"/>
      <c r="G163" s="560"/>
      <c r="H163" s="560"/>
      <c r="I163" s="560"/>
      <c r="J163" s="560"/>
      <c r="K163" s="560"/>
      <c r="L163" s="560"/>
      <c r="M163" s="560"/>
      <c r="N163" s="560"/>
      <c r="O163" s="560"/>
      <c r="P163" s="560"/>
      <c r="Q163" s="560"/>
      <c r="R163" s="560"/>
      <c r="S163" s="560"/>
      <c r="T163" s="560"/>
      <c r="U163" s="560"/>
      <c r="V163" s="560"/>
      <c r="W163" s="560"/>
      <c r="X163" s="560"/>
      <c r="Y163" s="560"/>
      <c r="Z163" s="560"/>
      <c r="AA163" s="560"/>
      <c r="AB163" s="560"/>
      <c r="AC163" s="560"/>
      <c r="AD163" s="560"/>
      <c r="AE163" s="560"/>
      <c r="AF163" s="560"/>
      <c r="AG163" s="560"/>
      <c r="AH163" s="560"/>
      <c r="AI163" s="560"/>
      <c r="AJ163" s="560"/>
      <c r="AK163" s="560"/>
      <c r="AL163" s="560"/>
      <c r="AM163" s="560"/>
      <c r="AN163" s="560"/>
      <c r="AO163" s="560"/>
      <c r="AP163" s="560"/>
      <c r="AQ163" s="560"/>
      <c r="AR163" s="560"/>
      <c r="AS163" s="560"/>
      <c r="AT163" s="560"/>
      <c r="AU163" s="560"/>
      <c r="AV163" s="560"/>
      <c r="AW163" s="560"/>
      <c r="AX163" s="560"/>
      <c r="AY163" s="560"/>
      <c r="AZ163" s="560"/>
      <c r="BA163" s="560"/>
      <c r="BB163" s="560"/>
      <c r="BC163" s="560"/>
      <c r="BD163" s="560"/>
      <c r="BE163" s="561"/>
      <c r="BF163" s="433" t="s">
        <v>116</v>
      </c>
      <c r="BG163" s="434"/>
      <c r="BH163" s="434"/>
      <c r="BI163" s="435"/>
      <c r="BJ163" s="218"/>
      <c r="BK163" s="218"/>
      <c r="BL163" s="218"/>
      <c r="BM163" s="218"/>
      <c r="BN163" s="218"/>
      <c r="BO163" s="218"/>
    </row>
    <row r="164" spans="1:69" s="216" customFormat="1" ht="102" customHeight="1" thickBot="1" x14ac:dyDescent="0.25">
      <c r="A164" s="422" t="s">
        <v>423</v>
      </c>
      <c r="B164" s="423"/>
      <c r="C164" s="423"/>
      <c r="D164" s="423"/>
      <c r="E164" s="482" t="s">
        <v>441</v>
      </c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440"/>
      <c r="BD164" s="440"/>
      <c r="BE164" s="489"/>
      <c r="BF164" s="433" t="s">
        <v>145</v>
      </c>
      <c r="BG164" s="434"/>
      <c r="BH164" s="434"/>
      <c r="BI164" s="435"/>
      <c r="BJ164" s="218"/>
      <c r="BK164" s="218"/>
      <c r="BL164" s="218"/>
      <c r="BM164" s="218"/>
      <c r="BN164" s="218"/>
      <c r="BO164" s="218"/>
    </row>
    <row r="165" spans="1:69" ht="63" customHeight="1" x14ac:dyDescent="0.2">
      <c r="A165" s="573" t="s">
        <v>121</v>
      </c>
      <c r="B165" s="574"/>
      <c r="C165" s="574"/>
      <c r="D165" s="603"/>
      <c r="E165" s="845" t="s">
        <v>362</v>
      </c>
      <c r="F165" s="846"/>
      <c r="G165" s="846"/>
      <c r="H165" s="846"/>
      <c r="I165" s="846"/>
      <c r="J165" s="846"/>
      <c r="K165" s="846"/>
      <c r="L165" s="846"/>
      <c r="M165" s="846"/>
      <c r="N165" s="846"/>
      <c r="O165" s="846"/>
      <c r="P165" s="846"/>
      <c r="Q165" s="846"/>
      <c r="R165" s="846"/>
      <c r="S165" s="846"/>
      <c r="T165" s="846"/>
      <c r="U165" s="846"/>
      <c r="V165" s="846"/>
      <c r="W165" s="846"/>
      <c r="X165" s="846"/>
      <c r="Y165" s="846"/>
      <c r="Z165" s="846"/>
      <c r="AA165" s="846"/>
      <c r="AB165" s="846"/>
      <c r="AC165" s="846"/>
      <c r="AD165" s="846"/>
      <c r="AE165" s="846"/>
      <c r="AF165" s="846"/>
      <c r="AG165" s="846"/>
      <c r="AH165" s="846"/>
      <c r="AI165" s="846"/>
      <c r="AJ165" s="846"/>
      <c r="AK165" s="846"/>
      <c r="AL165" s="846"/>
      <c r="AM165" s="846"/>
      <c r="AN165" s="846"/>
      <c r="AO165" s="846"/>
      <c r="AP165" s="846"/>
      <c r="AQ165" s="846"/>
      <c r="AR165" s="846"/>
      <c r="AS165" s="846"/>
      <c r="AT165" s="846"/>
      <c r="AU165" s="846"/>
      <c r="AV165" s="846"/>
      <c r="AW165" s="846"/>
      <c r="AX165" s="846"/>
      <c r="AY165" s="846"/>
      <c r="AZ165" s="846"/>
      <c r="BA165" s="846"/>
      <c r="BB165" s="846"/>
      <c r="BC165" s="846"/>
      <c r="BD165" s="846"/>
      <c r="BE165" s="847"/>
      <c r="BF165" s="479" t="s">
        <v>267</v>
      </c>
      <c r="BG165" s="749"/>
      <c r="BH165" s="749"/>
      <c r="BI165" s="750"/>
      <c r="BO165" s="3"/>
      <c r="BP165" s="3"/>
      <c r="BQ165" s="3"/>
    </row>
    <row r="166" spans="1:69" ht="46.5" customHeight="1" x14ac:dyDescent="0.2">
      <c r="A166" s="436" t="s">
        <v>122</v>
      </c>
      <c r="B166" s="437"/>
      <c r="C166" s="437"/>
      <c r="D166" s="438"/>
      <c r="E166" s="495" t="s">
        <v>363</v>
      </c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6"/>
      <c r="AD166" s="496"/>
      <c r="AE166" s="496"/>
      <c r="AF166" s="496"/>
      <c r="AG166" s="496"/>
      <c r="AH166" s="496"/>
      <c r="AI166" s="496"/>
      <c r="AJ166" s="496"/>
      <c r="AK166" s="496"/>
      <c r="AL166" s="496"/>
      <c r="AM166" s="496"/>
      <c r="AN166" s="496"/>
      <c r="AO166" s="496"/>
      <c r="AP166" s="496"/>
      <c r="AQ166" s="496"/>
      <c r="AR166" s="496"/>
      <c r="AS166" s="496"/>
      <c r="AT166" s="496"/>
      <c r="AU166" s="496"/>
      <c r="AV166" s="496"/>
      <c r="AW166" s="496"/>
      <c r="AX166" s="496"/>
      <c r="AY166" s="496"/>
      <c r="AZ166" s="496"/>
      <c r="BA166" s="496"/>
      <c r="BB166" s="496"/>
      <c r="BC166" s="496"/>
      <c r="BD166" s="496"/>
      <c r="BE166" s="497"/>
      <c r="BF166" s="442" t="s">
        <v>269</v>
      </c>
      <c r="BG166" s="412"/>
      <c r="BH166" s="412"/>
      <c r="BI166" s="413"/>
      <c r="BO166" s="3"/>
      <c r="BP166" s="3"/>
      <c r="BQ166" s="3"/>
    </row>
    <row r="167" spans="1:69" ht="43.5" customHeight="1" x14ac:dyDescent="0.2">
      <c r="A167" s="436" t="s">
        <v>130</v>
      </c>
      <c r="B167" s="437"/>
      <c r="C167" s="437"/>
      <c r="D167" s="438"/>
      <c r="E167" s="482" t="s">
        <v>376</v>
      </c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0"/>
      <c r="AW167" s="440"/>
      <c r="AX167" s="440"/>
      <c r="AY167" s="440"/>
      <c r="AZ167" s="440"/>
      <c r="BA167" s="440"/>
      <c r="BB167" s="440"/>
      <c r="BC167" s="440"/>
      <c r="BD167" s="440"/>
      <c r="BE167" s="489"/>
      <c r="BF167" s="442" t="s">
        <v>126</v>
      </c>
      <c r="BG167" s="443"/>
      <c r="BH167" s="443"/>
      <c r="BI167" s="444"/>
      <c r="BO167" s="3"/>
      <c r="BP167" s="3"/>
      <c r="BQ167" s="3"/>
    </row>
    <row r="168" spans="1:69" ht="48" customHeight="1" x14ac:dyDescent="0.2">
      <c r="A168" s="436" t="s">
        <v>131</v>
      </c>
      <c r="B168" s="437"/>
      <c r="C168" s="437"/>
      <c r="D168" s="438"/>
      <c r="E168" s="439" t="s">
        <v>321</v>
      </c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40"/>
      <c r="AP168" s="440"/>
      <c r="AQ168" s="440"/>
      <c r="AR168" s="440"/>
      <c r="AS168" s="440"/>
      <c r="AT168" s="440"/>
      <c r="AU168" s="440"/>
      <c r="AV168" s="440"/>
      <c r="AW168" s="440"/>
      <c r="AX168" s="440"/>
      <c r="AY168" s="440"/>
      <c r="AZ168" s="440"/>
      <c r="BA168" s="440"/>
      <c r="BB168" s="440"/>
      <c r="BC168" s="440"/>
      <c r="BD168" s="440"/>
      <c r="BE168" s="441"/>
      <c r="BF168" s="442" t="s">
        <v>132</v>
      </c>
      <c r="BG168" s="412"/>
      <c r="BH168" s="412"/>
      <c r="BI168" s="413"/>
      <c r="BO168" s="3"/>
      <c r="BP168" s="3"/>
      <c r="BQ168" s="3"/>
    </row>
    <row r="169" spans="1:69" ht="54" customHeight="1" x14ac:dyDescent="0.2">
      <c r="A169" s="436" t="s">
        <v>133</v>
      </c>
      <c r="B169" s="437"/>
      <c r="C169" s="437"/>
      <c r="D169" s="438"/>
      <c r="E169" s="803" t="s">
        <v>377</v>
      </c>
      <c r="F169" s="803"/>
      <c r="G169" s="803"/>
      <c r="H169" s="803"/>
      <c r="I169" s="803"/>
      <c r="J169" s="803"/>
      <c r="K169" s="803"/>
      <c r="L169" s="803"/>
      <c r="M169" s="803"/>
      <c r="N169" s="803"/>
      <c r="O169" s="803"/>
      <c r="P169" s="803"/>
      <c r="Q169" s="803"/>
      <c r="R169" s="803"/>
      <c r="S169" s="803"/>
      <c r="T169" s="803"/>
      <c r="U169" s="803"/>
      <c r="V169" s="803"/>
      <c r="W169" s="803"/>
      <c r="X169" s="803"/>
      <c r="Y169" s="803"/>
      <c r="Z169" s="803"/>
      <c r="AA169" s="803"/>
      <c r="AB169" s="803"/>
      <c r="AC169" s="803"/>
      <c r="AD169" s="803"/>
      <c r="AE169" s="803"/>
      <c r="AF169" s="803"/>
      <c r="AG169" s="803"/>
      <c r="AH169" s="803"/>
      <c r="AI169" s="803"/>
      <c r="AJ169" s="803"/>
      <c r="AK169" s="803"/>
      <c r="AL169" s="803"/>
      <c r="AM169" s="803"/>
      <c r="AN169" s="803"/>
      <c r="AO169" s="803"/>
      <c r="AP169" s="803"/>
      <c r="AQ169" s="803"/>
      <c r="AR169" s="803"/>
      <c r="AS169" s="803"/>
      <c r="AT169" s="803"/>
      <c r="AU169" s="803"/>
      <c r="AV169" s="803"/>
      <c r="AW169" s="803"/>
      <c r="AX169" s="803"/>
      <c r="AY169" s="803"/>
      <c r="AZ169" s="803"/>
      <c r="BA169" s="803"/>
      <c r="BB169" s="803"/>
      <c r="BC169" s="803"/>
      <c r="BD169" s="803"/>
      <c r="BE169" s="803"/>
      <c r="BF169" s="442" t="s">
        <v>151</v>
      </c>
      <c r="BG169" s="443"/>
      <c r="BH169" s="443"/>
      <c r="BI169" s="444"/>
      <c r="BO169" s="3"/>
      <c r="BP169" s="3"/>
      <c r="BQ169" s="3"/>
    </row>
    <row r="170" spans="1:69" ht="60.75" customHeight="1" x14ac:dyDescent="0.2">
      <c r="A170" s="436" t="s">
        <v>134</v>
      </c>
      <c r="B170" s="437"/>
      <c r="C170" s="437"/>
      <c r="D170" s="438"/>
      <c r="E170" s="715" t="s">
        <v>355</v>
      </c>
      <c r="F170" s="716"/>
      <c r="G170" s="716"/>
      <c r="H170" s="716"/>
      <c r="I170" s="716"/>
      <c r="J170" s="716"/>
      <c r="K170" s="716"/>
      <c r="L170" s="716"/>
      <c r="M170" s="716"/>
      <c r="N170" s="716"/>
      <c r="O170" s="716"/>
      <c r="P170" s="716"/>
      <c r="Q170" s="716"/>
      <c r="R170" s="716"/>
      <c r="S170" s="716"/>
      <c r="T170" s="716"/>
      <c r="U170" s="716"/>
      <c r="V170" s="716"/>
      <c r="W170" s="716"/>
      <c r="X170" s="716"/>
      <c r="Y170" s="716"/>
      <c r="Z170" s="716"/>
      <c r="AA170" s="716"/>
      <c r="AB170" s="716"/>
      <c r="AC170" s="716"/>
      <c r="AD170" s="716"/>
      <c r="AE170" s="716"/>
      <c r="AF170" s="716"/>
      <c r="AG170" s="716"/>
      <c r="AH170" s="716"/>
      <c r="AI170" s="716"/>
      <c r="AJ170" s="716"/>
      <c r="AK170" s="716"/>
      <c r="AL170" s="716"/>
      <c r="AM170" s="716"/>
      <c r="AN170" s="716"/>
      <c r="AO170" s="716"/>
      <c r="AP170" s="716"/>
      <c r="AQ170" s="716"/>
      <c r="AR170" s="716"/>
      <c r="AS170" s="716"/>
      <c r="AT170" s="716"/>
      <c r="AU170" s="716"/>
      <c r="AV170" s="716"/>
      <c r="AW170" s="716"/>
      <c r="AX170" s="716"/>
      <c r="AY170" s="716"/>
      <c r="AZ170" s="716"/>
      <c r="BA170" s="716"/>
      <c r="BB170" s="716"/>
      <c r="BC170" s="716"/>
      <c r="BD170" s="716"/>
      <c r="BE170" s="717"/>
      <c r="BF170" s="442" t="s">
        <v>174</v>
      </c>
      <c r="BG170" s="412"/>
      <c r="BH170" s="412"/>
      <c r="BI170" s="413"/>
      <c r="BO170" s="3"/>
      <c r="BP170" s="3"/>
      <c r="BQ170" s="3"/>
    </row>
    <row r="171" spans="1:69" s="27" customFormat="1" ht="82.5" customHeight="1" x14ac:dyDescent="0.4">
      <c r="A171" s="436" t="s">
        <v>241</v>
      </c>
      <c r="B171" s="437"/>
      <c r="C171" s="437"/>
      <c r="D171" s="438"/>
      <c r="E171" s="746" t="s">
        <v>417</v>
      </c>
      <c r="F171" s="747"/>
      <c r="G171" s="747"/>
      <c r="H171" s="747"/>
      <c r="I171" s="74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747"/>
      <c r="AI171" s="747"/>
      <c r="AJ171" s="747"/>
      <c r="AK171" s="747"/>
      <c r="AL171" s="747"/>
      <c r="AM171" s="747"/>
      <c r="AN171" s="747"/>
      <c r="AO171" s="747"/>
      <c r="AP171" s="747"/>
      <c r="AQ171" s="747"/>
      <c r="AR171" s="747"/>
      <c r="AS171" s="747"/>
      <c r="AT171" s="747"/>
      <c r="AU171" s="747"/>
      <c r="AV171" s="747"/>
      <c r="AW171" s="747"/>
      <c r="AX171" s="747"/>
      <c r="AY171" s="747"/>
      <c r="AZ171" s="747"/>
      <c r="BA171" s="747"/>
      <c r="BB171" s="747"/>
      <c r="BC171" s="747"/>
      <c r="BD171" s="747"/>
      <c r="BE171" s="748"/>
      <c r="BF171" s="442" t="s">
        <v>177</v>
      </c>
      <c r="BG171" s="412"/>
      <c r="BH171" s="412"/>
      <c r="BI171" s="413"/>
      <c r="BJ171" s="99"/>
      <c r="BK171" s="44"/>
      <c r="BL171" s="29"/>
      <c r="BM171" s="29"/>
    </row>
    <row r="172" spans="1:69" s="27" customFormat="1" ht="66" customHeight="1" x14ac:dyDescent="0.4">
      <c r="A172" s="436" t="s">
        <v>242</v>
      </c>
      <c r="B172" s="437"/>
      <c r="C172" s="437"/>
      <c r="D172" s="438"/>
      <c r="E172" s="712" t="s">
        <v>439</v>
      </c>
      <c r="F172" s="713"/>
      <c r="G172" s="713"/>
      <c r="H172" s="713"/>
      <c r="I172" s="713"/>
      <c r="J172" s="713"/>
      <c r="K172" s="713"/>
      <c r="L172" s="713"/>
      <c r="M172" s="713"/>
      <c r="N172" s="713"/>
      <c r="O172" s="713"/>
      <c r="P172" s="713"/>
      <c r="Q172" s="713"/>
      <c r="R172" s="713"/>
      <c r="S172" s="713"/>
      <c r="T172" s="713"/>
      <c r="U172" s="713"/>
      <c r="V172" s="713"/>
      <c r="W172" s="713"/>
      <c r="X172" s="713"/>
      <c r="Y172" s="713"/>
      <c r="Z172" s="713"/>
      <c r="AA172" s="713"/>
      <c r="AB172" s="713"/>
      <c r="AC172" s="713"/>
      <c r="AD172" s="713"/>
      <c r="AE172" s="713"/>
      <c r="AF172" s="713"/>
      <c r="AG172" s="713"/>
      <c r="AH172" s="713"/>
      <c r="AI172" s="713"/>
      <c r="AJ172" s="713"/>
      <c r="AK172" s="713"/>
      <c r="AL172" s="713"/>
      <c r="AM172" s="713"/>
      <c r="AN172" s="713"/>
      <c r="AO172" s="713"/>
      <c r="AP172" s="713"/>
      <c r="AQ172" s="713"/>
      <c r="AR172" s="713"/>
      <c r="AS172" s="713"/>
      <c r="AT172" s="713"/>
      <c r="AU172" s="713"/>
      <c r="AV172" s="713"/>
      <c r="AW172" s="713"/>
      <c r="AX172" s="713"/>
      <c r="AY172" s="713"/>
      <c r="AZ172" s="713"/>
      <c r="BA172" s="713"/>
      <c r="BB172" s="713"/>
      <c r="BC172" s="713"/>
      <c r="BD172" s="713"/>
      <c r="BE172" s="714"/>
      <c r="BF172" s="442" t="s">
        <v>179</v>
      </c>
      <c r="BG172" s="412"/>
      <c r="BH172" s="412"/>
      <c r="BI172" s="413"/>
      <c r="BJ172" s="99"/>
      <c r="BK172" s="44"/>
      <c r="BL172" s="29"/>
      <c r="BM172" s="29"/>
    </row>
    <row r="173" spans="1:69" ht="42" customHeight="1" x14ac:dyDescent="0.2">
      <c r="A173" s="436" t="s">
        <v>243</v>
      </c>
      <c r="B173" s="437"/>
      <c r="C173" s="437"/>
      <c r="D173" s="438"/>
      <c r="E173" s="439" t="s">
        <v>418</v>
      </c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440"/>
      <c r="BA173" s="440"/>
      <c r="BB173" s="440"/>
      <c r="BC173" s="440"/>
      <c r="BD173" s="440"/>
      <c r="BE173" s="441"/>
      <c r="BF173" s="442" t="s">
        <v>342</v>
      </c>
      <c r="BG173" s="412"/>
      <c r="BH173" s="412"/>
      <c r="BI173" s="413"/>
      <c r="BO173" s="3"/>
      <c r="BP173" s="3"/>
      <c r="BQ173" s="3"/>
    </row>
    <row r="174" spans="1:69" ht="44.25" customHeight="1" x14ac:dyDescent="0.2">
      <c r="A174" s="436" t="s">
        <v>244</v>
      </c>
      <c r="B174" s="437"/>
      <c r="C174" s="437"/>
      <c r="D174" s="438"/>
      <c r="E174" s="513" t="s">
        <v>372</v>
      </c>
      <c r="F174" s="514"/>
      <c r="G174" s="514"/>
      <c r="H174" s="514"/>
      <c r="I174" s="514"/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  <c r="AA174" s="514"/>
      <c r="AB174" s="514"/>
      <c r="AC174" s="514"/>
      <c r="AD174" s="514"/>
      <c r="AE174" s="514"/>
      <c r="AF174" s="514"/>
      <c r="AG174" s="514"/>
      <c r="AH174" s="514"/>
      <c r="AI174" s="514"/>
      <c r="AJ174" s="514"/>
      <c r="AK174" s="514"/>
      <c r="AL174" s="514"/>
      <c r="AM174" s="514"/>
      <c r="AN174" s="514"/>
      <c r="AO174" s="514"/>
      <c r="AP174" s="514"/>
      <c r="AQ174" s="514"/>
      <c r="AR174" s="514"/>
      <c r="AS174" s="514"/>
      <c r="AT174" s="514"/>
      <c r="AU174" s="514"/>
      <c r="AV174" s="514"/>
      <c r="AW174" s="514"/>
      <c r="AX174" s="514"/>
      <c r="AY174" s="514"/>
      <c r="AZ174" s="514"/>
      <c r="BA174" s="514"/>
      <c r="BB174" s="514"/>
      <c r="BC174" s="514"/>
      <c r="BD174" s="514"/>
      <c r="BE174" s="515"/>
      <c r="BF174" s="442" t="s">
        <v>343</v>
      </c>
      <c r="BG174" s="443"/>
      <c r="BH174" s="443"/>
      <c r="BI174" s="444"/>
      <c r="BO174" s="3"/>
      <c r="BP174" s="3"/>
      <c r="BQ174" s="3"/>
    </row>
    <row r="175" spans="1:69" ht="44.25" customHeight="1" x14ac:dyDescent="0.2">
      <c r="A175" s="436" t="s">
        <v>245</v>
      </c>
      <c r="B175" s="437"/>
      <c r="C175" s="437"/>
      <c r="D175" s="438"/>
      <c r="E175" s="513" t="s">
        <v>311</v>
      </c>
      <c r="F175" s="514"/>
      <c r="G175" s="514"/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4"/>
      <c r="AB175" s="514"/>
      <c r="AC175" s="514"/>
      <c r="AD175" s="514"/>
      <c r="AE175" s="514"/>
      <c r="AF175" s="514"/>
      <c r="AG175" s="514"/>
      <c r="AH175" s="514"/>
      <c r="AI175" s="514"/>
      <c r="AJ175" s="514"/>
      <c r="AK175" s="514"/>
      <c r="AL175" s="514"/>
      <c r="AM175" s="514"/>
      <c r="AN175" s="514"/>
      <c r="AO175" s="514"/>
      <c r="AP175" s="514"/>
      <c r="AQ175" s="514"/>
      <c r="AR175" s="514"/>
      <c r="AS175" s="514"/>
      <c r="AT175" s="514"/>
      <c r="AU175" s="514"/>
      <c r="AV175" s="514"/>
      <c r="AW175" s="514"/>
      <c r="AX175" s="514"/>
      <c r="AY175" s="514"/>
      <c r="AZ175" s="514"/>
      <c r="BA175" s="514"/>
      <c r="BB175" s="514"/>
      <c r="BC175" s="514"/>
      <c r="BD175" s="514"/>
      <c r="BE175" s="515"/>
      <c r="BF175" s="442" t="s">
        <v>344</v>
      </c>
      <c r="BG175" s="443"/>
      <c r="BH175" s="443"/>
      <c r="BI175" s="444"/>
      <c r="BO175" s="3"/>
      <c r="BP175" s="3"/>
      <c r="BQ175" s="3"/>
    </row>
    <row r="176" spans="1:69" ht="44.25" customHeight="1" x14ac:dyDescent="0.2">
      <c r="A176" s="436" t="s">
        <v>246</v>
      </c>
      <c r="B176" s="437"/>
      <c r="C176" s="437"/>
      <c r="D176" s="438"/>
      <c r="E176" s="513" t="s">
        <v>346</v>
      </c>
      <c r="F176" s="514"/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14"/>
      <c r="AI176" s="514"/>
      <c r="AJ176" s="514"/>
      <c r="AK176" s="514"/>
      <c r="AL176" s="514"/>
      <c r="AM176" s="514"/>
      <c r="AN176" s="514"/>
      <c r="AO176" s="514"/>
      <c r="AP176" s="514"/>
      <c r="AQ176" s="514"/>
      <c r="AR176" s="514"/>
      <c r="AS176" s="514"/>
      <c r="AT176" s="514"/>
      <c r="AU176" s="514"/>
      <c r="AV176" s="514"/>
      <c r="AW176" s="514"/>
      <c r="AX176" s="514"/>
      <c r="AY176" s="514"/>
      <c r="AZ176" s="514"/>
      <c r="BA176" s="514"/>
      <c r="BB176" s="514"/>
      <c r="BC176" s="514"/>
      <c r="BD176" s="514"/>
      <c r="BE176" s="515"/>
      <c r="BF176" s="442" t="s">
        <v>345</v>
      </c>
      <c r="BG176" s="443"/>
      <c r="BH176" s="443"/>
      <c r="BI176" s="444"/>
      <c r="BO176" s="3"/>
      <c r="BP176" s="3"/>
      <c r="BQ176" s="3"/>
    </row>
    <row r="177" spans="1:69" ht="51.6" customHeight="1" x14ac:dyDescent="0.2">
      <c r="A177" s="527" t="s">
        <v>282</v>
      </c>
      <c r="B177" s="528"/>
      <c r="C177" s="528"/>
      <c r="D177" s="529"/>
      <c r="E177" s="546" t="s">
        <v>333</v>
      </c>
      <c r="F177" s="547"/>
      <c r="G177" s="547"/>
      <c r="H177" s="547"/>
      <c r="I177" s="547"/>
      <c r="J177" s="547"/>
      <c r="K177" s="547"/>
      <c r="L177" s="547"/>
      <c r="M177" s="547"/>
      <c r="N177" s="547"/>
      <c r="O177" s="547"/>
      <c r="P177" s="547"/>
      <c r="Q177" s="547"/>
      <c r="R177" s="547"/>
      <c r="S177" s="547"/>
      <c r="T177" s="547"/>
      <c r="U177" s="547"/>
      <c r="V177" s="547"/>
      <c r="W177" s="547"/>
      <c r="X177" s="547"/>
      <c r="Y177" s="547"/>
      <c r="Z177" s="547"/>
      <c r="AA177" s="547"/>
      <c r="AB177" s="547"/>
      <c r="AC177" s="547"/>
      <c r="AD177" s="547"/>
      <c r="AE177" s="547"/>
      <c r="AF177" s="547"/>
      <c r="AG177" s="547"/>
      <c r="AH177" s="547"/>
      <c r="AI177" s="547"/>
      <c r="AJ177" s="547"/>
      <c r="AK177" s="547"/>
      <c r="AL177" s="547"/>
      <c r="AM177" s="547"/>
      <c r="AN177" s="547"/>
      <c r="AO177" s="547"/>
      <c r="AP177" s="547"/>
      <c r="AQ177" s="547"/>
      <c r="AR177" s="547"/>
      <c r="AS177" s="547"/>
      <c r="AT177" s="547"/>
      <c r="AU177" s="547"/>
      <c r="AV177" s="547"/>
      <c r="AW177" s="547"/>
      <c r="AX177" s="547"/>
      <c r="AY177" s="547"/>
      <c r="AZ177" s="547"/>
      <c r="BA177" s="547"/>
      <c r="BB177" s="547"/>
      <c r="BC177" s="547"/>
      <c r="BD177" s="547"/>
      <c r="BE177" s="548"/>
      <c r="BF177" s="549" t="s">
        <v>198</v>
      </c>
      <c r="BG177" s="550"/>
      <c r="BH177" s="550"/>
      <c r="BI177" s="551"/>
      <c r="BO177" s="3"/>
      <c r="BP177" s="3"/>
      <c r="BQ177" s="3"/>
    </row>
    <row r="178" spans="1:69" ht="42.75" customHeight="1" x14ac:dyDescent="0.2">
      <c r="A178" s="436" t="s">
        <v>323</v>
      </c>
      <c r="B178" s="437"/>
      <c r="C178" s="437"/>
      <c r="D178" s="438"/>
      <c r="E178" s="439" t="s">
        <v>314</v>
      </c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40"/>
      <c r="AF178" s="440"/>
      <c r="AG178" s="440"/>
      <c r="AH178" s="440"/>
      <c r="AI178" s="440"/>
      <c r="AJ178" s="440"/>
      <c r="AK178" s="440"/>
      <c r="AL178" s="440"/>
      <c r="AM178" s="440"/>
      <c r="AN178" s="440"/>
      <c r="AO178" s="440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440"/>
      <c r="BA178" s="440"/>
      <c r="BB178" s="440"/>
      <c r="BC178" s="440"/>
      <c r="BD178" s="440"/>
      <c r="BE178" s="441"/>
      <c r="BF178" s="442" t="s">
        <v>201</v>
      </c>
      <c r="BG178" s="412"/>
      <c r="BH178" s="412"/>
      <c r="BI178" s="413"/>
      <c r="BO178" s="3"/>
      <c r="BP178" s="3"/>
      <c r="BQ178" s="3"/>
    </row>
    <row r="179" spans="1:69" ht="44.25" customHeight="1" x14ac:dyDescent="0.2">
      <c r="A179" s="436" t="s">
        <v>324</v>
      </c>
      <c r="B179" s="437"/>
      <c r="C179" s="437"/>
      <c r="D179" s="438"/>
      <c r="E179" s="439" t="s">
        <v>300</v>
      </c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  <c r="AF179" s="440"/>
      <c r="AG179" s="440"/>
      <c r="AH179" s="440"/>
      <c r="AI179" s="440"/>
      <c r="AJ179" s="440"/>
      <c r="AK179" s="440"/>
      <c r="AL179" s="440"/>
      <c r="AM179" s="440"/>
      <c r="AN179" s="440"/>
      <c r="AO179" s="440"/>
      <c r="AP179" s="440"/>
      <c r="AQ179" s="440"/>
      <c r="AR179" s="440"/>
      <c r="AS179" s="440"/>
      <c r="AT179" s="440"/>
      <c r="AU179" s="440"/>
      <c r="AV179" s="440"/>
      <c r="AW179" s="440"/>
      <c r="AX179" s="440"/>
      <c r="AY179" s="440"/>
      <c r="AZ179" s="440"/>
      <c r="BA179" s="440"/>
      <c r="BB179" s="440"/>
      <c r="BC179" s="440"/>
      <c r="BD179" s="440"/>
      <c r="BE179" s="441"/>
      <c r="BF179" s="442" t="s">
        <v>200</v>
      </c>
      <c r="BG179" s="443"/>
      <c r="BH179" s="443"/>
      <c r="BI179" s="444"/>
      <c r="BO179" s="3"/>
      <c r="BP179" s="3"/>
      <c r="BQ179" s="3"/>
    </row>
    <row r="180" spans="1:69" ht="53.25" customHeight="1" x14ac:dyDescent="0.2">
      <c r="A180" s="540" t="s">
        <v>325</v>
      </c>
      <c r="B180" s="538"/>
      <c r="C180" s="538"/>
      <c r="D180" s="539"/>
      <c r="E180" s="510" t="s">
        <v>313</v>
      </c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1"/>
      <c r="Q180" s="511"/>
      <c r="R180" s="511"/>
      <c r="S180" s="511"/>
      <c r="T180" s="511"/>
      <c r="U180" s="511"/>
      <c r="V180" s="511"/>
      <c r="W180" s="511"/>
      <c r="X180" s="511"/>
      <c r="Y180" s="511"/>
      <c r="Z180" s="511"/>
      <c r="AA180" s="511"/>
      <c r="AB180" s="511"/>
      <c r="AC180" s="511"/>
      <c r="AD180" s="511"/>
      <c r="AE180" s="511"/>
      <c r="AF180" s="511"/>
      <c r="AG180" s="511"/>
      <c r="AH180" s="511"/>
      <c r="AI180" s="511"/>
      <c r="AJ180" s="511"/>
      <c r="AK180" s="511"/>
      <c r="AL180" s="511"/>
      <c r="AM180" s="511"/>
      <c r="AN180" s="511"/>
      <c r="AO180" s="511"/>
      <c r="AP180" s="511"/>
      <c r="AQ180" s="511"/>
      <c r="AR180" s="511"/>
      <c r="AS180" s="511"/>
      <c r="AT180" s="511"/>
      <c r="AU180" s="511"/>
      <c r="AV180" s="511"/>
      <c r="AW180" s="511"/>
      <c r="AX180" s="511"/>
      <c r="AY180" s="511"/>
      <c r="AZ180" s="511"/>
      <c r="BA180" s="511"/>
      <c r="BB180" s="511"/>
      <c r="BC180" s="511"/>
      <c r="BD180" s="511"/>
      <c r="BE180" s="512"/>
      <c r="BF180" s="600" t="s">
        <v>204</v>
      </c>
      <c r="BG180" s="790"/>
      <c r="BH180" s="790"/>
      <c r="BI180" s="791"/>
      <c r="BO180" s="3"/>
      <c r="BP180" s="3"/>
      <c r="BQ180" s="3"/>
    </row>
    <row r="181" spans="1:69" s="100" customFormat="1" ht="44.25" customHeight="1" x14ac:dyDescent="0.2">
      <c r="A181" s="436" t="s">
        <v>326</v>
      </c>
      <c r="B181" s="437"/>
      <c r="C181" s="437"/>
      <c r="D181" s="438"/>
      <c r="E181" s="513" t="s">
        <v>375</v>
      </c>
      <c r="F181" s="514"/>
      <c r="G181" s="514"/>
      <c r="H181" s="514"/>
      <c r="I181" s="514"/>
      <c r="J181" s="514"/>
      <c r="K181" s="514"/>
      <c r="L181" s="514"/>
      <c r="M181" s="514"/>
      <c r="N181" s="514"/>
      <c r="O181" s="514"/>
      <c r="P181" s="514"/>
      <c r="Q181" s="514"/>
      <c r="R181" s="514"/>
      <c r="S181" s="514"/>
      <c r="T181" s="514"/>
      <c r="U181" s="514"/>
      <c r="V181" s="514"/>
      <c r="W181" s="514"/>
      <c r="X181" s="514"/>
      <c r="Y181" s="514"/>
      <c r="Z181" s="514"/>
      <c r="AA181" s="514"/>
      <c r="AB181" s="514"/>
      <c r="AC181" s="514"/>
      <c r="AD181" s="514"/>
      <c r="AE181" s="514"/>
      <c r="AF181" s="514"/>
      <c r="AG181" s="514"/>
      <c r="AH181" s="514"/>
      <c r="AI181" s="514"/>
      <c r="AJ181" s="514"/>
      <c r="AK181" s="514"/>
      <c r="AL181" s="514"/>
      <c r="AM181" s="514"/>
      <c r="AN181" s="514"/>
      <c r="AO181" s="514"/>
      <c r="AP181" s="514"/>
      <c r="AQ181" s="514"/>
      <c r="AR181" s="514"/>
      <c r="AS181" s="514"/>
      <c r="AT181" s="514"/>
      <c r="AU181" s="514"/>
      <c r="AV181" s="514"/>
      <c r="AW181" s="514"/>
      <c r="AX181" s="514"/>
      <c r="AY181" s="514"/>
      <c r="AZ181" s="514"/>
      <c r="BA181" s="514"/>
      <c r="BB181" s="514"/>
      <c r="BC181" s="514"/>
      <c r="BD181" s="514"/>
      <c r="BE181" s="515"/>
      <c r="BF181" s="442" t="s">
        <v>205</v>
      </c>
      <c r="BG181" s="443"/>
      <c r="BH181" s="443"/>
      <c r="BI181" s="444"/>
    </row>
    <row r="182" spans="1:69" ht="46.5" customHeight="1" x14ac:dyDescent="0.2">
      <c r="A182" s="436" t="s">
        <v>327</v>
      </c>
      <c r="B182" s="437"/>
      <c r="C182" s="437"/>
      <c r="D182" s="438"/>
      <c r="E182" s="513" t="s">
        <v>312</v>
      </c>
      <c r="F182" s="514"/>
      <c r="G182" s="514"/>
      <c r="H182" s="514"/>
      <c r="I182" s="514"/>
      <c r="J182" s="514"/>
      <c r="K182" s="514"/>
      <c r="L182" s="514"/>
      <c r="M182" s="514"/>
      <c r="N182" s="514"/>
      <c r="O182" s="514"/>
      <c r="P182" s="514"/>
      <c r="Q182" s="514"/>
      <c r="R182" s="514"/>
      <c r="S182" s="514"/>
      <c r="T182" s="514"/>
      <c r="U182" s="514"/>
      <c r="V182" s="514"/>
      <c r="W182" s="514"/>
      <c r="X182" s="514"/>
      <c r="Y182" s="514"/>
      <c r="Z182" s="514"/>
      <c r="AA182" s="514"/>
      <c r="AB182" s="514"/>
      <c r="AC182" s="514"/>
      <c r="AD182" s="514"/>
      <c r="AE182" s="514"/>
      <c r="AF182" s="514"/>
      <c r="AG182" s="514"/>
      <c r="AH182" s="514"/>
      <c r="AI182" s="514"/>
      <c r="AJ182" s="514"/>
      <c r="AK182" s="514"/>
      <c r="AL182" s="514"/>
      <c r="AM182" s="514"/>
      <c r="AN182" s="514"/>
      <c r="AO182" s="514"/>
      <c r="AP182" s="514"/>
      <c r="AQ182" s="514"/>
      <c r="AR182" s="514"/>
      <c r="AS182" s="514"/>
      <c r="AT182" s="514"/>
      <c r="AU182" s="514"/>
      <c r="AV182" s="514"/>
      <c r="AW182" s="514"/>
      <c r="AX182" s="514"/>
      <c r="AY182" s="514"/>
      <c r="AZ182" s="514"/>
      <c r="BA182" s="514"/>
      <c r="BB182" s="514"/>
      <c r="BC182" s="514"/>
      <c r="BD182" s="514"/>
      <c r="BE182" s="515"/>
      <c r="BF182" s="442" t="s">
        <v>206</v>
      </c>
      <c r="BG182" s="443"/>
      <c r="BH182" s="443"/>
      <c r="BI182" s="444"/>
      <c r="BO182" s="3"/>
      <c r="BP182" s="3"/>
      <c r="BQ182" s="3"/>
    </row>
    <row r="183" spans="1:69" ht="57.75" customHeight="1" thickBot="1" x14ac:dyDescent="0.25">
      <c r="A183" s="516" t="s">
        <v>328</v>
      </c>
      <c r="B183" s="517"/>
      <c r="C183" s="517"/>
      <c r="D183" s="518"/>
      <c r="E183" s="513" t="s">
        <v>367</v>
      </c>
      <c r="F183" s="514"/>
      <c r="G183" s="514"/>
      <c r="H183" s="514"/>
      <c r="I183" s="514"/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  <c r="Z183" s="514"/>
      <c r="AA183" s="514"/>
      <c r="AB183" s="514"/>
      <c r="AC183" s="514"/>
      <c r="AD183" s="514"/>
      <c r="AE183" s="514"/>
      <c r="AF183" s="514"/>
      <c r="AG183" s="514"/>
      <c r="AH183" s="514"/>
      <c r="AI183" s="514"/>
      <c r="AJ183" s="514"/>
      <c r="AK183" s="514"/>
      <c r="AL183" s="514"/>
      <c r="AM183" s="514"/>
      <c r="AN183" s="514"/>
      <c r="AO183" s="514"/>
      <c r="AP183" s="514"/>
      <c r="AQ183" s="514"/>
      <c r="AR183" s="514"/>
      <c r="AS183" s="514"/>
      <c r="AT183" s="514"/>
      <c r="AU183" s="514"/>
      <c r="AV183" s="514"/>
      <c r="AW183" s="514"/>
      <c r="AX183" s="514"/>
      <c r="AY183" s="514"/>
      <c r="AZ183" s="514"/>
      <c r="BA183" s="514"/>
      <c r="BB183" s="514"/>
      <c r="BC183" s="514"/>
      <c r="BD183" s="514"/>
      <c r="BE183" s="515"/>
      <c r="BF183" s="594" t="s">
        <v>347</v>
      </c>
      <c r="BG183" s="595"/>
      <c r="BH183" s="595"/>
      <c r="BI183" s="596"/>
      <c r="BO183" s="3"/>
      <c r="BP183" s="3"/>
      <c r="BQ183" s="3"/>
    </row>
    <row r="184" spans="1:69" ht="45" customHeight="1" x14ac:dyDescent="0.2">
      <c r="A184" s="573" t="s">
        <v>137</v>
      </c>
      <c r="B184" s="574"/>
      <c r="C184" s="574"/>
      <c r="D184" s="603"/>
      <c r="E184" s="779" t="s">
        <v>364</v>
      </c>
      <c r="F184" s="780"/>
      <c r="G184" s="780"/>
      <c r="H184" s="780"/>
      <c r="I184" s="780"/>
      <c r="J184" s="780"/>
      <c r="K184" s="780"/>
      <c r="L184" s="780"/>
      <c r="M184" s="780"/>
      <c r="N184" s="780"/>
      <c r="O184" s="780"/>
      <c r="P184" s="780"/>
      <c r="Q184" s="780"/>
      <c r="R184" s="780"/>
      <c r="S184" s="780"/>
      <c r="T184" s="780"/>
      <c r="U184" s="780"/>
      <c r="V184" s="780"/>
      <c r="W184" s="780"/>
      <c r="X184" s="780"/>
      <c r="Y184" s="780"/>
      <c r="Z184" s="780"/>
      <c r="AA184" s="780"/>
      <c r="AB184" s="780"/>
      <c r="AC184" s="780"/>
      <c r="AD184" s="780"/>
      <c r="AE184" s="780"/>
      <c r="AF184" s="780"/>
      <c r="AG184" s="780"/>
      <c r="AH184" s="780"/>
      <c r="AI184" s="780"/>
      <c r="AJ184" s="780"/>
      <c r="AK184" s="780"/>
      <c r="AL184" s="780"/>
      <c r="AM184" s="780"/>
      <c r="AN184" s="780"/>
      <c r="AO184" s="780"/>
      <c r="AP184" s="780"/>
      <c r="AQ184" s="780"/>
      <c r="AR184" s="780"/>
      <c r="AS184" s="780"/>
      <c r="AT184" s="780"/>
      <c r="AU184" s="780"/>
      <c r="AV184" s="780"/>
      <c r="AW184" s="780"/>
      <c r="AX184" s="780"/>
      <c r="AY184" s="780"/>
      <c r="AZ184" s="780"/>
      <c r="BA184" s="780"/>
      <c r="BB184" s="780"/>
      <c r="BC184" s="780"/>
      <c r="BD184" s="780"/>
      <c r="BE184" s="781"/>
      <c r="BF184" s="479" t="s">
        <v>279</v>
      </c>
      <c r="BG184" s="480"/>
      <c r="BH184" s="480"/>
      <c r="BI184" s="481"/>
      <c r="BO184" s="3"/>
      <c r="BP184" s="3"/>
      <c r="BQ184" s="3"/>
    </row>
    <row r="185" spans="1:69" ht="41.25" customHeight="1" x14ac:dyDescent="0.2">
      <c r="A185" s="436" t="s">
        <v>138</v>
      </c>
      <c r="B185" s="437"/>
      <c r="C185" s="437"/>
      <c r="D185" s="438"/>
      <c r="E185" s="597" t="s">
        <v>368</v>
      </c>
      <c r="F185" s="598"/>
      <c r="G185" s="598"/>
      <c r="H185" s="598"/>
      <c r="I185" s="598"/>
      <c r="J185" s="598"/>
      <c r="K185" s="598"/>
      <c r="L185" s="598"/>
      <c r="M185" s="598"/>
      <c r="N185" s="598"/>
      <c r="O185" s="598"/>
      <c r="P185" s="598"/>
      <c r="Q185" s="598"/>
      <c r="R185" s="598"/>
      <c r="S185" s="598"/>
      <c r="T185" s="598"/>
      <c r="U185" s="598"/>
      <c r="V185" s="598"/>
      <c r="W185" s="598"/>
      <c r="X185" s="598"/>
      <c r="Y185" s="598"/>
      <c r="Z185" s="598"/>
      <c r="AA185" s="598"/>
      <c r="AB185" s="598"/>
      <c r="AC185" s="598"/>
      <c r="AD185" s="598"/>
      <c r="AE185" s="598"/>
      <c r="AF185" s="598"/>
      <c r="AG185" s="598"/>
      <c r="AH185" s="598"/>
      <c r="AI185" s="598"/>
      <c r="AJ185" s="598"/>
      <c r="AK185" s="598"/>
      <c r="AL185" s="598"/>
      <c r="AM185" s="598"/>
      <c r="AN185" s="598"/>
      <c r="AO185" s="598"/>
      <c r="AP185" s="598"/>
      <c r="AQ185" s="598"/>
      <c r="AR185" s="598"/>
      <c r="AS185" s="598"/>
      <c r="AT185" s="598"/>
      <c r="AU185" s="598"/>
      <c r="AV185" s="598"/>
      <c r="AW185" s="598"/>
      <c r="AX185" s="598"/>
      <c r="AY185" s="598"/>
      <c r="AZ185" s="598"/>
      <c r="BA185" s="598"/>
      <c r="BB185" s="598"/>
      <c r="BC185" s="598"/>
      <c r="BD185" s="598"/>
      <c r="BE185" s="599"/>
      <c r="BF185" s="600" t="s">
        <v>429</v>
      </c>
      <c r="BG185" s="601"/>
      <c r="BH185" s="601"/>
      <c r="BI185" s="602"/>
      <c r="BO185" s="3"/>
      <c r="BP185" s="3"/>
      <c r="BQ185" s="3"/>
    </row>
    <row r="186" spans="1:69" s="101" customFormat="1" ht="49.5" customHeight="1" x14ac:dyDescent="0.2">
      <c r="A186" s="504" t="s">
        <v>139</v>
      </c>
      <c r="B186" s="505"/>
      <c r="C186" s="505"/>
      <c r="D186" s="506"/>
      <c r="E186" s="482" t="s">
        <v>308</v>
      </c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  <c r="AF186" s="440"/>
      <c r="AG186" s="440"/>
      <c r="AH186" s="440"/>
      <c r="AI186" s="440"/>
      <c r="AJ186" s="440"/>
      <c r="AK186" s="440"/>
      <c r="AL186" s="440"/>
      <c r="AM186" s="440"/>
      <c r="AN186" s="440"/>
      <c r="AO186" s="440"/>
      <c r="AP186" s="440"/>
      <c r="AQ186" s="440"/>
      <c r="AR186" s="440"/>
      <c r="AS186" s="440"/>
      <c r="AT186" s="440"/>
      <c r="AU186" s="440"/>
      <c r="AV186" s="440"/>
      <c r="AW186" s="440"/>
      <c r="AX186" s="440"/>
      <c r="AY186" s="440"/>
      <c r="AZ186" s="440"/>
      <c r="BA186" s="440"/>
      <c r="BB186" s="440"/>
      <c r="BC186" s="440"/>
      <c r="BD186" s="440"/>
      <c r="BE186" s="441"/>
      <c r="BF186" s="483" t="s">
        <v>183</v>
      </c>
      <c r="BG186" s="484"/>
      <c r="BH186" s="484"/>
      <c r="BI186" s="485"/>
    </row>
    <row r="187" spans="1:69" ht="45.75" customHeight="1" x14ac:dyDescent="0.2">
      <c r="A187" s="552" t="s">
        <v>141</v>
      </c>
      <c r="B187" s="553"/>
      <c r="C187" s="553"/>
      <c r="D187" s="554"/>
      <c r="E187" s="501" t="s">
        <v>307</v>
      </c>
      <c r="F187" s="502"/>
      <c r="G187" s="502"/>
      <c r="H187" s="502"/>
      <c r="I187" s="502"/>
      <c r="J187" s="502"/>
      <c r="K187" s="502"/>
      <c r="L187" s="502"/>
      <c r="M187" s="502"/>
      <c r="N187" s="502"/>
      <c r="O187" s="502"/>
      <c r="P187" s="502"/>
      <c r="Q187" s="502"/>
      <c r="R187" s="502"/>
      <c r="S187" s="502"/>
      <c r="T187" s="502"/>
      <c r="U187" s="502"/>
      <c r="V187" s="502"/>
      <c r="W187" s="502"/>
      <c r="X187" s="502"/>
      <c r="Y187" s="502"/>
      <c r="Z187" s="502"/>
      <c r="AA187" s="502"/>
      <c r="AB187" s="502"/>
      <c r="AC187" s="502"/>
      <c r="AD187" s="502"/>
      <c r="AE187" s="502"/>
      <c r="AF187" s="502"/>
      <c r="AG187" s="502"/>
      <c r="AH187" s="502"/>
      <c r="AI187" s="502"/>
      <c r="AJ187" s="502"/>
      <c r="AK187" s="502"/>
      <c r="AL187" s="502"/>
      <c r="AM187" s="502"/>
      <c r="AN187" s="502"/>
      <c r="AO187" s="502"/>
      <c r="AP187" s="502"/>
      <c r="AQ187" s="502"/>
      <c r="AR187" s="502"/>
      <c r="AS187" s="502"/>
      <c r="AT187" s="502"/>
      <c r="AU187" s="502"/>
      <c r="AV187" s="502"/>
      <c r="AW187" s="502"/>
      <c r="AX187" s="502"/>
      <c r="AY187" s="502"/>
      <c r="AZ187" s="502"/>
      <c r="BA187" s="502"/>
      <c r="BB187" s="502"/>
      <c r="BC187" s="502"/>
      <c r="BD187" s="502"/>
      <c r="BE187" s="503"/>
      <c r="BF187" s="486" t="s">
        <v>182</v>
      </c>
      <c r="BG187" s="487"/>
      <c r="BH187" s="487"/>
      <c r="BI187" s="488"/>
      <c r="BO187" s="3"/>
      <c r="BP187" s="3"/>
      <c r="BQ187" s="3"/>
    </row>
    <row r="188" spans="1:69" ht="48.75" customHeight="1" x14ac:dyDescent="0.2">
      <c r="A188" s="504" t="s">
        <v>142</v>
      </c>
      <c r="B188" s="505"/>
      <c r="C188" s="505"/>
      <c r="D188" s="506"/>
      <c r="E188" s="482" t="s">
        <v>357</v>
      </c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0"/>
      <c r="AI188" s="440"/>
      <c r="AJ188" s="440"/>
      <c r="AK188" s="440"/>
      <c r="AL188" s="440"/>
      <c r="AM188" s="440"/>
      <c r="AN188" s="440"/>
      <c r="AO188" s="440"/>
      <c r="AP188" s="440"/>
      <c r="AQ188" s="440"/>
      <c r="AR188" s="440"/>
      <c r="AS188" s="440"/>
      <c r="AT188" s="440"/>
      <c r="AU188" s="440"/>
      <c r="AV188" s="440"/>
      <c r="AW188" s="440"/>
      <c r="AX188" s="440"/>
      <c r="AY188" s="440"/>
      <c r="AZ188" s="440"/>
      <c r="BA188" s="440"/>
      <c r="BB188" s="440"/>
      <c r="BC188" s="440"/>
      <c r="BD188" s="440"/>
      <c r="BE188" s="489"/>
      <c r="BF188" s="483" t="s">
        <v>184</v>
      </c>
      <c r="BG188" s="484"/>
      <c r="BH188" s="484"/>
      <c r="BI188" s="485"/>
      <c r="BO188" s="3"/>
      <c r="BP188" s="3"/>
      <c r="BQ188" s="3"/>
    </row>
    <row r="189" spans="1:69" ht="42.75" customHeight="1" x14ac:dyDescent="0.2">
      <c r="A189" s="504" t="s">
        <v>143</v>
      </c>
      <c r="B189" s="505"/>
      <c r="C189" s="505"/>
      <c r="D189" s="506"/>
      <c r="E189" s="482" t="s">
        <v>309</v>
      </c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  <c r="AF189" s="440"/>
      <c r="AG189" s="440"/>
      <c r="AH189" s="440"/>
      <c r="AI189" s="440"/>
      <c r="AJ189" s="440"/>
      <c r="AK189" s="440"/>
      <c r="AL189" s="440"/>
      <c r="AM189" s="440"/>
      <c r="AN189" s="440"/>
      <c r="AO189" s="440"/>
      <c r="AP189" s="440"/>
      <c r="AQ189" s="440"/>
      <c r="AR189" s="440"/>
      <c r="AS189" s="440"/>
      <c r="AT189" s="440"/>
      <c r="AU189" s="440"/>
      <c r="AV189" s="440"/>
      <c r="AW189" s="440"/>
      <c r="AX189" s="440"/>
      <c r="AY189" s="440"/>
      <c r="AZ189" s="440"/>
      <c r="BA189" s="440"/>
      <c r="BB189" s="440"/>
      <c r="BC189" s="440"/>
      <c r="BD189" s="440"/>
      <c r="BE189" s="489"/>
      <c r="BF189" s="483" t="s">
        <v>185</v>
      </c>
      <c r="BG189" s="484"/>
      <c r="BH189" s="484"/>
      <c r="BI189" s="485"/>
      <c r="BO189" s="3"/>
      <c r="BP189" s="3"/>
      <c r="BQ189" s="3"/>
    </row>
    <row r="190" spans="1:69" ht="39.75" customHeight="1" x14ac:dyDescent="0.2">
      <c r="A190" s="498" t="s">
        <v>253</v>
      </c>
      <c r="B190" s="499"/>
      <c r="C190" s="499"/>
      <c r="D190" s="500"/>
      <c r="E190" s="507" t="s">
        <v>370</v>
      </c>
      <c r="F190" s="508"/>
      <c r="G190" s="508"/>
      <c r="H190" s="508"/>
      <c r="I190" s="508"/>
      <c r="J190" s="508"/>
      <c r="K190" s="508"/>
      <c r="L190" s="508"/>
      <c r="M190" s="508"/>
      <c r="N190" s="508"/>
      <c r="O190" s="508"/>
      <c r="P190" s="508"/>
      <c r="Q190" s="508"/>
      <c r="R190" s="508"/>
      <c r="S190" s="508"/>
      <c r="T190" s="508"/>
      <c r="U190" s="508"/>
      <c r="V190" s="508"/>
      <c r="W190" s="508"/>
      <c r="X190" s="508"/>
      <c r="Y190" s="508"/>
      <c r="Z190" s="508"/>
      <c r="AA190" s="508"/>
      <c r="AB190" s="508"/>
      <c r="AC190" s="508"/>
      <c r="AD190" s="508"/>
      <c r="AE190" s="508"/>
      <c r="AF190" s="508"/>
      <c r="AG190" s="508"/>
      <c r="AH190" s="508"/>
      <c r="AI190" s="508"/>
      <c r="AJ190" s="508"/>
      <c r="AK190" s="508"/>
      <c r="AL190" s="508"/>
      <c r="AM190" s="508"/>
      <c r="AN190" s="508"/>
      <c r="AO190" s="508"/>
      <c r="AP190" s="508"/>
      <c r="AQ190" s="508"/>
      <c r="AR190" s="508"/>
      <c r="AS190" s="508"/>
      <c r="AT190" s="508"/>
      <c r="AU190" s="508"/>
      <c r="AV190" s="508"/>
      <c r="AW190" s="508"/>
      <c r="AX190" s="508"/>
      <c r="AY190" s="508"/>
      <c r="AZ190" s="508"/>
      <c r="BA190" s="508"/>
      <c r="BB190" s="508"/>
      <c r="BC190" s="508"/>
      <c r="BD190" s="508"/>
      <c r="BE190" s="509"/>
      <c r="BF190" s="848" t="s">
        <v>271</v>
      </c>
      <c r="BG190" s="849"/>
      <c r="BH190" s="849"/>
      <c r="BI190" s="850"/>
      <c r="BO190" s="3"/>
      <c r="BP190" s="3"/>
      <c r="BQ190" s="3"/>
    </row>
    <row r="191" spans="1:69" s="100" customFormat="1" ht="42.75" customHeight="1" thickBot="1" x14ac:dyDescent="0.25">
      <c r="A191" s="516" t="s">
        <v>254</v>
      </c>
      <c r="B191" s="517"/>
      <c r="C191" s="517"/>
      <c r="D191" s="518"/>
      <c r="E191" s="562" t="s">
        <v>373</v>
      </c>
      <c r="F191" s="563"/>
      <c r="G191" s="563"/>
      <c r="H191" s="563"/>
      <c r="I191" s="563"/>
      <c r="J191" s="563"/>
      <c r="K191" s="563"/>
      <c r="L191" s="563"/>
      <c r="M191" s="563"/>
      <c r="N191" s="563"/>
      <c r="O191" s="563"/>
      <c r="P191" s="563"/>
      <c r="Q191" s="563"/>
      <c r="R191" s="563"/>
      <c r="S191" s="563"/>
      <c r="T191" s="563"/>
      <c r="U191" s="563"/>
      <c r="V191" s="563"/>
      <c r="W191" s="563"/>
      <c r="X191" s="563"/>
      <c r="Y191" s="563"/>
      <c r="Z191" s="563"/>
      <c r="AA191" s="563"/>
      <c r="AB191" s="563"/>
      <c r="AC191" s="563"/>
      <c r="AD191" s="563"/>
      <c r="AE191" s="563"/>
      <c r="AF191" s="563"/>
      <c r="AG191" s="563"/>
      <c r="AH191" s="563"/>
      <c r="AI191" s="563"/>
      <c r="AJ191" s="563"/>
      <c r="AK191" s="563"/>
      <c r="AL191" s="563"/>
      <c r="AM191" s="563"/>
      <c r="AN191" s="563"/>
      <c r="AO191" s="563"/>
      <c r="AP191" s="563"/>
      <c r="AQ191" s="563"/>
      <c r="AR191" s="563"/>
      <c r="AS191" s="563"/>
      <c r="AT191" s="563"/>
      <c r="AU191" s="563"/>
      <c r="AV191" s="563"/>
      <c r="AW191" s="563"/>
      <c r="AX191" s="563"/>
      <c r="AY191" s="563"/>
      <c r="AZ191" s="563"/>
      <c r="BA191" s="563"/>
      <c r="BB191" s="563"/>
      <c r="BC191" s="563"/>
      <c r="BD191" s="563"/>
      <c r="BE191" s="564"/>
      <c r="BF191" s="594" t="s">
        <v>272</v>
      </c>
      <c r="BG191" s="595"/>
      <c r="BH191" s="595"/>
      <c r="BI191" s="596"/>
    </row>
    <row r="192" spans="1:69" customFormat="1" ht="42.75" customHeight="1" thickBot="1" x14ac:dyDescent="0.25"/>
    <row r="193" spans="1:69" s="22" customFormat="1" ht="104.25" customHeight="1" thickBot="1" x14ac:dyDescent="0.4">
      <c r="A193" s="733" t="s">
        <v>107</v>
      </c>
      <c r="B193" s="734"/>
      <c r="C193" s="734"/>
      <c r="D193" s="735"/>
      <c r="E193" s="723" t="s">
        <v>108</v>
      </c>
      <c r="F193" s="607"/>
      <c r="G193" s="607"/>
      <c r="H193" s="607"/>
      <c r="I193" s="607"/>
      <c r="J193" s="607"/>
      <c r="K193" s="607"/>
      <c r="L193" s="607"/>
      <c r="M193" s="607"/>
      <c r="N193" s="607"/>
      <c r="O193" s="607"/>
      <c r="P193" s="607"/>
      <c r="Q193" s="607"/>
      <c r="R193" s="607"/>
      <c r="S193" s="607"/>
      <c r="T193" s="607"/>
      <c r="U193" s="607"/>
      <c r="V193" s="607"/>
      <c r="W193" s="607"/>
      <c r="X193" s="607"/>
      <c r="Y193" s="607"/>
      <c r="Z193" s="607"/>
      <c r="AA193" s="607"/>
      <c r="AB193" s="607"/>
      <c r="AC193" s="607"/>
      <c r="AD193" s="607"/>
      <c r="AE193" s="607"/>
      <c r="AF193" s="607"/>
      <c r="AG193" s="607"/>
      <c r="AH193" s="607"/>
      <c r="AI193" s="607"/>
      <c r="AJ193" s="607"/>
      <c r="AK193" s="607"/>
      <c r="AL193" s="607"/>
      <c r="AM193" s="607"/>
      <c r="AN193" s="607"/>
      <c r="AO193" s="607"/>
      <c r="AP193" s="607"/>
      <c r="AQ193" s="607"/>
      <c r="AR193" s="607"/>
      <c r="AS193" s="607"/>
      <c r="AT193" s="607"/>
      <c r="AU193" s="607"/>
      <c r="AV193" s="607"/>
      <c r="AW193" s="607"/>
      <c r="AX193" s="607"/>
      <c r="AY193" s="607"/>
      <c r="AZ193" s="607"/>
      <c r="BA193" s="607"/>
      <c r="BB193" s="607"/>
      <c r="BC193" s="607"/>
      <c r="BD193" s="607"/>
      <c r="BE193" s="725"/>
      <c r="BF193" s="733" t="s">
        <v>146</v>
      </c>
      <c r="BG193" s="734"/>
      <c r="BH193" s="734"/>
      <c r="BI193" s="735"/>
      <c r="BO193" s="23"/>
      <c r="BP193" s="23"/>
      <c r="BQ193" s="23"/>
    </row>
    <row r="194" spans="1:69" s="102" customFormat="1" ht="48" customHeight="1" x14ac:dyDescent="0.2">
      <c r="A194" s="436" t="s">
        <v>255</v>
      </c>
      <c r="B194" s="437"/>
      <c r="C194" s="437"/>
      <c r="D194" s="438"/>
      <c r="E194" s="495" t="s">
        <v>349</v>
      </c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  <c r="AI194" s="496"/>
      <c r="AJ194" s="496"/>
      <c r="AK194" s="496"/>
      <c r="AL194" s="496"/>
      <c r="AM194" s="496"/>
      <c r="AN194" s="496"/>
      <c r="AO194" s="496"/>
      <c r="AP194" s="496"/>
      <c r="AQ194" s="496"/>
      <c r="AR194" s="496"/>
      <c r="AS194" s="496"/>
      <c r="AT194" s="496"/>
      <c r="AU194" s="496"/>
      <c r="AV194" s="496"/>
      <c r="AW194" s="496"/>
      <c r="AX194" s="496"/>
      <c r="AY194" s="496"/>
      <c r="AZ194" s="496"/>
      <c r="BA194" s="496"/>
      <c r="BB194" s="496"/>
      <c r="BC194" s="496"/>
      <c r="BD194" s="496"/>
      <c r="BE194" s="497"/>
      <c r="BF194" s="442" t="s">
        <v>215</v>
      </c>
      <c r="BG194" s="443"/>
      <c r="BH194" s="443"/>
      <c r="BI194" s="444"/>
    </row>
    <row r="195" spans="1:69" ht="40.5" customHeight="1" x14ac:dyDescent="0.2">
      <c r="A195" s="527" t="s">
        <v>256</v>
      </c>
      <c r="B195" s="528"/>
      <c r="C195" s="528"/>
      <c r="D195" s="529"/>
      <c r="E195" s="501" t="s">
        <v>445</v>
      </c>
      <c r="F195" s="502"/>
      <c r="G195" s="502"/>
      <c r="H195" s="502"/>
      <c r="I195" s="502"/>
      <c r="J195" s="502"/>
      <c r="K195" s="502"/>
      <c r="L195" s="502"/>
      <c r="M195" s="502"/>
      <c r="N195" s="502"/>
      <c r="O195" s="502"/>
      <c r="P195" s="502"/>
      <c r="Q195" s="502"/>
      <c r="R195" s="502"/>
      <c r="S195" s="502"/>
      <c r="T195" s="502"/>
      <c r="U195" s="502"/>
      <c r="V195" s="502"/>
      <c r="W195" s="502"/>
      <c r="X195" s="502"/>
      <c r="Y195" s="502"/>
      <c r="Z195" s="502"/>
      <c r="AA195" s="502"/>
      <c r="AB195" s="502"/>
      <c r="AC195" s="502"/>
      <c r="AD195" s="502"/>
      <c r="AE195" s="502"/>
      <c r="AF195" s="502"/>
      <c r="AG195" s="502"/>
      <c r="AH195" s="502"/>
      <c r="AI195" s="502"/>
      <c r="AJ195" s="502"/>
      <c r="AK195" s="502"/>
      <c r="AL195" s="502"/>
      <c r="AM195" s="502"/>
      <c r="AN195" s="502"/>
      <c r="AO195" s="502"/>
      <c r="AP195" s="502"/>
      <c r="AQ195" s="502"/>
      <c r="AR195" s="502"/>
      <c r="AS195" s="502"/>
      <c r="AT195" s="502"/>
      <c r="AU195" s="502"/>
      <c r="AV195" s="502"/>
      <c r="AW195" s="502"/>
      <c r="AX195" s="502"/>
      <c r="AY195" s="502"/>
      <c r="AZ195" s="502"/>
      <c r="BA195" s="502"/>
      <c r="BB195" s="502"/>
      <c r="BC195" s="502"/>
      <c r="BD195" s="502"/>
      <c r="BE195" s="503"/>
      <c r="BF195" s="549" t="s">
        <v>215</v>
      </c>
      <c r="BG195" s="550"/>
      <c r="BH195" s="550"/>
      <c r="BI195" s="551"/>
      <c r="BO195" s="3"/>
      <c r="BP195" s="3"/>
      <c r="BQ195" s="3"/>
    </row>
    <row r="196" spans="1:69" s="164" customFormat="1" ht="48" customHeight="1" x14ac:dyDescent="0.2">
      <c r="A196" s="436" t="s">
        <v>257</v>
      </c>
      <c r="B196" s="437"/>
      <c r="C196" s="437"/>
      <c r="D196" s="438"/>
      <c r="E196" s="513" t="s">
        <v>322</v>
      </c>
      <c r="F196" s="514"/>
      <c r="G196" s="514"/>
      <c r="H196" s="514"/>
      <c r="I196" s="514"/>
      <c r="J196" s="514"/>
      <c r="K196" s="514"/>
      <c r="L196" s="514"/>
      <c r="M196" s="514"/>
      <c r="N196" s="514"/>
      <c r="O196" s="514"/>
      <c r="P196" s="514"/>
      <c r="Q196" s="514"/>
      <c r="R196" s="514"/>
      <c r="S196" s="514"/>
      <c r="T196" s="514"/>
      <c r="U196" s="514"/>
      <c r="V196" s="514"/>
      <c r="W196" s="514"/>
      <c r="X196" s="514"/>
      <c r="Y196" s="514"/>
      <c r="Z196" s="514"/>
      <c r="AA196" s="514"/>
      <c r="AB196" s="514"/>
      <c r="AC196" s="514"/>
      <c r="AD196" s="514"/>
      <c r="AE196" s="514"/>
      <c r="AF196" s="514"/>
      <c r="AG196" s="514"/>
      <c r="AH196" s="514"/>
      <c r="AI196" s="514"/>
      <c r="AJ196" s="514"/>
      <c r="AK196" s="514"/>
      <c r="AL196" s="514"/>
      <c r="AM196" s="514"/>
      <c r="AN196" s="514"/>
      <c r="AO196" s="514"/>
      <c r="AP196" s="514"/>
      <c r="AQ196" s="514"/>
      <c r="AR196" s="514"/>
      <c r="AS196" s="514"/>
      <c r="AT196" s="514"/>
      <c r="AU196" s="514"/>
      <c r="AV196" s="514"/>
      <c r="AW196" s="514"/>
      <c r="AX196" s="514"/>
      <c r="AY196" s="514"/>
      <c r="AZ196" s="514"/>
      <c r="BA196" s="514"/>
      <c r="BB196" s="514"/>
      <c r="BC196" s="514"/>
      <c r="BD196" s="514"/>
      <c r="BE196" s="515"/>
      <c r="BF196" s="442" t="s">
        <v>273</v>
      </c>
      <c r="BG196" s="443"/>
      <c r="BH196" s="443"/>
      <c r="BI196" s="444"/>
      <c r="BJ196" s="3"/>
      <c r="BK196" s="3"/>
      <c r="BL196" s="3"/>
      <c r="BM196" s="3"/>
      <c r="BN196" s="3"/>
      <c r="BO196" s="3"/>
    </row>
    <row r="197" spans="1:69" s="164" customFormat="1" ht="50.25" customHeight="1" x14ac:dyDescent="0.2">
      <c r="A197" s="436" t="s">
        <v>258</v>
      </c>
      <c r="B197" s="437"/>
      <c r="C197" s="437"/>
      <c r="D197" s="438"/>
      <c r="E197" s="513" t="s">
        <v>369</v>
      </c>
      <c r="F197" s="514"/>
      <c r="G197" s="514"/>
      <c r="H197" s="514"/>
      <c r="I197" s="514"/>
      <c r="J197" s="514"/>
      <c r="K197" s="514"/>
      <c r="L197" s="514"/>
      <c r="M197" s="514"/>
      <c r="N197" s="514"/>
      <c r="O197" s="514"/>
      <c r="P197" s="514"/>
      <c r="Q197" s="514"/>
      <c r="R197" s="514"/>
      <c r="S197" s="514"/>
      <c r="T197" s="514"/>
      <c r="U197" s="514"/>
      <c r="V197" s="514"/>
      <c r="W197" s="514"/>
      <c r="X197" s="514"/>
      <c r="Y197" s="514"/>
      <c r="Z197" s="514"/>
      <c r="AA197" s="514"/>
      <c r="AB197" s="514"/>
      <c r="AC197" s="514"/>
      <c r="AD197" s="514"/>
      <c r="AE197" s="514"/>
      <c r="AF197" s="514"/>
      <c r="AG197" s="514"/>
      <c r="AH197" s="514"/>
      <c r="AI197" s="514"/>
      <c r="AJ197" s="514"/>
      <c r="AK197" s="514"/>
      <c r="AL197" s="514"/>
      <c r="AM197" s="514"/>
      <c r="AN197" s="514"/>
      <c r="AO197" s="514"/>
      <c r="AP197" s="514"/>
      <c r="AQ197" s="514"/>
      <c r="AR197" s="514"/>
      <c r="AS197" s="514"/>
      <c r="AT197" s="514"/>
      <c r="AU197" s="514"/>
      <c r="AV197" s="514"/>
      <c r="AW197" s="514"/>
      <c r="AX197" s="514"/>
      <c r="AY197" s="514"/>
      <c r="AZ197" s="514"/>
      <c r="BA197" s="514"/>
      <c r="BB197" s="514"/>
      <c r="BC197" s="514"/>
      <c r="BD197" s="514"/>
      <c r="BE197" s="515"/>
      <c r="BF197" s="442" t="s">
        <v>274</v>
      </c>
      <c r="BG197" s="443"/>
      <c r="BH197" s="443"/>
      <c r="BI197" s="444"/>
      <c r="BJ197" s="3"/>
      <c r="BK197" s="3"/>
      <c r="BL197" s="3"/>
      <c r="BM197" s="3"/>
      <c r="BN197" s="3"/>
      <c r="BO197" s="3"/>
    </row>
    <row r="198" spans="1:69" s="164" customFormat="1" ht="50.25" customHeight="1" x14ac:dyDescent="0.2">
      <c r="A198" s="436" t="s">
        <v>259</v>
      </c>
      <c r="B198" s="437"/>
      <c r="C198" s="437"/>
      <c r="D198" s="438"/>
      <c r="E198" s="513" t="s">
        <v>356</v>
      </c>
      <c r="F198" s="514"/>
      <c r="G198" s="514"/>
      <c r="H198" s="514"/>
      <c r="I198" s="514"/>
      <c r="J198" s="514"/>
      <c r="K198" s="514"/>
      <c r="L198" s="514"/>
      <c r="M198" s="514"/>
      <c r="N198" s="514"/>
      <c r="O198" s="514"/>
      <c r="P198" s="514"/>
      <c r="Q198" s="514"/>
      <c r="R198" s="514"/>
      <c r="S198" s="514"/>
      <c r="T198" s="514"/>
      <c r="U198" s="514"/>
      <c r="V198" s="514"/>
      <c r="W198" s="514"/>
      <c r="X198" s="514"/>
      <c r="Y198" s="514"/>
      <c r="Z198" s="514"/>
      <c r="AA198" s="514"/>
      <c r="AB198" s="514"/>
      <c r="AC198" s="514"/>
      <c r="AD198" s="514"/>
      <c r="AE198" s="514"/>
      <c r="AF198" s="514"/>
      <c r="AG198" s="514"/>
      <c r="AH198" s="514"/>
      <c r="AI198" s="514"/>
      <c r="AJ198" s="514"/>
      <c r="AK198" s="514"/>
      <c r="AL198" s="514"/>
      <c r="AM198" s="514"/>
      <c r="AN198" s="514"/>
      <c r="AO198" s="514"/>
      <c r="AP198" s="514"/>
      <c r="AQ198" s="514"/>
      <c r="AR198" s="514"/>
      <c r="AS198" s="514"/>
      <c r="AT198" s="514"/>
      <c r="AU198" s="514"/>
      <c r="AV198" s="514"/>
      <c r="AW198" s="514"/>
      <c r="AX198" s="514"/>
      <c r="AY198" s="514"/>
      <c r="AZ198" s="514"/>
      <c r="BA198" s="514"/>
      <c r="BB198" s="514"/>
      <c r="BC198" s="514"/>
      <c r="BD198" s="514"/>
      <c r="BE198" s="515"/>
      <c r="BF198" s="442" t="s">
        <v>275</v>
      </c>
      <c r="BG198" s="443"/>
      <c r="BH198" s="443"/>
      <c r="BI198" s="444"/>
      <c r="BJ198" s="3"/>
      <c r="BK198" s="3"/>
      <c r="BL198" s="3"/>
      <c r="BM198" s="3"/>
      <c r="BN198" s="3"/>
      <c r="BO198" s="3"/>
    </row>
    <row r="199" spans="1:69" s="164" customFormat="1" ht="46.5" customHeight="1" x14ac:dyDescent="0.2">
      <c r="A199" s="436" t="s">
        <v>260</v>
      </c>
      <c r="B199" s="437"/>
      <c r="C199" s="437"/>
      <c r="D199" s="438"/>
      <c r="E199" s="513" t="s">
        <v>310</v>
      </c>
      <c r="F199" s="514"/>
      <c r="G199" s="514"/>
      <c r="H199" s="514"/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  <c r="Z199" s="514"/>
      <c r="AA199" s="514"/>
      <c r="AB199" s="514"/>
      <c r="AC199" s="514"/>
      <c r="AD199" s="514"/>
      <c r="AE199" s="514"/>
      <c r="AF199" s="514"/>
      <c r="AG199" s="514"/>
      <c r="AH199" s="514"/>
      <c r="AI199" s="514"/>
      <c r="AJ199" s="514"/>
      <c r="AK199" s="514"/>
      <c r="AL199" s="514"/>
      <c r="AM199" s="514"/>
      <c r="AN199" s="514"/>
      <c r="AO199" s="514"/>
      <c r="AP199" s="514"/>
      <c r="AQ199" s="514"/>
      <c r="AR199" s="514"/>
      <c r="AS199" s="514"/>
      <c r="AT199" s="514"/>
      <c r="AU199" s="514"/>
      <c r="AV199" s="514"/>
      <c r="AW199" s="514"/>
      <c r="AX199" s="514"/>
      <c r="AY199" s="514"/>
      <c r="AZ199" s="514"/>
      <c r="BA199" s="514"/>
      <c r="BB199" s="514"/>
      <c r="BC199" s="514"/>
      <c r="BD199" s="514"/>
      <c r="BE199" s="515"/>
      <c r="BF199" s="442" t="s">
        <v>404</v>
      </c>
      <c r="BG199" s="443"/>
      <c r="BH199" s="443"/>
      <c r="BI199" s="444"/>
      <c r="BJ199" s="3"/>
      <c r="BK199" s="3"/>
      <c r="BL199" s="3"/>
      <c r="BM199" s="3"/>
      <c r="BN199" s="3"/>
      <c r="BO199" s="3"/>
    </row>
    <row r="200" spans="1:69" ht="45" customHeight="1" x14ac:dyDescent="0.2">
      <c r="A200" s="436" t="s">
        <v>261</v>
      </c>
      <c r="B200" s="437"/>
      <c r="C200" s="437"/>
      <c r="D200" s="438"/>
      <c r="E200" s="439" t="s">
        <v>371</v>
      </c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0"/>
      <c r="AL200" s="440"/>
      <c r="AM200" s="440"/>
      <c r="AN200" s="440"/>
      <c r="AO200" s="440"/>
      <c r="AP200" s="440"/>
      <c r="AQ200" s="440"/>
      <c r="AR200" s="440"/>
      <c r="AS200" s="440"/>
      <c r="AT200" s="440"/>
      <c r="AU200" s="440"/>
      <c r="AV200" s="440"/>
      <c r="AW200" s="440"/>
      <c r="AX200" s="440"/>
      <c r="AY200" s="440"/>
      <c r="AZ200" s="440"/>
      <c r="BA200" s="440"/>
      <c r="BB200" s="440"/>
      <c r="BC200" s="440"/>
      <c r="BD200" s="440"/>
      <c r="BE200" s="441"/>
      <c r="BF200" s="442" t="s">
        <v>222</v>
      </c>
      <c r="BG200" s="412"/>
      <c r="BH200" s="412"/>
      <c r="BI200" s="413"/>
      <c r="BO200" s="3"/>
      <c r="BP200" s="3"/>
      <c r="BQ200" s="3"/>
    </row>
    <row r="201" spans="1:69" ht="42.75" customHeight="1" x14ac:dyDescent="0.2">
      <c r="A201" s="436" t="s">
        <v>262</v>
      </c>
      <c r="B201" s="437"/>
      <c r="C201" s="437"/>
      <c r="D201" s="438"/>
      <c r="E201" s="439" t="s">
        <v>315</v>
      </c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440"/>
      <c r="AM201" s="440"/>
      <c r="AN201" s="440"/>
      <c r="AO201" s="440"/>
      <c r="AP201" s="440"/>
      <c r="AQ201" s="440"/>
      <c r="AR201" s="440"/>
      <c r="AS201" s="440"/>
      <c r="AT201" s="440"/>
      <c r="AU201" s="440"/>
      <c r="AV201" s="440"/>
      <c r="AW201" s="440"/>
      <c r="AX201" s="440"/>
      <c r="AY201" s="440"/>
      <c r="AZ201" s="440"/>
      <c r="BA201" s="440"/>
      <c r="BB201" s="440"/>
      <c r="BC201" s="440"/>
      <c r="BD201" s="440"/>
      <c r="BE201" s="441"/>
      <c r="BF201" s="442" t="s">
        <v>223</v>
      </c>
      <c r="BG201" s="412"/>
      <c r="BH201" s="412"/>
      <c r="BI201" s="413"/>
      <c r="BO201" s="3"/>
      <c r="BP201" s="3"/>
      <c r="BQ201" s="3"/>
    </row>
    <row r="202" spans="1:69" ht="44.25" customHeight="1" x14ac:dyDescent="0.2">
      <c r="A202" s="504" t="s">
        <v>263</v>
      </c>
      <c r="B202" s="505"/>
      <c r="C202" s="505"/>
      <c r="D202" s="506"/>
      <c r="E202" s="495" t="s">
        <v>331</v>
      </c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  <c r="AI202" s="496"/>
      <c r="AJ202" s="496"/>
      <c r="AK202" s="496"/>
      <c r="AL202" s="496"/>
      <c r="AM202" s="496"/>
      <c r="AN202" s="496"/>
      <c r="AO202" s="496"/>
      <c r="AP202" s="496"/>
      <c r="AQ202" s="496"/>
      <c r="AR202" s="496"/>
      <c r="AS202" s="496"/>
      <c r="AT202" s="496"/>
      <c r="AU202" s="496"/>
      <c r="AV202" s="496"/>
      <c r="AW202" s="496"/>
      <c r="AX202" s="496"/>
      <c r="AY202" s="496"/>
      <c r="AZ202" s="496"/>
      <c r="BA202" s="496"/>
      <c r="BB202" s="496"/>
      <c r="BC202" s="496"/>
      <c r="BD202" s="496"/>
      <c r="BE202" s="497"/>
      <c r="BF202" s="483" t="s">
        <v>224</v>
      </c>
      <c r="BG202" s="484"/>
      <c r="BH202" s="484"/>
      <c r="BI202" s="485"/>
      <c r="BO202" s="3"/>
      <c r="BP202" s="3"/>
      <c r="BQ202" s="3"/>
    </row>
    <row r="203" spans="1:69" ht="42" customHeight="1" x14ac:dyDescent="0.2">
      <c r="A203" s="436" t="s">
        <v>290</v>
      </c>
      <c r="B203" s="437"/>
      <c r="C203" s="437"/>
      <c r="D203" s="438"/>
      <c r="E203" s="439" t="s">
        <v>316</v>
      </c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1"/>
      <c r="BF203" s="442" t="s">
        <v>224</v>
      </c>
      <c r="BG203" s="412"/>
      <c r="BH203" s="412"/>
      <c r="BI203" s="413"/>
      <c r="BO203" s="3"/>
      <c r="BP203" s="3"/>
      <c r="BQ203" s="3"/>
    </row>
    <row r="204" spans="1:69" ht="40.5" customHeight="1" x14ac:dyDescent="0.2">
      <c r="A204" s="436" t="s">
        <v>291</v>
      </c>
      <c r="B204" s="437"/>
      <c r="C204" s="437"/>
      <c r="D204" s="438"/>
      <c r="E204" s="439" t="s">
        <v>374</v>
      </c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440"/>
      <c r="AM204" s="440"/>
      <c r="AN204" s="440"/>
      <c r="AO204" s="440"/>
      <c r="AP204" s="440"/>
      <c r="AQ204" s="440"/>
      <c r="AR204" s="440"/>
      <c r="AS204" s="440"/>
      <c r="AT204" s="440"/>
      <c r="AU204" s="440"/>
      <c r="AV204" s="440"/>
      <c r="AW204" s="440"/>
      <c r="AX204" s="440"/>
      <c r="AY204" s="440"/>
      <c r="AZ204" s="440"/>
      <c r="BA204" s="440"/>
      <c r="BB204" s="440"/>
      <c r="BC204" s="440"/>
      <c r="BD204" s="440"/>
      <c r="BE204" s="441"/>
      <c r="BF204" s="442" t="s">
        <v>233</v>
      </c>
      <c r="BG204" s="412"/>
      <c r="BH204" s="412"/>
      <c r="BI204" s="413"/>
      <c r="BO204" s="3"/>
      <c r="BP204" s="3"/>
      <c r="BQ204" s="3"/>
    </row>
    <row r="205" spans="1:69" ht="36.75" customHeight="1" x14ac:dyDescent="0.2">
      <c r="A205" s="436" t="s">
        <v>292</v>
      </c>
      <c r="B205" s="437"/>
      <c r="C205" s="437"/>
      <c r="D205" s="438"/>
      <c r="E205" s="439" t="s">
        <v>301</v>
      </c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440"/>
      <c r="AM205" s="440"/>
      <c r="AN205" s="440"/>
      <c r="AO205" s="440"/>
      <c r="AP205" s="440"/>
      <c r="AQ205" s="440"/>
      <c r="AR205" s="440"/>
      <c r="AS205" s="440"/>
      <c r="AT205" s="440"/>
      <c r="AU205" s="440"/>
      <c r="AV205" s="440"/>
      <c r="AW205" s="440"/>
      <c r="AX205" s="440"/>
      <c r="AY205" s="440"/>
      <c r="AZ205" s="440"/>
      <c r="BA205" s="440"/>
      <c r="BB205" s="440"/>
      <c r="BC205" s="440"/>
      <c r="BD205" s="440"/>
      <c r="BE205" s="441"/>
      <c r="BF205" s="442" t="s">
        <v>234</v>
      </c>
      <c r="BG205" s="412"/>
      <c r="BH205" s="412"/>
      <c r="BI205" s="413"/>
      <c r="BO205" s="3"/>
      <c r="BP205" s="3"/>
      <c r="BQ205" s="3"/>
    </row>
    <row r="206" spans="1:69" ht="38.25" customHeight="1" x14ac:dyDescent="0.2">
      <c r="A206" s="436" t="s">
        <v>293</v>
      </c>
      <c r="B206" s="437"/>
      <c r="C206" s="437"/>
      <c r="D206" s="438"/>
      <c r="E206" s="439" t="s">
        <v>317</v>
      </c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440"/>
      <c r="AM206" s="440"/>
      <c r="AN206" s="440"/>
      <c r="AO206" s="440"/>
      <c r="AP206" s="440"/>
      <c r="AQ206" s="440"/>
      <c r="AR206" s="440"/>
      <c r="AS206" s="440"/>
      <c r="AT206" s="440"/>
      <c r="AU206" s="440"/>
      <c r="AV206" s="440"/>
      <c r="AW206" s="440"/>
      <c r="AX206" s="440"/>
      <c r="AY206" s="440"/>
      <c r="AZ206" s="440"/>
      <c r="BA206" s="440"/>
      <c r="BB206" s="440"/>
      <c r="BC206" s="440"/>
      <c r="BD206" s="440"/>
      <c r="BE206" s="441"/>
      <c r="BF206" s="442" t="s">
        <v>234</v>
      </c>
      <c r="BG206" s="412"/>
      <c r="BH206" s="412"/>
      <c r="BI206" s="413"/>
      <c r="BO206" s="3"/>
      <c r="BP206" s="3"/>
      <c r="BQ206" s="3"/>
    </row>
    <row r="207" spans="1:69" ht="42" customHeight="1" x14ac:dyDescent="0.2">
      <c r="A207" s="540" t="s">
        <v>294</v>
      </c>
      <c r="B207" s="538"/>
      <c r="C207" s="538"/>
      <c r="D207" s="539"/>
      <c r="E207" s="626" t="s">
        <v>318</v>
      </c>
      <c r="F207" s="627"/>
      <c r="G207" s="627"/>
      <c r="H207" s="627"/>
      <c r="I207" s="627"/>
      <c r="J207" s="627"/>
      <c r="K207" s="627"/>
      <c r="L207" s="627"/>
      <c r="M207" s="627"/>
      <c r="N207" s="627"/>
      <c r="O207" s="627"/>
      <c r="P207" s="627"/>
      <c r="Q207" s="627"/>
      <c r="R207" s="627"/>
      <c r="S207" s="627"/>
      <c r="T207" s="627"/>
      <c r="U207" s="627"/>
      <c r="V207" s="627"/>
      <c r="W207" s="627"/>
      <c r="X207" s="627"/>
      <c r="Y207" s="627"/>
      <c r="Z207" s="627"/>
      <c r="AA207" s="627"/>
      <c r="AB207" s="627"/>
      <c r="AC207" s="627"/>
      <c r="AD207" s="627"/>
      <c r="AE207" s="627"/>
      <c r="AF207" s="627"/>
      <c r="AG207" s="627"/>
      <c r="AH207" s="627"/>
      <c r="AI207" s="627"/>
      <c r="AJ207" s="627"/>
      <c r="AK207" s="627"/>
      <c r="AL207" s="627"/>
      <c r="AM207" s="627"/>
      <c r="AN207" s="627"/>
      <c r="AO207" s="627"/>
      <c r="AP207" s="627"/>
      <c r="AQ207" s="627"/>
      <c r="AR207" s="627"/>
      <c r="AS207" s="627"/>
      <c r="AT207" s="627"/>
      <c r="AU207" s="627"/>
      <c r="AV207" s="627"/>
      <c r="AW207" s="627"/>
      <c r="AX207" s="627"/>
      <c r="AY207" s="627"/>
      <c r="AZ207" s="627"/>
      <c r="BA207" s="627"/>
      <c r="BB207" s="627"/>
      <c r="BC207" s="627"/>
      <c r="BD207" s="627"/>
      <c r="BE207" s="628"/>
      <c r="BF207" s="600" t="s">
        <v>236</v>
      </c>
      <c r="BG207" s="790"/>
      <c r="BH207" s="790"/>
      <c r="BI207" s="791"/>
      <c r="BO207" s="3"/>
      <c r="BP207" s="3"/>
      <c r="BQ207" s="3"/>
    </row>
    <row r="208" spans="1:69" ht="46.5" customHeight="1" x14ac:dyDescent="0.2">
      <c r="A208" s="436" t="s">
        <v>295</v>
      </c>
      <c r="B208" s="437"/>
      <c r="C208" s="437"/>
      <c r="D208" s="438"/>
      <c r="E208" s="439" t="s">
        <v>358</v>
      </c>
      <c r="F208" s="440"/>
      <c r="G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  <c r="AF208" s="440"/>
      <c r="AG208" s="440"/>
      <c r="AH208" s="440"/>
      <c r="AI208" s="440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40"/>
      <c r="AV208" s="440"/>
      <c r="AW208" s="440"/>
      <c r="AX208" s="440"/>
      <c r="AY208" s="440"/>
      <c r="AZ208" s="440"/>
      <c r="BA208" s="440"/>
      <c r="BB208" s="440"/>
      <c r="BC208" s="440"/>
      <c r="BD208" s="440"/>
      <c r="BE208" s="441"/>
      <c r="BF208" s="442" t="s">
        <v>237</v>
      </c>
      <c r="BG208" s="412"/>
      <c r="BH208" s="412"/>
      <c r="BI208" s="413"/>
      <c r="BO208" s="3"/>
      <c r="BP208" s="3"/>
      <c r="BQ208" s="3"/>
    </row>
    <row r="209" spans="1:69" ht="45" customHeight="1" x14ac:dyDescent="0.2">
      <c r="A209" s="436" t="s">
        <v>296</v>
      </c>
      <c r="B209" s="437"/>
      <c r="C209" s="437"/>
      <c r="D209" s="438"/>
      <c r="E209" s="439" t="s">
        <v>381</v>
      </c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440"/>
      <c r="AM209" s="440"/>
      <c r="AN209" s="440"/>
      <c r="AO209" s="440"/>
      <c r="AP209" s="440"/>
      <c r="AQ209" s="440"/>
      <c r="AR209" s="440"/>
      <c r="AS209" s="440"/>
      <c r="AT209" s="440"/>
      <c r="AU209" s="440"/>
      <c r="AV209" s="440"/>
      <c r="AW209" s="440"/>
      <c r="AX209" s="440"/>
      <c r="AY209" s="440"/>
      <c r="AZ209" s="440"/>
      <c r="BA209" s="440"/>
      <c r="BB209" s="440"/>
      <c r="BC209" s="440"/>
      <c r="BD209" s="440"/>
      <c r="BE209" s="441"/>
      <c r="BF209" s="442" t="s">
        <v>276</v>
      </c>
      <c r="BG209" s="412"/>
      <c r="BH209" s="412"/>
      <c r="BI209" s="413"/>
      <c r="BO209" s="3"/>
      <c r="BP209" s="3"/>
      <c r="BQ209" s="3"/>
    </row>
    <row r="210" spans="1:69" ht="44.25" customHeight="1" x14ac:dyDescent="0.2">
      <c r="A210" s="540" t="s">
        <v>411</v>
      </c>
      <c r="B210" s="538"/>
      <c r="C210" s="538"/>
      <c r="D210" s="539"/>
      <c r="E210" s="851" t="s">
        <v>360</v>
      </c>
      <c r="F210" s="851"/>
      <c r="G210" s="851"/>
      <c r="H210" s="851"/>
      <c r="I210" s="851"/>
      <c r="J210" s="851"/>
      <c r="K210" s="851"/>
      <c r="L210" s="851"/>
      <c r="M210" s="851"/>
      <c r="N210" s="851"/>
      <c r="O210" s="851"/>
      <c r="P210" s="851"/>
      <c r="Q210" s="851"/>
      <c r="R210" s="851"/>
      <c r="S210" s="851"/>
      <c r="T210" s="851"/>
      <c r="U210" s="851"/>
      <c r="V210" s="851"/>
      <c r="W210" s="851"/>
      <c r="X210" s="851"/>
      <c r="Y210" s="851"/>
      <c r="Z210" s="851"/>
      <c r="AA210" s="851"/>
      <c r="AB210" s="851"/>
      <c r="AC210" s="851"/>
      <c r="AD210" s="851"/>
      <c r="AE210" s="851"/>
      <c r="AF210" s="851"/>
      <c r="AG210" s="851"/>
      <c r="AH210" s="851"/>
      <c r="AI210" s="851"/>
      <c r="AJ210" s="851"/>
      <c r="AK210" s="851"/>
      <c r="AL210" s="851"/>
      <c r="AM210" s="851"/>
      <c r="AN210" s="851"/>
      <c r="AO210" s="851"/>
      <c r="AP210" s="851"/>
      <c r="AQ210" s="851"/>
      <c r="AR210" s="851"/>
      <c r="AS210" s="851"/>
      <c r="AT210" s="851"/>
      <c r="AU210" s="851"/>
      <c r="AV210" s="851"/>
      <c r="AW210" s="851"/>
      <c r="AX210" s="851"/>
      <c r="AY210" s="851"/>
      <c r="AZ210" s="851"/>
      <c r="BA210" s="851"/>
      <c r="BB210" s="851"/>
      <c r="BC210" s="851"/>
      <c r="BD210" s="851"/>
      <c r="BE210" s="852"/>
      <c r="BF210" s="600" t="s">
        <v>299</v>
      </c>
      <c r="BG210" s="601"/>
      <c r="BH210" s="601"/>
      <c r="BI210" s="602"/>
      <c r="BO210" s="3"/>
      <c r="BP210" s="3"/>
      <c r="BQ210" s="3"/>
    </row>
    <row r="211" spans="1:69" s="100" customFormat="1" ht="60" customHeight="1" thickBot="1" x14ac:dyDescent="0.25">
      <c r="A211" s="516" t="s">
        <v>412</v>
      </c>
      <c r="B211" s="517"/>
      <c r="C211" s="517"/>
      <c r="D211" s="518"/>
      <c r="E211" s="815" t="s">
        <v>410</v>
      </c>
      <c r="F211" s="563"/>
      <c r="G211" s="563"/>
      <c r="H211" s="563"/>
      <c r="I211" s="563"/>
      <c r="J211" s="563"/>
      <c r="K211" s="563"/>
      <c r="L211" s="563"/>
      <c r="M211" s="563"/>
      <c r="N211" s="563"/>
      <c r="O211" s="563"/>
      <c r="P211" s="563"/>
      <c r="Q211" s="563"/>
      <c r="R211" s="563"/>
      <c r="S211" s="563"/>
      <c r="T211" s="563"/>
      <c r="U211" s="563"/>
      <c r="V211" s="563"/>
      <c r="W211" s="563"/>
      <c r="X211" s="563"/>
      <c r="Y211" s="563"/>
      <c r="Z211" s="563"/>
      <c r="AA211" s="563"/>
      <c r="AB211" s="563"/>
      <c r="AC211" s="563"/>
      <c r="AD211" s="563"/>
      <c r="AE211" s="563"/>
      <c r="AF211" s="563"/>
      <c r="AG211" s="563"/>
      <c r="AH211" s="563"/>
      <c r="AI211" s="563"/>
      <c r="AJ211" s="563"/>
      <c r="AK211" s="563"/>
      <c r="AL211" s="563"/>
      <c r="AM211" s="563"/>
      <c r="AN211" s="563"/>
      <c r="AO211" s="563"/>
      <c r="AP211" s="563"/>
      <c r="AQ211" s="563"/>
      <c r="AR211" s="563"/>
      <c r="AS211" s="563"/>
      <c r="AT211" s="563"/>
      <c r="AU211" s="563"/>
      <c r="AV211" s="563"/>
      <c r="AW211" s="563"/>
      <c r="AX211" s="563"/>
      <c r="AY211" s="563"/>
      <c r="AZ211" s="563"/>
      <c r="BA211" s="563"/>
      <c r="BB211" s="563"/>
      <c r="BC211" s="563"/>
      <c r="BD211" s="563"/>
      <c r="BE211" s="564"/>
      <c r="BF211" s="594" t="s">
        <v>279</v>
      </c>
      <c r="BG211" s="595"/>
      <c r="BH211" s="595"/>
      <c r="BI211" s="596"/>
    </row>
    <row r="212" spans="1:69" s="27" customFormat="1" ht="55.5" customHeight="1" x14ac:dyDescent="0.4">
      <c r="A212" s="804" t="s">
        <v>413</v>
      </c>
      <c r="B212" s="804"/>
      <c r="C212" s="804"/>
      <c r="D212" s="804"/>
      <c r="E212" s="804"/>
      <c r="F212" s="804"/>
      <c r="G212" s="804"/>
      <c r="H212" s="804"/>
      <c r="I212" s="804"/>
      <c r="J212" s="804"/>
      <c r="K212" s="804"/>
      <c r="L212" s="804"/>
      <c r="M212" s="804"/>
      <c r="N212" s="804"/>
      <c r="O212" s="804"/>
      <c r="P212" s="804"/>
      <c r="Q212" s="804"/>
      <c r="R212" s="804"/>
      <c r="S212" s="804"/>
      <c r="T212" s="804"/>
      <c r="U212" s="804"/>
      <c r="V212" s="804"/>
      <c r="W212" s="804"/>
      <c r="X212" s="804"/>
      <c r="Y212" s="804"/>
      <c r="Z212" s="804"/>
      <c r="AA212" s="804"/>
      <c r="AB212" s="804"/>
      <c r="AC212" s="804"/>
      <c r="AD212" s="804"/>
      <c r="AE212" s="804"/>
      <c r="AF212" s="804"/>
      <c r="AG212" s="804"/>
      <c r="AH212" s="804"/>
      <c r="AI212" s="804"/>
      <c r="AJ212" s="804"/>
      <c r="AK212" s="804"/>
      <c r="AL212" s="804"/>
      <c r="AM212" s="804"/>
      <c r="AN212" s="804"/>
      <c r="AO212" s="804"/>
      <c r="AP212" s="804"/>
      <c r="AQ212" s="804"/>
      <c r="AR212" s="804"/>
      <c r="AS212" s="804"/>
      <c r="AT212" s="804"/>
      <c r="AU212" s="804"/>
      <c r="AV212" s="804"/>
      <c r="AW212" s="804"/>
      <c r="AX212" s="804"/>
      <c r="AY212" s="804"/>
      <c r="AZ212" s="804"/>
      <c r="BA212" s="804"/>
      <c r="BB212" s="804"/>
      <c r="BC212" s="804"/>
      <c r="BD212" s="804"/>
      <c r="BE212" s="804"/>
      <c r="BF212" s="804"/>
      <c r="BG212" s="804"/>
      <c r="BH212" s="804"/>
      <c r="BI212" s="804"/>
      <c r="BJ212" s="57"/>
      <c r="BK212" s="44"/>
      <c r="BL212" s="29"/>
      <c r="BM212" s="29"/>
    </row>
    <row r="213" spans="1:69" s="354" customFormat="1" ht="144" customHeight="1" x14ac:dyDescent="0.45">
      <c r="A213" s="805" t="s">
        <v>437</v>
      </c>
      <c r="B213" s="805"/>
      <c r="C213" s="805"/>
      <c r="D213" s="805"/>
      <c r="E213" s="805"/>
      <c r="F213" s="805"/>
      <c r="G213" s="805"/>
      <c r="H213" s="805"/>
      <c r="I213" s="805"/>
      <c r="J213" s="805"/>
      <c r="K213" s="805"/>
      <c r="L213" s="805"/>
      <c r="M213" s="805"/>
      <c r="N213" s="805"/>
      <c r="O213" s="805"/>
      <c r="P213" s="805"/>
      <c r="Q213" s="805"/>
      <c r="R213" s="805"/>
      <c r="S213" s="805"/>
      <c r="T213" s="805"/>
      <c r="U213" s="805"/>
      <c r="V213" s="805"/>
      <c r="W213" s="805"/>
      <c r="X213" s="805"/>
      <c r="Y213" s="805"/>
      <c r="Z213" s="805"/>
      <c r="AA213" s="805"/>
      <c r="AB213" s="805"/>
      <c r="AC213" s="805"/>
      <c r="AD213" s="805"/>
      <c r="AE213" s="805"/>
      <c r="AF213" s="805"/>
      <c r="AG213" s="805"/>
      <c r="AH213" s="805"/>
      <c r="AI213" s="805"/>
      <c r="AJ213" s="805"/>
      <c r="AK213" s="805"/>
      <c r="AL213" s="805"/>
      <c r="AM213" s="805"/>
      <c r="AN213" s="805"/>
      <c r="AO213" s="805"/>
      <c r="AP213" s="805"/>
      <c r="AQ213" s="805"/>
      <c r="AR213" s="805"/>
      <c r="AS213" s="805"/>
      <c r="AT213" s="805"/>
      <c r="AU213" s="805"/>
      <c r="AV213" s="805"/>
      <c r="AW213" s="805"/>
      <c r="AX213" s="805"/>
      <c r="AY213" s="805"/>
      <c r="AZ213" s="805"/>
      <c r="BA213" s="805"/>
      <c r="BB213" s="805"/>
      <c r="BC213" s="805"/>
      <c r="BD213" s="805"/>
      <c r="BE213" s="805"/>
      <c r="BF213" s="805"/>
      <c r="BG213" s="805"/>
      <c r="BH213" s="805"/>
      <c r="BI213" s="805"/>
      <c r="BJ213" s="356"/>
      <c r="BK213" s="357"/>
      <c r="BL213" s="357"/>
      <c r="BM213" s="357"/>
      <c r="BN213" s="25"/>
      <c r="BO213" s="25"/>
    </row>
    <row r="214" spans="1:69" s="27" customFormat="1" ht="33" customHeight="1" x14ac:dyDescent="0.45">
      <c r="A214" s="283" t="s">
        <v>123</v>
      </c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144"/>
      <c r="S214" s="14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79"/>
      <c r="AF214" s="25"/>
      <c r="AG214" s="284"/>
      <c r="AH214" s="284"/>
      <c r="AI214" s="785" t="s">
        <v>123</v>
      </c>
      <c r="AJ214" s="785"/>
      <c r="AK214" s="785"/>
      <c r="AL214" s="785"/>
      <c r="AM214" s="785"/>
      <c r="AN214" s="785"/>
      <c r="AO214" s="785"/>
      <c r="AP214" s="785"/>
      <c r="AQ214" s="785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84"/>
      <c r="BH214" s="284"/>
      <c r="BI214" s="24"/>
      <c r="BJ214" s="44"/>
      <c r="BK214" s="29"/>
      <c r="BL214" s="29"/>
    </row>
    <row r="215" spans="1:69" s="27" customFormat="1" ht="33" customHeight="1" x14ac:dyDescent="0.4">
      <c r="A215" s="906" t="s">
        <v>443</v>
      </c>
      <c r="B215" s="906"/>
      <c r="C215" s="906"/>
      <c r="D215" s="906"/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906"/>
      <c r="R215" s="906"/>
      <c r="S215" s="906"/>
      <c r="T215" s="906"/>
      <c r="U215" s="906"/>
      <c r="V215" s="906"/>
      <c r="W215" s="906"/>
      <c r="X215" s="906"/>
      <c r="Y215" s="906"/>
      <c r="Z215" s="906"/>
      <c r="AA215" s="906"/>
      <c r="AB215" s="906"/>
      <c r="AC215" s="906"/>
      <c r="AD215" s="906"/>
      <c r="AE215" s="906"/>
      <c r="AF215" s="907"/>
      <c r="AG215" s="907"/>
      <c r="AH215" s="907"/>
      <c r="AI215" s="908" t="s">
        <v>166</v>
      </c>
      <c r="AJ215" s="908"/>
      <c r="AK215" s="908"/>
      <c r="AL215" s="908"/>
      <c r="AM215" s="908"/>
      <c r="AN215" s="908"/>
      <c r="AO215" s="908"/>
      <c r="AP215" s="908"/>
      <c r="AQ215" s="908"/>
      <c r="AR215" s="908"/>
      <c r="AS215" s="908"/>
      <c r="AT215" s="908"/>
      <c r="AU215" s="908"/>
      <c r="AV215" s="908"/>
      <c r="AW215" s="908"/>
      <c r="AX215" s="908"/>
      <c r="AY215" s="908"/>
      <c r="AZ215" s="908"/>
      <c r="BA215" s="908"/>
      <c r="BB215" s="908"/>
      <c r="BC215" s="908"/>
      <c r="BD215" s="908"/>
      <c r="BE215" s="908"/>
      <c r="BF215" s="908"/>
      <c r="BG215" s="908"/>
      <c r="BH215" s="908"/>
      <c r="BI215" s="908"/>
      <c r="BJ215" s="44"/>
      <c r="BK215" s="29"/>
      <c r="BL215" s="29"/>
    </row>
    <row r="216" spans="1:69" s="27" customFormat="1" ht="33" customHeight="1" x14ac:dyDescent="0.45">
      <c r="A216" s="906"/>
      <c r="B216" s="906"/>
      <c r="C216" s="906"/>
      <c r="D216" s="906"/>
      <c r="E216" s="906"/>
      <c r="F216" s="906"/>
      <c r="G216" s="906"/>
      <c r="H216" s="906"/>
      <c r="I216" s="906"/>
      <c r="J216" s="906"/>
      <c r="K216" s="906"/>
      <c r="L216" s="906"/>
      <c r="M216" s="906"/>
      <c r="N216" s="906"/>
      <c r="O216" s="906"/>
      <c r="P216" s="906"/>
      <c r="Q216" s="906"/>
      <c r="R216" s="906"/>
      <c r="S216" s="906"/>
      <c r="T216" s="906"/>
      <c r="U216" s="906"/>
      <c r="V216" s="906"/>
      <c r="W216" s="906"/>
      <c r="X216" s="906"/>
      <c r="Y216" s="906"/>
      <c r="Z216" s="906"/>
      <c r="AA216" s="906"/>
      <c r="AB216" s="906"/>
      <c r="AC216" s="906"/>
      <c r="AD216" s="906"/>
      <c r="AE216" s="906"/>
      <c r="AF216" s="909"/>
      <c r="AG216" s="907"/>
      <c r="AH216" s="907"/>
      <c r="AI216" s="908"/>
      <c r="AJ216" s="908"/>
      <c r="AK216" s="908"/>
      <c r="AL216" s="908"/>
      <c r="AM216" s="908"/>
      <c r="AN216" s="908"/>
      <c r="AO216" s="908"/>
      <c r="AP216" s="908"/>
      <c r="AQ216" s="908"/>
      <c r="AR216" s="908"/>
      <c r="AS216" s="908"/>
      <c r="AT216" s="908"/>
      <c r="AU216" s="908"/>
      <c r="AV216" s="908"/>
      <c r="AW216" s="908"/>
      <c r="AX216" s="908"/>
      <c r="AY216" s="908"/>
      <c r="AZ216" s="908"/>
      <c r="BA216" s="908"/>
      <c r="BB216" s="908"/>
      <c r="BC216" s="908"/>
      <c r="BD216" s="908"/>
      <c r="BE216" s="908"/>
      <c r="BF216" s="908"/>
      <c r="BG216" s="908"/>
      <c r="BH216" s="908"/>
      <c r="BI216" s="908"/>
      <c r="BJ216" s="44"/>
      <c r="BK216" s="29"/>
      <c r="BL216" s="29"/>
    </row>
    <row r="217" spans="1:69" s="27" customFormat="1" ht="64.5" customHeight="1" x14ac:dyDescent="0.5">
      <c r="A217" s="910"/>
      <c r="B217" s="910"/>
      <c r="C217" s="910"/>
      <c r="D217" s="910"/>
      <c r="E217" s="910"/>
      <c r="F217" s="910"/>
      <c r="G217" s="910"/>
      <c r="H217" s="910"/>
      <c r="I217" s="910"/>
      <c r="J217" s="911" t="s">
        <v>444</v>
      </c>
      <c r="K217" s="911"/>
      <c r="L217" s="911"/>
      <c r="M217" s="911"/>
      <c r="N217" s="911"/>
      <c r="O217" s="911"/>
      <c r="P217" s="911"/>
      <c r="Q217" s="911"/>
      <c r="R217" s="911"/>
      <c r="S217" s="912"/>
      <c r="T217" s="912"/>
      <c r="U217" s="912"/>
      <c r="V217" s="912"/>
      <c r="W217" s="912"/>
      <c r="X217" s="912"/>
      <c r="Y217" s="912"/>
      <c r="Z217" s="912"/>
      <c r="AA217" s="912"/>
      <c r="AB217" s="912"/>
      <c r="AC217" s="912"/>
      <c r="AD217" s="907"/>
      <c r="AE217" s="913"/>
      <c r="AF217" s="909"/>
      <c r="AG217" s="907"/>
      <c r="AH217" s="907"/>
      <c r="AI217" s="914"/>
      <c r="AJ217" s="914"/>
      <c r="AK217" s="914"/>
      <c r="AL217" s="914"/>
      <c r="AM217" s="914"/>
      <c r="AN217" s="914"/>
      <c r="AO217" s="914"/>
      <c r="AP217" s="911" t="s">
        <v>168</v>
      </c>
      <c r="AQ217" s="911"/>
      <c r="AR217" s="911"/>
      <c r="AS217" s="911"/>
      <c r="AT217" s="911"/>
      <c r="AU217" s="911"/>
      <c r="AV217" s="911"/>
      <c r="AW217" s="911"/>
      <c r="AX217" s="911"/>
      <c r="AY217" s="911"/>
      <c r="AZ217" s="915"/>
      <c r="BA217" s="915"/>
      <c r="BB217" s="915"/>
      <c r="BC217" s="915"/>
      <c r="BD217" s="907"/>
      <c r="BE217" s="907"/>
      <c r="BF217" s="907"/>
      <c r="BG217" s="907"/>
      <c r="BH217" s="907"/>
      <c r="BI217" s="916"/>
      <c r="BJ217" s="44"/>
      <c r="BK217" s="29"/>
      <c r="BL217" s="29"/>
    </row>
    <row r="218" spans="1:69" s="27" customFormat="1" ht="57.75" customHeight="1" x14ac:dyDescent="0.45">
      <c r="A218" s="799" t="s">
        <v>167</v>
      </c>
      <c r="B218" s="800"/>
      <c r="C218" s="800"/>
      <c r="D218" s="800"/>
      <c r="E218" s="800"/>
      <c r="F218" s="800"/>
      <c r="G218" s="800"/>
      <c r="H218" s="800"/>
      <c r="I218" s="800"/>
      <c r="J218" s="761">
        <v>2022</v>
      </c>
      <c r="K218" s="761"/>
      <c r="L218" s="761"/>
      <c r="N218" s="132"/>
      <c r="O218" s="132"/>
      <c r="P218" s="132"/>
      <c r="Q218" s="132"/>
      <c r="R218" s="26"/>
      <c r="S218" s="26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1"/>
      <c r="AG218" s="132"/>
      <c r="AH218" s="132"/>
      <c r="AI218" s="776"/>
      <c r="AJ218" s="776"/>
      <c r="AK218" s="776"/>
      <c r="AL218" s="776"/>
      <c r="AM218" s="776"/>
      <c r="AN218" s="776"/>
      <c r="AO218" s="776"/>
      <c r="AP218" s="761">
        <v>2022</v>
      </c>
      <c r="AQ218" s="761"/>
      <c r="AR218" s="761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29"/>
      <c r="BJ218" s="44"/>
      <c r="BK218" s="29"/>
      <c r="BL218" s="29"/>
    </row>
    <row r="219" spans="1:69" s="27" customFormat="1" ht="46.5" customHeight="1" x14ac:dyDescent="0.4">
      <c r="A219" s="49"/>
      <c r="B219" s="33"/>
      <c r="C219" s="33"/>
      <c r="D219" s="33"/>
      <c r="E219" s="33"/>
      <c r="F219" s="33"/>
      <c r="G219" s="132"/>
      <c r="H219" s="32"/>
      <c r="I219" s="132"/>
      <c r="J219" s="132"/>
      <c r="K219" s="132"/>
      <c r="L219" s="132"/>
      <c r="M219" s="132"/>
      <c r="N219" s="132"/>
      <c r="O219" s="132"/>
      <c r="P219" s="132"/>
      <c r="Q219" s="132"/>
      <c r="R219" s="26"/>
      <c r="S219" s="26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1"/>
      <c r="AG219" s="132"/>
      <c r="AH219" s="132"/>
      <c r="AI219" s="132"/>
      <c r="AJ219" s="33"/>
      <c r="AK219" s="33"/>
      <c r="AL219" s="33"/>
      <c r="AM219" s="33"/>
      <c r="AN219" s="33"/>
      <c r="AO219" s="33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29"/>
      <c r="BJ219" s="44"/>
      <c r="BK219" s="29"/>
      <c r="BL219" s="29"/>
    </row>
    <row r="220" spans="1:69" s="27" customFormat="1" ht="33" customHeight="1" x14ac:dyDescent="0.45">
      <c r="A220" s="759" t="s">
        <v>169</v>
      </c>
      <c r="B220" s="759"/>
      <c r="C220" s="759"/>
      <c r="D220" s="759"/>
      <c r="E220" s="759"/>
      <c r="F220" s="759"/>
      <c r="G220" s="759"/>
      <c r="H220" s="759"/>
      <c r="I220" s="759"/>
      <c r="J220" s="759"/>
      <c r="K220" s="759"/>
      <c r="L220" s="759"/>
      <c r="M220" s="759"/>
      <c r="N220" s="759"/>
      <c r="O220" s="759"/>
      <c r="P220" s="759"/>
      <c r="Q220" s="759"/>
      <c r="R220" s="759"/>
      <c r="S220" s="759"/>
      <c r="T220" s="759"/>
      <c r="U220" s="759"/>
      <c r="V220" s="759"/>
      <c r="W220" s="759"/>
      <c r="X220" s="759"/>
      <c r="Y220" s="759"/>
      <c r="Z220" s="759"/>
      <c r="AA220" s="759"/>
      <c r="AB220" s="759"/>
      <c r="AC220" s="759"/>
      <c r="AD220" s="759"/>
      <c r="AE220" s="759"/>
      <c r="AF220" s="25"/>
      <c r="AG220" s="284"/>
      <c r="AH220" s="284"/>
      <c r="AI220" s="758" t="s">
        <v>365</v>
      </c>
      <c r="AJ220" s="758"/>
      <c r="AK220" s="758"/>
      <c r="AL220" s="758"/>
      <c r="AM220" s="758"/>
      <c r="AN220" s="758"/>
      <c r="AO220" s="758"/>
      <c r="AP220" s="758"/>
      <c r="AQ220" s="758"/>
      <c r="AR220" s="758"/>
      <c r="AS220" s="758"/>
      <c r="AT220" s="758"/>
      <c r="AU220" s="758"/>
      <c r="AV220" s="758"/>
      <c r="AW220" s="758"/>
      <c r="AX220" s="758"/>
      <c r="AY220" s="758"/>
      <c r="AZ220" s="758"/>
      <c r="BA220" s="758"/>
      <c r="BB220" s="758"/>
      <c r="BC220" s="758"/>
      <c r="BD220" s="758"/>
      <c r="BE220" s="758"/>
      <c r="BF220" s="758"/>
      <c r="BG220" s="758"/>
      <c r="BH220" s="758"/>
      <c r="BI220" s="758"/>
      <c r="BJ220" s="44"/>
      <c r="BK220" s="29"/>
      <c r="BL220" s="29"/>
    </row>
    <row r="221" spans="1:69" s="27" customFormat="1" ht="50.25" customHeight="1" x14ac:dyDescent="0.45">
      <c r="A221" s="759"/>
      <c r="B221" s="759"/>
      <c r="C221" s="759"/>
      <c r="D221" s="759"/>
      <c r="E221" s="759"/>
      <c r="F221" s="759"/>
      <c r="G221" s="759"/>
      <c r="H221" s="759"/>
      <c r="I221" s="759"/>
      <c r="J221" s="759"/>
      <c r="K221" s="759"/>
      <c r="L221" s="759"/>
      <c r="M221" s="759"/>
      <c r="N221" s="759"/>
      <c r="O221" s="759"/>
      <c r="P221" s="759"/>
      <c r="Q221" s="759"/>
      <c r="R221" s="759"/>
      <c r="S221" s="759"/>
      <c r="T221" s="759"/>
      <c r="U221" s="759"/>
      <c r="V221" s="759"/>
      <c r="W221" s="759"/>
      <c r="X221" s="759"/>
      <c r="Y221" s="759"/>
      <c r="Z221" s="759"/>
      <c r="AA221" s="759"/>
      <c r="AB221" s="759"/>
      <c r="AC221" s="759"/>
      <c r="AD221" s="759"/>
      <c r="AE221" s="759"/>
      <c r="AF221" s="25"/>
      <c r="AG221" s="284"/>
      <c r="AH221" s="284"/>
      <c r="AI221" s="758"/>
      <c r="AJ221" s="758"/>
      <c r="AK221" s="758"/>
      <c r="AL221" s="758"/>
      <c r="AM221" s="758"/>
      <c r="AN221" s="758"/>
      <c r="AO221" s="758"/>
      <c r="AP221" s="758"/>
      <c r="AQ221" s="758"/>
      <c r="AR221" s="758"/>
      <c r="AS221" s="758"/>
      <c r="AT221" s="758"/>
      <c r="AU221" s="758"/>
      <c r="AV221" s="758"/>
      <c r="AW221" s="758"/>
      <c r="AX221" s="758"/>
      <c r="AY221" s="758"/>
      <c r="AZ221" s="758"/>
      <c r="BA221" s="758"/>
      <c r="BB221" s="758"/>
      <c r="BC221" s="758"/>
      <c r="BD221" s="758"/>
      <c r="BE221" s="758"/>
      <c r="BF221" s="758"/>
      <c r="BG221" s="758"/>
      <c r="BH221" s="758"/>
      <c r="BI221" s="758"/>
      <c r="BJ221" s="45"/>
      <c r="BK221" s="29"/>
      <c r="BL221" s="29"/>
    </row>
    <row r="222" spans="1:69" s="27" customFormat="1" ht="59.25" customHeight="1" x14ac:dyDescent="0.5">
      <c r="A222" s="792"/>
      <c r="B222" s="792"/>
      <c r="C222" s="792"/>
      <c r="D222" s="792"/>
      <c r="E222" s="792"/>
      <c r="F222" s="792"/>
      <c r="G222" s="792"/>
      <c r="H222" s="792"/>
      <c r="I222" s="792"/>
      <c r="J222" s="615" t="s">
        <v>170</v>
      </c>
      <c r="K222" s="615"/>
      <c r="L222" s="615"/>
      <c r="M222" s="615"/>
      <c r="N222" s="615"/>
      <c r="O222" s="615"/>
      <c r="P222" s="615"/>
      <c r="Q222" s="615"/>
      <c r="R222" s="61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284"/>
      <c r="AE222" s="279"/>
      <c r="AF222" s="25"/>
      <c r="AG222" s="284"/>
      <c r="AH222" s="284"/>
      <c r="AI222" s="792"/>
      <c r="AJ222" s="792"/>
      <c r="AK222" s="792"/>
      <c r="AL222" s="792"/>
      <c r="AM222" s="792"/>
      <c r="AN222" s="792"/>
      <c r="AO222" s="792"/>
      <c r="AP222" s="784" t="s">
        <v>171</v>
      </c>
      <c r="AQ222" s="784"/>
      <c r="AR222" s="784"/>
      <c r="AS222" s="784"/>
      <c r="AT222" s="784"/>
      <c r="AU222" s="784"/>
      <c r="AV222" s="280"/>
      <c r="AW222" s="280"/>
      <c r="AX222" s="285"/>
      <c r="AY222" s="285"/>
      <c r="AZ222" s="285"/>
      <c r="BA222" s="285"/>
      <c r="BB222" s="285"/>
      <c r="BC222" s="285"/>
      <c r="BD222" s="285"/>
      <c r="BE222" s="285"/>
      <c r="BF222" s="285"/>
      <c r="BG222" s="285"/>
      <c r="BH222" s="285"/>
      <c r="BI222" s="146"/>
      <c r="BJ222" s="45"/>
      <c r="BK222" s="29"/>
      <c r="BL222" s="29"/>
    </row>
    <row r="223" spans="1:69" s="27" customFormat="1" ht="60.75" customHeight="1" x14ac:dyDescent="0.45">
      <c r="A223" s="799" t="s">
        <v>167</v>
      </c>
      <c r="B223" s="800"/>
      <c r="C223" s="800"/>
      <c r="D223" s="800"/>
      <c r="E223" s="800"/>
      <c r="F223" s="800"/>
      <c r="G223" s="800"/>
      <c r="H223" s="800"/>
      <c r="I223" s="800"/>
      <c r="J223" s="761">
        <v>2022</v>
      </c>
      <c r="K223" s="761"/>
      <c r="L223" s="761"/>
      <c r="AD223" s="132"/>
      <c r="AE223" s="131"/>
      <c r="AG223" s="132"/>
      <c r="AH223" s="132"/>
      <c r="AI223" s="796" t="s">
        <v>167</v>
      </c>
      <c r="AJ223" s="797"/>
      <c r="AK223" s="797"/>
      <c r="AL223" s="797"/>
      <c r="AM223" s="797"/>
      <c r="AN223" s="797"/>
      <c r="AO223" s="797"/>
      <c r="AP223" s="761">
        <v>2022</v>
      </c>
      <c r="AQ223" s="761"/>
      <c r="AR223" s="761"/>
      <c r="AS223" s="131"/>
      <c r="AT223" s="131"/>
      <c r="AU223" s="131"/>
      <c r="AV223" s="131"/>
      <c r="AW223" s="1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132"/>
      <c r="BI223" s="29"/>
      <c r="BJ223" s="45"/>
      <c r="BK223" s="29"/>
      <c r="BL223" s="29"/>
    </row>
    <row r="224" spans="1:69" s="27" customFormat="1" ht="48" customHeight="1" x14ac:dyDescent="0.45">
      <c r="A224" s="46"/>
      <c r="AD224" s="132"/>
      <c r="AE224" s="131"/>
      <c r="AG224" s="132"/>
      <c r="AH224" s="132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132"/>
      <c r="BI224" s="37"/>
      <c r="BJ224" s="44"/>
      <c r="BK224" s="29"/>
      <c r="BL224" s="29"/>
    </row>
    <row r="225" spans="1:64" s="27" customFormat="1" ht="51" customHeight="1" x14ac:dyDescent="0.45">
      <c r="A225" s="457" t="s">
        <v>332</v>
      </c>
      <c r="B225" s="457"/>
      <c r="C225" s="457"/>
      <c r="D225" s="457"/>
      <c r="E225" s="457"/>
      <c r="F225" s="457"/>
      <c r="G225" s="457"/>
      <c r="H225" s="457"/>
      <c r="I225" s="457"/>
      <c r="J225" s="457"/>
      <c r="K225" s="457"/>
      <c r="L225" s="457"/>
      <c r="M225" s="457"/>
      <c r="N225" s="457"/>
      <c r="O225" s="457"/>
      <c r="P225" s="457"/>
      <c r="Q225" s="457"/>
      <c r="R225" s="457"/>
      <c r="S225" s="457"/>
      <c r="T225" s="457"/>
      <c r="U225" s="457"/>
      <c r="V225" s="457"/>
      <c r="W225" s="457"/>
      <c r="X225" s="457"/>
      <c r="Y225" s="457"/>
      <c r="Z225" s="457"/>
      <c r="AA225" s="457"/>
      <c r="AB225" s="457"/>
      <c r="AC225" s="457"/>
      <c r="AD225" s="457"/>
      <c r="AE225" s="457"/>
      <c r="AF225" s="25"/>
      <c r="AG225" s="284"/>
      <c r="AH225" s="284"/>
      <c r="AI225" s="789" t="s">
        <v>124</v>
      </c>
      <c r="AJ225" s="789"/>
      <c r="AK225" s="789"/>
      <c r="AL225" s="789"/>
      <c r="AM225" s="789"/>
      <c r="AN225" s="789"/>
      <c r="AO225" s="789"/>
      <c r="AP225" s="789"/>
      <c r="AQ225" s="789"/>
      <c r="AR225" s="789"/>
      <c r="AS225" s="789"/>
      <c r="AT225" s="789"/>
      <c r="AU225" s="789"/>
      <c r="AV225" s="789"/>
      <c r="AW225" s="789"/>
      <c r="AX225" s="789"/>
      <c r="AY225" s="789"/>
      <c r="AZ225" s="789"/>
      <c r="BA225" s="789"/>
      <c r="BB225" s="789"/>
      <c r="BC225" s="789"/>
      <c r="BD225" s="789"/>
      <c r="BE225" s="789"/>
      <c r="BF225" s="789"/>
      <c r="BG225" s="789"/>
      <c r="BH225" s="789"/>
      <c r="BI225" s="789"/>
      <c r="BJ225" s="44"/>
      <c r="BK225" s="29"/>
      <c r="BL225" s="29"/>
    </row>
    <row r="226" spans="1:64" s="27" customFormat="1" ht="33" customHeight="1" x14ac:dyDescent="0.45">
      <c r="A226" s="457"/>
      <c r="B226" s="457"/>
      <c r="C226" s="457"/>
      <c r="D226" s="457"/>
      <c r="E226" s="457"/>
      <c r="F226" s="457"/>
      <c r="G226" s="457"/>
      <c r="H226" s="457"/>
      <c r="I226" s="457"/>
      <c r="J226" s="457"/>
      <c r="K226" s="457"/>
      <c r="L226" s="457"/>
      <c r="M226" s="457"/>
      <c r="N226" s="457"/>
      <c r="O226" s="457"/>
      <c r="P226" s="457"/>
      <c r="Q226" s="457"/>
      <c r="R226" s="457"/>
      <c r="S226" s="457"/>
      <c r="T226" s="457"/>
      <c r="U226" s="457"/>
      <c r="V226" s="457"/>
      <c r="W226" s="457"/>
      <c r="X226" s="457"/>
      <c r="Y226" s="457"/>
      <c r="Z226" s="457"/>
      <c r="AA226" s="457"/>
      <c r="AB226" s="457"/>
      <c r="AC226" s="457"/>
      <c r="AD226" s="457"/>
      <c r="AE226" s="457"/>
      <c r="AF226" s="25"/>
      <c r="AG226" s="284"/>
      <c r="AH226" s="284"/>
      <c r="AI226" s="789"/>
      <c r="AJ226" s="789"/>
      <c r="AK226" s="789"/>
      <c r="AL226" s="789"/>
      <c r="AM226" s="789"/>
      <c r="AN226" s="789"/>
      <c r="AO226" s="789"/>
      <c r="AP226" s="789"/>
      <c r="AQ226" s="789"/>
      <c r="AR226" s="789"/>
      <c r="AS226" s="789"/>
      <c r="AT226" s="789"/>
      <c r="AU226" s="789"/>
      <c r="AV226" s="789"/>
      <c r="AW226" s="789"/>
      <c r="AX226" s="789"/>
      <c r="AY226" s="789"/>
      <c r="AZ226" s="789"/>
      <c r="BA226" s="789"/>
      <c r="BB226" s="789"/>
      <c r="BC226" s="789"/>
      <c r="BD226" s="789"/>
      <c r="BE226" s="789"/>
      <c r="BF226" s="789"/>
      <c r="BG226" s="789"/>
      <c r="BH226" s="789"/>
      <c r="BI226" s="789"/>
      <c r="BJ226" s="44"/>
      <c r="BK226" s="29"/>
      <c r="BL226" s="29"/>
    </row>
    <row r="227" spans="1:64" s="27" customFormat="1" ht="33" customHeight="1" x14ac:dyDescent="0.5">
      <c r="A227" s="792"/>
      <c r="B227" s="792"/>
      <c r="C227" s="792"/>
      <c r="D227" s="792"/>
      <c r="E227" s="792"/>
      <c r="F227" s="792"/>
      <c r="G227" s="792"/>
      <c r="H227" s="792"/>
      <c r="I227" s="792"/>
      <c r="J227" s="759" t="s">
        <v>415</v>
      </c>
      <c r="K227" s="759"/>
      <c r="L227" s="759"/>
      <c r="M227" s="759"/>
      <c r="N227" s="759"/>
      <c r="O227" s="759"/>
      <c r="P227" s="759"/>
      <c r="Q227" s="759"/>
      <c r="R227" s="759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84"/>
      <c r="AE227" s="279"/>
      <c r="AF227" s="25"/>
      <c r="AG227" s="284"/>
      <c r="AH227" s="284"/>
      <c r="AI227" s="792"/>
      <c r="AJ227" s="792"/>
      <c r="AK227" s="792"/>
      <c r="AL227" s="792"/>
      <c r="AM227" s="792"/>
      <c r="AN227" s="792"/>
      <c r="AO227" s="792"/>
      <c r="AP227" s="798" t="s">
        <v>438</v>
      </c>
      <c r="AQ227" s="798"/>
      <c r="AR227" s="798"/>
      <c r="AS227" s="798"/>
      <c r="AT227" s="798"/>
      <c r="AU227" s="798"/>
      <c r="AV227" s="279"/>
      <c r="AW227" s="279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284"/>
      <c r="BI227" s="40"/>
      <c r="BJ227" s="44"/>
      <c r="BK227" s="29"/>
      <c r="BL227" s="29"/>
    </row>
    <row r="228" spans="1:64" s="27" customFormat="1" ht="57" customHeight="1" x14ac:dyDescent="0.45">
      <c r="A228" s="763"/>
      <c r="B228" s="763"/>
      <c r="C228" s="763"/>
      <c r="D228" s="763"/>
      <c r="E228" s="763"/>
      <c r="F228" s="763"/>
      <c r="G228" s="763"/>
      <c r="H228" s="763"/>
      <c r="I228" s="763"/>
      <c r="J228" s="761">
        <v>2022</v>
      </c>
      <c r="K228" s="761"/>
      <c r="L228" s="761"/>
      <c r="AD228" s="132"/>
      <c r="AE228" s="131"/>
      <c r="AG228" s="132"/>
      <c r="AH228" s="132"/>
      <c r="AI228" s="797"/>
      <c r="AJ228" s="797"/>
      <c r="AK228" s="797"/>
      <c r="AL228" s="797"/>
      <c r="AM228" s="797"/>
      <c r="AN228" s="797"/>
      <c r="AO228" s="797"/>
      <c r="AP228" s="761">
        <v>2022</v>
      </c>
      <c r="AQ228" s="761"/>
      <c r="AR228" s="761"/>
      <c r="AW228" s="1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132"/>
      <c r="BI228" s="28"/>
      <c r="BJ228" s="44"/>
      <c r="BK228" s="29"/>
      <c r="BL228" s="29"/>
    </row>
    <row r="229" spans="1:64" s="27" customFormat="1" ht="33" customHeight="1" x14ac:dyDescent="0.45">
      <c r="P229" s="131"/>
      <c r="Q229" s="132"/>
      <c r="R229" s="26"/>
      <c r="S229" s="26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1"/>
      <c r="AG229" s="132"/>
      <c r="AH229" s="132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132"/>
      <c r="BI229" s="28"/>
      <c r="BJ229" s="44"/>
      <c r="BK229" s="29"/>
      <c r="BL229" s="29"/>
    </row>
    <row r="230" spans="1:64" s="27" customFormat="1" ht="33" customHeight="1" x14ac:dyDescent="0.45">
      <c r="A230" s="719" t="s">
        <v>172</v>
      </c>
      <c r="B230" s="719"/>
      <c r="C230" s="719"/>
      <c r="D230" s="719"/>
      <c r="E230" s="719"/>
      <c r="F230" s="719"/>
      <c r="G230" s="719"/>
      <c r="H230" s="719"/>
      <c r="I230" s="719"/>
      <c r="J230" s="719"/>
      <c r="K230" s="719"/>
      <c r="L230" s="719"/>
      <c r="M230" s="719"/>
      <c r="N230" s="719"/>
      <c r="O230" s="719"/>
      <c r="P230" s="719"/>
      <c r="Q230" s="719"/>
      <c r="R230" s="719"/>
      <c r="S230" s="719"/>
      <c r="T230" s="719"/>
      <c r="U230" s="719"/>
      <c r="V230" s="719"/>
      <c r="W230" s="719"/>
      <c r="X230" s="719"/>
      <c r="Y230" s="719"/>
      <c r="Z230" s="719"/>
      <c r="AA230" s="719"/>
      <c r="AB230" s="719"/>
      <c r="AC230" s="719"/>
      <c r="AD230" s="132"/>
      <c r="AE230" s="131"/>
      <c r="AG230" s="132"/>
      <c r="AH230" s="132"/>
      <c r="AI230" s="131"/>
      <c r="AJ230" s="47"/>
      <c r="AK230" s="47"/>
      <c r="AL230" s="47"/>
      <c r="AM230" s="47"/>
      <c r="AN230" s="47"/>
      <c r="AO230" s="47"/>
      <c r="AP230" s="47"/>
      <c r="AX230" s="31"/>
      <c r="AY230" s="31"/>
      <c r="AZ230" s="31"/>
      <c r="BA230" s="31"/>
      <c r="BB230" s="31"/>
      <c r="BC230" s="31"/>
      <c r="BD230" s="31"/>
      <c r="BE230" s="31"/>
      <c r="BF230" s="31"/>
      <c r="BG230" s="132"/>
      <c r="BH230" s="132"/>
      <c r="BI230" s="28"/>
      <c r="BJ230" s="44"/>
      <c r="BK230" s="29"/>
      <c r="BL230" s="29"/>
    </row>
    <row r="231" spans="1:64" s="27" customFormat="1" ht="33" customHeight="1" x14ac:dyDescent="0.45">
      <c r="A231" s="719"/>
      <c r="B231" s="719"/>
      <c r="C231" s="719"/>
      <c r="D231" s="719"/>
      <c r="E231" s="719"/>
      <c r="F231" s="719"/>
      <c r="G231" s="719"/>
      <c r="H231" s="719"/>
      <c r="I231" s="719"/>
      <c r="J231" s="719"/>
      <c r="K231" s="719"/>
      <c r="L231" s="719"/>
      <c r="M231" s="719"/>
      <c r="N231" s="719"/>
      <c r="O231" s="719"/>
      <c r="P231" s="719"/>
      <c r="Q231" s="719"/>
      <c r="R231" s="719"/>
      <c r="S231" s="719"/>
      <c r="T231" s="719"/>
      <c r="U231" s="719"/>
      <c r="V231" s="719"/>
      <c r="W231" s="719"/>
      <c r="X231" s="719"/>
      <c r="Y231" s="719"/>
      <c r="Z231" s="719"/>
      <c r="AA231" s="719"/>
      <c r="AB231" s="719"/>
      <c r="AC231" s="719"/>
      <c r="AD231" s="132"/>
      <c r="AE231" s="131"/>
      <c r="AG231" s="132"/>
      <c r="AH231" s="132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9"/>
      <c r="AT231" s="49"/>
      <c r="AU231" s="49"/>
      <c r="AV231" s="49"/>
      <c r="AW231" s="34"/>
      <c r="AX231" s="34"/>
      <c r="AY231" s="34"/>
      <c r="AZ231" s="34"/>
      <c r="BA231" s="34"/>
      <c r="BB231" s="34"/>
      <c r="BC231" s="34"/>
      <c r="BD231" s="132"/>
      <c r="BE231" s="132"/>
      <c r="BF231" s="132"/>
      <c r="BG231" s="132"/>
      <c r="BH231" s="132"/>
      <c r="BI231" s="28"/>
      <c r="BJ231" s="44"/>
      <c r="BK231" s="29"/>
      <c r="BL231" s="29"/>
    </row>
    <row r="232" spans="1:64" s="27" customFormat="1" ht="33" customHeight="1" x14ac:dyDescent="0.45">
      <c r="A232" s="143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132"/>
      <c r="AE232" s="131"/>
      <c r="AG232" s="132"/>
      <c r="AH232" s="132"/>
      <c r="AI232" s="131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131"/>
      <c r="BD232" s="132"/>
      <c r="BE232" s="132"/>
      <c r="BF232" s="132"/>
      <c r="BG232" s="132"/>
      <c r="BH232" s="132"/>
      <c r="BI232" s="28"/>
      <c r="BJ232" s="44"/>
      <c r="BK232" s="29"/>
      <c r="BL232" s="29"/>
    </row>
    <row r="233" spans="1:64" s="25" customFormat="1" ht="33" customHeight="1" x14ac:dyDescent="0.5">
      <c r="A233" s="795" t="s">
        <v>414</v>
      </c>
      <c r="B233" s="795"/>
      <c r="C233" s="795"/>
      <c r="D233" s="795"/>
      <c r="E233" s="795"/>
      <c r="F233" s="795"/>
      <c r="G233" s="795"/>
      <c r="H233" s="795"/>
      <c r="I233" s="795"/>
      <c r="J233" s="795"/>
      <c r="K233" s="795"/>
      <c r="L233" s="795"/>
      <c r="M233" s="795"/>
      <c r="N233" s="795"/>
      <c r="O233" s="795"/>
      <c r="P233" s="795"/>
      <c r="Q233" s="795"/>
      <c r="R233" s="795"/>
      <c r="S233" s="795"/>
      <c r="T233" s="795"/>
      <c r="U233" s="795"/>
      <c r="V233" s="795"/>
      <c r="W233" s="795"/>
      <c r="X233" s="795"/>
      <c r="Y233" s="795"/>
      <c r="Z233" s="795"/>
      <c r="AA233" s="795"/>
      <c r="AB233" s="795"/>
      <c r="AD233" s="132"/>
      <c r="AE233" s="131"/>
      <c r="AG233" s="284"/>
      <c r="AH233" s="284"/>
      <c r="AI233" s="279"/>
      <c r="AJ233" s="42"/>
      <c r="AK233" s="42"/>
      <c r="AL233" s="42"/>
      <c r="AM233" s="42"/>
      <c r="AN233" s="42"/>
      <c r="AO233" s="42"/>
      <c r="AP233" s="43"/>
      <c r="AQ233" s="43"/>
      <c r="AR233" s="43"/>
      <c r="AS233" s="41"/>
      <c r="AT233" s="41"/>
      <c r="AU233" s="41"/>
      <c r="AV233" s="41"/>
      <c r="BD233" s="284"/>
      <c r="BE233" s="284"/>
      <c r="BF233" s="284"/>
      <c r="BG233" s="284"/>
      <c r="BH233" s="284"/>
      <c r="BI233" s="40"/>
      <c r="BJ233" s="39"/>
      <c r="BK233" s="24"/>
      <c r="BL233" s="24"/>
    </row>
    <row r="234" spans="1:64" s="25" customFormat="1" ht="33" customHeight="1" x14ac:dyDescent="0.5">
      <c r="A234" s="278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  <c r="AA234" s="278"/>
      <c r="AB234" s="278"/>
      <c r="AD234" s="132"/>
      <c r="AE234" s="131"/>
      <c r="AG234" s="284"/>
      <c r="AH234" s="284"/>
      <c r="AI234" s="279"/>
      <c r="AJ234" s="42"/>
      <c r="AK234" s="42"/>
      <c r="AL234" s="42"/>
      <c r="AM234" s="42"/>
      <c r="AN234" s="42"/>
      <c r="AO234" s="42"/>
      <c r="AP234" s="43"/>
      <c r="AQ234" s="43"/>
      <c r="AR234" s="43"/>
      <c r="AS234" s="41"/>
      <c r="AT234" s="41"/>
      <c r="AU234" s="41"/>
      <c r="AV234" s="41"/>
      <c r="BD234" s="284"/>
      <c r="BE234" s="284"/>
      <c r="BF234" s="284"/>
      <c r="BG234" s="284"/>
      <c r="BH234" s="284"/>
      <c r="BI234" s="40"/>
      <c r="BJ234" s="39"/>
      <c r="BK234" s="24"/>
      <c r="BL234" s="24"/>
    </row>
    <row r="235" spans="1:64" s="25" customFormat="1" ht="33" customHeight="1" x14ac:dyDescent="0.5">
      <c r="AG235" s="284"/>
      <c r="AH235" s="284"/>
      <c r="AI235" s="279"/>
      <c r="AJ235" s="42"/>
      <c r="AK235" s="42"/>
      <c r="AL235" s="42"/>
      <c r="AM235" s="42"/>
      <c r="AN235" s="42"/>
      <c r="AO235" s="42"/>
      <c r="AP235" s="43"/>
      <c r="AQ235" s="43"/>
      <c r="AR235" s="43"/>
      <c r="AS235" s="41"/>
      <c r="AT235" s="41"/>
      <c r="AU235" s="41"/>
      <c r="AV235" s="41"/>
      <c r="BD235" s="284"/>
      <c r="BE235" s="284"/>
      <c r="BF235" s="284"/>
      <c r="BG235" s="284"/>
      <c r="BH235" s="284"/>
      <c r="BI235" s="40"/>
      <c r="BJ235" s="39"/>
      <c r="BK235" s="24"/>
      <c r="BL235" s="24"/>
    </row>
    <row r="236" spans="1:64" s="18" customFormat="1" x14ac:dyDescent="0.2">
      <c r="R236" s="35"/>
      <c r="S236" s="35"/>
      <c r="BF236" s="36"/>
      <c r="BG236" s="36"/>
      <c r="BH236" s="36"/>
      <c r="BI236" s="36"/>
    </row>
    <row r="237" spans="1:64" s="18" customFormat="1" x14ac:dyDescent="0.2">
      <c r="R237" s="35"/>
      <c r="S237" s="35"/>
      <c r="BF237" s="36"/>
      <c r="BG237" s="36"/>
      <c r="BH237" s="36"/>
      <c r="BI237" s="36"/>
    </row>
    <row r="238" spans="1:64" s="18" customFormat="1" x14ac:dyDescent="0.2">
      <c r="R238" s="35"/>
      <c r="S238" s="35"/>
      <c r="BF238" s="36"/>
      <c r="BG238" s="36"/>
      <c r="BH238" s="36"/>
      <c r="BI238" s="36"/>
    </row>
    <row r="239" spans="1:64" s="18" customFormat="1" x14ac:dyDescent="0.2">
      <c r="R239" s="35"/>
      <c r="S239" s="35"/>
      <c r="BF239" s="36"/>
      <c r="BG239" s="36"/>
      <c r="BH239" s="36"/>
      <c r="BI239" s="36"/>
    </row>
    <row r="240" spans="1:64" s="18" customFormat="1" x14ac:dyDescent="0.2">
      <c r="R240" s="35"/>
      <c r="S240" s="35"/>
      <c r="BF240" s="36"/>
      <c r="BG240" s="36"/>
      <c r="BH240" s="36"/>
      <c r="BI240" s="36"/>
    </row>
    <row r="241" spans="18:61" s="18" customFormat="1" x14ac:dyDescent="0.2">
      <c r="R241" s="35"/>
      <c r="S241" s="35"/>
      <c r="BF241" s="36"/>
      <c r="BG241" s="36"/>
      <c r="BH241" s="36"/>
      <c r="BI241" s="36"/>
    </row>
    <row r="242" spans="18:61" s="18" customFormat="1" x14ac:dyDescent="0.2">
      <c r="R242" s="35"/>
      <c r="S242" s="35"/>
      <c r="BF242" s="36"/>
      <c r="BG242" s="36"/>
      <c r="BH242" s="36"/>
      <c r="BI242" s="36"/>
    </row>
    <row r="243" spans="18:61" s="18" customFormat="1" x14ac:dyDescent="0.2">
      <c r="R243" s="35"/>
      <c r="S243" s="35"/>
      <c r="BF243" s="36"/>
      <c r="BG243" s="36"/>
      <c r="BH243" s="36"/>
      <c r="BI243" s="36"/>
    </row>
    <row r="244" spans="18:61" s="18" customFormat="1" x14ac:dyDescent="0.2">
      <c r="R244" s="35"/>
      <c r="S244" s="35"/>
      <c r="BF244" s="36"/>
      <c r="BG244" s="36"/>
      <c r="BH244" s="36"/>
      <c r="BI244" s="36"/>
    </row>
    <row r="245" spans="18:61" s="18" customFormat="1" x14ac:dyDescent="0.2">
      <c r="R245" s="35"/>
      <c r="S245" s="35"/>
      <c r="BF245" s="36"/>
      <c r="BG245" s="36"/>
      <c r="BH245" s="36"/>
      <c r="BI245" s="36"/>
    </row>
    <row r="246" spans="18:61" s="18" customFormat="1" x14ac:dyDescent="0.2">
      <c r="R246" s="35"/>
      <c r="S246" s="35"/>
      <c r="BF246" s="36"/>
      <c r="BG246" s="36"/>
      <c r="BH246" s="36"/>
      <c r="BI246" s="36"/>
    </row>
    <row r="247" spans="18:61" s="18" customFormat="1" x14ac:dyDescent="0.2">
      <c r="R247" s="35"/>
      <c r="S247" s="35"/>
      <c r="BF247" s="36"/>
      <c r="BG247" s="36"/>
      <c r="BH247" s="36"/>
      <c r="BI247" s="36"/>
    </row>
    <row r="248" spans="18:61" s="18" customFormat="1" x14ac:dyDescent="0.2">
      <c r="R248" s="35"/>
      <c r="S248" s="35"/>
      <c r="BF248" s="36"/>
      <c r="BG248" s="36"/>
      <c r="BH248" s="36"/>
      <c r="BI248" s="36"/>
    </row>
    <row r="249" spans="18:61" s="18" customFormat="1" x14ac:dyDescent="0.2">
      <c r="R249" s="35"/>
      <c r="S249" s="35"/>
      <c r="BF249" s="36"/>
      <c r="BG249" s="36"/>
      <c r="BH249" s="36"/>
      <c r="BI249" s="36"/>
    </row>
    <row r="250" spans="18:61" s="18" customFormat="1" x14ac:dyDescent="0.2">
      <c r="R250" s="35"/>
      <c r="S250" s="35"/>
      <c r="BF250" s="36"/>
      <c r="BG250" s="36"/>
      <c r="BH250" s="36"/>
      <c r="BI250" s="36"/>
    </row>
    <row r="251" spans="18:61" s="18" customFormat="1" x14ac:dyDescent="0.2">
      <c r="R251" s="35"/>
      <c r="S251" s="35"/>
      <c r="BF251" s="36"/>
      <c r="BG251" s="36"/>
      <c r="BH251" s="36"/>
      <c r="BI251" s="36"/>
    </row>
    <row r="252" spans="18:61" s="18" customFormat="1" x14ac:dyDescent="0.2">
      <c r="R252" s="35"/>
      <c r="S252" s="35"/>
      <c r="BF252" s="36"/>
      <c r="BG252" s="36"/>
      <c r="BH252" s="36"/>
      <c r="BI252" s="36"/>
    </row>
    <row r="253" spans="18:61" s="18" customFormat="1" x14ac:dyDescent="0.2">
      <c r="R253" s="35"/>
      <c r="S253" s="35"/>
      <c r="BF253" s="36"/>
      <c r="BG253" s="36"/>
      <c r="BH253" s="36"/>
      <c r="BI253" s="36"/>
    </row>
    <row r="254" spans="18:61" s="18" customFormat="1" x14ac:dyDescent="0.2">
      <c r="R254" s="35"/>
      <c r="S254" s="35"/>
      <c r="BF254" s="36"/>
      <c r="BG254" s="36"/>
      <c r="BH254" s="36"/>
      <c r="BI254" s="36"/>
    </row>
    <row r="255" spans="18:61" s="18" customFormat="1" x14ac:dyDescent="0.2">
      <c r="R255" s="35"/>
      <c r="S255" s="35"/>
      <c r="BF255" s="36"/>
      <c r="BG255" s="36"/>
      <c r="BH255" s="36"/>
      <c r="BI255" s="36"/>
    </row>
    <row r="256" spans="18:61" s="18" customFormat="1" x14ac:dyDescent="0.2">
      <c r="R256" s="35"/>
      <c r="S256" s="35"/>
      <c r="BF256" s="36"/>
      <c r="BG256" s="36"/>
      <c r="BH256" s="36"/>
      <c r="BI256" s="36"/>
    </row>
    <row r="257" spans="18:61" s="18" customFormat="1" x14ac:dyDescent="0.2">
      <c r="R257" s="35"/>
      <c r="S257" s="35"/>
      <c r="BF257" s="36"/>
      <c r="BG257" s="36"/>
      <c r="BH257" s="36"/>
      <c r="BI257" s="36"/>
    </row>
    <row r="258" spans="18:61" s="18" customFormat="1" x14ac:dyDescent="0.2">
      <c r="R258" s="35"/>
      <c r="S258" s="35"/>
      <c r="BF258" s="36"/>
      <c r="BG258" s="36"/>
      <c r="BH258" s="36"/>
      <c r="BI258" s="36"/>
    </row>
    <row r="259" spans="18:61" s="18" customFormat="1" x14ac:dyDescent="0.2">
      <c r="R259" s="35"/>
      <c r="S259" s="35"/>
      <c r="BF259" s="36"/>
      <c r="BG259" s="36"/>
      <c r="BH259" s="36"/>
      <c r="BI259" s="36"/>
    </row>
    <row r="260" spans="18:61" s="18" customFormat="1" x14ac:dyDescent="0.2">
      <c r="R260" s="35"/>
      <c r="S260" s="35"/>
      <c r="BF260" s="36"/>
      <c r="BG260" s="36"/>
      <c r="BH260" s="36"/>
      <c r="BI260" s="36"/>
    </row>
    <row r="261" spans="18:61" s="18" customFormat="1" x14ac:dyDescent="0.2">
      <c r="R261" s="35"/>
      <c r="S261" s="35"/>
      <c r="BF261" s="36"/>
      <c r="BG261" s="36"/>
      <c r="BH261" s="36"/>
      <c r="BI261" s="36"/>
    </row>
    <row r="262" spans="18:61" s="18" customFormat="1" x14ac:dyDescent="0.2">
      <c r="R262" s="35"/>
      <c r="S262" s="35"/>
      <c r="BF262" s="36"/>
      <c r="BG262" s="36"/>
      <c r="BH262" s="36"/>
      <c r="BI262" s="36"/>
    </row>
    <row r="263" spans="18:61" s="18" customFormat="1" x14ac:dyDescent="0.2">
      <c r="R263" s="35"/>
      <c r="S263" s="35"/>
      <c r="BF263" s="36"/>
      <c r="BG263" s="36"/>
      <c r="BH263" s="36"/>
      <c r="BI263" s="36"/>
    </row>
    <row r="264" spans="18:61" s="18" customFormat="1" x14ac:dyDescent="0.2">
      <c r="R264" s="35"/>
      <c r="S264" s="35"/>
      <c r="BF264" s="36"/>
      <c r="BG264" s="36"/>
      <c r="BH264" s="36"/>
      <c r="BI264" s="36"/>
    </row>
    <row r="265" spans="18:61" s="18" customFormat="1" x14ac:dyDescent="0.2">
      <c r="R265" s="35"/>
      <c r="S265" s="35"/>
      <c r="BF265" s="36"/>
      <c r="BG265" s="36"/>
      <c r="BH265" s="36"/>
      <c r="BI265" s="36"/>
    </row>
    <row r="266" spans="18:61" s="18" customFormat="1" x14ac:dyDescent="0.2">
      <c r="R266" s="35"/>
      <c r="S266" s="35"/>
      <c r="BF266" s="36"/>
      <c r="BG266" s="36"/>
      <c r="BH266" s="36"/>
      <c r="BI266" s="36"/>
    </row>
    <row r="267" spans="18:61" s="18" customFormat="1" x14ac:dyDescent="0.2">
      <c r="R267" s="35"/>
      <c r="S267" s="35"/>
      <c r="BF267" s="36"/>
      <c r="BG267" s="36"/>
      <c r="BH267" s="36"/>
      <c r="BI267" s="36"/>
    </row>
    <row r="268" spans="18:61" s="18" customFormat="1" x14ac:dyDescent="0.2">
      <c r="R268" s="35"/>
      <c r="S268" s="35"/>
      <c r="BF268" s="36"/>
      <c r="BG268" s="36"/>
      <c r="BH268" s="36"/>
      <c r="BI268" s="36"/>
    </row>
    <row r="269" spans="18:61" s="18" customFormat="1" x14ac:dyDescent="0.2">
      <c r="R269" s="35"/>
      <c r="S269" s="35"/>
      <c r="BF269" s="36"/>
      <c r="BG269" s="36"/>
      <c r="BH269" s="36"/>
      <c r="BI269" s="36"/>
    </row>
    <row r="270" spans="18:61" s="18" customFormat="1" x14ac:dyDescent="0.2">
      <c r="R270" s="35"/>
      <c r="S270" s="35"/>
      <c r="BF270" s="36"/>
      <c r="BG270" s="36"/>
      <c r="BH270" s="36"/>
      <c r="BI270" s="36"/>
    </row>
    <row r="271" spans="18:61" s="18" customFormat="1" x14ac:dyDescent="0.2">
      <c r="R271" s="35"/>
      <c r="S271" s="35"/>
      <c r="BF271" s="36"/>
      <c r="BG271" s="36"/>
      <c r="BH271" s="36"/>
      <c r="BI271" s="36"/>
    </row>
    <row r="272" spans="18:61" s="18" customFormat="1" x14ac:dyDescent="0.2">
      <c r="R272" s="35"/>
      <c r="S272" s="35"/>
      <c r="BF272" s="36"/>
      <c r="BG272" s="36"/>
      <c r="BH272" s="36"/>
      <c r="BI272" s="36"/>
    </row>
    <row r="273" spans="18:61" s="18" customFormat="1" x14ac:dyDescent="0.2">
      <c r="R273" s="35"/>
      <c r="S273" s="35"/>
      <c r="BF273" s="36"/>
      <c r="BG273" s="36"/>
      <c r="BH273" s="36"/>
      <c r="BI273" s="36"/>
    </row>
    <row r="274" spans="18:61" s="18" customFormat="1" x14ac:dyDescent="0.2">
      <c r="R274" s="35"/>
      <c r="S274" s="35"/>
      <c r="BF274" s="36"/>
      <c r="BG274" s="36"/>
      <c r="BH274" s="36"/>
      <c r="BI274" s="36"/>
    </row>
    <row r="275" spans="18:61" s="18" customFormat="1" x14ac:dyDescent="0.2">
      <c r="R275" s="35"/>
      <c r="S275" s="35"/>
      <c r="BF275" s="36"/>
      <c r="BG275" s="36"/>
      <c r="BH275" s="36"/>
      <c r="BI275" s="36"/>
    </row>
    <row r="276" spans="18:61" s="18" customFormat="1" x14ac:dyDescent="0.2">
      <c r="R276" s="35"/>
      <c r="S276" s="35"/>
      <c r="BF276" s="36"/>
      <c r="BG276" s="36"/>
      <c r="BH276" s="36"/>
      <c r="BI276" s="36"/>
    </row>
    <row r="277" spans="18:61" s="18" customFormat="1" x14ac:dyDescent="0.2">
      <c r="R277" s="35"/>
      <c r="S277" s="35"/>
      <c r="BF277" s="36"/>
      <c r="BG277" s="36"/>
      <c r="BH277" s="36"/>
      <c r="BI277" s="36"/>
    </row>
    <row r="278" spans="18:61" s="18" customFormat="1" x14ac:dyDescent="0.2">
      <c r="R278" s="35"/>
      <c r="S278" s="35"/>
      <c r="BF278" s="36"/>
      <c r="BG278" s="36"/>
      <c r="BH278" s="36"/>
      <c r="BI278" s="36"/>
    </row>
    <row r="279" spans="18:61" s="18" customFormat="1" x14ac:dyDescent="0.2">
      <c r="R279" s="35"/>
      <c r="S279" s="35"/>
      <c r="BF279" s="36"/>
      <c r="BG279" s="36"/>
      <c r="BH279" s="36"/>
      <c r="BI279" s="36"/>
    </row>
    <row r="280" spans="18:61" s="18" customFormat="1" x14ac:dyDescent="0.2">
      <c r="R280" s="35"/>
      <c r="S280" s="35"/>
      <c r="BF280" s="36"/>
      <c r="BG280" s="36"/>
      <c r="BH280" s="36"/>
      <c r="BI280" s="36"/>
    </row>
    <row r="281" spans="18:61" s="18" customFormat="1" x14ac:dyDescent="0.2">
      <c r="R281" s="35"/>
      <c r="S281" s="35"/>
      <c r="BF281" s="36"/>
      <c r="BG281" s="36"/>
      <c r="BH281" s="36"/>
      <c r="BI281" s="36"/>
    </row>
    <row r="282" spans="18:61" s="18" customFormat="1" x14ac:dyDescent="0.2">
      <c r="R282" s="35"/>
      <c r="S282" s="35"/>
      <c r="BF282" s="36"/>
      <c r="BG282" s="36"/>
      <c r="BH282" s="36"/>
      <c r="BI282" s="36"/>
    </row>
    <row r="283" spans="18:61" s="18" customFormat="1" x14ac:dyDescent="0.2">
      <c r="R283" s="35"/>
      <c r="S283" s="35"/>
      <c r="BF283" s="36"/>
      <c r="BG283" s="36"/>
      <c r="BH283" s="36"/>
      <c r="BI283" s="36"/>
    </row>
    <row r="284" spans="18:61" s="18" customFormat="1" x14ac:dyDescent="0.2">
      <c r="R284" s="35"/>
      <c r="S284" s="35"/>
      <c r="BF284" s="36"/>
      <c r="BG284" s="36"/>
      <c r="BH284" s="36"/>
      <c r="BI284" s="36"/>
    </row>
    <row r="285" spans="18:61" s="18" customFormat="1" x14ac:dyDescent="0.2">
      <c r="R285" s="35"/>
      <c r="S285" s="35"/>
      <c r="BF285" s="36"/>
      <c r="BG285" s="36"/>
      <c r="BH285" s="36"/>
      <c r="BI285" s="36"/>
    </row>
    <row r="286" spans="18:61" s="18" customFormat="1" x14ac:dyDescent="0.2">
      <c r="R286" s="35"/>
      <c r="S286" s="35"/>
      <c r="BF286" s="36"/>
      <c r="BG286" s="36"/>
      <c r="BH286" s="36"/>
      <c r="BI286" s="36"/>
    </row>
    <row r="287" spans="18:61" s="18" customFormat="1" x14ac:dyDescent="0.2">
      <c r="R287" s="35"/>
      <c r="S287" s="35"/>
      <c r="BF287" s="36"/>
      <c r="BG287" s="36"/>
      <c r="BH287" s="36"/>
      <c r="BI287" s="36"/>
    </row>
    <row r="288" spans="18:61" s="18" customFormat="1" x14ac:dyDescent="0.2">
      <c r="R288" s="35"/>
      <c r="S288" s="35"/>
      <c r="BF288" s="36"/>
      <c r="BG288" s="36"/>
      <c r="BH288" s="36"/>
      <c r="BI288" s="36"/>
    </row>
    <row r="289" spans="18:61" s="18" customFormat="1" x14ac:dyDescent="0.2">
      <c r="R289" s="35"/>
      <c r="S289" s="35"/>
      <c r="BF289" s="36"/>
      <c r="BG289" s="36"/>
      <c r="BH289" s="36"/>
      <c r="BI289" s="36"/>
    </row>
    <row r="290" spans="18:61" s="18" customFormat="1" x14ac:dyDescent="0.2">
      <c r="R290" s="35"/>
      <c r="S290" s="35"/>
      <c r="BF290" s="36"/>
      <c r="BG290" s="36"/>
      <c r="BH290" s="36"/>
      <c r="BI290" s="36"/>
    </row>
    <row r="291" spans="18:61" s="18" customFormat="1" x14ac:dyDescent="0.2">
      <c r="R291" s="35"/>
      <c r="S291" s="35"/>
      <c r="BF291" s="36"/>
      <c r="BG291" s="36"/>
      <c r="BH291" s="36"/>
      <c r="BI291" s="36"/>
    </row>
    <row r="292" spans="18:61" s="18" customFormat="1" x14ac:dyDescent="0.2">
      <c r="R292" s="35"/>
      <c r="S292" s="35"/>
      <c r="BF292" s="36"/>
      <c r="BG292" s="36"/>
      <c r="BH292" s="36"/>
      <c r="BI292" s="36"/>
    </row>
    <row r="293" spans="18:61" s="18" customFormat="1" x14ac:dyDescent="0.2">
      <c r="R293" s="35"/>
      <c r="S293" s="35"/>
      <c r="BF293" s="36"/>
      <c r="BG293" s="36"/>
      <c r="BH293" s="36"/>
      <c r="BI293" s="36"/>
    </row>
    <row r="294" spans="18:61" s="18" customFormat="1" x14ac:dyDescent="0.2">
      <c r="R294" s="35"/>
      <c r="S294" s="35"/>
      <c r="BF294" s="36"/>
      <c r="BG294" s="36"/>
      <c r="BH294" s="36"/>
      <c r="BI294" s="36"/>
    </row>
    <row r="295" spans="18:61" s="18" customFormat="1" x14ac:dyDescent="0.2">
      <c r="R295" s="35"/>
      <c r="S295" s="35"/>
      <c r="BF295" s="36"/>
      <c r="BG295" s="36"/>
      <c r="BH295" s="36"/>
      <c r="BI295" s="36"/>
    </row>
    <row r="296" spans="18:61" s="18" customFormat="1" x14ac:dyDescent="0.2">
      <c r="R296" s="35"/>
      <c r="S296" s="35"/>
      <c r="BF296" s="36"/>
      <c r="BG296" s="36"/>
      <c r="BH296" s="36"/>
      <c r="BI296" s="36"/>
    </row>
    <row r="297" spans="18:61" s="18" customFormat="1" x14ac:dyDescent="0.2">
      <c r="R297" s="35"/>
      <c r="S297" s="35"/>
      <c r="BF297" s="36"/>
      <c r="BG297" s="36"/>
      <c r="BH297" s="36"/>
      <c r="BI297" s="36"/>
    </row>
    <row r="298" spans="18:61" s="18" customFormat="1" x14ac:dyDescent="0.2">
      <c r="R298" s="35"/>
      <c r="S298" s="35"/>
      <c r="BF298" s="36"/>
      <c r="BG298" s="36"/>
      <c r="BH298" s="36"/>
      <c r="BI298" s="36"/>
    </row>
    <row r="299" spans="18:61" s="18" customFormat="1" x14ac:dyDescent="0.2">
      <c r="R299" s="35"/>
      <c r="S299" s="35"/>
      <c r="BF299" s="36"/>
      <c r="BG299" s="36"/>
      <c r="BH299" s="36"/>
      <c r="BI299" s="36"/>
    </row>
    <row r="300" spans="18:61" s="18" customFormat="1" x14ac:dyDescent="0.2">
      <c r="R300" s="35"/>
      <c r="S300" s="35"/>
      <c r="BF300" s="36"/>
      <c r="BG300" s="36"/>
      <c r="BH300" s="36"/>
      <c r="BI300" s="36"/>
    </row>
    <row r="301" spans="18:61" s="18" customFormat="1" x14ac:dyDescent="0.2">
      <c r="R301" s="35"/>
      <c r="S301" s="35"/>
      <c r="BF301" s="36"/>
      <c r="BG301" s="36"/>
      <c r="BH301" s="36"/>
      <c r="BI301" s="36"/>
    </row>
    <row r="302" spans="18:61" s="18" customFormat="1" x14ac:dyDescent="0.2">
      <c r="R302" s="35"/>
      <c r="S302" s="35"/>
      <c r="BF302" s="36"/>
      <c r="BG302" s="36"/>
      <c r="BH302" s="36"/>
      <c r="BI302" s="36"/>
    </row>
    <row r="303" spans="18:61" s="18" customFormat="1" x14ac:dyDescent="0.2">
      <c r="R303" s="35"/>
      <c r="S303" s="35"/>
      <c r="BF303" s="36"/>
      <c r="BG303" s="36"/>
      <c r="BH303" s="36"/>
      <c r="BI303" s="36"/>
    </row>
    <row r="304" spans="18:61" s="18" customFormat="1" x14ac:dyDescent="0.2">
      <c r="R304" s="35"/>
      <c r="S304" s="35"/>
      <c r="BF304" s="36"/>
      <c r="BG304" s="36"/>
      <c r="BH304" s="36"/>
      <c r="BI304" s="36"/>
    </row>
    <row r="305" spans="18:61" s="18" customFormat="1" x14ac:dyDescent="0.2">
      <c r="R305" s="35"/>
      <c r="S305" s="35"/>
      <c r="BF305" s="36"/>
      <c r="BG305" s="36"/>
      <c r="BH305" s="36"/>
      <c r="BI305" s="36"/>
    </row>
    <row r="306" spans="18:61" s="18" customFormat="1" x14ac:dyDescent="0.2">
      <c r="R306" s="35"/>
      <c r="S306" s="35"/>
      <c r="BF306" s="36"/>
      <c r="BG306" s="36"/>
      <c r="BH306" s="36"/>
      <c r="BI306" s="36"/>
    </row>
    <row r="307" spans="18:61" s="18" customFormat="1" x14ac:dyDescent="0.2">
      <c r="R307" s="35"/>
      <c r="S307" s="35"/>
      <c r="BF307" s="36"/>
      <c r="BG307" s="36"/>
      <c r="BH307" s="36"/>
      <c r="BI307" s="36"/>
    </row>
    <row r="308" spans="18:61" s="18" customFormat="1" x14ac:dyDescent="0.2">
      <c r="R308" s="35"/>
      <c r="S308" s="35"/>
      <c r="BF308" s="36"/>
      <c r="BG308" s="36"/>
      <c r="BH308" s="36"/>
      <c r="BI308" s="36"/>
    </row>
    <row r="309" spans="18:61" s="18" customFormat="1" x14ac:dyDescent="0.2">
      <c r="R309" s="35"/>
      <c r="S309" s="35"/>
      <c r="BF309" s="36"/>
      <c r="BG309" s="36"/>
      <c r="BH309" s="36"/>
      <c r="BI309" s="36"/>
    </row>
    <row r="310" spans="18:61" s="18" customFormat="1" x14ac:dyDescent="0.2">
      <c r="R310" s="35"/>
      <c r="S310" s="35"/>
      <c r="BF310" s="36"/>
      <c r="BG310" s="36"/>
      <c r="BH310" s="36"/>
      <c r="BI310" s="36"/>
    </row>
    <row r="311" spans="18:61" s="18" customFormat="1" x14ac:dyDescent="0.2">
      <c r="R311" s="35"/>
      <c r="S311" s="35"/>
      <c r="BF311" s="36"/>
      <c r="BG311" s="36"/>
      <c r="BH311" s="36"/>
      <c r="BI311" s="36"/>
    </row>
    <row r="312" spans="18:61" s="18" customFormat="1" x14ac:dyDescent="0.2">
      <c r="R312" s="35"/>
      <c r="S312" s="35"/>
      <c r="BF312" s="36"/>
      <c r="BG312" s="36"/>
      <c r="BH312" s="36"/>
      <c r="BI312" s="36"/>
    </row>
    <row r="313" spans="18:61" s="18" customFormat="1" x14ac:dyDescent="0.2">
      <c r="R313" s="35"/>
      <c r="S313" s="35"/>
      <c r="BF313" s="36"/>
      <c r="BG313" s="36"/>
      <c r="BH313" s="36"/>
      <c r="BI313" s="36"/>
    </row>
    <row r="314" spans="18:61" s="18" customFormat="1" x14ac:dyDescent="0.2">
      <c r="R314" s="35"/>
      <c r="S314" s="35"/>
      <c r="BF314" s="36"/>
      <c r="BG314" s="36"/>
      <c r="BH314" s="36"/>
      <c r="BI314" s="36"/>
    </row>
    <row r="315" spans="18:61" s="18" customFormat="1" x14ac:dyDescent="0.2">
      <c r="R315" s="35"/>
      <c r="S315" s="35"/>
      <c r="BF315" s="36"/>
      <c r="BG315" s="36"/>
      <c r="BH315" s="36"/>
      <c r="BI315" s="36"/>
    </row>
    <row r="316" spans="18:61" s="18" customFormat="1" x14ac:dyDescent="0.2">
      <c r="R316" s="35"/>
      <c r="S316" s="35"/>
      <c r="BF316" s="36"/>
      <c r="BG316" s="36"/>
      <c r="BH316" s="36"/>
      <c r="BI316" s="36"/>
    </row>
    <row r="317" spans="18:61" s="18" customFormat="1" x14ac:dyDescent="0.2">
      <c r="R317" s="35"/>
      <c r="S317" s="35"/>
      <c r="BF317" s="36"/>
      <c r="BG317" s="36"/>
      <c r="BH317" s="36"/>
      <c r="BI317" s="36"/>
    </row>
    <row r="318" spans="18:61" s="18" customFormat="1" x14ac:dyDescent="0.2">
      <c r="R318" s="35"/>
      <c r="S318" s="35"/>
      <c r="BF318" s="36"/>
      <c r="BG318" s="36"/>
      <c r="BH318" s="36"/>
      <c r="BI318" s="36"/>
    </row>
    <row r="319" spans="18:61" s="18" customFormat="1" x14ac:dyDescent="0.2">
      <c r="R319" s="35"/>
      <c r="S319" s="35"/>
      <c r="BF319" s="36"/>
      <c r="BG319" s="36"/>
      <c r="BH319" s="36"/>
      <c r="BI319" s="36"/>
    </row>
    <row r="320" spans="18:61" s="18" customFormat="1" x14ac:dyDescent="0.2">
      <c r="R320" s="35"/>
      <c r="S320" s="35"/>
      <c r="BF320" s="36"/>
      <c r="BG320" s="36"/>
      <c r="BH320" s="36"/>
      <c r="BI320" s="36"/>
    </row>
    <row r="321" spans="18:61" s="18" customFormat="1" x14ac:dyDescent="0.2">
      <c r="R321" s="35"/>
      <c r="S321" s="35"/>
      <c r="BF321" s="36"/>
      <c r="BG321" s="36"/>
      <c r="BH321" s="36"/>
      <c r="BI321" s="36"/>
    </row>
    <row r="322" spans="18:61" s="18" customFormat="1" x14ac:dyDescent="0.2">
      <c r="R322" s="35"/>
      <c r="S322" s="35"/>
      <c r="BF322" s="36"/>
      <c r="BG322" s="36"/>
      <c r="BH322" s="36"/>
      <c r="BI322" s="36"/>
    </row>
    <row r="323" spans="18:61" s="18" customFormat="1" x14ac:dyDescent="0.2">
      <c r="R323" s="35"/>
      <c r="S323" s="35"/>
      <c r="BF323" s="36"/>
      <c r="BG323" s="36"/>
      <c r="BH323" s="36"/>
      <c r="BI323" s="36"/>
    </row>
    <row r="324" spans="18:61" s="18" customFormat="1" x14ac:dyDescent="0.2">
      <c r="R324" s="35"/>
      <c r="S324" s="35"/>
      <c r="BF324" s="36"/>
      <c r="BG324" s="36"/>
      <c r="BH324" s="36"/>
      <c r="BI324" s="36"/>
    </row>
    <row r="325" spans="18:61" s="18" customFormat="1" x14ac:dyDescent="0.2">
      <c r="R325" s="35"/>
      <c r="S325" s="35"/>
      <c r="BF325" s="36"/>
      <c r="BG325" s="36"/>
      <c r="BH325" s="36"/>
      <c r="BI325" s="36"/>
    </row>
    <row r="326" spans="18:61" s="18" customFormat="1" x14ac:dyDescent="0.2">
      <c r="R326" s="35"/>
      <c r="S326" s="35"/>
      <c r="BF326" s="36"/>
      <c r="BG326" s="36"/>
      <c r="BH326" s="36"/>
      <c r="BI326" s="36"/>
    </row>
    <row r="327" spans="18:61" s="18" customFormat="1" x14ac:dyDescent="0.2">
      <c r="R327" s="35"/>
      <c r="S327" s="35"/>
      <c r="BF327" s="36"/>
      <c r="BG327" s="36"/>
      <c r="BH327" s="36"/>
      <c r="BI327" s="36"/>
    </row>
    <row r="328" spans="18:61" s="18" customFormat="1" x14ac:dyDescent="0.2">
      <c r="R328" s="35"/>
      <c r="S328" s="35"/>
      <c r="BF328" s="36"/>
      <c r="BG328" s="36"/>
      <c r="BH328" s="36"/>
      <c r="BI328" s="36"/>
    </row>
    <row r="329" spans="18:61" s="18" customFormat="1" x14ac:dyDescent="0.2">
      <c r="R329" s="35"/>
      <c r="S329" s="35"/>
      <c r="BF329" s="36"/>
      <c r="BG329" s="36"/>
      <c r="BH329" s="36"/>
      <c r="BI329" s="36"/>
    </row>
    <row r="330" spans="18:61" s="18" customFormat="1" x14ac:dyDescent="0.2">
      <c r="R330" s="35"/>
      <c r="S330" s="35"/>
      <c r="BF330" s="36"/>
      <c r="BG330" s="36"/>
      <c r="BH330" s="36"/>
      <c r="BI330" s="36"/>
    </row>
    <row r="331" spans="18:61" s="18" customFormat="1" x14ac:dyDescent="0.2">
      <c r="R331" s="35"/>
      <c r="S331" s="35"/>
      <c r="BF331" s="36"/>
      <c r="BG331" s="36"/>
      <c r="BH331" s="36"/>
      <c r="BI331" s="36"/>
    </row>
    <row r="332" spans="18:61" s="18" customFormat="1" x14ac:dyDescent="0.2">
      <c r="R332" s="35"/>
      <c r="S332" s="35"/>
      <c r="BF332" s="36"/>
      <c r="BG332" s="36"/>
      <c r="BH332" s="36"/>
      <c r="BI332" s="36"/>
    </row>
    <row r="333" spans="18:61" s="18" customFormat="1" x14ac:dyDescent="0.2">
      <c r="R333" s="35"/>
      <c r="S333" s="35"/>
      <c r="BF333" s="36"/>
      <c r="BG333" s="36"/>
      <c r="BH333" s="36"/>
      <c r="BI333" s="36"/>
    </row>
    <row r="334" spans="18:61" s="18" customFormat="1" x14ac:dyDescent="0.2">
      <c r="R334" s="35"/>
      <c r="S334" s="35"/>
      <c r="BF334" s="36"/>
      <c r="BG334" s="36"/>
      <c r="BH334" s="36"/>
      <c r="BI334" s="36"/>
    </row>
    <row r="335" spans="18:61" s="18" customFormat="1" x14ac:dyDescent="0.2">
      <c r="R335" s="35"/>
      <c r="S335" s="35"/>
      <c r="BF335" s="36"/>
      <c r="BG335" s="36"/>
      <c r="BH335" s="36"/>
      <c r="BI335" s="36"/>
    </row>
    <row r="336" spans="18:61" s="18" customFormat="1" x14ac:dyDescent="0.2">
      <c r="R336" s="35"/>
      <c r="S336" s="35"/>
      <c r="BF336" s="36"/>
      <c r="BG336" s="36"/>
      <c r="BH336" s="36"/>
      <c r="BI336" s="36"/>
    </row>
    <row r="337" spans="18:61" s="18" customFormat="1" x14ac:dyDescent="0.2">
      <c r="R337" s="35"/>
      <c r="S337" s="35"/>
      <c r="BF337" s="36"/>
      <c r="BG337" s="36"/>
      <c r="BH337" s="36"/>
      <c r="BI337" s="36"/>
    </row>
    <row r="338" spans="18:61" s="18" customFormat="1" x14ac:dyDescent="0.2">
      <c r="R338" s="35"/>
      <c r="S338" s="35"/>
      <c r="BF338" s="36"/>
      <c r="BG338" s="36"/>
      <c r="BH338" s="36"/>
      <c r="BI338" s="36"/>
    </row>
    <row r="339" spans="18:61" s="18" customFormat="1" x14ac:dyDescent="0.2">
      <c r="R339" s="35"/>
      <c r="S339" s="35"/>
      <c r="BF339" s="36"/>
      <c r="BG339" s="36"/>
      <c r="BH339" s="36"/>
      <c r="BI339" s="36"/>
    </row>
    <row r="340" spans="18:61" s="18" customFormat="1" x14ac:dyDescent="0.2">
      <c r="R340" s="35"/>
      <c r="S340" s="35"/>
      <c r="BF340" s="36"/>
      <c r="BG340" s="36"/>
      <c r="BH340" s="36"/>
      <c r="BI340" s="36"/>
    </row>
    <row r="341" spans="18:61" s="18" customFormat="1" x14ac:dyDescent="0.2">
      <c r="R341" s="35"/>
      <c r="S341" s="35"/>
      <c r="BF341" s="36"/>
      <c r="BG341" s="36"/>
      <c r="BH341" s="36"/>
      <c r="BI341" s="36"/>
    </row>
    <row r="342" spans="18:61" s="18" customFormat="1" x14ac:dyDescent="0.2">
      <c r="R342" s="35"/>
      <c r="S342" s="35"/>
      <c r="BF342" s="36"/>
      <c r="BG342" s="36"/>
      <c r="BH342" s="36"/>
      <c r="BI342" s="36"/>
    </row>
    <row r="343" spans="18:61" s="18" customFormat="1" x14ac:dyDescent="0.2">
      <c r="R343" s="35"/>
      <c r="S343" s="35"/>
      <c r="BF343" s="36"/>
      <c r="BG343" s="36"/>
      <c r="BH343" s="36"/>
      <c r="BI343" s="36"/>
    </row>
    <row r="344" spans="18:61" s="18" customFormat="1" x14ac:dyDescent="0.2">
      <c r="R344" s="35"/>
      <c r="S344" s="35"/>
      <c r="BF344" s="36"/>
      <c r="BG344" s="36"/>
      <c r="BH344" s="36"/>
      <c r="BI344" s="36"/>
    </row>
    <row r="345" spans="18:61" s="18" customFormat="1" x14ac:dyDescent="0.2">
      <c r="R345" s="35"/>
      <c r="S345" s="35"/>
      <c r="BF345" s="36"/>
      <c r="BG345" s="36"/>
      <c r="BH345" s="36"/>
      <c r="BI345" s="36"/>
    </row>
    <row r="346" spans="18:61" s="18" customFormat="1" x14ac:dyDescent="0.2">
      <c r="R346" s="35"/>
      <c r="S346" s="35"/>
      <c r="BF346" s="36"/>
      <c r="BG346" s="36"/>
      <c r="BH346" s="36"/>
      <c r="BI346" s="36"/>
    </row>
    <row r="347" spans="18:61" s="18" customFormat="1" x14ac:dyDescent="0.2">
      <c r="R347" s="35"/>
      <c r="S347" s="35"/>
      <c r="BF347" s="36"/>
      <c r="BG347" s="36"/>
      <c r="BH347" s="36"/>
      <c r="BI347" s="36"/>
    </row>
    <row r="348" spans="18:61" s="18" customFormat="1" x14ac:dyDescent="0.2">
      <c r="R348" s="35"/>
      <c r="S348" s="35"/>
      <c r="BF348" s="36"/>
      <c r="BG348" s="36"/>
      <c r="BH348" s="36"/>
      <c r="BI348" s="36"/>
    </row>
    <row r="349" spans="18:61" s="18" customFormat="1" x14ac:dyDescent="0.2">
      <c r="R349" s="35"/>
      <c r="S349" s="35"/>
      <c r="BF349" s="36"/>
      <c r="BG349" s="36"/>
      <c r="BH349" s="36"/>
      <c r="BI349" s="36"/>
    </row>
    <row r="350" spans="18:61" s="18" customFormat="1" x14ac:dyDescent="0.2">
      <c r="R350" s="35"/>
      <c r="S350" s="35"/>
      <c r="BF350" s="36"/>
      <c r="BG350" s="36"/>
      <c r="BH350" s="36"/>
      <c r="BI350" s="36"/>
    </row>
    <row r="351" spans="18:61" s="18" customFormat="1" x14ac:dyDescent="0.2">
      <c r="R351" s="35"/>
      <c r="S351" s="35"/>
      <c r="BF351" s="36"/>
      <c r="BG351" s="36"/>
      <c r="BH351" s="36"/>
      <c r="BI351" s="36"/>
    </row>
    <row r="352" spans="18:61" s="18" customFormat="1" x14ac:dyDescent="0.2">
      <c r="R352" s="35"/>
      <c r="S352" s="35"/>
      <c r="BF352" s="36"/>
      <c r="BG352" s="36"/>
      <c r="BH352" s="36"/>
      <c r="BI352" s="36"/>
    </row>
    <row r="353" spans="18:61" s="18" customFormat="1" x14ac:dyDescent="0.2">
      <c r="R353" s="35"/>
      <c r="S353" s="35"/>
      <c r="BF353" s="36"/>
      <c r="BG353" s="36"/>
      <c r="BH353" s="36"/>
      <c r="BI353" s="36"/>
    </row>
    <row r="354" spans="18:61" s="18" customFormat="1" x14ac:dyDescent="0.2">
      <c r="R354" s="35"/>
      <c r="S354" s="35"/>
      <c r="BF354" s="36"/>
      <c r="BG354" s="36"/>
      <c r="BH354" s="36"/>
      <c r="BI354" s="36"/>
    </row>
    <row r="355" spans="18:61" s="18" customFormat="1" x14ac:dyDescent="0.2">
      <c r="R355" s="35"/>
      <c r="S355" s="35"/>
      <c r="BF355" s="36"/>
      <c r="BG355" s="36"/>
      <c r="BH355" s="36"/>
      <c r="BI355" s="36"/>
    </row>
    <row r="356" spans="18:61" s="18" customFormat="1" x14ac:dyDescent="0.2">
      <c r="R356" s="35"/>
      <c r="S356" s="35"/>
      <c r="BF356" s="36"/>
      <c r="BG356" s="36"/>
      <c r="BH356" s="36"/>
      <c r="BI356" s="36"/>
    </row>
    <row r="357" spans="18:61" s="18" customFormat="1" x14ac:dyDescent="0.2">
      <c r="R357" s="35"/>
      <c r="S357" s="35"/>
      <c r="BF357" s="36"/>
      <c r="BG357" s="36"/>
      <c r="BH357" s="36"/>
      <c r="BI357" s="36"/>
    </row>
    <row r="358" spans="18:61" s="18" customFormat="1" x14ac:dyDescent="0.2">
      <c r="R358" s="35"/>
      <c r="S358" s="35"/>
      <c r="BF358" s="36"/>
      <c r="BG358" s="36"/>
      <c r="BH358" s="36"/>
      <c r="BI358" s="36"/>
    </row>
    <row r="359" spans="18:61" s="18" customFormat="1" x14ac:dyDescent="0.2">
      <c r="R359" s="35"/>
      <c r="S359" s="35"/>
      <c r="BF359" s="36"/>
      <c r="BG359" s="36"/>
      <c r="BH359" s="36"/>
      <c r="BI359" s="36"/>
    </row>
    <row r="360" spans="18:61" s="18" customFormat="1" x14ac:dyDescent="0.2">
      <c r="R360" s="35"/>
      <c r="S360" s="35"/>
      <c r="BF360" s="36"/>
      <c r="BG360" s="36"/>
      <c r="BH360" s="36"/>
      <c r="BI360" s="36"/>
    </row>
    <row r="361" spans="18:61" s="18" customFormat="1" x14ac:dyDescent="0.2">
      <c r="R361" s="35"/>
      <c r="S361" s="35"/>
      <c r="BF361" s="36"/>
      <c r="BG361" s="36"/>
      <c r="BH361" s="36"/>
      <c r="BI361" s="36"/>
    </row>
    <row r="362" spans="18:61" s="18" customFormat="1" x14ac:dyDescent="0.2">
      <c r="R362" s="35"/>
      <c r="S362" s="35"/>
      <c r="BF362" s="36"/>
      <c r="BG362" s="36"/>
      <c r="BH362" s="36"/>
      <c r="BI362" s="36"/>
    </row>
    <row r="363" spans="18:61" s="18" customFormat="1" x14ac:dyDescent="0.2">
      <c r="R363" s="35"/>
      <c r="S363" s="35"/>
      <c r="BF363" s="36"/>
      <c r="BG363" s="36"/>
      <c r="BH363" s="36"/>
      <c r="BI363" s="36"/>
    </row>
    <row r="364" spans="18:61" s="18" customFormat="1" x14ac:dyDescent="0.2">
      <c r="R364" s="35"/>
      <c r="S364" s="35"/>
      <c r="BF364" s="36"/>
      <c r="BG364" s="36"/>
      <c r="BH364" s="36"/>
      <c r="BI364" s="36"/>
    </row>
    <row r="365" spans="18:61" s="18" customFormat="1" x14ac:dyDescent="0.2">
      <c r="R365" s="35"/>
      <c r="S365" s="35"/>
      <c r="BF365" s="36"/>
      <c r="BG365" s="36"/>
      <c r="BH365" s="36"/>
      <c r="BI365" s="36"/>
    </row>
    <row r="366" spans="18:61" s="18" customFormat="1" x14ac:dyDescent="0.2">
      <c r="R366" s="35"/>
      <c r="S366" s="35"/>
      <c r="BF366" s="36"/>
      <c r="BG366" s="36"/>
      <c r="BH366" s="36"/>
      <c r="BI366" s="36"/>
    </row>
    <row r="367" spans="18:61" s="18" customFormat="1" x14ac:dyDescent="0.2">
      <c r="R367" s="35"/>
      <c r="S367" s="35"/>
      <c r="BF367" s="36"/>
      <c r="BG367" s="36"/>
      <c r="BH367" s="36"/>
      <c r="BI367" s="36"/>
    </row>
    <row r="368" spans="18:61" s="18" customFormat="1" x14ac:dyDescent="0.2">
      <c r="R368" s="35"/>
      <c r="S368" s="35"/>
      <c r="BF368" s="36"/>
      <c r="BG368" s="36"/>
      <c r="BH368" s="36"/>
      <c r="BI368" s="36"/>
    </row>
    <row r="369" spans="18:61" s="18" customFormat="1" x14ac:dyDescent="0.2">
      <c r="R369" s="35"/>
      <c r="S369" s="35"/>
      <c r="BF369" s="36"/>
      <c r="BG369" s="36"/>
      <c r="BH369" s="36"/>
      <c r="BI369" s="36"/>
    </row>
    <row r="370" spans="18:61" s="18" customFormat="1" x14ac:dyDescent="0.2">
      <c r="R370" s="35"/>
      <c r="S370" s="35"/>
      <c r="BF370" s="36"/>
      <c r="BG370" s="36"/>
      <c r="BH370" s="36"/>
      <c r="BI370" s="36"/>
    </row>
    <row r="371" spans="18:61" s="18" customFormat="1" x14ac:dyDescent="0.2">
      <c r="R371" s="35"/>
      <c r="S371" s="35"/>
      <c r="BF371" s="36"/>
      <c r="BG371" s="36"/>
      <c r="BH371" s="36"/>
      <c r="BI371" s="36"/>
    </row>
    <row r="372" spans="18:61" s="18" customFormat="1" x14ac:dyDescent="0.2">
      <c r="R372" s="35"/>
      <c r="S372" s="35"/>
      <c r="BF372" s="36"/>
      <c r="BG372" s="36"/>
      <c r="BH372" s="36"/>
      <c r="BI372" s="36"/>
    </row>
    <row r="373" spans="18:61" s="18" customFormat="1" x14ac:dyDescent="0.2">
      <c r="R373" s="35"/>
      <c r="S373" s="35"/>
      <c r="BF373" s="36"/>
      <c r="BG373" s="36"/>
      <c r="BH373" s="36"/>
      <c r="BI373" s="36"/>
    </row>
    <row r="374" spans="18:61" s="18" customFormat="1" x14ac:dyDescent="0.2">
      <c r="R374" s="35"/>
      <c r="S374" s="35"/>
      <c r="BF374" s="36"/>
      <c r="BG374" s="36"/>
      <c r="BH374" s="36"/>
      <c r="BI374" s="36"/>
    </row>
    <row r="375" spans="18:61" s="18" customFormat="1" x14ac:dyDescent="0.2">
      <c r="R375" s="35"/>
      <c r="S375" s="35"/>
      <c r="BF375" s="36"/>
      <c r="BG375" s="36"/>
      <c r="BH375" s="36"/>
      <c r="BI375" s="36"/>
    </row>
    <row r="376" spans="18:61" s="18" customFormat="1" x14ac:dyDescent="0.2">
      <c r="R376" s="35"/>
      <c r="S376" s="35"/>
      <c r="BF376" s="36"/>
      <c r="BG376" s="36"/>
      <c r="BH376" s="36"/>
      <c r="BI376" s="36"/>
    </row>
    <row r="377" spans="18:61" s="18" customFormat="1" x14ac:dyDescent="0.2">
      <c r="R377" s="35"/>
      <c r="S377" s="35"/>
      <c r="BF377" s="36"/>
      <c r="BG377" s="36"/>
      <c r="BH377" s="36"/>
      <c r="BI377" s="36"/>
    </row>
    <row r="378" spans="18:61" s="18" customFormat="1" x14ac:dyDescent="0.2">
      <c r="R378" s="35"/>
      <c r="S378" s="35"/>
      <c r="BF378" s="36"/>
      <c r="BG378" s="36"/>
      <c r="BH378" s="36"/>
      <c r="BI378" s="36"/>
    </row>
    <row r="379" spans="18:61" s="18" customFormat="1" x14ac:dyDescent="0.2">
      <c r="R379" s="35"/>
      <c r="S379" s="35"/>
      <c r="BF379" s="36"/>
      <c r="BG379" s="36"/>
      <c r="BH379" s="36"/>
      <c r="BI379" s="36"/>
    </row>
    <row r="380" spans="18:61" s="18" customFormat="1" x14ac:dyDescent="0.2">
      <c r="R380" s="35"/>
      <c r="S380" s="35"/>
      <c r="BF380" s="36"/>
      <c r="BG380" s="36"/>
      <c r="BH380" s="36"/>
      <c r="BI380" s="36"/>
    </row>
    <row r="381" spans="18:61" s="18" customFormat="1" x14ac:dyDescent="0.2">
      <c r="R381" s="35"/>
      <c r="S381" s="35"/>
      <c r="BF381" s="36"/>
      <c r="BG381" s="36"/>
      <c r="BH381" s="36"/>
      <c r="BI381" s="36"/>
    </row>
    <row r="382" spans="18:61" s="18" customFormat="1" x14ac:dyDescent="0.2">
      <c r="R382" s="35"/>
      <c r="S382" s="35"/>
      <c r="BF382" s="36"/>
      <c r="BG382" s="36"/>
      <c r="BH382" s="36"/>
      <c r="BI382" s="36"/>
    </row>
    <row r="383" spans="18:61" s="18" customFormat="1" x14ac:dyDescent="0.2">
      <c r="R383" s="35"/>
      <c r="S383" s="35"/>
      <c r="BF383" s="36"/>
      <c r="BG383" s="36"/>
      <c r="BH383" s="36"/>
      <c r="BI383" s="36"/>
    </row>
    <row r="384" spans="18:61" s="18" customFormat="1" x14ac:dyDescent="0.2">
      <c r="R384" s="35"/>
      <c r="S384" s="35"/>
      <c r="BF384" s="36"/>
      <c r="BG384" s="36"/>
      <c r="BH384" s="36"/>
      <c r="BI384" s="36"/>
    </row>
    <row r="385" spans="18:61" s="18" customFormat="1" x14ac:dyDescent="0.2">
      <c r="R385" s="35"/>
      <c r="S385" s="35"/>
      <c r="BF385" s="36"/>
      <c r="BG385" s="36"/>
      <c r="BH385" s="36"/>
      <c r="BI385" s="36"/>
    </row>
    <row r="386" spans="18:61" s="18" customFormat="1" x14ac:dyDescent="0.2">
      <c r="R386" s="35"/>
      <c r="S386" s="35"/>
      <c r="BF386" s="36"/>
      <c r="BG386" s="36"/>
      <c r="BH386" s="36"/>
      <c r="BI386" s="36"/>
    </row>
    <row r="387" spans="18:61" s="18" customFormat="1" x14ac:dyDescent="0.2">
      <c r="R387" s="35"/>
      <c r="S387" s="35"/>
      <c r="BF387" s="36"/>
      <c r="BG387" s="36"/>
      <c r="BH387" s="36"/>
      <c r="BI387" s="36"/>
    </row>
    <row r="388" spans="18:61" s="18" customFormat="1" x14ac:dyDescent="0.2">
      <c r="R388" s="35"/>
      <c r="S388" s="35"/>
      <c r="BF388" s="36"/>
      <c r="BG388" s="36"/>
      <c r="BH388" s="36"/>
      <c r="BI388" s="36"/>
    </row>
    <row r="389" spans="18:61" s="18" customFormat="1" x14ac:dyDescent="0.2">
      <c r="R389" s="35"/>
      <c r="S389" s="35"/>
      <c r="BF389" s="36"/>
      <c r="BG389" s="36"/>
      <c r="BH389" s="36"/>
      <c r="BI389" s="36"/>
    </row>
    <row r="390" spans="18:61" s="18" customFormat="1" x14ac:dyDescent="0.2">
      <c r="R390" s="35"/>
      <c r="S390" s="35"/>
      <c r="BF390" s="36"/>
      <c r="BG390" s="36"/>
      <c r="BH390" s="36"/>
      <c r="BI390" s="36"/>
    </row>
    <row r="391" spans="18:61" s="18" customFormat="1" x14ac:dyDescent="0.2">
      <c r="R391" s="35"/>
      <c r="S391" s="35"/>
      <c r="BF391" s="36"/>
      <c r="BG391" s="36"/>
      <c r="BH391" s="36"/>
      <c r="BI391" s="36"/>
    </row>
    <row r="392" spans="18:61" s="18" customFormat="1" x14ac:dyDescent="0.2">
      <c r="R392" s="35"/>
      <c r="S392" s="35"/>
      <c r="BF392" s="36"/>
      <c r="BG392" s="36"/>
      <c r="BH392" s="36"/>
      <c r="BI392" s="36"/>
    </row>
    <row r="393" spans="18:61" s="18" customFormat="1" x14ac:dyDescent="0.2">
      <c r="R393" s="35"/>
      <c r="S393" s="35"/>
      <c r="BF393" s="36"/>
      <c r="BG393" s="36"/>
      <c r="BH393" s="36"/>
      <c r="BI393" s="36"/>
    </row>
    <row r="394" spans="18:61" s="18" customFormat="1" x14ac:dyDescent="0.2">
      <c r="R394" s="35"/>
      <c r="S394" s="35"/>
      <c r="BF394" s="36"/>
      <c r="BG394" s="36"/>
      <c r="BH394" s="36"/>
      <c r="BI394" s="36"/>
    </row>
    <row r="395" spans="18:61" s="18" customFormat="1" x14ac:dyDescent="0.2">
      <c r="R395" s="35"/>
      <c r="S395" s="35"/>
      <c r="BF395" s="36"/>
      <c r="BG395" s="36"/>
      <c r="BH395" s="36"/>
      <c r="BI395" s="36"/>
    </row>
    <row r="396" spans="18:61" s="18" customFormat="1" x14ac:dyDescent="0.2">
      <c r="R396" s="35"/>
      <c r="S396" s="35"/>
      <c r="BF396" s="36"/>
      <c r="BG396" s="36"/>
      <c r="BH396" s="36"/>
      <c r="BI396" s="36"/>
    </row>
    <row r="397" spans="18:61" s="18" customFormat="1" x14ac:dyDescent="0.2">
      <c r="R397" s="35"/>
      <c r="S397" s="35"/>
      <c r="BF397" s="36"/>
      <c r="BG397" s="36"/>
      <c r="BH397" s="36"/>
      <c r="BI397" s="36"/>
    </row>
    <row r="398" spans="18:61" s="18" customFormat="1" x14ac:dyDescent="0.2">
      <c r="R398" s="35"/>
      <c r="S398" s="35"/>
      <c r="BF398" s="36"/>
      <c r="BG398" s="36"/>
      <c r="BH398" s="36"/>
      <c r="BI398" s="36"/>
    </row>
    <row r="399" spans="18:61" s="18" customFormat="1" x14ac:dyDescent="0.2">
      <c r="R399" s="35"/>
      <c r="S399" s="35"/>
      <c r="BF399" s="36"/>
      <c r="BG399" s="36"/>
      <c r="BH399" s="36"/>
      <c r="BI399" s="36"/>
    </row>
    <row r="400" spans="18:61" s="18" customFormat="1" x14ac:dyDescent="0.2">
      <c r="R400" s="35"/>
      <c r="S400" s="35"/>
      <c r="BF400" s="36"/>
      <c r="BG400" s="36"/>
      <c r="BH400" s="36"/>
      <c r="BI400" s="36"/>
    </row>
    <row r="401" spans="18:61" s="18" customFormat="1" x14ac:dyDescent="0.2">
      <c r="R401" s="35"/>
      <c r="S401" s="35"/>
      <c r="BF401" s="36"/>
      <c r="BG401" s="36"/>
      <c r="BH401" s="36"/>
      <c r="BI401" s="36"/>
    </row>
    <row r="402" spans="18:61" s="18" customFormat="1" x14ac:dyDescent="0.2">
      <c r="R402" s="35"/>
      <c r="S402" s="35"/>
      <c r="BF402" s="36"/>
      <c r="BG402" s="36"/>
      <c r="BH402" s="36"/>
      <c r="BI402" s="36"/>
    </row>
    <row r="403" spans="18:61" s="18" customFormat="1" x14ac:dyDescent="0.2">
      <c r="R403" s="35"/>
      <c r="S403" s="35"/>
      <c r="BF403" s="36"/>
      <c r="BG403" s="36"/>
      <c r="BH403" s="36"/>
      <c r="BI403" s="36"/>
    </row>
    <row r="404" spans="18:61" s="18" customFormat="1" x14ac:dyDescent="0.2">
      <c r="R404" s="35"/>
      <c r="S404" s="35"/>
      <c r="BF404" s="36"/>
      <c r="BG404" s="36"/>
      <c r="BH404" s="36"/>
      <c r="BI404" s="36"/>
    </row>
    <row r="405" spans="18:61" s="18" customFormat="1" x14ac:dyDescent="0.2">
      <c r="R405" s="35"/>
      <c r="S405" s="35"/>
      <c r="BF405" s="36"/>
      <c r="BG405" s="36"/>
      <c r="BH405" s="36"/>
      <c r="BI405" s="36"/>
    </row>
    <row r="406" spans="18:61" s="18" customFormat="1" x14ac:dyDescent="0.2">
      <c r="R406" s="35"/>
      <c r="S406" s="35"/>
      <c r="BF406" s="36"/>
      <c r="BG406" s="36"/>
      <c r="BH406" s="36"/>
      <c r="BI406" s="36"/>
    </row>
    <row r="407" spans="18:61" s="18" customFormat="1" x14ac:dyDescent="0.2">
      <c r="R407" s="35"/>
      <c r="S407" s="35"/>
      <c r="BF407" s="36"/>
      <c r="BG407" s="36"/>
      <c r="BH407" s="36"/>
      <c r="BI407" s="36"/>
    </row>
    <row r="408" spans="18:61" s="18" customFormat="1" x14ac:dyDescent="0.2">
      <c r="R408" s="35"/>
      <c r="S408" s="35"/>
      <c r="BF408" s="36"/>
      <c r="BG408" s="36"/>
      <c r="BH408" s="36"/>
      <c r="BI408" s="36"/>
    </row>
    <row r="409" spans="18:61" s="18" customFormat="1" x14ac:dyDescent="0.2">
      <c r="R409" s="35"/>
      <c r="S409" s="35"/>
      <c r="BF409" s="36"/>
      <c r="BG409" s="36"/>
      <c r="BH409" s="36"/>
      <c r="BI409" s="36"/>
    </row>
    <row r="410" spans="18:61" s="18" customFormat="1" x14ac:dyDescent="0.2">
      <c r="R410" s="35"/>
      <c r="S410" s="35"/>
      <c r="BF410" s="36"/>
      <c r="BG410" s="36"/>
      <c r="BH410" s="36"/>
      <c r="BI410" s="36"/>
    </row>
    <row r="411" spans="18:61" s="18" customFormat="1" x14ac:dyDescent="0.2">
      <c r="R411" s="35"/>
      <c r="S411" s="35"/>
      <c r="BF411" s="36"/>
      <c r="BG411" s="36"/>
      <c r="BH411" s="36"/>
      <c r="BI411" s="36"/>
    </row>
    <row r="412" spans="18:61" s="18" customFormat="1" x14ac:dyDescent="0.2">
      <c r="R412" s="35"/>
      <c r="S412" s="35"/>
      <c r="BF412" s="36"/>
      <c r="BG412" s="36"/>
      <c r="BH412" s="36"/>
      <c r="BI412" s="36"/>
    </row>
    <row r="413" spans="18:61" s="18" customFormat="1" x14ac:dyDescent="0.2">
      <c r="R413" s="35"/>
      <c r="S413" s="35"/>
      <c r="BF413" s="36"/>
      <c r="BG413" s="36"/>
      <c r="BH413" s="36"/>
      <c r="BI413" s="36"/>
    </row>
    <row r="414" spans="18:61" s="18" customFormat="1" x14ac:dyDescent="0.2">
      <c r="R414" s="35"/>
      <c r="S414" s="35"/>
      <c r="BF414" s="36"/>
      <c r="BG414" s="36"/>
      <c r="BH414" s="36"/>
      <c r="BI414" s="36"/>
    </row>
    <row r="415" spans="18:61" s="18" customFormat="1" x14ac:dyDescent="0.2">
      <c r="R415" s="35"/>
      <c r="S415" s="35"/>
      <c r="BF415" s="36"/>
      <c r="BG415" s="36"/>
      <c r="BH415" s="36"/>
      <c r="BI415" s="36"/>
    </row>
    <row r="416" spans="18:61" s="18" customFormat="1" x14ac:dyDescent="0.2">
      <c r="R416" s="35"/>
      <c r="S416" s="35"/>
      <c r="BF416" s="36"/>
      <c r="BG416" s="36"/>
      <c r="BH416" s="36"/>
      <c r="BI416" s="36"/>
    </row>
    <row r="417" spans="18:61" s="18" customFormat="1" x14ac:dyDescent="0.2">
      <c r="R417" s="35"/>
      <c r="S417" s="35"/>
      <c r="BF417" s="36"/>
      <c r="BG417" s="36"/>
      <c r="BH417" s="36"/>
      <c r="BI417" s="36"/>
    </row>
    <row r="418" spans="18:61" s="18" customFormat="1" x14ac:dyDescent="0.2">
      <c r="R418" s="35"/>
      <c r="S418" s="35"/>
      <c r="BF418" s="36"/>
      <c r="BG418" s="36"/>
      <c r="BH418" s="36"/>
      <c r="BI418" s="36"/>
    </row>
    <row r="419" spans="18:61" s="18" customFormat="1" x14ac:dyDescent="0.2">
      <c r="R419" s="35"/>
      <c r="S419" s="35"/>
      <c r="BF419" s="36"/>
      <c r="BG419" s="36"/>
      <c r="BH419" s="36"/>
      <c r="BI419" s="36"/>
    </row>
    <row r="420" spans="18:61" s="18" customFormat="1" x14ac:dyDescent="0.2">
      <c r="R420" s="35"/>
      <c r="S420" s="35"/>
      <c r="BF420" s="36"/>
      <c r="BG420" s="36"/>
      <c r="BH420" s="36"/>
      <c r="BI420" s="36"/>
    </row>
    <row r="421" spans="18:61" s="18" customFormat="1" x14ac:dyDescent="0.2">
      <c r="R421" s="35"/>
      <c r="S421" s="35"/>
      <c r="BF421" s="36"/>
      <c r="BG421" s="36"/>
      <c r="BH421" s="36"/>
      <c r="BI421" s="36"/>
    </row>
    <row r="422" spans="18:61" s="18" customFormat="1" x14ac:dyDescent="0.2">
      <c r="R422" s="35"/>
      <c r="S422" s="35"/>
      <c r="BF422" s="36"/>
      <c r="BG422" s="36"/>
      <c r="BH422" s="36"/>
      <c r="BI422" s="36"/>
    </row>
    <row r="423" spans="18:61" s="18" customFormat="1" x14ac:dyDescent="0.2">
      <c r="R423" s="35"/>
      <c r="S423" s="35"/>
      <c r="BF423" s="36"/>
      <c r="BG423" s="36"/>
      <c r="BH423" s="36"/>
      <c r="BI423" s="36"/>
    </row>
    <row r="424" spans="18:61" s="18" customFormat="1" x14ac:dyDescent="0.2">
      <c r="R424" s="35"/>
      <c r="S424" s="35"/>
      <c r="BF424" s="36"/>
      <c r="BG424" s="36"/>
      <c r="BH424" s="36"/>
      <c r="BI424" s="36"/>
    </row>
    <row r="425" spans="18:61" s="18" customFormat="1" x14ac:dyDescent="0.2">
      <c r="R425" s="35"/>
      <c r="S425" s="35"/>
      <c r="BF425" s="36"/>
      <c r="BG425" s="36"/>
      <c r="BH425" s="36"/>
      <c r="BI425" s="36"/>
    </row>
    <row r="426" spans="18:61" s="18" customFormat="1" x14ac:dyDescent="0.2">
      <c r="R426" s="35"/>
      <c r="S426" s="35"/>
      <c r="BF426" s="36"/>
      <c r="BG426" s="36"/>
      <c r="BH426" s="36"/>
      <c r="BI426" s="36"/>
    </row>
    <row r="427" spans="18:61" s="18" customFormat="1" x14ac:dyDescent="0.2">
      <c r="R427" s="35"/>
      <c r="S427" s="35"/>
      <c r="BF427" s="36"/>
      <c r="BG427" s="36"/>
      <c r="BH427" s="36"/>
      <c r="BI427" s="36"/>
    </row>
    <row r="428" spans="18:61" s="18" customFormat="1" x14ac:dyDescent="0.2">
      <c r="R428" s="35"/>
      <c r="S428" s="35"/>
      <c r="BF428" s="36"/>
      <c r="BG428" s="36"/>
      <c r="BH428" s="36"/>
      <c r="BI428" s="36"/>
    </row>
    <row r="429" spans="18:61" s="18" customFormat="1" x14ac:dyDescent="0.2">
      <c r="R429" s="35"/>
      <c r="S429" s="35"/>
      <c r="BF429" s="36"/>
      <c r="BG429" s="36"/>
      <c r="BH429" s="36"/>
      <c r="BI429" s="36"/>
    </row>
    <row r="430" spans="18:61" s="18" customFormat="1" x14ac:dyDescent="0.2">
      <c r="R430" s="35"/>
      <c r="S430" s="35"/>
      <c r="BF430" s="36"/>
      <c r="BG430" s="36"/>
      <c r="BH430" s="36"/>
      <c r="BI430" s="36"/>
    </row>
    <row r="431" spans="18:61" s="18" customFormat="1" x14ac:dyDescent="0.2">
      <c r="R431" s="35"/>
      <c r="S431" s="35"/>
      <c r="BF431" s="36"/>
      <c r="BG431" s="36"/>
      <c r="BH431" s="36"/>
      <c r="BI431" s="36"/>
    </row>
    <row r="432" spans="18:61" s="18" customFormat="1" x14ac:dyDescent="0.2">
      <c r="R432" s="35"/>
      <c r="S432" s="35"/>
      <c r="BF432" s="36"/>
      <c r="BG432" s="36"/>
      <c r="BH432" s="36"/>
      <c r="BI432" s="36"/>
    </row>
    <row r="433" spans="18:61" s="18" customFormat="1" x14ac:dyDescent="0.2">
      <c r="R433" s="35"/>
      <c r="S433" s="35"/>
      <c r="BF433" s="36"/>
      <c r="BG433" s="36"/>
      <c r="BH433" s="36"/>
      <c r="BI433" s="36"/>
    </row>
    <row r="434" spans="18:61" s="18" customFormat="1" x14ac:dyDescent="0.2">
      <c r="R434" s="35"/>
      <c r="S434" s="35"/>
      <c r="BF434" s="36"/>
      <c r="BG434" s="36"/>
      <c r="BH434" s="36"/>
      <c r="BI434" s="36"/>
    </row>
    <row r="435" spans="18:61" s="18" customFormat="1" x14ac:dyDescent="0.2">
      <c r="R435" s="35"/>
      <c r="S435" s="35"/>
      <c r="BF435" s="36"/>
      <c r="BG435" s="36"/>
      <c r="BH435" s="36"/>
      <c r="BI435" s="36"/>
    </row>
    <row r="436" spans="18:61" s="18" customFormat="1" x14ac:dyDescent="0.2">
      <c r="R436" s="35"/>
      <c r="S436" s="35"/>
      <c r="BF436" s="36"/>
      <c r="BG436" s="36"/>
      <c r="BH436" s="36"/>
      <c r="BI436" s="36"/>
    </row>
    <row r="437" spans="18:61" s="18" customFormat="1" x14ac:dyDescent="0.2">
      <c r="R437" s="35"/>
      <c r="S437" s="35"/>
      <c r="BF437" s="36"/>
      <c r="BG437" s="36"/>
      <c r="BH437" s="36"/>
      <c r="BI437" s="36"/>
    </row>
    <row r="438" spans="18:61" s="18" customFormat="1" x14ac:dyDescent="0.2">
      <c r="R438" s="35"/>
      <c r="S438" s="35"/>
      <c r="BF438" s="36"/>
      <c r="BG438" s="36"/>
      <c r="BH438" s="36"/>
      <c r="BI438" s="36"/>
    </row>
    <row r="439" spans="18:61" s="18" customFormat="1" x14ac:dyDescent="0.2">
      <c r="R439" s="35"/>
      <c r="S439" s="35"/>
      <c r="BF439" s="36"/>
      <c r="BG439" s="36"/>
      <c r="BH439" s="36"/>
      <c r="BI439" s="36"/>
    </row>
    <row r="440" spans="18:61" s="18" customFormat="1" x14ac:dyDescent="0.2">
      <c r="R440" s="35"/>
      <c r="S440" s="35"/>
      <c r="BF440" s="36"/>
      <c r="BG440" s="36"/>
      <c r="BH440" s="36"/>
      <c r="BI440" s="36"/>
    </row>
    <row r="441" spans="18:61" s="18" customFormat="1" x14ac:dyDescent="0.2">
      <c r="R441" s="35"/>
      <c r="S441" s="35"/>
      <c r="BF441" s="36"/>
      <c r="BG441" s="36"/>
      <c r="BH441" s="36"/>
      <c r="BI441" s="36"/>
    </row>
    <row r="442" spans="18:61" s="18" customFormat="1" x14ac:dyDescent="0.2">
      <c r="R442" s="35"/>
      <c r="S442" s="35"/>
      <c r="BF442" s="36"/>
      <c r="BG442" s="36"/>
      <c r="BH442" s="36"/>
      <c r="BI442" s="36"/>
    </row>
    <row r="443" spans="18:61" s="18" customFormat="1" x14ac:dyDescent="0.2">
      <c r="R443" s="35"/>
      <c r="S443" s="35"/>
      <c r="BF443" s="36"/>
      <c r="BG443" s="36"/>
      <c r="BH443" s="36"/>
      <c r="BI443" s="36"/>
    </row>
    <row r="444" spans="18:61" s="18" customFormat="1" x14ac:dyDescent="0.2">
      <c r="R444" s="35"/>
      <c r="S444" s="35"/>
      <c r="BF444" s="36"/>
      <c r="BG444" s="36"/>
      <c r="BH444" s="36"/>
      <c r="BI444" s="36"/>
    </row>
    <row r="445" spans="18:61" s="18" customFormat="1" x14ac:dyDescent="0.2">
      <c r="R445" s="35"/>
      <c r="S445" s="35"/>
      <c r="BF445" s="36"/>
      <c r="BG445" s="36"/>
      <c r="BH445" s="36"/>
      <c r="BI445" s="36"/>
    </row>
    <row r="446" spans="18:61" s="18" customFormat="1" x14ac:dyDescent="0.2">
      <c r="R446" s="35"/>
      <c r="S446" s="35"/>
      <c r="BF446" s="36"/>
      <c r="BG446" s="36"/>
      <c r="BH446" s="36"/>
      <c r="BI446" s="36"/>
    </row>
    <row r="447" spans="18:61" s="18" customFormat="1" x14ac:dyDescent="0.2">
      <c r="R447" s="35"/>
      <c r="S447" s="35"/>
      <c r="BF447" s="36"/>
      <c r="BG447" s="36"/>
      <c r="BH447" s="36"/>
      <c r="BI447" s="36"/>
    </row>
    <row r="448" spans="18:61" s="18" customFormat="1" x14ac:dyDescent="0.2">
      <c r="R448" s="35"/>
      <c r="S448" s="35"/>
      <c r="BF448" s="36"/>
      <c r="BG448" s="36"/>
      <c r="BH448" s="36"/>
      <c r="BI448" s="36"/>
    </row>
    <row r="449" spans="18:61" s="18" customFormat="1" x14ac:dyDescent="0.2">
      <c r="R449" s="35"/>
      <c r="S449" s="35"/>
      <c r="BF449" s="36"/>
      <c r="BG449" s="36"/>
      <c r="BH449" s="36"/>
      <c r="BI449" s="36"/>
    </row>
    <row r="450" spans="18:61" s="18" customFormat="1" x14ac:dyDescent="0.2">
      <c r="R450" s="35"/>
      <c r="S450" s="35"/>
      <c r="BF450" s="36"/>
      <c r="BG450" s="36"/>
      <c r="BH450" s="36"/>
      <c r="BI450" s="36"/>
    </row>
    <row r="451" spans="18:61" s="18" customFormat="1" x14ac:dyDescent="0.2">
      <c r="R451" s="35"/>
      <c r="S451" s="35"/>
      <c r="BF451" s="36"/>
      <c r="BG451" s="36"/>
      <c r="BH451" s="36"/>
      <c r="BI451" s="36"/>
    </row>
    <row r="452" spans="18:61" s="18" customFormat="1" x14ac:dyDescent="0.2">
      <c r="R452" s="35"/>
      <c r="S452" s="35"/>
      <c r="BF452" s="36"/>
      <c r="BG452" s="36"/>
      <c r="BH452" s="36"/>
      <c r="BI452" s="36"/>
    </row>
    <row r="453" spans="18:61" s="18" customFormat="1" x14ac:dyDescent="0.2">
      <c r="R453" s="35"/>
      <c r="S453" s="35"/>
      <c r="BF453" s="36"/>
      <c r="BG453" s="36"/>
      <c r="BH453" s="36"/>
      <c r="BI453" s="36"/>
    </row>
    <row r="454" spans="18:61" s="18" customFormat="1" x14ac:dyDescent="0.2">
      <c r="R454" s="35"/>
      <c r="S454" s="35"/>
      <c r="BF454" s="36"/>
      <c r="BG454" s="36"/>
      <c r="BH454" s="36"/>
      <c r="BI454" s="36"/>
    </row>
    <row r="455" spans="18:61" s="18" customFormat="1" x14ac:dyDescent="0.2">
      <c r="R455" s="35"/>
      <c r="S455" s="35"/>
      <c r="BF455" s="36"/>
      <c r="BG455" s="36"/>
      <c r="BH455" s="36"/>
      <c r="BI455" s="36"/>
    </row>
    <row r="456" spans="18:61" s="18" customFormat="1" x14ac:dyDescent="0.2">
      <c r="R456" s="35"/>
      <c r="S456" s="35"/>
      <c r="BF456" s="36"/>
      <c r="BG456" s="36"/>
      <c r="BH456" s="36"/>
      <c r="BI456" s="36"/>
    </row>
    <row r="457" spans="18:61" s="18" customFormat="1" x14ac:dyDescent="0.2">
      <c r="R457" s="35"/>
      <c r="S457" s="35"/>
      <c r="BF457" s="36"/>
      <c r="BG457" s="36"/>
      <c r="BH457" s="36"/>
      <c r="BI457" s="36"/>
    </row>
    <row r="458" spans="18:61" s="18" customFormat="1" x14ac:dyDescent="0.2">
      <c r="R458" s="35"/>
      <c r="S458" s="35"/>
      <c r="BF458" s="36"/>
      <c r="BG458" s="36"/>
      <c r="BH458" s="36"/>
      <c r="BI458" s="36"/>
    </row>
    <row r="459" spans="18:61" s="18" customFormat="1" x14ac:dyDescent="0.2">
      <c r="R459" s="35"/>
      <c r="S459" s="35"/>
      <c r="BF459" s="36"/>
      <c r="BG459" s="36"/>
      <c r="BH459" s="36"/>
      <c r="BI459" s="36"/>
    </row>
    <row r="460" spans="18:61" s="18" customFormat="1" x14ac:dyDescent="0.2">
      <c r="R460" s="35"/>
      <c r="S460" s="35"/>
      <c r="BF460" s="36"/>
      <c r="BG460" s="36"/>
      <c r="BH460" s="36"/>
      <c r="BI460" s="36"/>
    </row>
    <row r="461" spans="18:61" s="18" customFormat="1" x14ac:dyDescent="0.2">
      <c r="R461" s="35"/>
      <c r="S461" s="35"/>
      <c r="BF461" s="36"/>
      <c r="BG461" s="36"/>
      <c r="BH461" s="36"/>
      <c r="BI461" s="36"/>
    </row>
    <row r="462" spans="18:61" s="18" customFormat="1" x14ac:dyDescent="0.2">
      <c r="R462" s="35"/>
      <c r="S462" s="35"/>
      <c r="BF462" s="36"/>
      <c r="BG462" s="36"/>
      <c r="BH462" s="36"/>
      <c r="BI462" s="36"/>
    </row>
    <row r="463" spans="18:61" s="18" customFormat="1" x14ac:dyDescent="0.2">
      <c r="R463" s="35"/>
      <c r="S463" s="35"/>
      <c r="BF463" s="36"/>
      <c r="BG463" s="36"/>
      <c r="BH463" s="36"/>
      <c r="BI463" s="36"/>
    </row>
    <row r="464" spans="18:61" s="18" customFormat="1" x14ac:dyDescent="0.2">
      <c r="R464" s="35"/>
      <c r="S464" s="35"/>
      <c r="BF464" s="36"/>
      <c r="BG464" s="36"/>
      <c r="BH464" s="36"/>
      <c r="BI464" s="36"/>
    </row>
    <row r="465" spans="18:61" s="18" customFormat="1" x14ac:dyDescent="0.2">
      <c r="R465" s="35"/>
      <c r="S465" s="35"/>
      <c r="BF465" s="36"/>
      <c r="BG465" s="36"/>
      <c r="BH465" s="36"/>
      <c r="BI465" s="36"/>
    </row>
    <row r="466" spans="18:61" s="18" customFormat="1" x14ac:dyDescent="0.2">
      <c r="R466" s="35"/>
      <c r="S466" s="35"/>
      <c r="BF466" s="36"/>
      <c r="BG466" s="36"/>
      <c r="BH466" s="36"/>
      <c r="BI466" s="36"/>
    </row>
    <row r="467" spans="18:61" s="18" customFormat="1" x14ac:dyDescent="0.2">
      <c r="R467" s="35"/>
      <c r="S467" s="35"/>
      <c r="BF467" s="36"/>
      <c r="BG467" s="36"/>
      <c r="BH467" s="36"/>
      <c r="BI467" s="36"/>
    </row>
    <row r="468" spans="18:61" s="18" customFormat="1" x14ac:dyDescent="0.2">
      <c r="R468" s="35"/>
      <c r="S468" s="35"/>
      <c r="BF468" s="36"/>
      <c r="BG468" s="36"/>
      <c r="BH468" s="36"/>
      <c r="BI468" s="36"/>
    </row>
    <row r="469" spans="18:61" s="18" customFormat="1" x14ac:dyDescent="0.2">
      <c r="R469" s="35"/>
      <c r="S469" s="35"/>
      <c r="BF469" s="36"/>
      <c r="BG469" s="36"/>
      <c r="BH469" s="36"/>
      <c r="BI469" s="36"/>
    </row>
    <row r="470" spans="18:61" s="18" customFormat="1" x14ac:dyDescent="0.2">
      <c r="R470" s="35"/>
      <c r="S470" s="35"/>
      <c r="BF470" s="36"/>
      <c r="BG470" s="36"/>
      <c r="BH470" s="36"/>
      <c r="BI470" s="36"/>
    </row>
    <row r="471" spans="18:61" s="18" customFormat="1" x14ac:dyDescent="0.2">
      <c r="R471" s="35"/>
      <c r="S471" s="35"/>
      <c r="BF471" s="36"/>
      <c r="BG471" s="36"/>
      <c r="BH471" s="36"/>
      <c r="BI471" s="36"/>
    </row>
    <row r="472" spans="18:61" s="18" customFormat="1" x14ac:dyDescent="0.2">
      <c r="R472" s="35"/>
      <c r="S472" s="35"/>
      <c r="BF472" s="36"/>
      <c r="BG472" s="36"/>
      <c r="BH472" s="36"/>
      <c r="BI472" s="36"/>
    </row>
    <row r="473" spans="18:61" s="18" customFormat="1" x14ac:dyDescent="0.2">
      <c r="R473" s="35"/>
      <c r="S473" s="35"/>
      <c r="BF473" s="36"/>
      <c r="BG473" s="36"/>
      <c r="BH473" s="36"/>
      <c r="BI473" s="36"/>
    </row>
    <row r="474" spans="18:61" s="18" customFormat="1" x14ac:dyDescent="0.2">
      <c r="R474" s="35"/>
      <c r="S474" s="35"/>
      <c r="BF474" s="36"/>
      <c r="BG474" s="36"/>
      <c r="BH474" s="36"/>
      <c r="BI474" s="36"/>
    </row>
    <row r="475" spans="18:61" s="18" customFormat="1" x14ac:dyDescent="0.2">
      <c r="R475" s="35"/>
      <c r="S475" s="35"/>
      <c r="BF475" s="36"/>
      <c r="BG475" s="36"/>
      <c r="BH475" s="36"/>
      <c r="BI475" s="36"/>
    </row>
    <row r="476" spans="18:61" s="18" customFormat="1" x14ac:dyDescent="0.2">
      <c r="R476" s="35"/>
      <c r="S476" s="35"/>
      <c r="BF476" s="36"/>
      <c r="BG476" s="36"/>
      <c r="BH476" s="36"/>
      <c r="BI476" s="36"/>
    </row>
    <row r="477" spans="18:61" s="18" customFormat="1" x14ac:dyDescent="0.2">
      <c r="R477" s="35"/>
      <c r="S477" s="35"/>
      <c r="BF477" s="36"/>
      <c r="BG477" s="36"/>
      <c r="BH477" s="36"/>
      <c r="BI477" s="36"/>
    </row>
    <row r="478" spans="18:61" s="18" customFormat="1" x14ac:dyDescent="0.2">
      <c r="R478" s="35"/>
      <c r="S478" s="35"/>
      <c r="BF478" s="36"/>
      <c r="BG478" s="36"/>
      <c r="BH478" s="36"/>
      <c r="BI478" s="36"/>
    </row>
    <row r="479" spans="18:61" s="18" customFormat="1" x14ac:dyDescent="0.2">
      <c r="R479" s="35"/>
      <c r="S479" s="35"/>
      <c r="BF479" s="36"/>
      <c r="BG479" s="36"/>
      <c r="BH479" s="36"/>
      <c r="BI479" s="36"/>
    </row>
    <row r="480" spans="18:61" s="18" customFormat="1" x14ac:dyDescent="0.2">
      <c r="R480" s="35"/>
      <c r="S480" s="35"/>
      <c r="BF480" s="36"/>
      <c r="BG480" s="36"/>
      <c r="BH480" s="36"/>
      <c r="BI480" s="36"/>
    </row>
    <row r="481" spans="18:61" s="18" customFormat="1" x14ac:dyDescent="0.2">
      <c r="R481" s="35"/>
      <c r="S481" s="35"/>
      <c r="BF481" s="36"/>
      <c r="BG481" s="36"/>
      <c r="BH481" s="36"/>
      <c r="BI481" s="36"/>
    </row>
    <row r="482" spans="18:61" s="18" customFormat="1" x14ac:dyDescent="0.2">
      <c r="R482" s="35"/>
      <c r="S482" s="35"/>
      <c r="BF482" s="36"/>
      <c r="BG482" s="36"/>
      <c r="BH482" s="36"/>
      <c r="BI482" s="36"/>
    </row>
    <row r="483" spans="18:61" s="18" customFormat="1" x14ac:dyDescent="0.2">
      <c r="R483" s="35"/>
      <c r="S483" s="35"/>
      <c r="BF483" s="36"/>
      <c r="BG483" s="36"/>
      <c r="BH483" s="36"/>
      <c r="BI483" s="36"/>
    </row>
    <row r="484" spans="18:61" s="18" customFormat="1" x14ac:dyDescent="0.2">
      <c r="R484" s="35"/>
      <c r="S484" s="35"/>
      <c r="BF484" s="36"/>
      <c r="BG484" s="36"/>
      <c r="BH484" s="36"/>
      <c r="BI484" s="36"/>
    </row>
    <row r="485" spans="18:61" s="18" customFormat="1" x14ac:dyDescent="0.2">
      <c r="R485" s="35"/>
      <c r="S485" s="35"/>
      <c r="BF485" s="36"/>
      <c r="BG485" s="36"/>
      <c r="BH485" s="36"/>
      <c r="BI485" s="36"/>
    </row>
    <row r="486" spans="18:61" s="18" customFormat="1" x14ac:dyDescent="0.2">
      <c r="R486" s="35"/>
      <c r="S486" s="35"/>
      <c r="BF486" s="36"/>
      <c r="BG486" s="36"/>
      <c r="BH486" s="36"/>
      <c r="BI486" s="36"/>
    </row>
    <row r="487" spans="18:61" s="18" customFormat="1" x14ac:dyDescent="0.2">
      <c r="R487" s="35"/>
      <c r="S487" s="35"/>
      <c r="BF487" s="36"/>
      <c r="BG487" s="36"/>
      <c r="BH487" s="36"/>
      <c r="BI487" s="36"/>
    </row>
    <row r="488" spans="18:61" s="18" customFormat="1" x14ac:dyDescent="0.2">
      <c r="R488" s="35"/>
      <c r="S488" s="35"/>
      <c r="BF488" s="36"/>
      <c r="BG488" s="36"/>
      <c r="BH488" s="36"/>
      <c r="BI488" s="36"/>
    </row>
    <row r="489" spans="18:61" s="18" customFormat="1" x14ac:dyDescent="0.2">
      <c r="R489" s="35"/>
      <c r="S489" s="35"/>
      <c r="BF489" s="36"/>
      <c r="BG489" s="36"/>
      <c r="BH489" s="36"/>
      <c r="BI489" s="36"/>
    </row>
    <row r="490" spans="18:61" s="18" customFormat="1" x14ac:dyDescent="0.2">
      <c r="R490" s="35"/>
      <c r="S490" s="35"/>
      <c r="BF490" s="36"/>
      <c r="BG490" s="36"/>
      <c r="BH490" s="36"/>
      <c r="BI490" s="36"/>
    </row>
    <row r="491" spans="18:61" s="18" customFormat="1" x14ac:dyDescent="0.2">
      <c r="R491" s="35"/>
      <c r="S491" s="35"/>
      <c r="BF491" s="36"/>
      <c r="BG491" s="36"/>
      <c r="BH491" s="36"/>
      <c r="BI491" s="36"/>
    </row>
    <row r="492" spans="18:61" s="18" customFormat="1" x14ac:dyDescent="0.2">
      <c r="R492" s="35"/>
      <c r="S492" s="35"/>
      <c r="BF492" s="36"/>
      <c r="BG492" s="36"/>
      <c r="BH492" s="36"/>
      <c r="BI492" s="36"/>
    </row>
    <row r="493" spans="18:61" s="18" customFormat="1" x14ac:dyDescent="0.2">
      <c r="R493" s="35"/>
      <c r="S493" s="35"/>
      <c r="BF493" s="36"/>
      <c r="BG493" s="36"/>
      <c r="BH493" s="36"/>
      <c r="BI493" s="36"/>
    </row>
    <row r="494" spans="18:61" s="18" customFormat="1" x14ac:dyDescent="0.2">
      <c r="R494" s="35"/>
      <c r="S494" s="35"/>
      <c r="BF494" s="36"/>
      <c r="BG494" s="36"/>
      <c r="BH494" s="36"/>
      <c r="BI494" s="36"/>
    </row>
    <row r="495" spans="18:61" s="18" customFormat="1" x14ac:dyDescent="0.2">
      <c r="R495" s="35"/>
      <c r="S495" s="35"/>
      <c r="BF495" s="36"/>
      <c r="BG495" s="36"/>
      <c r="BH495" s="36"/>
      <c r="BI495" s="36"/>
    </row>
    <row r="496" spans="18:61" s="18" customFormat="1" x14ac:dyDescent="0.2">
      <c r="R496" s="35"/>
      <c r="S496" s="35"/>
      <c r="BF496" s="36"/>
      <c r="BG496" s="36"/>
      <c r="BH496" s="36"/>
      <c r="BI496" s="36"/>
    </row>
    <row r="497" spans="18:61" s="18" customFormat="1" x14ac:dyDescent="0.2">
      <c r="R497" s="35"/>
      <c r="S497" s="35"/>
      <c r="BF497" s="36"/>
      <c r="BG497" s="36"/>
      <c r="BH497" s="36"/>
      <c r="BI497" s="36"/>
    </row>
    <row r="498" spans="18:61" s="18" customFormat="1" x14ac:dyDescent="0.2">
      <c r="R498" s="35"/>
      <c r="S498" s="35"/>
      <c r="BF498" s="36"/>
      <c r="BG498" s="36"/>
      <c r="BH498" s="36"/>
      <c r="BI498" s="36"/>
    </row>
    <row r="499" spans="18:61" s="18" customFormat="1" x14ac:dyDescent="0.2">
      <c r="R499" s="35"/>
      <c r="S499" s="35"/>
      <c r="BF499" s="36"/>
      <c r="BG499" s="36"/>
      <c r="BH499" s="36"/>
      <c r="BI499" s="36"/>
    </row>
    <row r="500" spans="18:61" s="18" customFormat="1" x14ac:dyDescent="0.2">
      <c r="R500" s="35"/>
      <c r="S500" s="35"/>
      <c r="BF500" s="36"/>
      <c r="BG500" s="36"/>
      <c r="BH500" s="36"/>
      <c r="BI500" s="36"/>
    </row>
    <row r="501" spans="18:61" s="18" customFormat="1" x14ac:dyDescent="0.2">
      <c r="R501" s="35"/>
      <c r="S501" s="35"/>
      <c r="BF501" s="36"/>
      <c r="BG501" s="36"/>
      <c r="BH501" s="36"/>
      <c r="BI501" s="36"/>
    </row>
    <row r="502" spans="18:61" s="18" customFormat="1" x14ac:dyDescent="0.2">
      <c r="R502" s="35"/>
      <c r="S502" s="35"/>
      <c r="BF502" s="36"/>
      <c r="BG502" s="36"/>
      <c r="BH502" s="36"/>
      <c r="BI502" s="36"/>
    </row>
    <row r="503" spans="18:61" s="18" customFormat="1" x14ac:dyDescent="0.2">
      <c r="R503" s="35"/>
      <c r="S503" s="35"/>
      <c r="BF503" s="36"/>
      <c r="BG503" s="36"/>
      <c r="BH503" s="36"/>
      <c r="BI503" s="36"/>
    </row>
    <row r="504" spans="18:61" s="18" customFormat="1" x14ac:dyDescent="0.2">
      <c r="R504" s="35"/>
      <c r="S504" s="35"/>
      <c r="BF504" s="36"/>
      <c r="BG504" s="36"/>
      <c r="BH504" s="36"/>
      <c r="BI504" s="36"/>
    </row>
    <row r="505" spans="18:61" s="18" customFormat="1" x14ac:dyDescent="0.2">
      <c r="R505" s="35"/>
      <c r="S505" s="35"/>
      <c r="BF505" s="36"/>
      <c r="BG505" s="36"/>
      <c r="BH505" s="36"/>
      <c r="BI505" s="36"/>
    </row>
    <row r="506" spans="18:61" s="18" customFormat="1" x14ac:dyDescent="0.2">
      <c r="R506" s="35"/>
      <c r="S506" s="35"/>
      <c r="BF506" s="36"/>
      <c r="BG506" s="36"/>
      <c r="BH506" s="36"/>
      <c r="BI506" s="36"/>
    </row>
    <row r="507" spans="18:61" s="18" customFormat="1" x14ac:dyDescent="0.2">
      <c r="R507" s="35"/>
      <c r="S507" s="35"/>
      <c r="BF507" s="36"/>
      <c r="BG507" s="36"/>
      <c r="BH507" s="36"/>
      <c r="BI507" s="36"/>
    </row>
    <row r="508" spans="18:61" s="18" customFormat="1" x14ac:dyDescent="0.2">
      <c r="R508" s="35"/>
      <c r="S508" s="35"/>
      <c r="BF508" s="36"/>
      <c r="BG508" s="36"/>
      <c r="BH508" s="36"/>
      <c r="BI508" s="36"/>
    </row>
    <row r="509" spans="18:61" s="18" customFormat="1" x14ac:dyDescent="0.2">
      <c r="R509" s="35"/>
      <c r="S509" s="35"/>
      <c r="BF509" s="36"/>
      <c r="BG509" s="36"/>
      <c r="BH509" s="36"/>
      <c r="BI509" s="36"/>
    </row>
    <row r="510" spans="18:61" s="18" customFormat="1" x14ac:dyDescent="0.2">
      <c r="R510" s="35"/>
      <c r="S510" s="35"/>
      <c r="BF510" s="36"/>
      <c r="BG510" s="36"/>
      <c r="BH510" s="36"/>
      <c r="BI510" s="36"/>
    </row>
    <row r="511" spans="18:61" s="18" customFormat="1" x14ac:dyDescent="0.2">
      <c r="R511" s="35"/>
      <c r="S511" s="35"/>
      <c r="BF511" s="36"/>
      <c r="BG511" s="36"/>
      <c r="BH511" s="36"/>
      <c r="BI511" s="36"/>
    </row>
    <row r="512" spans="18:61" s="18" customFormat="1" x14ac:dyDescent="0.2">
      <c r="R512" s="35"/>
      <c r="S512" s="35"/>
      <c r="BF512" s="36"/>
      <c r="BG512" s="36"/>
      <c r="BH512" s="36"/>
      <c r="BI512" s="36"/>
    </row>
    <row r="513" spans="18:61" s="18" customFormat="1" x14ac:dyDescent="0.2">
      <c r="R513" s="35"/>
      <c r="S513" s="35"/>
      <c r="BF513" s="36"/>
      <c r="BG513" s="36"/>
      <c r="BH513" s="36"/>
      <c r="BI513" s="36"/>
    </row>
    <row r="514" spans="18:61" s="18" customFormat="1" x14ac:dyDescent="0.2">
      <c r="R514" s="35"/>
      <c r="S514" s="35"/>
      <c r="BF514" s="36"/>
      <c r="BG514" s="36"/>
      <c r="BH514" s="36"/>
      <c r="BI514" s="36"/>
    </row>
    <row r="515" spans="18:61" s="18" customFormat="1" x14ac:dyDescent="0.2">
      <c r="R515" s="35"/>
      <c r="S515" s="35"/>
      <c r="BF515" s="36"/>
      <c r="BG515" s="36"/>
      <c r="BH515" s="36"/>
      <c r="BI515" s="36"/>
    </row>
    <row r="516" spans="18:61" s="18" customFormat="1" x14ac:dyDescent="0.2">
      <c r="R516" s="35"/>
      <c r="S516" s="35"/>
      <c r="BF516" s="36"/>
      <c r="BG516" s="36"/>
      <c r="BH516" s="36"/>
      <c r="BI516" s="36"/>
    </row>
    <row r="517" spans="18:61" s="18" customFormat="1" x14ac:dyDescent="0.2">
      <c r="R517" s="35"/>
      <c r="S517" s="35"/>
      <c r="BF517" s="36"/>
      <c r="BG517" s="36"/>
      <c r="BH517" s="36"/>
      <c r="BI517" s="36"/>
    </row>
    <row r="518" spans="18:61" s="18" customFormat="1" x14ac:dyDescent="0.2">
      <c r="R518" s="35"/>
      <c r="S518" s="35"/>
      <c r="BF518" s="36"/>
      <c r="BG518" s="36"/>
      <c r="BH518" s="36"/>
      <c r="BI518" s="36"/>
    </row>
    <row r="519" spans="18:61" s="18" customFormat="1" x14ac:dyDescent="0.2">
      <c r="R519" s="35"/>
      <c r="S519" s="35"/>
      <c r="BF519" s="36"/>
      <c r="BG519" s="36"/>
      <c r="BH519" s="36"/>
      <c r="BI519" s="36"/>
    </row>
    <row r="520" spans="18:61" s="18" customFormat="1" x14ac:dyDescent="0.2">
      <c r="R520" s="35"/>
      <c r="S520" s="35"/>
      <c r="BF520" s="36"/>
      <c r="BG520" s="36"/>
      <c r="BH520" s="36"/>
      <c r="BI520" s="36"/>
    </row>
    <row r="521" spans="18:61" s="18" customFormat="1" x14ac:dyDescent="0.2">
      <c r="R521" s="35"/>
      <c r="S521" s="35"/>
      <c r="BF521" s="36"/>
      <c r="BG521" s="36"/>
      <c r="BH521" s="36"/>
      <c r="BI521" s="36"/>
    </row>
    <row r="522" spans="18:61" s="18" customFormat="1" x14ac:dyDescent="0.2">
      <c r="R522" s="35"/>
      <c r="S522" s="35"/>
      <c r="BF522" s="36"/>
      <c r="BG522" s="36"/>
      <c r="BH522" s="36"/>
      <c r="BI522" s="36"/>
    </row>
    <row r="523" spans="18:61" s="18" customFormat="1" x14ac:dyDescent="0.2">
      <c r="R523" s="35"/>
      <c r="S523" s="35"/>
      <c r="BF523" s="36"/>
      <c r="BG523" s="36"/>
      <c r="BH523" s="36"/>
      <c r="BI523" s="36"/>
    </row>
    <row r="524" spans="18:61" s="18" customFormat="1" x14ac:dyDescent="0.2">
      <c r="R524" s="35"/>
      <c r="S524" s="35"/>
      <c r="BF524" s="36"/>
      <c r="BG524" s="36"/>
      <c r="BH524" s="36"/>
      <c r="BI524" s="36"/>
    </row>
    <row r="525" spans="18:61" s="18" customFormat="1" x14ac:dyDescent="0.2">
      <c r="R525" s="35"/>
      <c r="S525" s="35"/>
      <c r="BF525" s="36"/>
      <c r="BG525" s="36"/>
      <c r="BH525" s="36"/>
      <c r="BI525" s="36"/>
    </row>
    <row r="526" spans="18:61" s="18" customFormat="1" x14ac:dyDescent="0.2">
      <c r="R526" s="35"/>
      <c r="S526" s="35"/>
      <c r="BF526" s="36"/>
      <c r="BG526" s="36"/>
      <c r="BH526" s="36"/>
      <c r="BI526" s="36"/>
    </row>
    <row r="527" spans="18:61" s="18" customFormat="1" x14ac:dyDescent="0.2">
      <c r="R527" s="35"/>
      <c r="S527" s="35"/>
      <c r="BF527" s="36"/>
      <c r="BG527" s="36"/>
      <c r="BH527" s="36"/>
      <c r="BI527" s="36"/>
    </row>
    <row r="528" spans="18:61" s="18" customFormat="1" x14ac:dyDescent="0.2">
      <c r="R528" s="35"/>
      <c r="S528" s="35"/>
      <c r="BF528" s="36"/>
      <c r="BG528" s="36"/>
      <c r="BH528" s="36"/>
      <c r="BI528" s="36"/>
    </row>
    <row r="529" spans="18:69" s="18" customFormat="1" x14ac:dyDescent="0.2">
      <c r="R529" s="35"/>
      <c r="S529" s="35"/>
      <c r="BF529" s="36"/>
      <c r="BG529" s="36"/>
      <c r="BH529" s="36"/>
      <c r="BI529" s="36"/>
    </row>
    <row r="530" spans="18:69" s="18" customFormat="1" x14ac:dyDescent="0.2">
      <c r="R530" s="35"/>
      <c r="S530" s="35"/>
      <c r="BF530" s="36"/>
      <c r="BG530" s="36"/>
      <c r="BH530" s="36"/>
      <c r="BI530" s="36"/>
    </row>
    <row r="531" spans="18:69" s="18" customFormat="1" x14ac:dyDescent="0.2">
      <c r="R531" s="35"/>
      <c r="S531" s="35"/>
      <c r="BF531" s="36"/>
      <c r="BG531" s="36"/>
      <c r="BH531" s="36"/>
      <c r="BI531" s="36"/>
    </row>
    <row r="532" spans="18:69" s="18" customFormat="1" x14ac:dyDescent="0.2">
      <c r="R532" s="35"/>
      <c r="S532" s="35"/>
      <c r="BF532" s="36"/>
      <c r="BG532" s="36"/>
      <c r="BH532" s="36"/>
      <c r="BI532" s="36"/>
    </row>
    <row r="533" spans="18:69" s="18" customFormat="1" x14ac:dyDescent="0.2">
      <c r="R533" s="35"/>
      <c r="S533" s="35"/>
      <c r="BF533" s="36"/>
      <c r="BG533" s="36"/>
      <c r="BH533" s="36"/>
      <c r="BI533" s="36"/>
    </row>
    <row r="534" spans="18:69" s="18" customFormat="1" x14ac:dyDescent="0.2">
      <c r="R534" s="35"/>
      <c r="S534" s="35"/>
      <c r="BF534" s="36"/>
      <c r="BG534" s="36"/>
      <c r="BH534" s="36"/>
      <c r="BI534" s="36"/>
    </row>
    <row r="535" spans="18:69" s="18" customFormat="1" x14ac:dyDescent="0.2">
      <c r="R535" s="35"/>
      <c r="S535" s="35"/>
      <c r="BF535" s="36"/>
      <c r="BG535" s="36"/>
      <c r="BH535" s="36"/>
      <c r="BI535" s="36"/>
    </row>
    <row r="536" spans="18:69" x14ac:dyDescent="0.2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O595" s="3"/>
      <c r="BP595" s="3"/>
      <c r="BQ595" s="3"/>
    </row>
    <row r="596" spans="18:69" x14ac:dyDescent="0.2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O596" s="3"/>
      <c r="BP596" s="3"/>
      <c r="BQ596" s="3"/>
    </row>
    <row r="597" spans="18:69" x14ac:dyDescent="0.2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O597" s="3"/>
      <c r="BP597" s="3"/>
      <c r="BQ597" s="3"/>
    </row>
    <row r="598" spans="18:69" x14ac:dyDescent="0.2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O598" s="3"/>
      <c r="BP598" s="3"/>
      <c r="BQ598" s="3"/>
    </row>
    <row r="599" spans="18:69" x14ac:dyDescent="0.2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O599" s="3"/>
      <c r="BP599" s="3"/>
      <c r="BQ599" s="3"/>
    </row>
    <row r="600" spans="18:69" x14ac:dyDescent="0.2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O600" s="3"/>
      <c r="BP600" s="3"/>
      <c r="BQ600" s="3"/>
    </row>
    <row r="601" spans="18:69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">
      <c r="R626" s="3"/>
      <c r="S626" s="3"/>
      <c r="T626" s="3"/>
      <c r="U626" s="3"/>
      <c r="V626" s="3"/>
      <c r="W626" s="3"/>
      <c r="BF626" s="3"/>
      <c r="BG626" s="3"/>
      <c r="BH626" s="3"/>
      <c r="BI626" s="3"/>
      <c r="BO626" s="3"/>
      <c r="BP626" s="3"/>
      <c r="BQ626" s="3"/>
    </row>
    <row r="627" spans="18:69" x14ac:dyDescent="0.2">
      <c r="R627" s="3"/>
      <c r="S627" s="3"/>
      <c r="T627" s="3"/>
      <c r="U627" s="3"/>
      <c r="V627" s="3"/>
      <c r="W627" s="3"/>
      <c r="BF627" s="3"/>
      <c r="BG627" s="3"/>
      <c r="BH627" s="3"/>
      <c r="BI627" s="3"/>
      <c r="BO627" s="3"/>
      <c r="BP627" s="3"/>
      <c r="BQ627" s="3"/>
    </row>
    <row r="628" spans="18:69" x14ac:dyDescent="0.2">
      <c r="R628" s="3"/>
      <c r="S628" s="3"/>
      <c r="T628" s="3"/>
      <c r="U628" s="3"/>
      <c r="V628" s="3"/>
      <c r="W628" s="3"/>
      <c r="BF628" s="3"/>
      <c r="BG628" s="3"/>
      <c r="BH628" s="3"/>
      <c r="BI628" s="3"/>
      <c r="BO628" s="3"/>
      <c r="BP628" s="3"/>
      <c r="BQ628" s="3"/>
    </row>
    <row r="629" spans="18:69" x14ac:dyDescent="0.2">
      <c r="R629" s="3"/>
      <c r="S629" s="3"/>
      <c r="T629" s="3"/>
      <c r="U629" s="3"/>
      <c r="V629" s="3"/>
      <c r="W629" s="3"/>
      <c r="BF629" s="3"/>
      <c r="BG629" s="3"/>
      <c r="BH629" s="3"/>
      <c r="BI629" s="3"/>
      <c r="BO629" s="3"/>
      <c r="BP629" s="3"/>
      <c r="BQ629" s="3"/>
    </row>
    <row r="630" spans="18:69" x14ac:dyDescent="0.2">
      <c r="R630" s="3"/>
      <c r="S630" s="3"/>
      <c r="T630" s="3"/>
      <c r="U630" s="3"/>
      <c r="V630" s="3"/>
      <c r="W630" s="3"/>
      <c r="BF630" s="3"/>
      <c r="BG630" s="3"/>
      <c r="BH630" s="3"/>
      <c r="BI630" s="3"/>
      <c r="BO630" s="3"/>
      <c r="BP630" s="3"/>
      <c r="BQ630" s="3"/>
    </row>
    <row r="631" spans="18:69" x14ac:dyDescent="0.2">
      <c r="R631" s="3"/>
      <c r="S631" s="3"/>
      <c r="T631" s="3"/>
      <c r="U631" s="3"/>
      <c r="V631" s="3"/>
      <c r="W631" s="3"/>
      <c r="BF631" s="3"/>
      <c r="BG631" s="3"/>
      <c r="BH631" s="3"/>
      <c r="BI631" s="3"/>
      <c r="BO631" s="3"/>
      <c r="BP631" s="3"/>
      <c r="BQ631" s="3"/>
    </row>
    <row r="632" spans="18:69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O1533" s="3"/>
      <c r="BP1533" s="3"/>
      <c r="BQ1533" s="3"/>
    </row>
    <row r="1534" spans="18:69" x14ac:dyDescent="0.2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O1534" s="3"/>
      <c r="BP1534" s="3"/>
      <c r="BQ1534" s="3"/>
    </row>
    <row r="1535" spans="18:69" x14ac:dyDescent="0.2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O1535" s="3"/>
      <c r="BP1535" s="3"/>
      <c r="BQ1535" s="3"/>
    </row>
    <row r="1536" spans="18:69" x14ac:dyDescent="0.2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O1536" s="3"/>
      <c r="BP1536" s="3"/>
      <c r="BQ1536" s="3"/>
    </row>
    <row r="1537" spans="18:69" x14ac:dyDescent="0.2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O1537" s="3"/>
      <c r="BP1537" s="3"/>
      <c r="BQ1537" s="3"/>
    </row>
    <row r="1538" spans="18:69" x14ac:dyDescent="0.2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O1538" s="3"/>
      <c r="BP1538" s="3"/>
      <c r="BQ1538" s="3"/>
    </row>
    <row r="1539" spans="18:69" x14ac:dyDescent="0.2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O1539" s="3"/>
      <c r="BP1539" s="3"/>
      <c r="BQ1539" s="3"/>
    </row>
    <row r="1540" spans="18:69" x14ac:dyDescent="0.2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O1540" s="3"/>
      <c r="BP1540" s="3"/>
      <c r="BQ1540" s="3"/>
    </row>
    <row r="1541" spans="18:69" x14ac:dyDescent="0.2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O1541" s="3"/>
      <c r="BP1541" s="3"/>
      <c r="BQ1541" s="3"/>
    </row>
    <row r="1542" spans="18:69" x14ac:dyDescent="0.2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O1542" s="3"/>
      <c r="BP1542" s="3"/>
      <c r="BQ1542" s="3"/>
    </row>
    <row r="1543" spans="18:69" x14ac:dyDescent="0.2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O1543" s="3"/>
      <c r="BP1543" s="3"/>
      <c r="BQ1543" s="3"/>
    </row>
    <row r="1544" spans="18:69" x14ac:dyDescent="0.2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O1544" s="3"/>
      <c r="BP1544" s="3"/>
      <c r="BQ1544" s="3"/>
    </row>
    <row r="1545" spans="18:69" x14ac:dyDescent="0.2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O1545" s="3"/>
      <c r="BP1545" s="3"/>
      <c r="BQ1545" s="3"/>
    </row>
    <row r="1546" spans="18:69" x14ac:dyDescent="0.2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O1546" s="3"/>
      <c r="BP1546" s="3"/>
      <c r="BQ1546" s="3"/>
    </row>
    <row r="1547" spans="18:69" x14ac:dyDescent="0.2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O1547" s="3"/>
      <c r="BP1547" s="3"/>
      <c r="BQ1547" s="3"/>
    </row>
    <row r="1548" spans="18:69" x14ac:dyDescent="0.2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O1548" s="3"/>
      <c r="BP1548" s="3"/>
      <c r="BQ1548" s="3"/>
    </row>
    <row r="1549" spans="18:69" x14ac:dyDescent="0.2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O1549" s="3"/>
      <c r="BP1549" s="3"/>
      <c r="BQ1549" s="3"/>
    </row>
    <row r="1550" spans="18:69" x14ac:dyDescent="0.2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O1550" s="3"/>
      <c r="BP1550" s="3"/>
      <c r="BQ1550" s="3"/>
    </row>
    <row r="1551" spans="18:69" x14ac:dyDescent="0.2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O1551" s="3"/>
      <c r="BP1551" s="3"/>
      <c r="BQ1551" s="3"/>
    </row>
    <row r="1552" spans="18:69" x14ac:dyDescent="0.2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O1552" s="3"/>
      <c r="BP1552" s="3"/>
      <c r="BQ1552" s="3"/>
    </row>
    <row r="1553" spans="18:69" x14ac:dyDescent="0.2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O1553" s="3"/>
      <c r="BP1553" s="3"/>
      <c r="BQ1553" s="3"/>
    </row>
    <row r="1554" spans="18:69" x14ac:dyDescent="0.2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O1554" s="3"/>
      <c r="BP1554" s="3"/>
      <c r="BQ1554" s="3"/>
    </row>
    <row r="1555" spans="18:69" x14ac:dyDescent="0.2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O1555" s="3"/>
      <c r="BP1555" s="3"/>
      <c r="BQ1555" s="3"/>
    </row>
    <row r="1556" spans="18:69" x14ac:dyDescent="0.2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O1556" s="3"/>
      <c r="BP1556" s="3"/>
      <c r="BQ1556" s="3"/>
    </row>
    <row r="1557" spans="18:69" x14ac:dyDescent="0.2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O1557" s="3"/>
      <c r="BP1557" s="3"/>
      <c r="BQ1557" s="3"/>
    </row>
    <row r="1558" spans="18:69" x14ac:dyDescent="0.2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O1558" s="3"/>
      <c r="BP1558" s="3"/>
      <c r="BQ1558" s="3"/>
    </row>
    <row r="1559" spans="18:69" x14ac:dyDescent="0.2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O1559" s="3"/>
      <c r="BP1559" s="3"/>
      <c r="BQ1559" s="3"/>
    </row>
    <row r="1560" spans="18:69" x14ac:dyDescent="0.2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O1560" s="3"/>
      <c r="BP1560" s="3"/>
      <c r="BQ1560" s="3"/>
    </row>
    <row r="1561" spans="18:69" x14ac:dyDescent="0.2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O1561" s="3"/>
      <c r="BP1561" s="3"/>
      <c r="BQ1561" s="3"/>
    </row>
    <row r="1562" spans="18:69" x14ac:dyDescent="0.2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O1562" s="3"/>
      <c r="BP1562" s="3"/>
      <c r="BQ1562" s="3"/>
    </row>
    <row r="1563" spans="18:69" x14ac:dyDescent="0.2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O1563" s="3"/>
      <c r="BP1563" s="3"/>
      <c r="BQ1563" s="3"/>
    </row>
    <row r="1564" spans="18:69" x14ac:dyDescent="0.2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O1564" s="3"/>
      <c r="BP1564" s="3"/>
      <c r="BQ1564" s="3"/>
    </row>
    <row r="1565" spans="18:69" x14ac:dyDescent="0.2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  <c r="BO1565" s="3"/>
      <c r="BP1565" s="3"/>
      <c r="BQ1565" s="3"/>
    </row>
    <row r="1566" spans="18:69" x14ac:dyDescent="0.2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  <c r="BO1566" s="3"/>
      <c r="BP1566" s="3"/>
      <c r="BQ1566" s="3"/>
    </row>
    <row r="1567" spans="18:69" x14ac:dyDescent="0.2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  <c r="BO1567" s="3"/>
      <c r="BP1567" s="3"/>
      <c r="BQ1567" s="3"/>
    </row>
    <row r="1568" spans="18:69" x14ac:dyDescent="0.2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  <c r="BO1568" s="3"/>
      <c r="BP1568" s="3"/>
      <c r="BQ1568" s="3"/>
    </row>
    <row r="1569" spans="18:69" x14ac:dyDescent="0.2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  <c r="BO1569" s="3"/>
      <c r="BP1569" s="3"/>
      <c r="BQ1569" s="3"/>
    </row>
    <row r="1570" spans="18:69" x14ac:dyDescent="0.2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  <c r="BO1570" s="3"/>
      <c r="BP1570" s="3"/>
      <c r="BQ1570" s="3"/>
    </row>
    <row r="1571" spans="18:69" x14ac:dyDescent="0.2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  <c r="BO1571" s="3"/>
      <c r="BP1571" s="3"/>
      <c r="BQ1571" s="3"/>
    </row>
    <row r="1572" spans="18:69" x14ac:dyDescent="0.2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  <c r="BO1572" s="3"/>
      <c r="BP1572" s="3"/>
      <c r="BQ1572" s="3"/>
    </row>
    <row r="1573" spans="18:69" x14ac:dyDescent="0.2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  <c r="BO1573" s="3"/>
      <c r="BP1573" s="3"/>
      <c r="BQ1573" s="3"/>
    </row>
    <row r="1574" spans="18:69" x14ac:dyDescent="0.2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  <c r="BO1574" s="3"/>
      <c r="BP1574" s="3"/>
      <c r="BQ1574" s="3"/>
    </row>
    <row r="1575" spans="18:69" x14ac:dyDescent="0.2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  <c r="BO1575" s="3"/>
      <c r="BP1575" s="3"/>
      <c r="BQ1575" s="3"/>
    </row>
    <row r="1576" spans="18:69" x14ac:dyDescent="0.2">
      <c r="R1576" s="3"/>
      <c r="S1576" s="3"/>
      <c r="T1576" s="3"/>
      <c r="U1576" s="3"/>
      <c r="V1576" s="3"/>
      <c r="W1576" s="3"/>
      <c r="BD1576" s="3"/>
      <c r="BE1576" s="3"/>
      <c r="BF1576" s="3"/>
      <c r="BG1576" s="3"/>
      <c r="BH1576" s="3"/>
      <c r="BI1576" s="3"/>
      <c r="BO1576" s="3"/>
      <c r="BP1576" s="3"/>
      <c r="BQ1576" s="3"/>
    </row>
    <row r="1577" spans="18:69" x14ac:dyDescent="0.2">
      <c r="R1577" s="3"/>
      <c r="S1577" s="3"/>
      <c r="T1577" s="3"/>
      <c r="U1577" s="3"/>
      <c r="V1577" s="3"/>
      <c r="W1577" s="3"/>
      <c r="BD1577" s="3"/>
      <c r="BE1577" s="3"/>
      <c r="BF1577" s="3"/>
      <c r="BG1577" s="3"/>
      <c r="BH1577" s="3"/>
      <c r="BI1577" s="3"/>
      <c r="BO1577" s="3"/>
      <c r="BP1577" s="3"/>
      <c r="BQ1577" s="3"/>
    </row>
    <row r="1578" spans="18:69" x14ac:dyDescent="0.2">
      <c r="R1578" s="3"/>
      <c r="S1578" s="3"/>
      <c r="T1578" s="3"/>
      <c r="U1578" s="3"/>
      <c r="V1578" s="3"/>
      <c r="W1578" s="3"/>
      <c r="BD1578" s="3"/>
      <c r="BE1578" s="3"/>
      <c r="BF1578" s="3"/>
      <c r="BG1578" s="3"/>
      <c r="BH1578" s="3"/>
      <c r="BI1578" s="3"/>
      <c r="BO1578" s="3"/>
      <c r="BP1578" s="3"/>
      <c r="BQ1578" s="3"/>
    </row>
    <row r="1579" spans="18:69" x14ac:dyDescent="0.2">
      <c r="R1579" s="3"/>
      <c r="S1579" s="3"/>
      <c r="T1579" s="3"/>
      <c r="U1579" s="3"/>
      <c r="V1579" s="3"/>
      <c r="W1579" s="3"/>
      <c r="BD1579" s="3"/>
      <c r="BE1579" s="3"/>
      <c r="BF1579" s="3"/>
      <c r="BG1579" s="3"/>
      <c r="BH1579" s="3"/>
      <c r="BI1579" s="3"/>
      <c r="BO1579" s="3"/>
      <c r="BP1579" s="3"/>
      <c r="BQ1579" s="3"/>
    </row>
    <row r="1580" spans="18:69" x14ac:dyDescent="0.2">
      <c r="R1580" s="3"/>
      <c r="S1580" s="3"/>
      <c r="T1580" s="3"/>
      <c r="U1580" s="3"/>
      <c r="V1580" s="3"/>
      <c r="W1580" s="3"/>
      <c r="BD1580" s="3"/>
      <c r="BE1580" s="3"/>
      <c r="BF1580" s="3"/>
      <c r="BG1580" s="3"/>
      <c r="BH1580" s="3"/>
      <c r="BI1580" s="3"/>
      <c r="BO1580" s="3"/>
      <c r="BP1580" s="3"/>
      <c r="BQ1580" s="3"/>
    </row>
  </sheetData>
  <mergeCells count="1245">
    <mergeCell ref="BD109:BI109"/>
    <mergeCell ref="Z5:AN5"/>
    <mergeCell ref="BD69:BI69"/>
    <mergeCell ref="BD70:BI70"/>
    <mergeCell ref="BD71:BI71"/>
    <mergeCell ref="BD72:BI72"/>
    <mergeCell ref="BD73:BI73"/>
    <mergeCell ref="BD74:BI74"/>
    <mergeCell ref="BD75:BI75"/>
    <mergeCell ref="BD113:BI113"/>
    <mergeCell ref="BD114:BI114"/>
    <mergeCell ref="BD83:BI86"/>
    <mergeCell ref="BD87:BI87"/>
    <mergeCell ref="BD88:BI88"/>
    <mergeCell ref="BD89:BI89"/>
    <mergeCell ref="BD90:BI90"/>
    <mergeCell ref="BD91:BI91"/>
    <mergeCell ref="BD92:BI92"/>
    <mergeCell ref="BD93:BI93"/>
    <mergeCell ref="BD94:BI94"/>
    <mergeCell ref="BD95:BI95"/>
    <mergeCell ref="BD96:BI96"/>
    <mergeCell ref="BD97:BI97"/>
    <mergeCell ref="BD98:BI98"/>
    <mergeCell ref="BD99:BI99"/>
    <mergeCell ref="BD100:BI100"/>
    <mergeCell ref="BD101:BI101"/>
    <mergeCell ref="BD102:BI102"/>
    <mergeCell ref="BD103:BI103"/>
    <mergeCell ref="BD104:BI104"/>
    <mergeCell ref="BD105:BI105"/>
    <mergeCell ref="BD106:BI106"/>
    <mergeCell ref="BD107:BI107"/>
    <mergeCell ref="BD108:BI108"/>
    <mergeCell ref="A204:D204"/>
    <mergeCell ref="BD38:BI38"/>
    <mergeCell ref="BD39:BI39"/>
    <mergeCell ref="BD40:BI40"/>
    <mergeCell ref="BD41:BI41"/>
    <mergeCell ref="BD42:BI42"/>
    <mergeCell ref="BD43:BI43"/>
    <mergeCell ref="BD44:BI44"/>
    <mergeCell ref="BD46:BI49"/>
    <mergeCell ref="BD50:BI50"/>
    <mergeCell ref="BD51:BI51"/>
    <mergeCell ref="BD52:BI52"/>
    <mergeCell ref="BD53:BI53"/>
    <mergeCell ref="BD54:BI54"/>
    <mergeCell ref="BD55:BI55"/>
    <mergeCell ref="BD56:BI56"/>
    <mergeCell ref="BD57:BI57"/>
    <mergeCell ref="BD58:BI58"/>
    <mergeCell ref="BD110:BI110"/>
    <mergeCell ref="BD111:BI111"/>
    <mergeCell ref="BD112:BI112"/>
    <mergeCell ref="BD116:BI119"/>
    <mergeCell ref="BD59:BI59"/>
    <mergeCell ref="BD60:BI60"/>
    <mergeCell ref="BD61:BI61"/>
    <mergeCell ref="BD62:BI62"/>
    <mergeCell ref="BD63:BI63"/>
    <mergeCell ref="BD64:BI64"/>
    <mergeCell ref="BD65:BI65"/>
    <mergeCell ref="BD66:BI66"/>
    <mergeCell ref="BD67:BI67"/>
    <mergeCell ref="BD68:BI68"/>
    <mergeCell ref="AF116:BC116"/>
    <mergeCell ref="E173:BE173"/>
    <mergeCell ref="A211:D211"/>
    <mergeCell ref="E211:BE211"/>
    <mergeCell ref="BF211:BI211"/>
    <mergeCell ref="BF169:BI169"/>
    <mergeCell ref="A168:D168"/>
    <mergeCell ref="E168:BE168"/>
    <mergeCell ref="BF168:BI168"/>
    <mergeCell ref="A165:D165"/>
    <mergeCell ref="E165:BE165"/>
    <mergeCell ref="A210:D210"/>
    <mergeCell ref="E182:BE182"/>
    <mergeCell ref="E174:BE174"/>
    <mergeCell ref="BF180:BI180"/>
    <mergeCell ref="BF196:BI196"/>
    <mergeCell ref="E204:BE204"/>
    <mergeCell ref="BF204:BI204"/>
    <mergeCell ref="BF207:BI207"/>
    <mergeCell ref="BF210:BI210"/>
    <mergeCell ref="BF195:BI195"/>
    <mergeCell ref="BF179:BI179"/>
    <mergeCell ref="BF194:BI194"/>
    <mergeCell ref="BF190:BI190"/>
    <mergeCell ref="A166:D166"/>
    <mergeCell ref="E166:BE166"/>
    <mergeCell ref="BF166:BI166"/>
    <mergeCell ref="E198:BE198"/>
    <mergeCell ref="A207:D207"/>
    <mergeCell ref="E210:BE210"/>
    <mergeCell ref="T130:U130"/>
    <mergeCell ref="AU130:AW130"/>
    <mergeCell ref="A140:D140"/>
    <mergeCell ref="BD130:BI130"/>
    <mergeCell ref="A160:D160"/>
    <mergeCell ref="E160:BE160"/>
    <mergeCell ref="BF160:BI160"/>
    <mergeCell ref="BD120:BI120"/>
    <mergeCell ref="BD121:BI121"/>
    <mergeCell ref="BD122:BI122"/>
    <mergeCell ref="BD123:BI123"/>
    <mergeCell ref="BD124:BI124"/>
    <mergeCell ref="BD125:BI125"/>
    <mergeCell ref="BD126:BI126"/>
    <mergeCell ref="BD127:BI127"/>
    <mergeCell ref="A130:S130"/>
    <mergeCell ref="AL130:AN130"/>
    <mergeCell ref="A157:D157"/>
    <mergeCell ref="E157:BE157"/>
    <mergeCell ref="E143:BE143"/>
    <mergeCell ref="X122:Y122"/>
    <mergeCell ref="AI128:AK128"/>
    <mergeCell ref="X129:Y129"/>
    <mergeCell ref="V128:W128"/>
    <mergeCell ref="Z127:AA127"/>
    <mergeCell ref="AP135:AT136"/>
    <mergeCell ref="AF118:AH118"/>
    <mergeCell ref="E141:BE141"/>
    <mergeCell ref="BF141:BI141"/>
    <mergeCell ref="AB113:AC113"/>
    <mergeCell ref="AD113:AE113"/>
    <mergeCell ref="X131:Y131"/>
    <mergeCell ref="A131:S131"/>
    <mergeCell ref="T129:U129"/>
    <mergeCell ref="T131:U131"/>
    <mergeCell ref="N135:P136"/>
    <mergeCell ref="P120:Q120"/>
    <mergeCell ref="AD122:AE122"/>
    <mergeCell ref="R125:S125"/>
    <mergeCell ref="Z129:AA129"/>
    <mergeCell ref="T127:U127"/>
    <mergeCell ref="AC136:AE136"/>
    <mergeCell ref="AD129:AE129"/>
    <mergeCell ref="Z136:AB136"/>
    <mergeCell ref="W134:Y134"/>
    <mergeCell ref="AU133:BI133"/>
    <mergeCell ref="AF133:AT133"/>
    <mergeCell ref="B113:O113"/>
    <mergeCell ref="X126:Y126"/>
    <mergeCell ref="X123:Y123"/>
    <mergeCell ref="A127:S127"/>
    <mergeCell ref="AB128:AC128"/>
    <mergeCell ref="B120:O120"/>
    <mergeCell ref="X113:Y113"/>
    <mergeCell ref="Z113:AA113"/>
    <mergeCell ref="AX131:AZ131"/>
    <mergeCell ref="BD128:BI128"/>
    <mergeCell ref="BD129:BI129"/>
    <mergeCell ref="V125:W125"/>
    <mergeCell ref="V124:W124"/>
    <mergeCell ref="R123:S123"/>
    <mergeCell ref="Z114:AA114"/>
    <mergeCell ref="R114:S114"/>
    <mergeCell ref="Z123:AA123"/>
    <mergeCell ref="V114:W114"/>
    <mergeCell ref="AD120:AE120"/>
    <mergeCell ref="R124:S124"/>
    <mergeCell ref="B124:O124"/>
    <mergeCell ref="T117:U119"/>
    <mergeCell ref="V117:W119"/>
    <mergeCell ref="X117:AE117"/>
    <mergeCell ref="X118:Y119"/>
    <mergeCell ref="Z118:AA119"/>
    <mergeCell ref="AB118:AC119"/>
    <mergeCell ref="AD118:AE119"/>
    <mergeCell ref="T122:U122"/>
    <mergeCell ref="V122:W122"/>
    <mergeCell ref="Z125:AA125"/>
    <mergeCell ref="A57:A58"/>
    <mergeCell ref="A59:A60"/>
    <mergeCell ref="B66:O66"/>
    <mergeCell ref="B67:O67"/>
    <mergeCell ref="T66:U66"/>
    <mergeCell ref="B102:O102"/>
    <mergeCell ref="P102:Q102"/>
    <mergeCell ref="R102:S102"/>
    <mergeCell ref="T102:U102"/>
    <mergeCell ref="P91:Q91"/>
    <mergeCell ref="R91:S91"/>
    <mergeCell ref="T91:U91"/>
    <mergeCell ref="V91:W91"/>
    <mergeCell ref="X91:Y91"/>
    <mergeCell ref="V74:W74"/>
    <mergeCell ref="AO129:AQ129"/>
    <mergeCell ref="V110:W110"/>
    <mergeCell ref="P113:Q113"/>
    <mergeCell ref="B110:O110"/>
    <mergeCell ref="P110:Q110"/>
    <mergeCell ref="AD61:AE61"/>
    <mergeCell ref="X89:Y89"/>
    <mergeCell ref="T73:U73"/>
    <mergeCell ref="P69:Q69"/>
    <mergeCell ref="R69:S69"/>
    <mergeCell ref="T69:U69"/>
    <mergeCell ref="X70:Y70"/>
    <mergeCell ref="AD85:AE86"/>
    <mergeCell ref="V68:W68"/>
    <mergeCell ref="B70:O70"/>
    <mergeCell ref="B58:O58"/>
    <mergeCell ref="V67:W67"/>
    <mergeCell ref="T35:U35"/>
    <mergeCell ref="B51:O51"/>
    <mergeCell ref="R51:S51"/>
    <mergeCell ref="X51:Y51"/>
    <mergeCell ref="Z51:AA51"/>
    <mergeCell ref="AB51:AC51"/>
    <mergeCell ref="B50:O50"/>
    <mergeCell ref="V36:W36"/>
    <mergeCell ref="X39:Y39"/>
    <mergeCell ref="B39:O39"/>
    <mergeCell ref="P39:Q39"/>
    <mergeCell ref="R39:S39"/>
    <mergeCell ref="T39:U39"/>
    <mergeCell ref="V39:W39"/>
    <mergeCell ref="X41:Y41"/>
    <mergeCell ref="Z41:AA41"/>
    <mergeCell ref="B41:O41"/>
    <mergeCell ref="P41:Q41"/>
    <mergeCell ref="Z36:AA36"/>
    <mergeCell ref="T47:U49"/>
    <mergeCell ref="V47:W49"/>
    <mergeCell ref="X47:AE47"/>
    <mergeCell ref="X48:Y49"/>
    <mergeCell ref="AD36:AE36"/>
    <mergeCell ref="V37:W37"/>
    <mergeCell ref="X37:Y37"/>
    <mergeCell ref="Z37:AA37"/>
    <mergeCell ref="B37:O37"/>
    <mergeCell ref="B46:O49"/>
    <mergeCell ref="P46:Q49"/>
    <mergeCell ref="T46:AE46"/>
    <mergeCell ref="B112:O112"/>
    <mergeCell ref="J218:L218"/>
    <mergeCell ref="AI228:AO228"/>
    <mergeCell ref="AD114:AE114"/>
    <mergeCell ref="V127:W127"/>
    <mergeCell ref="AB129:AC129"/>
    <mergeCell ref="Z130:AA130"/>
    <mergeCell ref="J217:R217"/>
    <mergeCell ref="A143:D143"/>
    <mergeCell ref="AF130:AH130"/>
    <mergeCell ref="Q135:V135"/>
    <mergeCell ref="W135:Y135"/>
    <mergeCell ref="Z135:AB135"/>
    <mergeCell ref="A169:D169"/>
    <mergeCell ref="E169:BE169"/>
    <mergeCell ref="A173:D173"/>
    <mergeCell ref="AX118:AZ118"/>
    <mergeCell ref="A217:I217"/>
    <mergeCell ref="A218:I218"/>
    <mergeCell ref="A212:BI212"/>
    <mergeCell ref="A213:BI213"/>
    <mergeCell ref="A116:A119"/>
    <mergeCell ref="B123:O123"/>
    <mergeCell ref="T128:U128"/>
    <mergeCell ref="T124:U124"/>
    <mergeCell ref="T123:U123"/>
    <mergeCell ref="B116:O119"/>
    <mergeCell ref="P116:Q119"/>
    <mergeCell ref="R116:S119"/>
    <mergeCell ref="T116:AE116"/>
    <mergeCell ref="X124:Y124"/>
    <mergeCell ref="X125:Y125"/>
    <mergeCell ref="A227:I227"/>
    <mergeCell ref="A198:D198"/>
    <mergeCell ref="AD126:AE126"/>
    <mergeCell ref="AI129:AK129"/>
    <mergeCell ref="A141:D141"/>
    <mergeCell ref="Z128:AA128"/>
    <mergeCell ref="BA127:BC127"/>
    <mergeCell ref="AX130:AZ130"/>
    <mergeCell ref="AB130:AC130"/>
    <mergeCell ref="AF128:AH128"/>
    <mergeCell ref="BA130:BC130"/>
    <mergeCell ref="A230:AC231"/>
    <mergeCell ref="A233:AB233"/>
    <mergeCell ref="A220:AE221"/>
    <mergeCell ref="AP222:AU222"/>
    <mergeCell ref="AP228:AR228"/>
    <mergeCell ref="AP223:AR223"/>
    <mergeCell ref="AI223:AO223"/>
    <mergeCell ref="AP218:AR218"/>
    <mergeCell ref="AI218:AO218"/>
    <mergeCell ref="AP227:AU227"/>
    <mergeCell ref="AB127:AC127"/>
    <mergeCell ref="J222:R222"/>
    <mergeCell ref="A222:I222"/>
    <mergeCell ref="A223:I223"/>
    <mergeCell ref="AI222:AO222"/>
    <mergeCell ref="T126:U126"/>
    <mergeCell ref="E207:BE207"/>
    <mergeCell ref="A199:D199"/>
    <mergeCell ref="BD131:BI131"/>
    <mergeCell ref="V130:W130"/>
    <mergeCell ref="AB131:AC131"/>
    <mergeCell ref="AI152:AO152"/>
    <mergeCell ref="AP152:AR152"/>
    <mergeCell ref="E196:BE196"/>
    <mergeCell ref="AK134:AO134"/>
    <mergeCell ref="AP134:AT134"/>
    <mergeCell ref="E184:BE184"/>
    <mergeCell ref="A205:D205"/>
    <mergeCell ref="E205:BE205"/>
    <mergeCell ref="N134:P134"/>
    <mergeCell ref="Q134:V134"/>
    <mergeCell ref="AD131:AE131"/>
    <mergeCell ref="J227:R227"/>
    <mergeCell ref="AP217:AY217"/>
    <mergeCell ref="AI217:AO217"/>
    <mergeCell ref="AI214:AQ214"/>
    <mergeCell ref="B125:O125"/>
    <mergeCell ref="A225:AE226"/>
    <mergeCell ref="AI215:BI216"/>
    <mergeCell ref="AI220:BI221"/>
    <mergeCell ref="AI225:BI226"/>
    <mergeCell ref="J223:L223"/>
    <mergeCell ref="BF143:BI143"/>
    <mergeCell ref="A144:D144"/>
    <mergeCell ref="E144:BE144"/>
    <mergeCell ref="BF144:BI144"/>
    <mergeCell ref="A145:D145"/>
    <mergeCell ref="E145:BE145"/>
    <mergeCell ref="BF145:BI145"/>
    <mergeCell ref="A146:D146"/>
    <mergeCell ref="E146:BE146"/>
    <mergeCell ref="BF146:BI146"/>
    <mergeCell ref="AI227:AO227"/>
    <mergeCell ref="AI76:AQ76"/>
    <mergeCell ref="AD92:AE92"/>
    <mergeCell ref="AD105:AE105"/>
    <mergeCell ref="R54:S54"/>
    <mergeCell ref="T54:U54"/>
    <mergeCell ref="V54:W54"/>
    <mergeCell ref="X54:Y54"/>
    <mergeCell ref="Z54:AA54"/>
    <mergeCell ref="AI77:BH78"/>
    <mergeCell ref="AP79:AW79"/>
    <mergeCell ref="AI80:AO80"/>
    <mergeCell ref="AP80:AR80"/>
    <mergeCell ref="AF83:BC83"/>
    <mergeCell ref="AF84:AK84"/>
    <mergeCell ref="AL84:AQ84"/>
    <mergeCell ref="A228:I228"/>
    <mergeCell ref="A215:AE216"/>
    <mergeCell ref="AU134:BI136"/>
    <mergeCell ref="V121:W121"/>
    <mergeCell ref="A197:D197"/>
    <mergeCell ref="A128:S128"/>
    <mergeCell ref="AX127:AZ127"/>
    <mergeCell ref="AL129:AN129"/>
    <mergeCell ref="AU127:AW127"/>
    <mergeCell ref="V131:W131"/>
    <mergeCell ref="A133:P133"/>
    <mergeCell ref="Q133:AE133"/>
    <mergeCell ref="J228:L228"/>
    <mergeCell ref="AI148:AQ148"/>
    <mergeCell ref="A149:X150"/>
    <mergeCell ref="AI149:BH150"/>
    <mergeCell ref="A151:G151"/>
    <mergeCell ref="B56:O56"/>
    <mergeCell ref="P67:Q67"/>
    <mergeCell ref="P66:Q66"/>
    <mergeCell ref="P61:Q61"/>
    <mergeCell ref="P70:Q70"/>
    <mergeCell ref="B59:O59"/>
    <mergeCell ref="B54:O54"/>
    <mergeCell ref="P54:Q54"/>
    <mergeCell ref="P56:Q56"/>
    <mergeCell ref="AB36:AC36"/>
    <mergeCell ref="T42:U42"/>
    <mergeCell ref="B44:O44"/>
    <mergeCell ref="AF46:BC46"/>
    <mergeCell ref="Z70:AA70"/>
    <mergeCell ref="X50:Y50"/>
    <mergeCell ref="Z50:AA50"/>
    <mergeCell ref="X55:Y55"/>
    <mergeCell ref="R70:S70"/>
    <mergeCell ref="P44:Q44"/>
    <mergeCell ref="V41:W41"/>
    <mergeCell ref="B61:O61"/>
    <mergeCell ref="B53:O53"/>
    <mergeCell ref="V55:W55"/>
    <mergeCell ref="T53:U53"/>
    <mergeCell ref="B55:O55"/>
    <mergeCell ref="P55:Q55"/>
    <mergeCell ref="T59:U59"/>
    <mergeCell ref="V59:W59"/>
    <mergeCell ref="X59:Y59"/>
    <mergeCell ref="AB54:AC54"/>
    <mergeCell ref="AD54:AE54"/>
    <mergeCell ref="Z58:AA58"/>
    <mergeCell ref="AB38:AC38"/>
    <mergeCell ref="P38:Q38"/>
    <mergeCell ref="AD38:AE38"/>
    <mergeCell ref="Z38:AA38"/>
    <mergeCell ref="AD37:AE37"/>
    <mergeCell ref="P36:Q36"/>
    <mergeCell ref="R36:S36"/>
    <mergeCell ref="T37:U37"/>
    <mergeCell ref="R38:S38"/>
    <mergeCell ref="P37:Q37"/>
    <mergeCell ref="P121:Q121"/>
    <mergeCell ref="Z43:AA43"/>
    <mergeCell ref="AB114:AC114"/>
    <mergeCell ref="AD91:AE91"/>
    <mergeCell ref="R120:S120"/>
    <mergeCell ref="T120:U120"/>
    <mergeCell ref="V120:W120"/>
    <mergeCell ref="T113:U113"/>
    <mergeCell ref="V113:W113"/>
    <mergeCell ref="R111:S111"/>
    <mergeCell ref="T111:U111"/>
    <mergeCell ref="V111:W111"/>
    <mergeCell ref="X111:Y111"/>
    <mergeCell ref="Z111:AA111"/>
    <mergeCell ref="AB111:AC111"/>
    <mergeCell ref="AD111:AE111"/>
    <mergeCell ref="V84:W86"/>
    <mergeCell ref="X84:AE84"/>
    <mergeCell ref="AB89:AC89"/>
    <mergeCell ref="R88:S88"/>
    <mergeCell ref="T96:U96"/>
    <mergeCell ref="P83:Q86"/>
    <mergeCell ref="BF140:BI140"/>
    <mergeCell ref="BF197:BI197"/>
    <mergeCell ref="Q136:V136"/>
    <mergeCell ref="AF134:AJ134"/>
    <mergeCell ref="AL131:AN131"/>
    <mergeCell ref="BF182:BI182"/>
    <mergeCell ref="AI131:AK131"/>
    <mergeCell ref="AR130:AT130"/>
    <mergeCell ref="E140:BE140"/>
    <mergeCell ref="E197:BE197"/>
    <mergeCell ref="AC135:AE135"/>
    <mergeCell ref="BF142:BI142"/>
    <mergeCell ref="E179:BE179"/>
    <mergeCell ref="W136:Y136"/>
    <mergeCell ref="A135:G136"/>
    <mergeCell ref="H135:J136"/>
    <mergeCell ref="K135:M136"/>
    <mergeCell ref="E171:BE171"/>
    <mergeCell ref="A193:D193"/>
    <mergeCell ref="E193:BE193"/>
    <mergeCell ref="BF193:BI193"/>
    <mergeCell ref="BF171:BI171"/>
    <mergeCell ref="BF157:BI157"/>
    <mergeCell ref="BF165:BI165"/>
    <mergeCell ref="AC134:AE134"/>
    <mergeCell ref="E142:BE142"/>
    <mergeCell ref="E175:BE175"/>
    <mergeCell ref="BF175:BI175"/>
    <mergeCell ref="A180:D180"/>
    <mergeCell ref="A184:D184"/>
    <mergeCell ref="E183:BE183"/>
    <mergeCell ref="BF191:BI191"/>
    <mergeCell ref="BC1:BI1"/>
    <mergeCell ref="AB73:AC73"/>
    <mergeCell ref="AD73:AE73"/>
    <mergeCell ref="X53:Y53"/>
    <mergeCell ref="X71:Y71"/>
    <mergeCell ref="Z71:AA71"/>
    <mergeCell ref="X72:Y72"/>
    <mergeCell ref="AW13:AW14"/>
    <mergeCell ref="AB31:AC31"/>
    <mergeCell ref="AD31:AE31"/>
    <mergeCell ref="V35:W35"/>
    <mergeCell ref="BH13:BH14"/>
    <mergeCell ref="BI13:BI14"/>
    <mergeCell ref="AL28:AQ28"/>
    <mergeCell ref="Z55:AA55"/>
    <mergeCell ref="Z56:AA56"/>
    <mergeCell ref="AB37:AC37"/>
    <mergeCell ref="AD42:AE42"/>
    <mergeCell ref="AD71:AE71"/>
    <mergeCell ref="Z67:AA67"/>
    <mergeCell ref="AB67:AC67"/>
    <mergeCell ref="BE13:BE14"/>
    <mergeCell ref="BB13:BB14"/>
    <mergeCell ref="AR28:AW28"/>
    <mergeCell ref="BA29:BC29"/>
    <mergeCell ref="AX29:AZ29"/>
    <mergeCell ref="V33:W33"/>
    <mergeCell ref="X33:Y33"/>
    <mergeCell ref="Z33:AA33"/>
    <mergeCell ref="AB33:AC33"/>
    <mergeCell ref="AD33:AE33"/>
    <mergeCell ref="Z39:AA39"/>
    <mergeCell ref="A94:A95"/>
    <mergeCell ref="AX85:AZ85"/>
    <mergeCell ref="BA85:BC85"/>
    <mergeCell ref="AF47:AK47"/>
    <mergeCell ref="AL47:AQ47"/>
    <mergeCell ref="AR47:AW47"/>
    <mergeCell ref="AX47:BC47"/>
    <mergeCell ref="AB48:AC49"/>
    <mergeCell ref="AD48:AE49"/>
    <mergeCell ref="AF48:AH48"/>
    <mergeCell ref="AI48:AK48"/>
    <mergeCell ref="AL48:AN48"/>
    <mergeCell ref="AR48:AT48"/>
    <mergeCell ref="AU48:AW48"/>
    <mergeCell ref="AD53:AE53"/>
    <mergeCell ref="AX48:AZ48"/>
    <mergeCell ref="BA48:BC48"/>
    <mergeCell ref="AO48:AQ48"/>
    <mergeCell ref="AB75:AC75"/>
    <mergeCell ref="AD75:AE75"/>
    <mergeCell ref="AB57:AC57"/>
    <mergeCell ref="AD52:AE52"/>
    <mergeCell ref="AB71:AC71"/>
    <mergeCell ref="AR84:AW84"/>
    <mergeCell ref="AF85:AH85"/>
    <mergeCell ref="AI85:AK85"/>
    <mergeCell ref="AL85:AN85"/>
    <mergeCell ref="AO85:AQ85"/>
    <mergeCell ref="AR85:AT85"/>
    <mergeCell ref="AU85:AW85"/>
    <mergeCell ref="A46:A49"/>
    <mergeCell ref="R46:S49"/>
    <mergeCell ref="B73:O73"/>
    <mergeCell ref="B69:O69"/>
    <mergeCell ref="AD99:AE99"/>
    <mergeCell ref="X100:Y100"/>
    <mergeCell ref="Z100:AA100"/>
    <mergeCell ref="AB100:AC100"/>
    <mergeCell ref="AD100:AE100"/>
    <mergeCell ref="R92:S92"/>
    <mergeCell ref="B99:O99"/>
    <mergeCell ref="P99:Q99"/>
    <mergeCell ref="AD90:AE90"/>
    <mergeCell ref="R75:S75"/>
    <mergeCell ref="Z99:AA99"/>
    <mergeCell ref="T70:U70"/>
    <mergeCell ref="P103:Q103"/>
    <mergeCell ref="R103:S103"/>
    <mergeCell ref="T103:U103"/>
    <mergeCell ref="P72:Q72"/>
    <mergeCell ref="P89:Q89"/>
    <mergeCell ref="R89:S89"/>
    <mergeCell ref="P74:Q74"/>
    <mergeCell ref="AB72:AC72"/>
    <mergeCell ref="AB70:AC70"/>
    <mergeCell ref="AD70:AE70"/>
    <mergeCell ref="AB69:AC69"/>
    <mergeCell ref="A80:G80"/>
    <mergeCell ref="H80:J80"/>
    <mergeCell ref="A83:A86"/>
    <mergeCell ref="B83:O86"/>
    <mergeCell ref="R83:S86"/>
    <mergeCell ref="B75:O75"/>
    <mergeCell ref="V71:W71"/>
    <mergeCell ref="T114:U114"/>
    <mergeCell ref="X114:Y114"/>
    <mergeCell ref="B104:O104"/>
    <mergeCell ref="AD109:AE109"/>
    <mergeCell ref="AO128:AQ128"/>
    <mergeCell ref="AR128:AT128"/>
    <mergeCell ref="AD106:AE106"/>
    <mergeCell ref="A172:D172"/>
    <mergeCell ref="E172:BE172"/>
    <mergeCell ref="A170:D170"/>
    <mergeCell ref="E170:BE170"/>
    <mergeCell ref="A171:D171"/>
    <mergeCell ref="A163:D163"/>
    <mergeCell ref="A129:S129"/>
    <mergeCell ref="X121:Y121"/>
    <mergeCell ref="A142:D142"/>
    <mergeCell ref="BA131:BC131"/>
    <mergeCell ref="X130:Y130"/>
    <mergeCell ref="K134:M134"/>
    <mergeCell ref="Z131:AA131"/>
    <mergeCell ref="Z134:AB134"/>
    <mergeCell ref="AI130:AK130"/>
    <mergeCell ref="A111:A112"/>
    <mergeCell ref="AB126:AC126"/>
    <mergeCell ref="AR129:AT129"/>
    <mergeCell ref="AO131:AQ131"/>
    <mergeCell ref="AU128:AW128"/>
    <mergeCell ref="AO130:AQ130"/>
    <mergeCell ref="H151:Q151"/>
    <mergeCell ref="AP151:AW151"/>
    <mergeCell ref="A152:G152"/>
    <mergeCell ref="H152:J152"/>
    <mergeCell ref="BA128:BC128"/>
    <mergeCell ref="AF129:AH129"/>
    <mergeCell ref="AF127:AH127"/>
    <mergeCell ref="AF131:AH131"/>
    <mergeCell ref="AR131:AT131"/>
    <mergeCell ref="AU131:AW131"/>
    <mergeCell ref="AU129:AW129"/>
    <mergeCell ref="AX129:AZ129"/>
    <mergeCell ref="BA129:BC129"/>
    <mergeCell ref="BF13:BF14"/>
    <mergeCell ref="BG13:BG14"/>
    <mergeCell ref="X34:Y34"/>
    <mergeCell ref="Z34:AA34"/>
    <mergeCell ref="AX13:BA13"/>
    <mergeCell ref="X74:Y74"/>
    <mergeCell ref="X73:Y73"/>
    <mergeCell ref="Z73:AA73"/>
    <mergeCell ref="Z74:AA74"/>
    <mergeCell ref="AD96:AE96"/>
    <mergeCell ref="AL127:AN127"/>
    <mergeCell ref="AO127:AQ127"/>
    <mergeCell ref="AR127:AT127"/>
    <mergeCell ref="AI127:AK127"/>
    <mergeCell ref="BD13:BD14"/>
    <mergeCell ref="AS13:AS14"/>
    <mergeCell ref="AT13:AV13"/>
    <mergeCell ref="AB74:AC74"/>
    <mergeCell ref="Z72:AA72"/>
    <mergeCell ref="X110:Y110"/>
    <mergeCell ref="Z110:AA110"/>
    <mergeCell ref="AF27:BC27"/>
    <mergeCell ref="AR29:AT29"/>
    <mergeCell ref="T112:U112"/>
    <mergeCell ref="V112:W112"/>
    <mergeCell ref="X112:Y112"/>
    <mergeCell ref="Z112:AA112"/>
    <mergeCell ref="AD112:AE112"/>
    <mergeCell ref="R113:S113"/>
    <mergeCell ref="R35:S35"/>
    <mergeCell ref="BC13:BC14"/>
    <mergeCell ref="AB105:AC105"/>
    <mergeCell ref="X106:Y106"/>
    <mergeCell ref="Z106:AA106"/>
    <mergeCell ref="X107:Y107"/>
    <mergeCell ref="Z107:AA107"/>
    <mergeCell ref="AB107:AC107"/>
    <mergeCell ref="AD107:AE107"/>
    <mergeCell ref="X108:Y108"/>
    <mergeCell ref="AB94:AC94"/>
    <mergeCell ref="AK13:AN13"/>
    <mergeCell ref="Z31:AA31"/>
    <mergeCell ref="X32:Y32"/>
    <mergeCell ref="AB35:AC35"/>
    <mergeCell ref="AB109:AC109"/>
    <mergeCell ref="AB104:AC104"/>
    <mergeCell ref="AD104:AE104"/>
    <mergeCell ref="T83:AE83"/>
    <mergeCell ref="R72:S72"/>
    <mergeCell ref="X101:Y101"/>
    <mergeCell ref="X36:Y36"/>
    <mergeCell ref="AD44:AE44"/>
    <mergeCell ref="AF29:AH29"/>
    <mergeCell ref="AF28:AK28"/>
    <mergeCell ref="AI29:AK29"/>
    <mergeCell ref="A126:S126"/>
    <mergeCell ref="B60:O60"/>
    <mergeCell ref="R59:S59"/>
    <mergeCell ref="X109:Y109"/>
    <mergeCell ref="R108:S108"/>
    <mergeCell ref="T121:U121"/>
    <mergeCell ref="AB66:AC66"/>
    <mergeCell ref="AD102:AE102"/>
    <mergeCell ref="T34:U34"/>
    <mergeCell ref="AO13:AR13"/>
    <mergeCell ref="P73:Q73"/>
    <mergeCell ref="Z68:AA68"/>
    <mergeCell ref="R71:S71"/>
    <mergeCell ref="AB68:AC68"/>
    <mergeCell ref="Z103:AA103"/>
    <mergeCell ref="X104:Y104"/>
    <mergeCell ref="Z104:AA104"/>
    <mergeCell ref="Z32:AA32"/>
    <mergeCell ref="AB32:AC32"/>
    <mergeCell ref="AD32:AE32"/>
    <mergeCell ref="Z105:AA105"/>
    <mergeCell ref="AD89:AE89"/>
    <mergeCell ref="AB87:AC87"/>
    <mergeCell ref="AD87:AE87"/>
    <mergeCell ref="AB91:AC91"/>
    <mergeCell ref="X88:Y88"/>
    <mergeCell ref="Z88:AA88"/>
    <mergeCell ref="Z69:AA69"/>
    <mergeCell ref="Z91:AA91"/>
    <mergeCell ref="T41:U41"/>
    <mergeCell ref="R105:S105"/>
    <mergeCell ref="Z108:AA108"/>
    <mergeCell ref="AX28:BC28"/>
    <mergeCell ref="Z61:AA61"/>
    <mergeCell ref="AB61:AC61"/>
    <mergeCell ref="AB88:AC88"/>
    <mergeCell ref="AB59:AC59"/>
    <mergeCell ref="AD43:AE43"/>
    <mergeCell ref="T43:U43"/>
    <mergeCell ref="X61:Y61"/>
    <mergeCell ref="P34:Q34"/>
    <mergeCell ref="V31:W31"/>
    <mergeCell ref="X31:Y31"/>
    <mergeCell ref="T28:U30"/>
    <mergeCell ref="R34:S34"/>
    <mergeCell ref="AB34:AC34"/>
    <mergeCell ref="AO29:AQ29"/>
    <mergeCell ref="AL29:AN29"/>
    <mergeCell ref="R31:S31"/>
    <mergeCell ref="V43:W43"/>
    <mergeCell ref="V56:W56"/>
    <mergeCell ref="X56:Y56"/>
    <mergeCell ref="Z35:AA35"/>
    <mergeCell ref="V34:W34"/>
    <mergeCell ref="AD34:AE34"/>
    <mergeCell ref="AB56:AC56"/>
    <mergeCell ref="Z59:AA59"/>
    <mergeCell ref="V72:W72"/>
    <mergeCell ref="AD58:AE58"/>
    <mergeCell ref="AD88:AE88"/>
    <mergeCell ref="X69:Y69"/>
    <mergeCell ref="X60:Y60"/>
    <mergeCell ref="Z60:AA60"/>
    <mergeCell ref="AB85:AC86"/>
    <mergeCell ref="K13:N13"/>
    <mergeCell ref="O13:R13"/>
    <mergeCell ref="T13:V13"/>
    <mergeCell ref="R27:S30"/>
    <mergeCell ref="B33:O33"/>
    <mergeCell ref="P33:Q33"/>
    <mergeCell ref="R33:S33"/>
    <mergeCell ref="J13:J14"/>
    <mergeCell ref="F13:F14"/>
    <mergeCell ref="X28:AE28"/>
    <mergeCell ref="S13:S14"/>
    <mergeCell ref="X13:Z13"/>
    <mergeCell ref="AB13:AE13"/>
    <mergeCell ref="P27:Q30"/>
    <mergeCell ref="X29:Y30"/>
    <mergeCell ref="B13:E13"/>
    <mergeCell ref="G13:I13"/>
    <mergeCell ref="P31:Q31"/>
    <mergeCell ref="T32:U32"/>
    <mergeCell ref="B31:O31"/>
    <mergeCell ref="T33:U33"/>
    <mergeCell ref="AD55:AE55"/>
    <mergeCell ref="X44:Y44"/>
    <mergeCell ref="AD51:AE51"/>
    <mergeCell ref="Z53:AA53"/>
    <mergeCell ref="AB53:AC53"/>
    <mergeCell ref="AB55:AC55"/>
    <mergeCell ref="T40:U40"/>
    <mergeCell ref="AB39:AC39"/>
    <mergeCell ref="AD39:AE39"/>
    <mergeCell ref="P53:Q53"/>
    <mergeCell ref="T55:U55"/>
    <mergeCell ref="P43:Q43"/>
    <mergeCell ref="P52:Q52"/>
    <mergeCell ref="AD56:AE56"/>
    <mergeCell ref="V57:W57"/>
    <mergeCell ref="T56:U56"/>
    <mergeCell ref="T52:U52"/>
    <mergeCell ref="P40:Q40"/>
    <mergeCell ref="R40:S40"/>
    <mergeCell ref="V40:W40"/>
    <mergeCell ref="X40:Y40"/>
    <mergeCell ref="Z40:AA40"/>
    <mergeCell ref="AB40:AC40"/>
    <mergeCell ref="AD40:AE40"/>
    <mergeCell ref="Z52:AA52"/>
    <mergeCell ref="Z44:AA44"/>
    <mergeCell ref="AB44:AC44"/>
    <mergeCell ref="AD50:AE50"/>
    <mergeCell ref="P50:Q50"/>
    <mergeCell ref="AB41:AC41"/>
    <mergeCell ref="AD41:AE41"/>
    <mergeCell ref="Z48:AA49"/>
    <mergeCell ref="R53:S53"/>
    <mergeCell ref="R37:S37"/>
    <mergeCell ref="AB60:AC60"/>
    <mergeCell ref="R50:S50"/>
    <mergeCell ref="AB43:AC43"/>
    <mergeCell ref="X43:Y43"/>
    <mergeCell ref="R55:S55"/>
    <mergeCell ref="B38:O38"/>
    <mergeCell ref="T38:U38"/>
    <mergeCell ref="V38:W38"/>
    <mergeCell ref="X38:Y38"/>
    <mergeCell ref="T36:U36"/>
    <mergeCell ref="P57:Q57"/>
    <mergeCell ref="R57:S57"/>
    <mergeCell ref="T57:U57"/>
    <mergeCell ref="T51:U51"/>
    <mergeCell ref="R43:S43"/>
    <mergeCell ref="T44:U44"/>
    <mergeCell ref="V44:W44"/>
    <mergeCell ref="V52:W52"/>
    <mergeCell ref="X52:Y52"/>
    <mergeCell ref="B43:O43"/>
    <mergeCell ref="B40:O40"/>
    <mergeCell ref="P58:Q58"/>
    <mergeCell ref="R58:S58"/>
    <mergeCell ref="V42:W42"/>
    <mergeCell ref="T50:U50"/>
    <mergeCell ref="V50:W50"/>
    <mergeCell ref="B52:O52"/>
    <mergeCell ref="AB52:AC52"/>
    <mergeCell ref="Z57:AA57"/>
    <mergeCell ref="B36:O36"/>
    <mergeCell ref="X128:Y128"/>
    <mergeCell ref="X120:Y120"/>
    <mergeCell ref="AD121:AE121"/>
    <mergeCell ref="AF117:AK117"/>
    <mergeCell ref="AL117:AQ117"/>
    <mergeCell ref="AR117:AW117"/>
    <mergeCell ref="AX117:BC117"/>
    <mergeCell ref="A27:A30"/>
    <mergeCell ref="Z29:AA30"/>
    <mergeCell ref="AB29:AC30"/>
    <mergeCell ref="AD29:AE30"/>
    <mergeCell ref="B27:O30"/>
    <mergeCell ref="T27:AE27"/>
    <mergeCell ref="AU29:AW29"/>
    <mergeCell ref="AD69:AE69"/>
    <mergeCell ref="X66:Y66"/>
    <mergeCell ref="Z66:AA66"/>
    <mergeCell ref="V28:W30"/>
    <mergeCell ref="B57:O57"/>
    <mergeCell ref="AD59:AE59"/>
    <mergeCell ref="B32:O32"/>
    <mergeCell ref="B35:O35"/>
    <mergeCell ref="V32:W32"/>
    <mergeCell ref="AD35:AE35"/>
    <mergeCell ref="P32:Q32"/>
    <mergeCell ref="R32:S32"/>
    <mergeCell ref="B34:O34"/>
    <mergeCell ref="T31:U31"/>
    <mergeCell ref="P35:Q35"/>
    <mergeCell ref="X35:Y35"/>
    <mergeCell ref="AD66:AE66"/>
    <mergeCell ref="R41:S41"/>
    <mergeCell ref="A103:A104"/>
    <mergeCell ref="R112:S112"/>
    <mergeCell ref="R96:S96"/>
    <mergeCell ref="V108:W108"/>
    <mergeCell ref="Z109:AA109"/>
    <mergeCell ref="V102:W102"/>
    <mergeCell ref="X102:Y102"/>
    <mergeCell ref="V129:W129"/>
    <mergeCell ref="AD130:AE130"/>
    <mergeCell ref="AB112:AC112"/>
    <mergeCell ref="V104:W104"/>
    <mergeCell ref="Z124:AA124"/>
    <mergeCell ref="X127:Y127"/>
    <mergeCell ref="AD123:AE123"/>
    <mergeCell ref="V126:W126"/>
    <mergeCell ref="BA118:BC118"/>
    <mergeCell ref="AI118:AK118"/>
    <mergeCell ref="AL118:AN118"/>
    <mergeCell ref="AO118:AQ118"/>
    <mergeCell ref="AR118:AT118"/>
    <mergeCell ref="AU118:AW118"/>
    <mergeCell ref="AB106:AC106"/>
    <mergeCell ref="V123:W123"/>
    <mergeCell ref="AD128:AE128"/>
    <mergeCell ref="AD127:AE127"/>
    <mergeCell ref="AD108:AE108"/>
    <mergeCell ref="Z120:AA120"/>
    <mergeCell ref="AB120:AC120"/>
    <mergeCell ref="AB121:AC121"/>
    <mergeCell ref="AX128:AZ128"/>
    <mergeCell ref="AB108:AC108"/>
    <mergeCell ref="AL128:AN128"/>
    <mergeCell ref="B111:O111"/>
    <mergeCell ref="P111:Q111"/>
    <mergeCell ref="V66:W66"/>
    <mergeCell ref="B68:O68"/>
    <mergeCell ref="R66:S66"/>
    <mergeCell ref="P75:Q75"/>
    <mergeCell ref="P87:Q87"/>
    <mergeCell ref="Z126:AA126"/>
    <mergeCell ref="P125:Q125"/>
    <mergeCell ref="P124:Q124"/>
    <mergeCell ref="B106:O106"/>
    <mergeCell ref="B108:O108"/>
    <mergeCell ref="V96:W96"/>
    <mergeCell ref="AB99:AC99"/>
    <mergeCell ref="B96:O96"/>
    <mergeCell ref="A79:G79"/>
    <mergeCell ref="B88:O88"/>
    <mergeCell ref="P71:Q71"/>
    <mergeCell ref="B105:O105"/>
    <mergeCell ref="V105:W105"/>
    <mergeCell ref="B121:O121"/>
    <mergeCell ref="B109:O109"/>
    <mergeCell ref="P109:Q109"/>
    <mergeCell ref="R109:S109"/>
    <mergeCell ref="T109:U109"/>
    <mergeCell ref="V109:W109"/>
    <mergeCell ref="P112:Q112"/>
    <mergeCell ref="V99:W99"/>
    <mergeCell ref="X99:Y99"/>
    <mergeCell ref="Z121:AA121"/>
    <mergeCell ref="AB92:AC92"/>
    <mergeCell ref="AB123:AC123"/>
    <mergeCell ref="B72:O72"/>
    <mergeCell ref="H79:Q79"/>
    <mergeCell ref="V89:W89"/>
    <mergeCell ref="R74:S74"/>
    <mergeCell ref="T72:U72"/>
    <mergeCell ref="X68:Y68"/>
    <mergeCell ref="B62:O62"/>
    <mergeCell ref="T104:U104"/>
    <mergeCell ref="B94:O94"/>
    <mergeCell ref="P94:Q94"/>
    <mergeCell ref="R94:S94"/>
    <mergeCell ref="T94:U94"/>
    <mergeCell ref="T108:U108"/>
    <mergeCell ref="R73:S73"/>
    <mergeCell ref="B71:O71"/>
    <mergeCell ref="R110:S110"/>
    <mergeCell ref="T110:U110"/>
    <mergeCell ref="P106:Q106"/>
    <mergeCell ref="R106:S106"/>
    <mergeCell ref="T106:U106"/>
    <mergeCell ref="V106:W106"/>
    <mergeCell ref="B103:O103"/>
    <mergeCell ref="B89:O89"/>
    <mergeCell ref="R68:S68"/>
    <mergeCell ref="V88:W88"/>
    <mergeCell ref="T84:U86"/>
    <mergeCell ref="V103:W103"/>
    <mergeCell ref="V73:W73"/>
    <mergeCell ref="V101:W101"/>
    <mergeCell ref="V94:W94"/>
    <mergeCell ref="X87:Y87"/>
    <mergeCell ref="A77:X78"/>
    <mergeCell ref="P62:Q62"/>
    <mergeCell ref="P96:Q96"/>
    <mergeCell ref="T71:U71"/>
    <mergeCell ref="AD72:AE72"/>
    <mergeCell ref="V70:W70"/>
    <mergeCell ref="Z89:AA89"/>
    <mergeCell ref="T61:U61"/>
    <mergeCell ref="V61:W61"/>
    <mergeCell ref="P100:Q100"/>
    <mergeCell ref="R100:S100"/>
    <mergeCell ref="T100:U100"/>
    <mergeCell ref="V100:W100"/>
    <mergeCell ref="Z101:AA101"/>
    <mergeCell ref="AB101:AC101"/>
    <mergeCell ref="R60:S60"/>
    <mergeCell ref="AD63:AE63"/>
    <mergeCell ref="T98:U98"/>
    <mergeCell ref="V98:W98"/>
    <mergeCell ref="X98:Y98"/>
    <mergeCell ref="Z98:AA98"/>
    <mergeCell ref="AB98:AC98"/>
    <mergeCell ref="T75:U75"/>
    <mergeCell ref="V75:W75"/>
    <mergeCell ref="X75:Y75"/>
    <mergeCell ref="T68:U68"/>
    <mergeCell ref="Z94:AA94"/>
    <mergeCell ref="X67:Y67"/>
    <mergeCell ref="R61:S61"/>
    <mergeCell ref="AD60:AE60"/>
    <mergeCell ref="V87:W87"/>
    <mergeCell ref="Z87:AA87"/>
    <mergeCell ref="R52:S52"/>
    <mergeCell ref="V53:W53"/>
    <mergeCell ref="BF201:BI201"/>
    <mergeCell ref="BF188:BI188"/>
    <mergeCell ref="A176:D176"/>
    <mergeCell ref="X96:Y96"/>
    <mergeCell ref="Z96:AA96"/>
    <mergeCell ref="AX84:BC84"/>
    <mergeCell ref="X85:Y86"/>
    <mergeCell ref="Z85:AA86"/>
    <mergeCell ref="P88:Q88"/>
    <mergeCell ref="Z75:AA75"/>
    <mergeCell ref="BF183:BI183"/>
    <mergeCell ref="BF174:BI174"/>
    <mergeCell ref="A185:D185"/>
    <mergeCell ref="E185:BE185"/>
    <mergeCell ref="BF185:BI185"/>
    <mergeCell ref="A189:D189"/>
    <mergeCell ref="R87:S87"/>
    <mergeCell ref="BF189:BI189"/>
    <mergeCell ref="R121:S121"/>
    <mergeCell ref="AB90:AC90"/>
    <mergeCell ref="T60:U60"/>
    <mergeCell ref="R99:S99"/>
    <mergeCell ref="V69:W69"/>
    <mergeCell ref="R56:S56"/>
    <mergeCell ref="V58:W58"/>
    <mergeCell ref="X58:Y58"/>
    <mergeCell ref="AB58:AC58"/>
    <mergeCell ref="R67:S67"/>
    <mergeCell ref="R98:S98"/>
    <mergeCell ref="AD101:AE101"/>
    <mergeCell ref="R44:S44"/>
    <mergeCell ref="V51:W51"/>
    <mergeCell ref="AB122:AC122"/>
    <mergeCell ref="AB124:AC124"/>
    <mergeCell ref="P123:Q123"/>
    <mergeCell ref="BF202:BI202"/>
    <mergeCell ref="B74:O74"/>
    <mergeCell ref="B87:O87"/>
    <mergeCell ref="T74:U74"/>
    <mergeCell ref="T105:U105"/>
    <mergeCell ref="T87:U87"/>
    <mergeCell ref="T89:U89"/>
    <mergeCell ref="A175:D175"/>
    <mergeCell ref="AD124:AE124"/>
    <mergeCell ref="AB125:AC125"/>
    <mergeCell ref="AD125:AE125"/>
    <mergeCell ref="B107:O107"/>
    <mergeCell ref="P107:Q107"/>
    <mergeCell ref="R107:S107"/>
    <mergeCell ref="T107:U107"/>
    <mergeCell ref="V107:W107"/>
    <mergeCell ref="AD57:AE57"/>
    <mergeCell ref="T58:U58"/>
    <mergeCell ref="Z122:AA122"/>
    <mergeCell ref="A134:G134"/>
    <mergeCell ref="H134:J134"/>
    <mergeCell ref="X103:Y103"/>
    <mergeCell ref="V90:W90"/>
    <mergeCell ref="E189:BE189"/>
    <mergeCell ref="BF170:BI170"/>
    <mergeCell ref="AB110:AC110"/>
    <mergeCell ref="AD110:AE110"/>
    <mergeCell ref="A202:D202"/>
    <mergeCell ref="E202:BE202"/>
    <mergeCell ref="A179:D179"/>
    <mergeCell ref="Z90:AA90"/>
    <mergeCell ref="E163:BE163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D93:AE93"/>
    <mergeCell ref="B65:O65"/>
    <mergeCell ref="P65:Q65"/>
    <mergeCell ref="Z102:AA102"/>
    <mergeCell ref="P104:Q104"/>
    <mergeCell ref="R104:S104"/>
    <mergeCell ref="T99:U99"/>
    <mergeCell ref="AB102:AC102"/>
    <mergeCell ref="B100:O100"/>
    <mergeCell ref="A196:D196"/>
    <mergeCell ref="E191:BE191"/>
    <mergeCell ref="A167:D167"/>
    <mergeCell ref="E167:BE167"/>
    <mergeCell ref="P105:Q105"/>
    <mergeCell ref="B114:O114"/>
    <mergeCell ref="P114:Q114"/>
    <mergeCell ref="P108:Q108"/>
    <mergeCell ref="X105:Y105"/>
    <mergeCell ref="R42:S42"/>
    <mergeCell ref="P42:Q42"/>
    <mergeCell ref="B42:O42"/>
    <mergeCell ref="A177:D177"/>
    <mergeCell ref="E177:BE177"/>
    <mergeCell ref="BF177:BI177"/>
    <mergeCell ref="A187:D187"/>
    <mergeCell ref="E187:BE187"/>
    <mergeCell ref="AD74:AE74"/>
    <mergeCell ref="P59:Q59"/>
    <mergeCell ref="P60:Q60"/>
    <mergeCell ref="AF135:AJ136"/>
    <mergeCell ref="V60:W60"/>
    <mergeCell ref="V95:W95"/>
    <mergeCell ref="X95:Y95"/>
    <mergeCell ref="Z95:AA95"/>
    <mergeCell ref="AB95:AC95"/>
    <mergeCell ref="AD95:AE95"/>
    <mergeCell ref="T65:U65"/>
    <mergeCell ref="V65:W65"/>
    <mergeCell ref="X65:Y65"/>
    <mergeCell ref="Z65:AA65"/>
    <mergeCell ref="AB65:AC65"/>
    <mergeCell ref="AD65:AE65"/>
    <mergeCell ref="P68:Q68"/>
    <mergeCell ref="A55:A56"/>
    <mergeCell ref="X57:Y57"/>
    <mergeCell ref="AD98:AE98"/>
    <mergeCell ref="B101:O101"/>
    <mergeCell ref="P101:Q101"/>
    <mergeCell ref="R101:S101"/>
    <mergeCell ref="T101:U101"/>
    <mergeCell ref="A13:A14"/>
    <mergeCell ref="AJ13:AJ14"/>
    <mergeCell ref="AF13:AF14"/>
    <mergeCell ref="AA13:AA14"/>
    <mergeCell ref="W13:W14"/>
    <mergeCell ref="AG13:AI13"/>
    <mergeCell ref="B92:O92"/>
    <mergeCell ref="P92:Q92"/>
    <mergeCell ref="AB50:AC50"/>
    <mergeCell ref="B122:O122"/>
    <mergeCell ref="P122:Q122"/>
    <mergeCell ref="R122:S122"/>
    <mergeCell ref="B98:O98"/>
    <mergeCell ref="P98:Q98"/>
    <mergeCell ref="AB42:AC42"/>
    <mergeCell ref="AD67:AE67"/>
    <mergeCell ref="AD68:AE68"/>
    <mergeCell ref="AB103:AC103"/>
    <mergeCell ref="B91:O91"/>
    <mergeCell ref="AB96:AC96"/>
    <mergeCell ref="T67:U67"/>
    <mergeCell ref="T88:U88"/>
    <mergeCell ref="R90:S90"/>
    <mergeCell ref="T90:U90"/>
    <mergeCell ref="X90:Y90"/>
    <mergeCell ref="B90:O90"/>
    <mergeCell ref="R65:S65"/>
    <mergeCell ref="P90:Q90"/>
    <mergeCell ref="B95:O95"/>
    <mergeCell ref="P95:Q95"/>
    <mergeCell ref="R95:S95"/>
    <mergeCell ref="T95:U95"/>
    <mergeCell ref="A209:D209"/>
    <mergeCell ref="E209:BE209"/>
    <mergeCell ref="BF209:BI209"/>
    <mergeCell ref="A186:D186"/>
    <mergeCell ref="E181:BE181"/>
    <mergeCell ref="BF181:BI181"/>
    <mergeCell ref="A200:D200"/>
    <mergeCell ref="E200:BE200"/>
    <mergeCell ref="BF200:BI200"/>
    <mergeCell ref="BF205:BI205"/>
    <mergeCell ref="A206:D206"/>
    <mergeCell ref="E206:BE206"/>
    <mergeCell ref="BF206:BI206"/>
    <mergeCell ref="AD103:AE103"/>
    <mergeCell ref="E176:BE176"/>
    <mergeCell ref="BF176:BI176"/>
    <mergeCell ref="A183:D183"/>
    <mergeCell ref="BF199:BI199"/>
    <mergeCell ref="A181:D181"/>
    <mergeCell ref="A182:D182"/>
    <mergeCell ref="A208:D208"/>
    <mergeCell ref="E208:BE208"/>
    <mergeCell ref="BF208:BI208"/>
    <mergeCell ref="A191:D191"/>
    <mergeCell ref="T125:U125"/>
    <mergeCell ref="AK135:AO136"/>
    <mergeCell ref="A203:D203"/>
    <mergeCell ref="E203:BE203"/>
    <mergeCell ref="BF203:BI203"/>
    <mergeCell ref="A195:D195"/>
    <mergeCell ref="A174:D174"/>
    <mergeCell ref="E199:BE199"/>
    <mergeCell ref="BF167:BI167"/>
    <mergeCell ref="BF184:BI184"/>
    <mergeCell ref="E186:BE186"/>
    <mergeCell ref="BF186:BI186"/>
    <mergeCell ref="BF187:BI187"/>
    <mergeCell ref="A164:D164"/>
    <mergeCell ref="E164:BE164"/>
    <mergeCell ref="BF164:BI164"/>
    <mergeCell ref="A201:D201"/>
    <mergeCell ref="A162:D162"/>
    <mergeCell ref="E162:BE162"/>
    <mergeCell ref="BF162:BI162"/>
    <mergeCell ref="E201:BE201"/>
    <mergeCell ref="E194:BE194"/>
    <mergeCell ref="A190:D190"/>
    <mergeCell ref="A194:D194"/>
    <mergeCell ref="A178:D178"/>
    <mergeCell ref="E195:BE195"/>
    <mergeCell ref="BF172:BI172"/>
    <mergeCell ref="A188:D188"/>
    <mergeCell ref="E188:BE188"/>
    <mergeCell ref="BF173:BI173"/>
    <mergeCell ref="E190:BE190"/>
    <mergeCell ref="E178:BE178"/>
    <mergeCell ref="E180:BE180"/>
    <mergeCell ref="BF163:BI163"/>
    <mergeCell ref="BF198:BI198"/>
    <mergeCell ref="BF178:BI178"/>
    <mergeCell ref="AW3:BD3"/>
    <mergeCell ref="AW4:BD4"/>
    <mergeCell ref="AW6:BE6"/>
    <mergeCell ref="BD27:BI30"/>
    <mergeCell ref="BD31:BI31"/>
    <mergeCell ref="BD32:BI32"/>
    <mergeCell ref="BD33:BI33"/>
    <mergeCell ref="BD34:BI34"/>
    <mergeCell ref="BD35:BI35"/>
    <mergeCell ref="B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T92:U92"/>
    <mergeCell ref="V92:W92"/>
    <mergeCell ref="X92:Y92"/>
    <mergeCell ref="Z92:AA92"/>
    <mergeCell ref="B93:O93"/>
    <mergeCell ref="P93:Q93"/>
    <mergeCell ref="R93:S93"/>
    <mergeCell ref="T93:U93"/>
    <mergeCell ref="V93:W93"/>
    <mergeCell ref="X93:Y93"/>
    <mergeCell ref="Z93:AA93"/>
    <mergeCell ref="AB93:AC93"/>
    <mergeCell ref="AD94:AE94"/>
    <mergeCell ref="X94:Y94"/>
    <mergeCell ref="BD36:BI36"/>
    <mergeCell ref="BD37:BI37"/>
    <mergeCell ref="A147:D147"/>
    <mergeCell ref="E147:BE147"/>
    <mergeCell ref="BF147:BI147"/>
    <mergeCell ref="A158:D158"/>
    <mergeCell ref="E158:BE158"/>
    <mergeCell ref="BF158:BI158"/>
    <mergeCell ref="A159:D159"/>
    <mergeCell ref="E159:BE159"/>
    <mergeCell ref="BF159:BI159"/>
    <mergeCell ref="A161:D161"/>
    <mergeCell ref="E161:BE161"/>
    <mergeCell ref="BF161:BI161"/>
    <mergeCell ref="R62:S62"/>
    <mergeCell ref="T62:U62"/>
    <mergeCell ref="V62:W62"/>
    <mergeCell ref="X62:Y62"/>
    <mergeCell ref="Z62:AA62"/>
    <mergeCell ref="AB62:AC62"/>
    <mergeCell ref="AD62:AE62"/>
    <mergeCell ref="B63:O63"/>
    <mergeCell ref="P63:Q63"/>
    <mergeCell ref="R63:S63"/>
    <mergeCell ref="T63:U63"/>
    <mergeCell ref="V63:W63"/>
    <mergeCell ref="X63:Y63"/>
    <mergeCell ref="Z63:AA63"/>
    <mergeCell ref="AB63:AC63"/>
    <mergeCell ref="Z42:AA42"/>
    <mergeCell ref="P51:Q51"/>
    <mergeCell ref="X42:Y42"/>
  </mergeCells>
  <printOptions horizontalCentered="1"/>
  <pageMargins left="0" right="0" top="0" bottom="0" header="0" footer="0"/>
  <pageSetup paperSize="8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Примерный учебный план</vt:lpstr>
      <vt:lpstr>Лист1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2022-09-26T06:42:36Z</cp:lastPrinted>
  <dcterms:created xsi:type="dcterms:W3CDTF">1999-02-26T09:40:51Z</dcterms:created>
  <dcterms:modified xsi:type="dcterms:W3CDTF">2022-10-25T12:59:38Z</dcterms:modified>
</cp:coreProperties>
</file>