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1840" windowHeight="12300" tabRatio="583"/>
  </bookViews>
  <sheets>
    <sheet name="ПУП ЭЭ (ЭЭБ) 2022" sheetId="29" r:id="rId1"/>
  </sheets>
  <calcPr calcId="162913"/>
</workbook>
</file>

<file path=xl/calcChain.xml><?xml version="1.0" encoding="utf-8"?>
<calcChain xmlns="http://schemas.openxmlformats.org/spreadsheetml/2006/main">
  <c r="BJ34" i="29" l="1"/>
  <c r="BJ35" i="29"/>
  <c r="BJ36" i="29"/>
  <c r="BJ37" i="29"/>
  <c r="BJ38" i="29"/>
  <c r="BJ39" i="29"/>
  <c r="BJ40" i="29"/>
  <c r="BJ41" i="29"/>
  <c r="BJ42" i="29"/>
  <c r="BJ43" i="29"/>
  <c r="BJ44" i="29"/>
  <c r="BJ45" i="29"/>
  <c r="BJ46" i="29"/>
  <c r="BJ47" i="29"/>
  <c r="BJ48" i="29"/>
  <c r="BJ49" i="29"/>
  <c r="BJ50" i="29"/>
  <c r="BJ51" i="29"/>
  <c r="BJ52" i="29"/>
  <c r="BJ53" i="29"/>
  <c r="BJ54" i="29"/>
  <c r="BJ55" i="29"/>
  <c r="BJ56" i="29"/>
  <c r="BJ57" i="29"/>
  <c r="BJ58" i="29"/>
  <c r="BJ59" i="29"/>
  <c r="BJ60" i="29"/>
  <c r="BJ61" i="29"/>
  <c r="BJ62" i="29"/>
  <c r="BJ63" i="29"/>
  <c r="BJ64" i="29"/>
  <c r="BJ65" i="29"/>
  <c r="BJ66" i="29"/>
  <c r="BJ67" i="29"/>
  <c r="BJ68" i="29"/>
  <c r="BJ69" i="29"/>
  <c r="BJ70" i="29"/>
  <c r="BJ71" i="29"/>
  <c r="BJ72" i="29"/>
  <c r="BJ73" i="29"/>
  <c r="BJ74" i="29"/>
  <c r="BJ75" i="29"/>
  <c r="BJ76" i="29"/>
  <c r="BJ78" i="29"/>
  <c r="BJ79" i="29"/>
  <c r="BJ80" i="29"/>
  <c r="BJ81" i="29"/>
  <c r="BJ82" i="29"/>
  <c r="BJ83" i="29"/>
  <c r="BJ84" i="29"/>
  <c r="BJ85" i="29"/>
  <c r="BJ86" i="29"/>
  <c r="BJ87" i="29"/>
  <c r="BJ88" i="29"/>
  <c r="BJ89" i="29"/>
  <c r="BJ90" i="29"/>
  <c r="BJ91" i="29"/>
  <c r="BJ92" i="29"/>
  <c r="BJ93" i="29"/>
  <c r="BJ94" i="29"/>
  <c r="BJ95" i="29"/>
  <c r="BJ96" i="29"/>
  <c r="BJ97" i="29"/>
  <c r="BJ98" i="29"/>
  <c r="BJ99" i="29"/>
  <c r="BJ100" i="29"/>
  <c r="BJ101" i="29"/>
  <c r="BJ102" i="29"/>
  <c r="BJ103" i="29"/>
  <c r="BJ104" i="29"/>
  <c r="BJ105" i="29"/>
  <c r="BJ106" i="29"/>
  <c r="BJ107" i="29"/>
  <c r="BJ108" i="29"/>
  <c r="BJ109" i="29"/>
  <c r="BJ110" i="29"/>
  <c r="BJ111" i="29"/>
  <c r="BJ112" i="29"/>
  <c r="BJ113" i="29"/>
  <c r="BJ114" i="29"/>
  <c r="BJ115" i="29"/>
  <c r="BJ116" i="29"/>
  <c r="BJ117" i="29"/>
  <c r="BJ118" i="29"/>
  <c r="BJ119" i="29"/>
  <c r="BJ120" i="29"/>
  <c r="BJ121" i="29"/>
  <c r="BJ122" i="29"/>
  <c r="BJ123" i="29"/>
  <c r="BJ124" i="29"/>
  <c r="BJ125" i="29"/>
  <c r="BJ126" i="29"/>
  <c r="BJ127" i="29"/>
  <c r="BJ128" i="29"/>
  <c r="BJ129" i="29"/>
  <c r="BJ130" i="29"/>
  <c r="BJ132" i="29"/>
  <c r="BJ133" i="29"/>
  <c r="BJ134" i="29"/>
  <c r="BJ135" i="29"/>
  <c r="BJ136" i="29"/>
  <c r="AX136" i="29" l="1"/>
  <c r="AU136" i="29"/>
  <c r="AR136" i="29"/>
  <c r="AO136" i="29"/>
  <c r="AL136" i="29"/>
  <c r="AI136" i="29"/>
  <c r="AF136" i="29"/>
  <c r="AX135" i="29"/>
  <c r="AU135" i="29"/>
  <c r="AR135" i="29"/>
  <c r="AO135" i="29"/>
  <c r="AL135" i="29"/>
  <c r="AI135" i="29"/>
  <c r="AF135" i="29"/>
  <c r="V63" i="29" l="1"/>
  <c r="T63" i="29"/>
  <c r="V101" i="29"/>
  <c r="T101" i="29"/>
  <c r="V58" i="29" l="1"/>
  <c r="T58" i="29"/>
  <c r="T35" i="29"/>
  <c r="T36" i="29"/>
  <c r="T37" i="29"/>
  <c r="T38" i="29"/>
  <c r="V35" i="29"/>
  <c r="V36" i="29"/>
  <c r="AP141" i="29" l="1"/>
  <c r="AC141" i="29"/>
  <c r="N141" i="29"/>
  <c r="T136" i="29"/>
  <c r="T135" i="29"/>
  <c r="T134" i="29"/>
  <c r="T133" i="29"/>
  <c r="BD129" i="29"/>
  <c r="BD127" i="29"/>
  <c r="BD126" i="29"/>
  <c r="V125" i="29"/>
  <c r="T125" i="29"/>
  <c r="V124" i="29"/>
  <c r="T124" i="29"/>
  <c r="V123" i="29"/>
  <c r="T123" i="29"/>
  <c r="V122" i="29"/>
  <c r="T122" i="29"/>
  <c r="V120" i="29"/>
  <c r="T120" i="29"/>
  <c r="V119" i="29"/>
  <c r="T119" i="29"/>
  <c r="V117" i="29"/>
  <c r="T117" i="29"/>
  <c r="V116" i="29"/>
  <c r="T116" i="29"/>
  <c r="V114" i="29"/>
  <c r="T114" i="29"/>
  <c r="V113" i="29"/>
  <c r="T113" i="29"/>
  <c r="V112" i="29"/>
  <c r="T112" i="29"/>
  <c r="V111" i="29"/>
  <c r="T111" i="29"/>
  <c r="BD110" i="29"/>
  <c r="V109" i="29"/>
  <c r="T109" i="29"/>
  <c r="V108" i="29"/>
  <c r="T108" i="29"/>
  <c r="V107" i="29"/>
  <c r="T107" i="29"/>
  <c r="BD106" i="29"/>
  <c r="V68" i="29"/>
  <c r="T68" i="29"/>
  <c r="V67" i="29"/>
  <c r="T67" i="29"/>
  <c r="BD66" i="29"/>
  <c r="V105" i="29"/>
  <c r="T105" i="29"/>
  <c r="V104" i="29"/>
  <c r="T104" i="29"/>
  <c r="V103" i="29"/>
  <c r="T103" i="29"/>
  <c r="BD102" i="29"/>
  <c r="V86" i="29"/>
  <c r="T86" i="29"/>
  <c r="V85" i="29"/>
  <c r="T85" i="29"/>
  <c r="T84" i="29"/>
  <c r="V83" i="29"/>
  <c r="T83" i="29"/>
  <c r="BD82" i="29"/>
  <c r="V81" i="29"/>
  <c r="T81" i="29"/>
  <c r="V80" i="29"/>
  <c r="T80" i="29"/>
  <c r="V79" i="29"/>
  <c r="T79" i="29"/>
  <c r="BD78" i="29"/>
  <c r="BC77" i="29"/>
  <c r="BB77" i="29"/>
  <c r="BA77" i="29"/>
  <c r="AZ77" i="29"/>
  <c r="AY77" i="29"/>
  <c r="AX77" i="29"/>
  <c r="AW77" i="29"/>
  <c r="AV77" i="29"/>
  <c r="AU77" i="29"/>
  <c r="AT77" i="29"/>
  <c r="AS77" i="29"/>
  <c r="AR77" i="29"/>
  <c r="AQ77" i="29"/>
  <c r="AP77" i="29"/>
  <c r="AO77" i="29"/>
  <c r="AN77" i="29"/>
  <c r="AM77" i="29"/>
  <c r="AL77" i="29"/>
  <c r="AK77" i="29"/>
  <c r="AJ77" i="29"/>
  <c r="AI77" i="29"/>
  <c r="AH77" i="29"/>
  <c r="AG77" i="29"/>
  <c r="BL77" i="29" s="1"/>
  <c r="AF77" i="29"/>
  <c r="AD77" i="29"/>
  <c r="AB77" i="29"/>
  <c r="Z77" i="29"/>
  <c r="X77" i="29"/>
  <c r="V76" i="29"/>
  <c r="T76" i="29"/>
  <c r="V75" i="29"/>
  <c r="T75" i="29"/>
  <c r="BD74" i="29"/>
  <c r="V73" i="29"/>
  <c r="T73" i="29"/>
  <c r="V72" i="29"/>
  <c r="T72" i="29"/>
  <c r="V71" i="29"/>
  <c r="T71" i="29"/>
  <c r="V70" i="29"/>
  <c r="T70" i="29"/>
  <c r="BD69" i="29"/>
  <c r="V65" i="29"/>
  <c r="T65" i="29"/>
  <c r="V64" i="29"/>
  <c r="T64" i="29"/>
  <c r="V62" i="29"/>
  <c r="T62" i="29"/>
  <c r="BD61" i="29"/>
  <c r="V60" i="29"/>
  <c r="T60" i="29"/>
  <c r="V59" i="29"/>
  <c r="T59" i="29"/>
  <c r="V57" i="29"/>
  <c r="T57" i="29"/>
  <c r="BD56" i="29"/>
  <c r="V100" i="29"/>
  <c r="T100" i="29"/>
  <c r="V55" i="29"/>
  <c r="T55" i="29"/>
  <c r="V54" i="29"/>
  <c r="T54" i="29"/>
  <c r="V47" i="29"/>
  <c r="T47" i="29"/>
  <c r="V46" i="29"/>
  <c r="T46" i="29"/>
  <c r="V45" i="29"/>
  <c r="T45" i="29"/>
  <c r="XFB44" i="29"/>
  <c r="V43" i="29"/>
  <c r="T43" i="29"/>
  <c r="V42" i="29"/>
  <c r="T42" i="29"/>
  <c r="V39" i="29"/>
  <c r="T39" i="29"/>
  <c r="V40" i="29"/>
  <c r="T40" i="29"/>
  <c r="BD38" i="29"/>
  <c r="V37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D33" i="29"/>
  <c r="AB33" i="29"/>
  <c r="Z33" i="29"/>
  <c r="X33" i="29"/>
  <c r="BJ33" i="29" s="1"/>
  <c r="BH21" i="29"/>
  <c r="BG21" i="29"/>
  <c r="BF21" i="29"/>
  <c r="BE21" i="29"/>
  <c r="BD21" i="29"/>
  <c r="BC21" i="29"/>
  <c r="BB20" i="29"/>
  <c r="BI20" i="29" s="1"/>
  <c r="BB19" i="29"/>
  <c r="BI19" i="29" s="1"/>
  <c r="BB18" i="29"/>
  <c r="BI18" i="29" s="1"/>
  <c r="BB17" i="29"/>
  <c r="BK33" i="29" l="1"/>
  <c r="BM77" i="29"/>
  <c r="BM33" i="29"/>
  <c r="BJ77" i="29"/>
  <c r="BK77" i="29"/>
  <c r="BL33" i="29"/>
  <c r="AD131" i="29"/>
  <c r="X131" i="29"/>
  <c r="AJ131" i="29"/>
  <c r="AI132" i="29" s="1"/>
  <c r="AZ131" i="29"/>
  <c r="V33" i="29"/>
  <c r="T33" i="29"/>
  <c r="BB21" i="29"/>
  <c r="AF131" i="29"/>
  <c r="AN131" i="29"/>
  <c r="AR131" i="29"/>
  <c r="AV131" i="29"/>
  <c r="AU132" i="29" s="1"/>
  <c r="AG131" i="29"/>
  <c r="AF132" i="29" s="1"/>
  <c r="AK131" i="29"/>
  <c r="AO131" i="29"/>
  <c r="AS131" i="29"/>
  <c r="AR132" i="29" s="1"/>
  <c r="AW131" i="29"/>
  <c r="BA131" i="29"/>
  <c r="T77" i="29"/>
  <c r="V77" i="29"/>
  <c r="AH131" i="29"/>
  <c r="AL131" i="29"/>
  <c r="AP131" i="29"/>
  <c r="AO132" i="29" s="1"/>
  <c r="AT131" i="29"/>
  <c r="AX131" i="29"/>
  <c r="BB131" i="29"/>
  <c r="BI17" i="29"/>
  <c r="BI21" i="29" s="1"/>
  <c r="AI131" i="29"/>
  <c r="AM131" i="29"/>
  <c r="AQ131" i="29"/>
  <c r="AU131" i="29"/>
  <c r="AY131" i="29"/>
  <c r="AX132" i="29" s="1"/>
  <c r="BC131" i="29"/>
  <c r="Z131" i="29"/>
  <c r="AB131" i="29"/>
  <c r="BJ131" i="29" l="1"/>
  <c r="BM131" i="29"/>
  <c r="BK131" i="29"/>
  <c r="AL132" i="29"/>
  <c r="BL131" i="29"/>
  <c r="V131" i="29"/>
  <c r="T131" i="29"/>
  <c r="BD77" i="29" s="1"/>
  <c r="BD33" i="29" l="1"/>
  <c r="BK22" i="29" s="1"/>
</calcChain>
</file>

<file path=xl/sharedStrings.xml><?xml version="1.0" encoding="utf-8"?>
<sst xmlns="http://schemas.openxmlformats.org/spreadsheetml/2006/main" count="954" uniqueCount="488">
  <si>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</si>
  <si>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</si>
  <si>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</si>
  <si>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</si>
  <si>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</si>
  <si>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</si>
  <si>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</si>
  <si>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</si>
  <si>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</si>
  <si>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</si>
  <si>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</si>
  <si>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</si>
  <si>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</si>
  <si>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</si>
  <si>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</si>
  <si>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</si>
  <si>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</si>
  <si>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</si>
  <si>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</si>
  <si>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</si>
  <si>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</si>
  <si>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</si>
  <si>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</si>
  <si>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</si>
  <si>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</si>
  <si>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</si>
  <si>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</si>
  <si>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</si>
  <si>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</si>
  <si>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</si>
  <si>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</si>
  <si>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</si>
  <si>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</si>
  <si>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</si>
  <si>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</si>
  <si>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</si>
  <si>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</si>
  <si>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</si>
  <si>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</si>
  <si>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</si>
  <si>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</si>
  <si>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</si>
  <si>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</si>
  <si>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</si>
  <si>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</si>
  <si>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</si>
  <si>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</si>
  <si>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</si>
  <si>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</si>
  <si>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</si>
  <si>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</si>
  <si>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</si>
  <si>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</si>
  <si>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</si>
  <si>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</si>
  <si>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</si>
  <si>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</si>
  <si>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</si>
  <si>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</si>
  <si>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</si>
  <si>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</si>
  <si>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</si>
  <si>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</si>
  <si>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</si>
  <si>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</si>
  <si>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</si>
  <si>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</si>
  <si>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</si>
  <si>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</si>
  <si>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</si>
  <si>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</si>
  <si>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</si>
  <si>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</si>
  <si>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</si>
  <si>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</si>
  <si>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</si>
  <si>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</si>
  <si>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</si>
  <si>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</si>
  <si>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</si>
  <si>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</si>
  <si>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</si>
  <si>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</si>
  <si>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</si>
  <si>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</si>
  <si>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</si>
  <si>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</si>
  <si>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</si>
  <si>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</si>
  <si>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</si>
  <si>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</si>
  <si>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</si>
  <si>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</si>
  <si>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</si>
  <si>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</si>
  <si>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</si>
  <si>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</si>
  <si>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</si>
  <si>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</si>
  <si>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</si>
  <si>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</si>
  <si>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</si>
  <si>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</si>
  <si>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</si>
  <si>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</si>
  <si>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</si>
  <si>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</si>
  <si>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</si>
  <si>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</si>
  <si>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</si>
  <si>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</si>
  <si>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</si>
  <si>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</si>
  <si>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</si>
  <si>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</si>
  <si>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</si>
  <si>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</si>
  <si>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</si>
  <si>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</si>
  <si>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</si>
  <si>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</si>
  <si>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</si>
  <si>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</si>
  <si>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</si>
  <si>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</si>
  <si>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</si>
  <si>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</si>
  <si>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</si>
  <si>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</si>
  <si>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</si>
  <si>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</si>
  <si>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</si>
  <si>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</si>
  <si>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</si>
  <si>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</si>
  <si>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</si>
  <si>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</si>
  <si>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</si>
  <si>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</si>
  <si>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</si>
  <si>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</si>
  <si>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</si>
  <si>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</si>
  <si>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</si>
  <si>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</si>
  <si>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</si>
  <si>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</si>
  <si>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</si>
  <si>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</si>
  <si>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</si>
  <si>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</si>
  <si>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</si>
  <si>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</si>
  <si>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</si>
  <si>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</si>
  <si>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</si>
  <si>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</si>
  <si>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</si>
  <si>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</si>
  <si>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</si>
  <si>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</si>
  <si>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</si>
  <si>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</si>
  <si>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</si>
  <si>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</si>
  <si>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</si>
  <si>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</si>
  <si>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</si>
  <si>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</si>
  <si>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</si>
  <si>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</si>
  <si>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1.7</t>
  </si>
  <si>
    <t>3 семестр,
17 недель</t>
  </si>
  <si>
    <t>4 семестр,
17 недель</t>
  </si>
  <si>
    <t>2.2.2</t>
  </si>
  <si>
    <t>2.2.1</t>
  </si>
  <si>
    <t>2.2.3</t>
  </si>
  <si>
    <t>Технологическая</t>
  </si>
  <si>
    <t>Преддипломная</t>
  </si>
  <si>
    <t>/32</t>
  </si>
  <si>
    <t>7 семестр,
17 недель</t>
  </si>
  <si>
    <t>Квалификация:</t>
  </si>
  <si>
    <t>Основы информационной безопасности</t>
  </si>
  <si>
    <t>Логика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</si>
  <si>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</si>
  <si>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</si>
  <si>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</si>
  <si>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</si>
  <si>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</si>
  <si>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</si>
  <si>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УК-7</t>
  </si>
  <si>
    <t>УК-8</t>
  </si>
  <si>
    <t>УК-9</t>
  </si>
  <si>
    <t>УК-10</t>
  </si>
  <si>
    <t>УК-11</t>
  </si>
  <si>
    <t>Философия</t>
  </si>
  <si>
    <t>Великая Отечественная война советского народа (в контексте Второй мировой войны)</t>
  </si>
  <si>
    <t xml:space="preserve">Логика </t>
  </si>
  <si>
    <t>Политические  институты и процессы в информационном обществе</t>
  </si>
  <si>
    <t>Безопасность жизнедеятельности человека</t>
  </si>
  <si>
    <t>Метрология, стандартизация и сертификация (в информационных технологиях)</t>
  </si>
  <si>
    <t xml:space="preserve">            </t>
  </si>
  <si>
    <t>_______________    И.А.Старовойтова</t>
  </si>
  <si>
    <t xml:space="preserve">              М.П.                   </t>
  </si>
  <si>
    <t xml:space="preserve">8 семестр
</t>
  </si>
  <si>
    <t>2.1.3</t>
  </si>
  <si>
    <t>УК-12</t>
  </si>
  <si>
    <t>УК-13</t>
  </si>
  <si>
    <t>Модуль «Дополнительные главы математики»</t>
  </si>
  <si>
    <t>Основы управления интеллектуальной собственностью</t>
  </si>
  <si>
    <t>УК-14</t>
  </si>
  <si>
    <t>Коррупция и ее общественная опасность</t>
  </si>
  <si>
    <t>/1-6</t>
  </si>
  <si>
    <t>Работать в команде, толерантно воспринимать социальные, этнические, конфессиональные, культурные и иные различия</t>
  </si>
  <si>
    <t>Основы машинного обучения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</si>
  <si>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</si>
  <si>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</si>
  <si>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Все курсачи</t>
  </si>
  <si>
    <t>Проявлять инициативу и адаптироваться к изменениям в профессиональной деятельности</t>
  </si>
  <si>
    <t>Обеспечивать безопасность информации с учетом способов ее представления и модели нарушителя</t>
  </si>
  <si>
    <t>Оформлять объекты интеллектуальной собственности, вводить их в гражданский оборот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</si>
  <si>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</si>
  <si>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Ознакомительная</t>
  </si>
  <si>
    <t>1.8</t>
  </si>
  <si>
    <t>БПК-3</t>
  </si>
  <si>
    <t>БПК-4</t>
  </si>
  <si>
    <t>Использовать формы, приемы, методы и законы интеллектуальной познавательной деятельности в профессиональной сфере</t>
  </si>
  <si>
    <t>УК-15</t>
  </si>
  <si>
    <t>М.Математика, М.Доп главы мат</t>
  </si>
  <si>
    <t>БПК-5</t>
  </si>
  <si>
    <t>УК-2, БПК-6</t>
  </si>
  <si>
    <t>БПК-9</t>
  </si>
  <si>
    <t>БПК-8</t>
  </si>
  <si>
    <t>БПК-7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</si>
  <si>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</si>
  <si>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БПК-6</t>
  </si>
  <si>
    <t>Модуль «Теория экономики»</t>
  </si>
  <si>
    <t>Экономическая теория</t>
  </si>
  <si>
    <t>Мировая экономика</t>
  </si>
  <si>
    <t>Экономика информационного общества</t>
  </si>
  <si>
    <t>Модуль «Теория экономики организации»</t>
  </si>
  <si>
    <t>Экономика организаций сектора информационно-коммуникационных технологий</t>
  </si>
  <si>
    <t>Курсовой проект по учебной дисциплине «Экономика организаций сектора информационно-коммуникационных технологий»</t>
  </si>
  <si>
    <t>Экономика организаций электронного бизнеса</t>
  </si>
  <si>
    <t>Статистические методы анализа данных</t>
  </si>
  <si>
    <t>Модуль «Электронные рынки и бизнес»</t>
  </si>
  <si>
    <t>1.8.1</t>
  </si>
  <si>
    <t>Теория отраслевых рынков</t>
  </si>
  <si>
    <t>1.8.2</t>
  </si>
  <si>
    <t>Электронный бизнес</t>
  </si>
  <si>
    <t>1.9</t>
  </si>
  <si>
    <t>Модуль «Информационные системы и ресурсы»</t>
  </si>
  <si>
    <t>1.9.1</t>
  </si>
  <si>
    <t>Институциональная система информационного общества</t>
  </si>
  <si>
    <t>1.9.2</t>
  </si>
  <si>
    <t>Информационные системы корпоративного управления</t>
  </si>
  <si>
    <t>Бизнес-стратегии в сети Интернет</t>
  </si>
  <si>
    <t>Информационные ресурсы организации</t>
  </si>
  <si>
    <t>1.10</t>
  </si>
  <si>
    <t xml:space="preserve">Веб-графика </t>
  </si>
  <si>
    <t>Курсовой проект по учебной дисциплине «Веб-графика»</t>
  </si>
  <si>
    <t>1.8.3</t>
  </si>
  <si>
    <t>1.10.1</t>
  </si>
  <si>
    <t>1.10.2</t>
  </si>
  <si>
    <t>1.10.3</t>
  </si>
  <si>
    <t>1.10.4</t>
  </si>
  <si>
    <t>1.11</t>
  </si>
  <si>
    <t>2.3</t>
  </si>
  <si>
    <t>Операционные системы</t>
  </si>
  <si>
    <t>2.4</t>
  </si>
  <si>
    <t>Модуль «Технологии и программирование»</t>
  </si>
  <si>
    <t>Технологии программирования</t>
  </si>
  <si>
    <t>Веб-технологии и программирование</t>
  </si>
  <si>
    <t>2.5</t>
  </si>
  <si>
    <t>Модуль «Сети, базы данных и базы знаний»</t>
  </si>
  <si>
    <t>2.5.1</t>
  </si>
  <si>
    <t>Реляционные базы данных и SQL</t>
  </si>
  <si>
    <t>2.5.2</t>
  </si>
  <si>
    <t>Семантические технологии электронного бизнеса</t>
  </si>
  <si>
    <t>Сетевые технологии</t>
  </si>
  <si>
    <t>2.6</t>
  </si>
  <si>
    <t>Модуль «Разработка продуктов и стратегий»</t>
  </si>
  <si>
    <t>2.6.1</t>
  </si>
  <si>
    <t>Маркетинг</t>
  </si>
  <si>
    <t>2.6.2</t>
  </si>
  <si>
    <t>2.7</t>
  </si>
  <si>
    <t>Модуль «Функции бизнеса»</t>
  </si>
  <si>
    <t>2.7.1</t>
  </si>
  <si>
    <t>Логистика</t>
  </si>
  <si>
    <t>2.7.2</t>
  </si>
  <si>
    <t>2.7.3</t>
  </si>
  <si>
    <t>Финансы организаций</t>
  </si>
  <si>
    <t>2.8</t>
  </si>
  <si>
    <t>Менеджмент</t>
  </si>
  <si>
    <t>2.9</t>
  </si>
  <si>
    <t>Модуль «Математические методы и модели в экономике»</t>
  </si>
  <si>
    <t>2.9.1</t>
  </si>
  <si>
    <t>2.9.2</t>
  </si>
  <si>
    <t>Методы принятия решений</t>
  </si>
  <si>
    <t>2.10</t>
  </si>
  <si>
    <t>Модуль «Управление и развитие бизнеса»</t>
  </si>
  <si>
    <t>2.10.1</t>
  </si>
  <si>
    <t>2.10.2</t>
  </si>
  <si>
    <t>Международный бизнес</t>
  </si>
  <si>
    <t>Бизнес-планирование ИТ-стартапов</t>
  </si>
  <si>
    <t>Управление персоналом</t>
  </si>
  <si>
    <t>2.11</t>
  </si>
  <si>
    <t>Модуль «Организация разработки программного обеспечения»</t>
  </si>
  <si>
    <t>2.11.1</t>
  </si>
  <si>
    <t>2.11.2</t>
  </si>
  <si>
    <t>Бизнес-анализ и разработка требований к программному обеспечению</t>
  </si>
  <si>
    <t>Экономика организаций сектора ИКТ</t>
  </si>
  <si>
    <t>БПК-10</t>
  </si>
  <si>
    <t>БПК-11</t>
  </si>
  <si>
    <t>БПК-12</t>
  </si>
  <si>
    <t>БПК-13</t>
  </si>
  <si>
    <t>БПК-14</t>
  </si>
  <si>
    <t>Веб-графика</t>
  </si>
  <si>
    <t>Инноватика</t>
  </si>
  <si>
    <t>О.И.Лаврова</t>
  </si>
  <si>
    <t>1.11.1</t>
  </si>
  <si>
    <t>1.11.2</t>
  </si>
  <si>
    <t>БПК-15</t>
  </si>
  <si>
    <t>БПК-16</t>
  </si>
  <si>
    <t>БПК-17</t>
  </si>
  <si>
    <t>БПК-18</t>
  </si>
  <si>
    <t>БПК-19</t>
  </si>
  <si>
    <t>БПК-20</t>
  </si>
  <si>
    <t>2.11.3</t>
  </si>
  <si>
    <t>2.11.4</t>
  </si>
  <si>
    <t>СК-7</t>
  </si>
  <si>
    <t>СК-8</t>
  </si>
  <si>
    <t>СК-9</t>
  </si>
  <si>
    <t>СК-10</t>
  </si>
  <si>
    <t>Креативные технологии бизнеса</t>
  </si>
  <si>
    <t>СК-11</t>
  </si>
  <si>
    <t>СК-12</t>
  </si>
  <si>
    <t>СК-13</t>
  </si>
  <si>
    <t>СК-14</t>
  </si>
  <si>
    <t>СК-15</t>
  </si>
  <si>
    <t>СК-16</t>
  </si>
  <si>
    <t>Экономическое право</t>
  </si>
  <si>
    <t>СК-17</t>
  </si>
  <si>
    <t>СК-18</t>
  </si>
  <si>
    <t>СК-19</t>
  </si>
  <si>
    <t>СК-20</t>
  </si>
  <si>
    <t>Управление и организация разработки программного обеспечения</t>
  </si>
  <si>
    <t>Программное обеспечение электронного бизнеса</t>
  </si>
  <si>
    <t>СК-21</t>
  </si>
  <si>
    <t>СК-22</t>
  </si>
  <si>
    <t>СК-23</t>
  </si>
  <si>
    <t>Деловая коммуникация / Институциональная система электронной экономики</t>
  </si>
  <si>
    <t>СК-24</t>
  </si>
  <si>
    <t>СК-25</t>
  </si>
  <si>
    <t>Деловая коммуникация</t>
  </si>
  <si>
    <t>СК-26</t>
  </si>
  <si>
    <t>СК-27</t>
  </si>
  <si>
    <t>СК-28</t>
  </si>
  <si>
    <t>СК-29</t>
  </si>
  <si>
    <t>Экономическое право / Отраслевые информационно-коммуникационные технологии</t>
  </si>
  <si>
    <t xml:space="preserve">Креативные технологии бизнеса </t>
  </si>
  <si>
    <t>Маркетинг / Инноватика</t>
  </si>
  <si>
    <t xml:space="preserve">Управление и организация разработки программного обеспечения </t>
  </si>
  <si>
    <t>Математические методы экономических исследований</t>
  </si>
  <si>
    <t>Бизнес-анализ и разработка требований к программному обеспечению / Программное обеспечение электронного бизнеса</t>
  </si>
  <si>
    <t>Председатель НМС по прикладным информационным системам и 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</si>
  <si>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</si>
  <si>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</si>
  <si>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</si>
  <si>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</si>
  <si>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</si>
  <si>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</si>
  <si>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</si>
  <si>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</si>
  <si>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</si>
  <si>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Использовать методы экономических расчетов и анализа деятельности организаций электронного бизнеса</t>
  </si>
  <si>
    <t>Применять основные математические модели в экономике и методы решения задач, возникающих в профессиональной деятельности</t>
  </si>
  <si>
    <t>Применять математические методы обоснования экономических и управленческих решений</t>
  </si>
  <si>
    <t>УК-1,5,6</t>
  </si>
  <si>
    <t>Применять знания о закономерностях и принципах развития экономических процессов в условиях развития информационного общества в профессиональной деятельности</t>
  </si>
  <si>
    <t>Применять знания об основных институтах и основах формирования институциональной системы информационного общества при осуществлении профессиональной деятельности</t>
  </si>
  <si>
    <t>Применять  синтаксис и семантику языков создания интеллектуальных систем в профессиональной деятельности</t>
  </si>
  <si>
    <t>Применять технологии программирования и использовать язык программирования в профессиональной деятельности</t>
  </si>
  <si>
    <t>Применять методы и принципы управления персоналом в ИТ-организации при осуществлении профессиональной деятельности</t>
  </si>
  <si>
    <t>Разрабатывать инвестиционные бизнес-планы ИТ-стартапов, выполнять технико-экономическое обоснование проектных решений по автоматизации бизнес-процессов</t>
  </si>
  <si>
    <t>Курсовая работа по учебной дисциплине «Мировая экономика»</t>
  </si>
  <si>
    <t>/118</t>
  </si>
  <si>
    <t>/54</t>
  </si>
  <si>
    <t>Использовать современные методологии, программные средства для построения и анализа моделей процессов, данных, объектов</t>
  </si>
  <si>
    <t>Использовать методы экономических расчетов и анализа деятельности организаций сектора информационно-коммуникационных технологий</t>
  </si>
  <si>
    <t>Обладать навыками творческого аналитического мышления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</si>
  <si>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</si>
  <si>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</si>
  <si>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Применять методы построения архитектуры компьютерных систем и сетей для организации электронного бизнеса</t>
  </si>
  <si>
    <t>Применять экономические законы для профессиональной деятельности на макро- и микроуровнях</t>
  </si>
  <si>
    <t>Применять экономические законы для разработки вариантов решений в условиях глобализации экономики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</si>
  <si>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</si>
  <si>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</si>
  <si>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</si>
  <si>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</si>
  <si>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Экономическая социология</t>
  </si>
  <si>
    <t>Применять концептуальный аппарат экономической социологии для анализа социально-экономических процессов в обществе</t>
  </si>
  <si>
    <t>Экономическая социология / Политические  институты и процессы в информационном обществе</t>
  </si>
  <si>
    <t>Применять методы ведения бизнеса, с учетом особенностей институциональной и бизнес-среды стран мира</t>
  </si>
  <si>
    <t>Использовать методы проектирования, внедрения и организации эксплуатации корпоративных информационных систем и информационно-коммуникационных технологий для осуществления профессиональной деятельности</t>
  </si>
  <si>
    <t>Создавать элементы графического дизайна информационных систем электронного бизнеса</t>
  </si>
  <si>
    <t>Принимать решения об отраслевых рыночных стратегиях</t>
  </si>
  <si>
    <t>Проектировать и управлять электронным бизнесом</t>
  </si>
  <si>
    <t xml:space="preserve">Администрировать и конфигурировать электронные вычислительные машины, операционные системы и программное обеспечение </t>
  </si>
  <si>
    <t>Формировать и управлять интеллектуальным потенциалом электронного бизнеса</t>
  </si>
  <si>
    <t>Разрабатывать варианты маркетинговых решений на стратегическом и тактическом уровнях</t>
  </si>
  <si>
    <t>Применять методы инновационного менеджмента для коммерциализации объектов интеллектуальной собственности</t>
  </si>
  <si>
    <t>Проводить финансовые расчеты для оценки финансового состояния организации</t>
  </si>
  <si>
    <t>Разрабатывать варианты логистических решений, проводить логистические расчеты для осуществления профессиональной деятельности</t>
  </si>
  <si>
    <t>Применять основные нормативные правовые акты, регулирующие гражданско-правовые отношения, для организации и ведения электронного бизнеса</t>
  </si>
  <si>
    <t>Принимать решения относительно использования информационно-коммуникационных технологий, с учетом особенностей отраслей экономики</t>
  </si>
  <si>
    <t>Применять теорию менеджмента для разработки решений по управлению организацией</t>
  </si>
  <si>
    <t>Организовывать разработку программного обеспечения в организациях электронного бизнеса</t>
  </si>
  <si>
    <t>Проводить бизнес-анализ и разрабатывать требования к программному обеспечению для его производства</t>
  </si>
  <si>
    <t>Работать в пакетах прикладных программ, автоматизирующих бизнес-процессы электронного бизнеса</t>
  </si>
  <si>
    <t>Осуществлять деловую коммуникацию в сфере профессиональной деятельности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</si>
  <si>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</si>
  <si>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</si>
  <si>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</si>
  <si>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Формализовать и решать прикладные задачи в сфере инфокоммуникационных технологий с помощью методов дискретной математики</t>
  </si>
  <si>
    <t>Институциональная система электронной экономики</t>
  </si>
  <si>
    <r>
      <t xml:space="preserve">Использовать методы и приемы разработки программ на основе шаблонов и библиотек классов, методы обработки и способы реализации программ в распределенных системах, проводить </t>
    </r>
    <r>
      <rPr>
        <sz val="24"/>
        <rFont val="Times New Roman"/>
        <family val="1"/>
        <charset val="204"/>
      </rPr>
      <t>отладку и тестирование веб-прикладных программ</t>
    </r>
  </si>
  <si>
    <t>Применять статистические методы анализа больших массивов экономических данных для разработки вариантов оптимальных решений в профессиональной деятельности</t>
  </si>
  <si>
    <t>Использовать методы и принципы управления документами, массивами документов и другой информацией в информационных системах (банках данных, базах данных, других информационных системах) организации</t>
  </si>
  <si>
    <t xml:space="preserve">Применять язык запросов SQL, методы построения реляционных баз данных </t>
  </si>
  <si>
    <t>Применять методы анализа институциональной системы электронной экономики в профессиональной деятельности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</si>
  <si>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</si>
  <si>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</si>
  <si>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2 семестр,
17 недель</t>
  </si>
  <si>
    <t>История белорусской государственности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</si>
  <si>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</si>
  <si>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</si>
  <si>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Современная политэкономия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</si>
  <si>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</si>
  <si>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ПРИМЕРНЫЙ УЧЕБНЫЙ  ПЛАН</t>
  </si>
  <si>
    <t>Степень:</t>
  </si>
  <si>
    <t>Программист. Экономист</t>
  </si>
  <si>
    <t>БПК-21</t>
  </si>
  <si>
    <t>6-05-0611-04 Электронная экономика</t>
  </si>
  <si>
    <t>2022</t>
  </si>
  <si>
    <t xml:space="preserve">Протокол №   от </t>
  </si>
  <si>
    <r>
      <t xml:space="preserve">Профилизация: </t>
    </r>
    <r>
      <rPr>
        <b/>
        <sz val="28"/>
        <rFont val="Times New Roman"/>
        <family val="1"/>
        <charset val="204"/>
      </rPr>
      <t>Экономика электронного бизнеса</t>
    </r>
  </si>
  <si>
    <t>/7</t>
  </si>
  <si>
    <t>Продолжение примерного учебного плана по специальности 6-05-0611-04 «Электронная экономика», регистрационный № _____________</t>
  </si>
  <si>
    <t>М.В.Шестаков</t>
  </si>
  <si>
    <t>Бакалавр</t>
  </si>
  <si>
    <t>Компонент учреждения образования</t>
  </si>
  <si>
    <r>
      <t>Основы управления интеллектуальной собственностью</t>
    </r>
    <r>
      <rPr>
        <vertAlign val="superscript"/>
        <sz val="24"/>
        <rFont val="Tempus Sans ITC"/>
        <family val="5"/>
      </rPr>
      <t>2</t>
    </r>
  </si>
  <si>
    <r>
      <t>Модуль «Социально-гуманитарные 
дисциплины 2»</t>
    </r>
    <r>
      <rPr>
        <b/>
        <vertAlign val="superscript"/>
        <sz val="24"/>
        <rFont val="Times New Roman"/>
        <family val="1"/>
        <charset val="204"/>
      </rPr>
      <t>1</t>
    </r>
  </si>
  <si>
    <t>/96</t>
  </si>
  <si>
    <t>Модуль «Социально-гуманитарные 
дисциплины 1»</t>
  </si>
  <si>
    <t>/336</t>
  </si>
  <si>
    <t>2.5.3</t>
  </si>
  <si>
    <t>СК-6,7</t>
  </si>
  <si>
    <t>СК-12 / СК-13</t>
  </si>
  <si>
    <t>СК-16 / СК-17</t>
  </si>
  <si>
    <t>2.12</t>
  </si>
  <si>
    <t>2.12.1</t>
  </si>
  <si>
    <t>2.12.2</t>
  </si>
  <si>
    <t>2.13.</t>
  </si>
  <si>
    <t>2.13.1</t>
  </si>
  <si>
    <t>Осуществлять коммуникации на иностранном языке для решения задач межличностного и межкультурного взаимодействия</t>
  </si>
  <si>
    <t>Быть способным к саморазвитию и совершенствованию в профессиональной деятельности</t>
  </si>
  <si>
    <t>М.«СГД 1»</t>
  </si>
  <si>
    <t>Использовать языковой материал в профессиональной деятельности на белорусском языке</t>
  </si>
  <si>
    <t>1.3, 1.4</t>
  </si>
  <si>
    <t>Владеть навыками здоровьесбережения</t>
  </si>
  <si>
    <t>1.7.1</t>
  </si>
  <si>
    <t>1.7.2</t>
  </si>
  <si>
    <t>1.7.3</t>
  </si>
  <si>
    <t>СК-20 / СК-21</t>
  </si>
  <si>
    <t>СК-27 / СК-28</t>
  </si>
  <si>
    <t xml:space="preserve">Основы компьютерной графики=Веб-графика </t>
  </si>
  <si>
    <t>Отраслевые информационно-коммуникационные технологии</t>
  </si>
  <si>
    <t xml:space="preserve"> 1.7.3, 1.8.1, 2.4, 2.6.2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</si>
  <si>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</si>
  <si>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Разработан в качестве примера реализации образовательного стандарта по специальности 6-05-0611-04 «Электронная экономика».
В рамках специальности 6-05-0611-04 «Электронная экономика» могут быть реализованы следующие профилизации: «Экономика электронного бизнеса», «Электронный маркетинг» и др.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</si>
  <si>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rFont val="Times New Roman"/>
        <family val="1"/>
        <charset val="204"/>
      </rPr>
      <t xml:space="preserve">
</t>
    </r>
    <r>
      <rPr>
        <vertAlign val="superscript"/>
        <sz val="28"/>
        <rFont val="Times New Roman"/>
        <family val="1"/>
        <charset val="204"/>
      </rPr>
      <t>2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
</t>
    </r>
  </si>
  <si>
    <t>СК-1 / УК-15</t>
  </si>
  <si>
    <t>Разрабатывать бизнес-стратегии в глобальной компьютерной сети Интернет</t>
  </si>
  <si>
    <t>Курсовой проект по учебной дисциплине «Маркетинг» / «Инноватика»</t>
  </si>
  <si>
    <t>Первый заместитель Министра промышленности Республики Беларусь</t>
  </si>
  <si>
    <t>С.М.Гунько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</si>
</sst>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4"/>
      <name val="Tempus Sans ITC"/>
      <family val="5"/>
    </font>
    <font>
      <u/>
      <sz val="28"/>
      <name val="Arial Cyr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b/>
      <sz val="24"/>
      <color rgb="FF0000FF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sz val="26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sz val="22"/>
      <name val="Arial Cyr"/>
      <charset val="204"/>
    </font>
    <font>
      <b/>
      <vertAlign val="superscript"/>
      <sz val="2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b/>
      <sz val="2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13" fillId="0" borderId="0" applyNumberFormat="0" applyFill="0" applyBorder="0" applyAlignment="0" applyProtection="0"/>
    <xf numFmtId="164" fontId="14" fillId="0" borderId="0" applyFont="0" applyFill="0" applyBorder="0" applyAlignment="0" applyProtection="0"/>
  </cellStyleXfs>
  <cellXfs count="58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top"/>
    </xf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1" applyFont="1" applyFill="1" applyBorder="1"/>
    <xf numFmtId="0" fontId="10" fillId="0" borderId="0" xfId="0" applyFont="1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/>
    </xf>
    <xf numFmtId="0" fontId="2" fillId="0" borderId="18" xfId="0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top"/>
    </xf>
    <xf numFmtId="0" fontId="2" fillId="0" borderId="1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top"/>
    </xf>
    <xf numFmtId="0" fontId="2" fillId="0" borderId="39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10" fillId="0" borderId="59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71" xfId="0" applyNumberFormat="1" applyFont="1" applyFill="1" applyBorder="1" applyAlignment="1">
      <alignment horizontal="left" vertical="center"/>
    </xf>
    <xf numFmtId="49" fontId="10" fillId="0" borderId="59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22" fillId="0" borderId="0" xfId="2" applyFont="1" applyFill="1"/>
    <xf numFmtId="0" fontId="7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/>
    <xf numFmtId="0" fontId="19" fillId="0" borderId="0" xfId="0" applyFont="1" applyFill="1" applyAlignment="1">
      <alignment horizontal="right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2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9" fontId="2" fillId="0" borderId="65" xfId="0" applyNumberFormat="1" applyFont="1" applyFill="1" applyBorder="1" applyAlignment="1">
      <alignment horizontal="left" vertical="center"/>
    </xf>
    <xf numFmtId="0" fontId="19" fillId="0" borderId="0" xfId="0" applyFont="1" applyFill="1"/>
    <xf numFmtId="0" fontId="25" fillId="0" borderId="0" xfId="0" applyFont="1" applyFill="1"/>
    <xf numFmtId="49" fontId="7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10" fillId="0" borderId="15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left" vertical="center"/>
    </xf>
    <xf numFmtId="49" fontId="10" fillId="0" borderId="64" xfId="0" applyNumberFormat="1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49" fontId="26" fillId="3" borderId="0" xfId="0" applyNumberFormat="1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/>
    </xf>
    <xf numFmtId="49" fontId="2" fillId="0" borderId="64" xfId="0" applyNumberFormat="1" applyFont="1" applyFill="1" applyBorder="1" applyAlignment="1">
      <alignment horizontal="left" vertical="top"/>
    </xf>
    <xf numFmtId="49" fontId="26" fillId="4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right" vertical="center"/>
    </xf>
    <xf numFmtId="0" fontId="2" fillId="0" borderId="39" xfId="0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0" fillId="0" borderId="0" xfId="0" applyFill="1"/>
    <xf numFmtId="0" fontId="17" fillId="0" borderId="0" xfId="0" applyFont="1" applyFill="1" applyAlignment="1">
      <alignment horizontal="left" vertical="center"/>
    </xf>
    <xf numFmtId="0" fontId="29" fillId="0" borderId="0" xfId="0" applyFont="1" applyFill="1"/>
    <xf numFmtId="0" fontId="30" fillId="0" borderId="0" xfId="0" applyFont="1" applyFill="1" applyAlignment="1">
      <alignment horizontal="left"/>
    </xf>
    <xf numFmtId="49" fontId="26" fillId="0" borderId="13" xfId="0" applyNumberFormat="1" applyFont="1" applyFill="1" applyBorder="1" applyAlignment="1">
      <alignment horizontal="left" vertical="center"/>
    </xf>
    <xf numFmtId="164" fontId="10" fillId="0" borderId="13" xfId="3" applyFont="1" applyFill="1" applyBorder="1" applyAlignment="1">
      <alignment horizontal="left"/>
    </xf>
    <xf numFmtId="164" fontId="10" fillId="0" borderId="13" xfId="3" applyFont="1" applyFill="1" applyBorder="1"/>
    <xf numFmtId="0" fontId="2" fillId="0" borderId="27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4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horizontal="left"/>
    </xf>
    <xf numFmtId="49" fontId="10" fillId="0" borderId="67" xfId="0" applyNumberFormat="1" applyFont="1" applyFill="1" applyBorder="1" applyAlignment="1">
      <alignment horizontal="left" vertical="top"/>
    </xf>
    <xf numFmtId="0" fontId="2" fillId="0" borderId="52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vertical="top"/>
    </xf>
    <xf numFmtId="49" fontId="18" fillId="4" borderId="0" xfId="0" applyNumberFormat="1" applyFont="1" applyFill="1" applyBorder="1" applyAlignment="1">
      <alignment horizontal="left" vertical="center"/>
    </xf>
    <xf numFmtId="0" fontId="2" fillId="4" borderId="0" xfId="0" applyFont="1" applyFill="1"/>
    <xf numFmtId="0" fontId="2" fillId="4" borderId="0" xfId="0" applyFont="1" applyFill="1" applyBorder="1" applyAlignment="1">
      <alignment vertical="center"/>
    </xf>
    <xf numFmtId="0" fontId="16" fillId="4" borderId="0" xfId="0" applyFont="1" applyFill="1" applyAlignment="1">
      <alignment horizontal="left"/>
    </xf>
    <xf numFmtId="0" fontId="16" fillId="4" borderId="0" xfId="0" applyFont="1" applyFill="1"/>
    <xf numFmtId="0" fontId="33" fillId="0" borderId="0" xfId="0" applyFont="1" applyFill="1"/>
    <xf numFmtId="0" fontId="34" fillId="0" borderId="0" xfId="0" applyFont="1" applyFill="1"/>
    <xf numFmtId="0" fontId="3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7" fillId="2" borderId="0" xfId="0" applyFont="1" applyFill="1" applyAlignment="1">
      <alignment horizontal="left"/>
    </xf>
    <xf numFmtId="0" fontId="10" fillId="2" borderId="0" xfId="0" applyFont="1" applyFill="1"/>
    <xf numFmtId="0" fontId="5" fillId="0" borderId="0" xfId="0" applyFont="1" applyFill="1" applyAlignment="1">
      <alignment horizontal="left" vertical="center"/>
    </xf>
    <xf numFmtId="49" fontId="26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6" fillId="0" borderId="0" xfId="0" applyFont="1" applyFill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0" fillId="0" borderId="65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49" fontId="2" fillId="0" borderId="71" xfId="0" applyNumberFormat="1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vertical="center"/>
    </xf>
    <xf numFmtId="49" fontId="10" fillId="0" borderId="59" xfId="0" applyNumberFormat="1" applyFont="1" applyFill="1" applyBorder="1" applyAlignment="1">
      <alignment vertical="center"/>
    </xf>
    <xf numFmtId="49" fontId="2" fillId="0" borderId="6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2" fillId="0" borderId="67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66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7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3" fillId="0" borderId="24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center" textRotation="90"/>
    </xf>
    <xf numFmtId="0" fontId="10" fillId="0" borderId="49" xfId="0" applyFont="1" applyFill="1" applyBorder="1" applyAlignment="1">
      <alignment horizontal="center" vertical="center" textRotation="90"/>
    </xf>
    <xf numFmtId="0" fontId="10" fillId="0" borderId="50" xfId="0" applyFont="1" applyFill="1" applyBorder="1" applyAlignment="1">
      <alignment horizontal="center" vertical="center" textRotation="90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58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36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4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49" fontId="10" fillId="0" borderId="60" xfId="0" applyNumberFormat="1" applyFont="1" applyFill="1" applyBorder="1" applyAlignment="1">
      <alignment horizontal="left" vertical="top"/>
    </xf>
    <xf numFmtId="49" fontId="10" fillId="0" borderId="63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top" wrapText="1"/>
    </xf>
    <xf numFmtId="0" fontId="7" fillId="5" borderId="25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</cellXfs>
  <cellStyles count="4">
    <cellStyle name="Гиперссылка" xfId="2" builtinId="8"/>
    <cellStyle name="мой стиль" xfId="1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006600"/>
      <color rgb="FF004C00"/>
      <color rgb="FF005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55"/>
  <sheetViews>
    <sheetView showZeros="0" tabSelected="1" view="pageLayout" zoomScale="30" zoomScaleNormal="32" zoomScalePageLayoutView="30" workbookViewId="0">
      <selection activeCell="A230" sqref="A230:AE230"/>
    </sheetView>
  </sheetViews>
  <sheetFormatPr defaultColWidth="0" defaultRowHeight="12.75" x14ac:dyDescent="0.2"/>
  <cols>
    <col min="1" max="1" width="13" customWidth="1"/>
    <col min="2" max="31" width="6.85546875" customWidth="1"/>
    <col min="32" max="32" width="13.28515625" customWidth="1"/>
    <col min="33" max="33" width="9.28515625" customWidth="1"/>
    <col min="34" max="34" width="8.7109375" customWidth="1"/>
    <col min="35" max="35" width="12.85546875" customWidth="1"/>
    <col min="36" max="36" width="9.28515625" customWidth="1"/>
    <col min="37" max="37" width="8.7109375" customWidth="1"/>
    <col min="38" max="38" width="12.42578125" customWidth="1"/>
    <col min="39" max="39" width="9.28515625" customWidth="1"/>
    <col min="40" max="40" width="9.7109375" customWidth="1"/>
    <col min="41" max="41" width="13.28515625" customWidth="1"/>
    <col min="42" max="42" width="9.28515625" customWidth="1"/>
    <col min="43" max="43" width="8.7109375" customWidth="1"/>
    <col min="44" max="44" width="10.7109375" customWidth="1"/>
    <col min="45" max="45" width="9.28515625" customWidth="1"/>
    <col min="46" max="46" width="8.7109375" customWidth="1"/>
    <col min="47" max="47" width="12.28515625" customWidth="1"/>
    <col min="48" max="48" width="9.28515625" customWidth="1"/>
    <col min="49" max="49" width="8" customWidth="1"/>
    <col min="50" max="50" width="13.28515625" customWidth="1"/>
    <col min="51" max="51" width="9.28515625" customWidth="1"/>
    <col min="52" max="52" width="9.7109375" customWidth="1"/>
    <col min="53" max="53" width="6.7109375" customWidth="1"/>
    <col min="54" max="54" width="9.7109375" customWidth="1"/>
    <col min="55" max="60" width="6.7109375" customWidth="1"/>
    <col min="61" max="61" width="9.85546875" customWidth="1"/>
    <col min="62" max="62" width="11.85546875" customWidth="1"/>
    <col min="63" max="65" width="12.85546875" customWidth="1"/>
    <col min="66" max="68" width="7.5703125" customWidth="1"/>
    <col min="69" max="69" width="7.5703125" style="142" customWidth="1"/>
    <col min="70" max="3720" width="7.5703125" customWidth="1"/>
  </cols>
  <sheetData>
    <row r="1" spans="1:70" s="22" customFormat="1" ht="22.5" customHeight="1" x14ac:dyDescent="0.5">
      <c r="C1" s="79"/>
      <c r="R1" s="166"/>
      <c r="S1" s="166"/>
      <c r="BF1" s="161"/>
      <c r="BG1" s="161"/>
      <c r="BH1" s="161"/>
      <c r="BI1" s="161"/>
      <c r="BJ1" s="140"/>
      <c r="BK1" s="140"/>
      <c r="BL1" s="140"/>
      <c r="BM1" s="140"/>
      <c r="BP1" s="80"/>
      <c r="BQ1" s="80"/>
      <c r="BR1" s="80"/>
    </row>
    <row r="2" spans="1:70" s="22" customFormat="1" ht="36.75" customHeight="1" x14ac:dyDescent="0.5">
      <c r="B2" s="22" t="s">
        <v>92</v>
      </c>
      <c r="R2" s="166"/>
      <c r="S2" s="166"/>
      <c r="X2" s="81" t="s">
        <v>159</v>
      </c>
      <c r="BC2" s="324"/>
      <c r="BD2" s="324"/>
      <c r="BE2" s="324"/>
      <c r="BF2" s="324"/>
      <c r="BG2" s="324"/>
      <c r="BH2" s="324"/>
      <c r="BI2" s="324"/>
      <c r="BJ2" s="135"/>
      <c r="BK2" s="140"/>
      <c r="BL2" s="140"/>
      <c r="BM2" s="140"/>
      <c r="BP2" s="80"/>
      <c r="BQ2" s="80"/>
      <c r="BR2" s="80"/>
    </row>
    <row r="3" spans="1:70" s="22" customFormat="1" ht="36.75" customHeight="1" x14ac:dyDescent="0.5">
      <c r="B3" s="22" t="s">
        <v>93</v>
      </c>
      <c r="R3" s="166"/>
      <c r="S3" s="166"/>
      <c r="AY3" s="22" t="s">
        <v>181</v>
      </c>
      <c r="AZ3" s="161"/>
      <c r="BF3" s="82"/>
      <c r="BG3" s="161"/>
      <c r="BH3" s="161"/>
      <c r="BI3" s="161"/>
      <c r="BJ3" s="140"/>
      <c r="BK3" s="140"/>
      <c r="BL3" s="140"/>
      <c r="BM3" s="140"/>
      <c r="BP3" s="80"/>
      <c r="BQ3" s="80"/>
      <c r="BR3" s="80"/>
    </row>
    <row r="4" spans="1:70" s="22" customFormat="1" ht="36.75" customHeight="1" x14ac:dyDescent="0.5">
      <c r="B4" s="22" t="s">
        <v>94</v>
      </c>
      <c r="R4" s="166"/>
      <c r="S4" s="166"/>
      <c r="AC4" s="17" t="s">
        <v>439</v>
      </c>
      <c r="AY4" s="82" t="s">
        <v>441</v>
      </c>
      <c r="AZ4" s="82"/>
      <c r="BA4" s="82"/>
      <c r="BB4" s="82"/>
      <c r="BC4" s="82"/>
      <c r="BD4" s="82"/>
      <c r="BE4" s="82"/>
      <c r="BF4" s="82"/>
      <c r="BG4" s="161"/>
      <c r="BH4" s="161"/>
      <c r="BI4" s="161"/>
      <c r="BJ4" s="140"/>
      <c r="BK4" s="140"/>
      <c r="BL4" s="140"/>
      <c r="BM4" s="140"/>
      <c r="BP4" s="80"/>
      <c r="BQ4" s="80"/>
      <c r="BR4" s="80"/>
    </row>
    <row r="5" spans="1:70" s="22" customFormat="1" ht="36.75" customHeight="1" x14ac:dyDescent="0.5">
      <c r="B5" s="22" t="s">
        <v>95</v>
      </c>
      <c r="R5" s="166"/>
      <c r="S5" s="166"/>
      <c r="T5" s="81"/>
      <c r="U5" s="81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BK5" s="140"/>
      <c r="BL5" s="140"/>
      <c r="BM5" s="140"/>
      <c r="BP5" s="80"/>
      <c r="BQ5" s="80"/>
      <c r="BR5" s="80"/>
    </row>
    <row r="6" spans="1:70" s="22" customFormat="1" ht="36.75" customHeight="1" x14ac:dyDescent="0.5">
      <c r="B6" s="22" t="s">
        <v>202</v>
      </c>
      <c r="Q6" s="82"/>
      <c r="S6" s="81"/>
      <c r="T6" s="81"/>
      <c r="U6" s="81"/>
      <c r="V6" s="81"/>
      <c r="W6" s="81" t="s">
        <v>167</v>
      </c>
      <c r="X6" s="81"/>
      <c r="Y6" s="81"/>
      <c r="Z6" s="81"/>
      <c r="AA6" s="81"/>
      <c r="AB6" s="84"/>
      <c r="AC6" s="84" t="s">
        <v>443</v>
      </c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2"/>
      <c r="BH6" s="161"/>
      <c r="BI6" s="161"/>
      <c r="BJ6" s="140"/>
      <c r="BK6" s="140"/>
      <c r="BL6" s="140"/>
      <c r="BM6" s="140"/>
      <c r="BP6" s="80"/>
      <c r="BQ6" s="80"/>
      <c r="BR6" s="80"/>
    </row>
    <row r="7" spans="1:70" s="22" customFormat="1" ht="36.75" customHeight="1" x14ac:dyDescent="0.5">
      <c r="B7" s="4" t="s">
        <v>203</v>
      </c>
      <c r="C7" s="82"/>
      <c r="D7" s="82"/>
      <c r="E7" s="82"/>
      <c r="F7" s="82"/>
      <c r="G7" s="82"/>
      <c r="H7" s="82"/>
      <c r="S7" s="83"/>
      <c r="T7" s="83"/>
      <c r="U7" s="83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2"/>
      <c r="AY7" s="22" t="s">
        <v>440</v>
      </c>
      <c r="BB7" s="22" t="s">
        <v>450</v>
      </c>
      <c r="BG7" s="82"/>
      <c r="BH7" s="161"/>
      <c r="BI7" s="161"/>
      <c r="BJ7" s="140"/>
      <c r="BK7" s="141"/>
      <c r="BL7" s="141"/>
      <c r="BM7" s="140"/>
      <c r="BP7" s="80"/>
      <c r="BQ7" s="80"/>
      <c r="BR7" s="80"/>
    </row>
    <row r="8" spans="1:70" s="22" customFormat="1" ht="36.75" customHeight="1" x14ac:dyDescent="0.5">
      <c r="B8" s="22" t="s">
        <v>109</v>
      </c>
      <c r="Q8" s="81"/>
      <c r="R8" s="81"/>
      <c r="S8" s="81"/>
      <c r="T8" s="81"/>
      <c r="U8" s="81"/>
      <c r="V8" s="81"/>
      <c r="W8" s="551" t="s">
        <v>446</v>
      </c>
      <c r="X8" s="551"/>
      <c r="Y8" s="551"/>
      <c r="Z8" s="551"/>
      <c r="AA8" s="551"/>
      <c r="AB8" s="551"/>
      <c r="AC8" s="551"/>
      <c r="AD8" s="551"/>
      <c r="AE8" s="551"/>
      <c r="AF8" s="551"/>
      <c r="AG8" s="551"/>
      <c r="AH8" s="551"/>
      <c r="AI8" s="551"/>
      <c r="AJ8" s="551"/>
      <c r="AK8" s="551"/>
      <c r="AL8" s="551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2"/>
      <c r="BG8" s="82"/>
      <c r="BH8" s="161"/>
      <c r="BI8" s="161"/>
      <c r="BJ8" s="140"/>
      <c r="BK8" s="141"/>
      <c r="BL8" s="141"/>
      <c r="BM8" s="140"/>
      <c r="BP8" s="80"/>
      <c r="BQ8" s="80"/>
      <c r="BR8" s="80"/>
    </row>
    <row r="9" spans="1:70" s="22" customFormat="1" ht="28.35" customHeight="1" x14ac:dyDescent="0.5">
      <c r="B9" s="22" t="s">
        <v>201</v>
      </c>
      <c r="Q9" s="161"/>
      <c r="R9" s="166"/>
      <c r="S9" s="166"/>
      <c r="Y9" s="86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BF9" s="161"/>
      <c r="BG9" s="161"/>
      <c r="BH9" s="161"/>
      <c r="BI9" s="161"/>
      <c r="BJ9" s="140"/>
      <c r="BK9" s="140"/>
      <c r="BL9" s="140"/>
      <c r="BM9" s="140"/>
      <c r="BP9" s="80"/>
      <c r="BQ9" s="80"/>
      <c r="BR9" s="80"/>
    </row>
    <row r="10" spans="1:70" s="22" customFormat="1" ht="35.25" customHeight="1" x14ac:dyDescent="0.5">
      <c r="R10" s="166"/>
      <c r="S10" s="166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Y10" s="22" t="s">
        <v>158</v>
      </c>
      <c r="BK10" s="140"/>
      <c r="BL10" s="140"/>
      <c r="BM10" s="140"/>
      <c r="BP10" s="80"/>
      <c r="BQ10" s="80"/>
      <c r="BR10" s="80"/>
    </row>
    <row r="11" spans="1:70" s="22" customFormat="1" ht="35.25" customHeight="1" x14ac:dyDescent="0.5">
      <c r="B11" s="22" t="s">
        <v>102</v>
      </c>
      <c r="R11" s="166"/>
      <c r="S11" s="166"/>
      <c r="BF11" s="161"/>
      <c r="BG11" s="161"/>
      <c r="BH11" s="161"/>
      <c r="BI11" s="161"/>
      <c r="BJ11" s="140"/>
      <c r="BK11" s="140"/>
      <c r="BL11" s="140"/>
      <c r="BM11" s="140"/>
      <c r="BP11" s="80"/>
      <c r="BQ11" s="80"/>
      <c r="BR11" s="80"/>
    </row>
    <row r="12" spans="1:70" s="3" customFormat="1" ht="31.35" customHeight="1" x14ac:dyDescent="0.45">
      <c r="R12" s="177"/>
      <c r="S12" s="177"/>
      <c r="BF12" s="176"/>
      <c r="BG12" s="176"/>
      <c r="BH12" s="176"/>
      <c r="BI12" s="176"/>
      <c r="BJ12" s="131"/>
      <c r="BK12" s="131"/>
      <c r="BL12" s="131"/>
      <c r="BM12" s="131"/>
      <c r="BP12" s="16"/>
      <c r="BQ12" s="16"/>
      <c r="BR12" s="16"/>
    </row>
    <row r="13" spans="1:70" s="3" customFormat="1" ht="31.35" customHeight="1" x14ac:dyDescent="0.45">
      <c r="B13" s="19" t="s">
        <v>136</v>
      </c>
      <c r="R13" s="177"/>
      <c r="S13" s="177"/>
      <c r="AM13" s="20"/>
      <c r="AO13" s="20" t="s">
        <v>6</v>
      </c>
      <c r="BF13" s="176"/>
      <c r="BG13" s="176"/>
      <c r="BH13" s="176"/>
      <c r="BI13" s="176"/>
      <c r="BJ13" s="131"/>
      <c r="BK13" s="131"/>
      <c r="BL13" s="131"/>
      <c r="BM13" s="131"/>
      <c r="BP13" s="16"/>
      <c r="BQ13" s="16"/>
      <c r="BR13" s="16"/>
    </row>
    <row r="14" spans="1:70" s="3" customFormat="1" ht="22.5" customHeight="1" thickBot="1" x14ac:dyDescent="0.5">
      <c r="R14" s="177"/>
      <c r="S14" s="177"/>
      <c r="BF14" s="176"/>
      <c r="BG14" s="176"/>
      <c r="BH14" s="176"/>
      <c r="BI14" s="176"/>
      <c r="BJ14" s="131"/>
      <c r="BK14" s="131"/>
      <c r="BL14" s="131"/>
      <c r="BM14" s="131"/>
      <c r="BP14" s="16"/>
      <c r="BQ14" s="16"/>
      <c r="BR14" s="16"/>
    </row>
    <row r="15" spans="1:70" s="3" customFormat="1" ht="31.35" customHeight="1" x14ac:dyDescent="0.45">
      <c r="A15" s="325" t="s">
        <v>75</v>
      </c>
      <c r="B15" s="327" t="s">
        <v>87</v>
      </c>
      <c r="C15" s="328"/>
      <c r="D15" s="328"/>
      <c r="E15" s="328"/>
      <c r="F15" s="329" t="s">
        <v>366</v>
      </c>
      <c r="G15" s="328" t="s">
        <v>86</v>
      </c>
      <c r="H15" s="328"/>
      <c r="I15" s="328"/>
      <c r="J15" s="329" t="s">
        <v>367</v>
      </c>
      <c r="K15" s="328" t="s">
        <v>85</v>
      </c>
      <c r="L15" s="328"/>
      <c r="M15" s="328"/>
      <c r="N15" s="328"/>
      <c r="O15" s="328" t="s">
        <v>84</v>
      </c>
      <c r="P15" s="328"/>
      <c r="Q15" s="328"/>
      <c r="R15" s="328"/>
      <c r="S15" s="329" t="s">
        <v>368</v>
      </c>
      <c r="T15" s="328" t="s">
        <v>83</v>
      </c>
      <c r="U15" s="328"/>
      <c r="V15" s="328"/>
      <c r="W15" s="329" t="s">
        <v>369</v>
      </c>
      <c r="X15" s="328" t="s">
        <v>82</v>
      </c>
      <c r="Y15" s="328"/>
      <c r="Z15" s="328"/>
      <c r="AA15" s="329" t="s">
        <v>370</v>
      </c>
      <c r="AB15" s="328" t="s">
        <v>81</v>
      </c>
      <c r="AC15" s="328"/>
      <c r="AD15" s="328"/>
      <c r="AE15" s="328"/>
      <c r="AF15" s="329" t="s">
        <v>371</v>
      </c>
      <c r="AG15" s="328" t="s">
        <v>80</v>
      </c>
      <c r="AH15" s="328"/>
      <c r="AI15" s="328"/>
      <c r="AJ15" s="329" t="s">
        <v>372</v>
      </c>
      <c r="AK15" s="328" t="s">
        <v>79</v>
      </c>
      <c r="AL15" s="328"/>
      <c r="AM15" s="328"/>
      <c r="AN15" s="328"/>
      <c r="AO15" s="328" t="s">
        <v>78</v>
      </c>
      <c r="AP15" s="328"/>
      <c r="AQ15" s="328"/>
      <c r="AR15" s="328"/>
      <c r="AS15" s="329" t="s">
        <v>373</v>
      </c>
      <c r="AT15" s="328" t="s">
        <v>77</v>
      </c>
      <c r="AU15" s="328"/>
      <c r="AV15" s="328"/>
      <c r="AW15" s="329" t="s">
        <v>374</v>
      </c>
      <c r="AX15" s="328" t="s">
        <v>76</v>
      </c>
      <c r="AY15" s="328"/>
      <c r="AZ15" s="328"/>
      <c r="BA15" s="340"/>
      <c r="BB15" s="341" t="s">
        <v>32</v>
      </c>
      <c r="BC15" s="331" t="s">
        <v>27</v>
      </c>
      <c r="BD15" s="331" t="s">
        <v>28</v>
      </c>
      <c r="BE15" s="331" t="s">
        <v>72</v>
      </c>
      <c r="BF15" s="331" t="s">
        <v>71</v>
      </c>
      <c r="BG15" s="331" t="s">
        <v>73</v>
      </c>
      <c r="BH15" s="331" t="s">
        <v>74</v>
      </c>
      <c r="BI15" s="333" t="s">
        <v>5</v>
      </c>
      <c r="BJ15" s="134"/>
      <c r="BK15" s="131"/>
      <c r="BL15" s="131"/>
      <c r="BM15" s="131"/>
      <c r="BP15" s="16"/>
      <c r="BQ15" s="16"/>
      <c r="BR15" s="16"/>
    </row>
    <row r="16" spans="1:70" s="3" customFormat="1" ht="311.85000000000002" customHeight="1" thickBot="1" x14ac:dyDescent="0.5">
      <c r="A16" s="326"/>
      <c r="B16" s="136" t="s">
        <v>88</v>
      </c>
      <c r="C16" s="156" t="s">
        <v>37</v>
      </c>
      <c r="D16" s="156" t="s">
        <v>38</v>
      </c>
      <c r="E16" s="156" t="s">
        <v>39</v>
      </c>
      <c r="F16" s="330"/>
      <c r="G16" s="156" t="s">
        <v>40</v>
      </c>
      <c r="H16" s="156" t="s">
        <v>41</v>
      </c>
      <c r="I16" s="156" t="s">
        <v>42</v>
      </c>
      <c r="J16" s="330"/>
      <c r="K16" s="156" t="s">
        <v>43</v>
      </c>
      <c r="L16" s="156" t="s">
        <v>44</v>
      </c>
      <c r="M16" s="156" t="s">
        <v>45</v>
      </c>
      <c r="N16" s="156" t="s">
        <v>46</v>
      </c>
      <c r="O16" s="156" t="s">
        <v>36</v>
      </c>
      <c r="P16" s="156" t="s">
        <v>37</v>
      </c>
      <c r="Q16" s="156" t="s">
        <v>38</v>
      </c>
      <c r="R16" s="156" t="s">
        <v>39</v>
      </c>
      <c r="S16" s="330"/>
      <c r="T16" s="156" t="s">
        <v>47</v>
      </c>
      <c r="U16" s="156" t="s">
        <v>48</v>
      </c>
      <c r="V16" s="156" t="s">
        <v>49</v>
      </c>
      <c r="W16" s="330"/>
      <c r="X16" s="156" t="s">
        <v>50</v>
      </c>
      <c r="Y16" s="156" t="s">
        <v>51</v>
      </c>
      <c r="Z16" s="156" t="s">
        <v>52</v>
      </c>
      <c r="AA16" s="330"/>
      <c r="AB16" s="156" t="s">
        <v>50</v>
      </c>
      <c r="AC16" s="156" t="s">
        <v>51</v>
      </c>
      <c r="AD16" s="156" t="s">
        <v>52</v>
      </c>
      <c r="AE16" s="156" t="s">
        <v>53</v>
      </c>
      <c r="AF16" s="330"/>
      <c r="AG16" s="156" t="s">
        <v>40</v>
      </c>
      <c r="AH16" s="156" t="s">
        <v>41</v>
      </c>
      <c r="AI16" s="156" t="s">
        <v>42</v>
      </c>
      <c r="AJ16" s="330"/>
      <c r="AK16" s="156" t="s">
        <v>54</v>
      </c>
      <c r="AL16" s="156" t="s">
        <v>55</v>
      </c>
      <c r="AM16" s="156" t="s">
        <v>56</v>
      </c>
      <c r="AN16" s="156" t="s">
        <v>57</v>
      </c>
      <c r="AO16" s="156" t="s">
        <v>36</v>
      </c>
      <c r="AP16" s="156" t="s">
        <v>37</v>
      </c>
      <c r="AQ16" s="156" t="s">
        <v>38</v>
      </c>
      <c r="AR16" s="156" t="s">
        <v>39</v>
      </c>
      <c r="AS16" s="330"/>
      <c r="AT16" s="156" t="s">
        <v>40</v>
      </c>
      <c r="AU16" s="156" t="s">
        <v>41</v>
      </c>
      <c r="AV16" s="156" t="s">
        <v>42</v>
      </c>
      <c r="AW16" s="330"/>
      <c r="AX16" s="156" t="s">
        <v>43</v>
      </c>
      <c r="AY16" s="156" t="s">
        <v>44</v>
      </c>
      <c r="AZ16" s="156" t="s">
        <v>45</v>
      </c>
      <c r="BA16" s="24" t="s">
        <v>58</v>
      </c>
      <c r="BB16" s="342"/>
      <c r="BC16" s="332"/>
      <c r="BD16" s="332"/>
      <c r="BE16" s="332"/>
      <c r="BF16" s="332"/>
      <c r="BG16" s="332"/>
      <c r="BH16" s="332"/>
      <c r="BI16" s="334"/>
      <c r="BJ16" s="134"/>
      <c r="BK16" s="131"/>
      <c r="BL16" s="131"/>
      <c r="BM16" s="131"/>
      <c r="BP16" s="16"/>
      <c r="BQ16" s="16"/>
      <c r="BR16" s="16"/>
    </row>
    <row r="17" spans="1:70" s="3" customFormat="1" ht="31.35" customHeight="1" x14ac:dyDescent="0.45">
      <c r="A17" s="25" t="s">
        <v>24</v>
      </c>
      <c r="B17" s="26"/>
      <c r="C17" s="27"/>
      <c r="D17" s="27"/>
      <c r="E17" s="27"/>
      <c r="F17" s="27"/>
      <c r="G17" s="27"/>
      <c r="H17" s="27"/>
      <c r="I17" s="27"/>
      <c r="J17" s="28">
        <v>17</v>
      </c>
      <c r="K17" s="27"/>
      <c r="L17" s="27"/>
      <c r="M17" s="27"/>
      <c r="N17" s="27"/>
      <c r="O17" s="162"/>
      <c r="P17" s="162"/>
      <c r="Q17" s="162"/>
      <c r="R17" s="162"/>
      <c r="S17" s="29" t="s">
        <v>0</v>
      </c>
      <c r="T17" s="29" t="s">
        <v>0</v>
      </c>
      <c r="U17" s="29" t="s">
        <v>0</v>
      </c>
      <c r="V17" s="111" t="s">
        <v>0</v>
      </c>
      <c r="W17" s="30" t="s">
        <v>60</v>
      </c>
      <c r="X17" s="30" t="s">
        <v>60</v>
      </c>
      <c r="Y17" s="162"/>
      <c r="Z17" s="162"/>
      <c r="AA17" s="162"/>
      <c r="AB17" s="162"/>
      <c r="AC17" s="162"/>
      <c r="AD17" s="162">
        <v>17</v>
      </c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29"/>
      <c r="AP17" s="29" t="s">
        <v>0</v>
      </c>
      <c r="AQ17" s="29" t="s">
        <v>0</v>
      </c>
      <c r="AR17" s="29" t="s">
        <v>0</v>
      </c>
      <c r="AS17" s="31" t="s">
        <v>1</v>
      </c>
      <c r="AT17" s="31" t="s">
        <v>1</v>
      </c>
      <c r="AU17" s="30" t="s">
        <v>60</v>
      </c>
      <c r="AV17" s="30" t="s">
        <v>60</v>
      </c>
      <c r="AW17" s="30" t="s">
        <v>60</v>
      </c>
      <c r="AX17" s="30" t="s">
        <v>60</v>
      </c>
      <c r="AY17" s="30" t="s">
        <v>60</v>
      </c>
      <c r="AZ17" s="30" t="s">
        <v>60</v>
      </c>
      <c r="BA17" s="32" t="s">
        <v>60</v>
      </c>
      <c r="BB17" s="164">
        <f>SUM(J17,AD17)</f>
        <v>34</v>
      </c>
      <c r="BC17" s="162">
        <v>7</v>
      </c>
      <c r="BD17" s="162">
        <v>2</v>
      </c>
      <c r="BE17" s="162"/>
      <c r="BF17" s="162"/>
      <c r="BG17" s="162"/>
      <c r="BH17" s="162">
        <v>9</v>
      </c>
      <c r="BI17" s="163">
        <f>SUM(BB17:BH17)</f>
        <v>52</v>
      </c>
      <c r="BJ17" s="33"/>
      <c r="BK17" s="131"/>
      <c r="BL17" s="131"/>
      <c r="BM17" s="131"/>
      <c r="BP17" s="16"/>
      <c r="BQ17" s="16"/>
      <c r="BR17" s="16"/>
    </row>
    <row r="18" spans="1:70" s="3" customFormat="1" ht="31.35" customHeight="1" x14ac:dyDescent="0.45">
      <c r="A18" s="34" t="s">
        <v>25</v>
      </c>
      <c r="B18" s="35"/>
      <c r="C18" s="36"/>
      <c r="D18" s="36"/>
      <c r="E18" s="36"/>
      <c r="F18" s="36"/>
      <c r="G18" s="36"/>
      <c r="H18" s="36"/>
      <c r="I18" s="36"/>
      <c r="J18" s="37">
        <v>17</v>
      </c>
      <c r="K18" s="36"/>
      <c r="L18" s="36"/>
      <c r="M18" s="36"/>
      <c r="N18" s="36"/>
      <c r="O18" s="151"/>
      <c r="P18" s="151"/>
      <c r="Q18" s="151"/>
      <c r="R18" s="151"/>
      <c r="S18" s="38" t="s">
        <v>0</v>
      </c>
      <c r="T18" s="38" t="s">
        <v>0</v>
      </c>
      <c r="U18" s="38" t="s">
        <v>0</v>
      </c>
      <c r="V18" s="38" t="s">
        <v>0</v>
      </c>
      <c r="W18" s="39" t="s">
        <v>60</v>
      </c>
      <c r="X18" s="39" t="s">
        <v>60</v>
      </c>
      <c r="Y18" s="151"/>
      <c r="Z18" s="151"/>
      <c r="AA18" s="151"/>
      <c r="AB18" s="151"/>
      <c r="AC18" s="151"/>
      <c r="AD18" s="151">
        <v>17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38"/>
      <c r="AP18" s="38" t="s">
        <v>0</v>
      </c>
      <c r="AQ18" s="38" t="s">
        <v>0</v>
      </c>
      <c r="AR18" s="38" t="s">
        <v>0</v>
      </c>
      <c r="AS18" s="38" t="s">
        <v>0</v>
      </c>
      <c r="AT18" s="39" t="s">
        <v>60</v>
      </c>
      <c r="AU18" s="39" t="s">
        <v>60</v>
      </c>
      <c r="AV18" s="39" t="s">
        <v>60</v>
      </c>
      <c r="AW18" s="39" t="s">
        <v>60</v>
      </c>
      <c r="AX18" s="39" t="s">
        <v>60</v>
      </c>
      <c r="AY18" s="39" t="s">
        <v>60</v>
      </c>
      <c r="AZ18" s="39" t="s">
        <v>60</v>
      </c>
      <c r="BA18" s="40" t="s">
        <v>60</v>
      </c>
      <c r="BB18" s="150">
        <f>SUM(J18,AD18)</f>
        <v>34</v>
      </c>
      <c r="BC18" s="151">
        <v>8</v>
      </c>
      <c r="BD18" s="151"/>
      <c r="BE18" s="151"/>
      <c r="BF18" s="151"/>
      <c r="BG18" s="151"/>
      <c r="BH18" s="151">
        <v>10</v>
      </c>
      <c r="BI18" s="155">
        <f t="shared" ref="BI18:BI20" si="0">SUM(BB18:BH18)</f>
        <v>52</v>
      </c>
      <c r="BJ18" s="33"/>
      <c r="BK18" s="131"/>
      <c r="BL18" s="131"/>
      <c r="BM18" s="131"/>
      <c r="BP18" s="16"/>
      <c r="BQ18" s="16"/>
      <c r="BR18" s="16"/>
    </row>
    <row r="19" spans="1:70" s="3" customFormat="1" ht="31.35" customHeight="1" x14ac:dyDescent="0.45">
      <c r="A19" s="34" t="s">
        <v>26</v>
      </c>
      <c r="B19" s="35"/>
      <c r="C19" s="36"/>
      <c r="D19" s="36"/>
      <c r="E19" s="36"/>
      <c r="F19" s="36"/>
      <c r="G19" s="36"/>
      <c r="H19" s="36"/>
      <c r="I19" s="36"/>
      <c r="J19" s="37">
        <v>16</v>
      </c>
      <c r="K19" s="36"/>
      <c r="L19" s="36"/>
      <c r="M19" s="36"/>
      <c r="N19" s="36"/>
      <c r="O19" s="151"/>
      <c r="P19" s="151"/>
      <c r="Q19" s="151"/>
      <c r="R19" s="38" t="s">
        <v>0</v>
      </c>
      <c r="S19" s="38" t="s">
        <v>0</v>
      </c>
      <c r="T19" s="38" t="s">
        <v>0</v>
      </c>
      <c r="U19" s="39" t="s">
        <v>60</v>
      </c>
      <c r="V19" s="39" t="s">
        <v>60</v>
      </c>
      <c r="W19" s="151"/>
      <c r="X19" s="151"/>
      <c r="Y19" s="151"/>
      <c r="Z19" s="151"/>
      <c r="AA19" s="151"/>
      <c r="AB19" s="151"/>
      <c r="AC19" s="151"/>
      <c r="AD19" s="151">
        <v>16</v>
      </c>
      <c r="AE19" s="151"/>
      <c r="AF19" s="151"/>
      <c r="AG19" s="151"/>
      <c r="AH19" s="151"/>
      <c r="AI19" s="151"/>
      <c r="AJ19" s="151"/>
      <c r="AK19" s="151"/>
      <c r="AL19" s="151"/>
      <c r="AM19" s="38" t="s">
        <v>0</v>
      </c>
      <c r="AN19" s="38" t="s">
        <v>0</v>
      </c>
      <c r="AO19" s="38" t="s">
        <v>0</v>
      </c>
      <c r="AP19" s="151" t="s">
        <v>62</v>
      </c>
      <c r="AQ19" s="151" t="s">
        <v>62</v>
      </c>
      <c r="AR19" s="151" t="s">
        <v>62</v>
      </c>
      <c r="AS19" s="151" t="s">
        <v>62</v>
      </c>
      <c r="AT19" s="39" t="s">
        <v>60</v>
      </c>
      <c r="AU19" s="39" t="s">
        <v>60</v>
      </c>
      <c r="AV19" s="39" t="s">
        <v>60</v>
      </c>
      <c r="AW19" s="39" t="s">
        <v>60</v>
      </c>
      <c r="AX19" s="39" t="s">
        <v>60</v>
      </c>
      <c r="AY19" s="39" t="s">
        <v>60</v>
      </c>
      <c r="AZ19" s="39" t="s">
        <v>60</v>
      </c>
      <c r="BA19" s="40" t="s">
        <v>60</v>
      </c>
      <c r="BB19" s="150">
        <f>SUM(J19,AD19)</f>
        <v>32</v>
      </c>
      <c r="BC19" s="151">
        <v>6</v>
      </c>
      <c r="BD19" s="151"/>
      <c r="BE19" s="151">
        <v>4</v>
      </c>
      <c r="BF19" s="151"/>
      <c r="BG19" s="151"/>
      <c r="BH19" s="151">
        <v>10</v>
      </c>
      <c r="BI19" s="155">
        <f t="shared" si="0"/>
        <v>52</v>
      </c>
      <c r="BJ19" s="33"/>
      <c r="BK19" s="131"/>
      <c r="BL19" s="131"/>
      <c r="BM19" s="131"/>
      <c r="BP19" s="16"/>
      <c r="BQ19" s="16"/>
      <c r="BR19" s="16"/>
    </row>
    <row r="20" spans="1:70" s="3" customFormat="1" ht="31.35" customHeight="1" thickBot="1" x14ac:dyDescent="0.5">
      <c r="A20" s="41" t="s">
        <v>157</v>
      </c>
      <c r="B20" s="42"/>
      <c r="C20" s="43"/>
      <c r="D20" s="43"/>
      <c r="E20" s="43"/>
      <c r="F20" s="43"/>
      <c r="G20" s="43"/>
      <c r="H20" s="43"/>
      <c r="I20" s="43"/>
      <c r="J20" s="44">
        <v>17</v>
      </c>
      <c r="K20" s="43"/>
      <c r="L20" s="43"/>
      <c r="M20" s="43"/>
      <c r="N20" s="43"/>
      <c r="O20" s="152"/>
      <c r="P20" s="152"/>
      <c r="Q20" s="152"/>
      <c r="R20" s="152"/>
      <c r="S20" s="45" t="s">
        <v>0</v>
      </c>
      <c r="T20" s="45" t="s">
        <v>0</v>
      </c>
      <c r="U20" s="45" t="s">
        <v>0</v>
      </c>
      <c r="V20" s="45" t="s">
        <v>0</v>
      </c>
      <c r="W20" s="46" t="s">
        <v>60</v>
      </c>
      <c r="X20" s="46" t="s">
        <v>60</v>
      </c>
      <c r="Y20" s="152" t="s">
        <v>62</v>
      </c>
      <c r="Z20" s="152" t="s">
        <v>62</v>
      </c>
      <c r="AA20" s="152" t="s">
        <v>62</v>
      </c>
      <c r="AB20" s="152" t="s">
        <v>62</v>
      </c>
      <c r="AC20" s="152" t="s">
        <v>62</v>
      </c>
      <c r="AD20" s="152" t="s">
        <v>62</v>
      </c>
      <c r="AE20" s="45" t="s">
        <v>90</v>
      </c>
      <c r="AF20" s="45" t="s">
        <v>90</v>
      </c>
      <c r="AG20" s="45" t="s">
        <v>90</v>
      </c>
      <c r="AH20" s="45" t="s">
        <v>90</v>
      </c>
      <c r="AI20" s="45" t="s">
        <v>90</v>
      </c>
      <c r="AJ20" s="45" t="s">
        <v>90</v>
      </c>
      <c r="AK20" s="45" t="s">
        <v>90</v>
      </c>
      <c r="AL20" s="45" t="s">
        <v>90</v>
      </c>
      <c r="AM20" s="45" t="s">
        <v>90</v>
      </c>
      <c r="AN20" s="45" t="s">
        <v>90</v>
      </c>
      <c r="AO20" s="45" t="s">
        <v>90</v>
      </c>
      <c r="AP20" s="45" t="s">
        <v>90</v>
      </c>
      <c r="AQ20" s="45" t="s">
        <v>64</v>
      </c>
      <c r="AR20" s="45" t="s">
        <v>64</v>
      </c>
      <c r="AS20" s="152"/>
      <c r="AT20" s="152"/>
      <c r="AU20" s="152"/>
      <c r="AV20" s="152"/>
      <c r="AW20" s="152"/>
      <c r="AX20" s="152"/>
      <c r="AY20" s="152"/>
      <c r="AZ20" s="152"/>
      <c r="BA20" s="24"/>
      <c r="BB20" s="172">
        <f>SUM(J20,AD20)</f>
        <v>17</v>
      </c>
      <c r="BC20" s="152">
        <v>4</v>
      </c>
      <c r="BD20" s="152"/>
      <c r="BE20" s="152">
        <v>6</v>
      </c>
      <c r="BF20" s="152">
        <v>12</v>
      </c>
      <c r="BG20" s="152">
        <v>2</v>
      </c>
      <c r="BH20" s="152">
        <v>2</v>
      </c>
      <c r="BI20" s="173">
        <f t="shared" si="0"/>
        <v>43</v>
      </c>
      <c r="BJ20" s="33"/>
      <c r="BK20" s="131"/>
      <c r="BL20" s="131"/>
      <c r="BM20" s="131"/>
      <c r="BP20" s="16"/>
      <c r="BQ20" s="16"/>
      <c r="BR20" s="16"/>
    </row>
    <row r="21" spans="1:70" s="20" customFormat="1" ht="28.35" customHeight="1" thickBot="1" x14ac:dyDescent="0.4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0">
        <f>SUM(BB17:BB20)</f>
        <v>117</v>
      </c>
      <c r="BC21" s="51">
        <f t="shared" ref="BC21:BI21" si="1">SUM(BC17:BC20)</f>
        <v>25</v>
      </c>
      <c r="BD21" s="51">
        <f t="shared" si="1"/>
        <v>2</v>
      </c>
      <c r="BE21" s="51">
        <f t="shared" si="1"/>
        <v>10</v>
      </c>
      <c r="BF21" s="51">
        <f t="shared" si="1"/>
        <v>12</v>
      </c>
      <c r="BG21" s="51">
        <f t="shared" si="1"/>
        <v>2</v>
      </c>
      <c r="BH21" s="51">
        <f t="shared" si="1"/>
        <v>31</v>
      </c>
      <c r="BI21" s="52">
        <f t="shared" si="1"/>
        <v>199</v>
      </c>
      <c r="BJ21" s="33"/>
      <c r="BK21" s="132"/>
      <c r="BL21" s="132"/>
      <c r="BM21" s="132"/>
      <c r="BP21" s="53"/>
      <c r="BQ21" s="53"/>
      <c r="BR21" s="53"/>
    </row>
    <row r="22" spans="1:70" s="3" customFormat="1" ht="28.35" customHeight="1" x14ac:dyDescent="0.4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BF22" s="176"/>
      <c r="BG22" s="176"/>
      <c r="BH22" s="176"/>
      <c r="BI22" s="176"/>
      <c r="BJ22" s="131"/>
      <c r="BK22" s="132">
        <f>SUM(BD33,BD77)</f>
        <v>100</v>
      </c>
      <c r="BL22" s="131"/>
      <c r="BM22" s="131"/>
      <c r="BP22" s="16"/>
      <c r="BQ22" s="16"/>
      <c r="BR22" s="16"/>
    </row>
    <row r="23" spans="1:70" s="3" customFormat="1" ht="31.35" customHeight="1" x14ac:dyDescent="0.45">
      <c r="A23" s="54"/>
      <c r="B23" s="54"/>
      <c r="C23" s="54" t="s">
        <v>7</v>
      </c>
      <c r="D23" s="54"/>
      <c r="E23" s="54"/>
      <c r="F23" s="54"/>
      <c r="H23" s="56"/>
      <c r="I23" s="57" t="s">
        <v>91</v>
      </c>
      <c r="J23" s="54" t="s">
        <v>4</v>
      </c>
      <c r="N23" s="54"/>
      <c r="O23" s="54"/>
      <c r="P23" s="54"/>
      <c r="Q23" s="54"/>
      <c r="R23" s="55"/>
      <c r="S23" s="58" t="s">
        <v>1</v>
      </c>
      <c r="T23" s="57" t="s">
        <v>91</v>
      </c>
      <c r="U23" s="54" t="s">
        <v>59</v>
      </c>
      <c r="W23" s="54"/>
      <c r="X23" s="54"/>
      <c r="Y23" s="54"/>
      <c r="Z23" s="54"/>
      <c r="AA23" s="54"/>
      <c r="AB23" s="54"/>
      <c r="AC23" s="54"/>
      <c r="AE23" s="39" t="s">
        <v>90</v>
      </c>
      <c r="AF23" s="57" t="s">
        <v>91</v>
      </c>
      <c r="AG23" s="54" t="s">
        <v>89</v>
      </c>
      <c r="AH23" s="54"/>
      <c r="AI23" s="54"/>
      <c r="AN23" s="39" t="s">
        <v>60</v>
      </c>
      <c r="AO23" s="57" t="s">
        <v>91</v>
      </c>
      <c r="AP23" s="54" t="s">
        <v>61</v>
      </c>
      <c r="BF23" s="176"/>
      <c r="BG23" s="176"/>
      <c r="BH23" s="176"/>
      <c r="BI23" s="176"/>
      <c r="BJ23" s="131"/>
      <c r="BK23" s="131"/>
      <c r="BL23" s="131"/>
      <c r="BM23" s="131"/>
      <c r="BP23" s="16"/>
      <c r="BQ23" s="16"/>
      <c r="BR23" s="16"/>
    </row>
    <row r="24" spans="1:70" s="3" customFormat="1" ht="28.35" customHeight="1" x14ac:dyDescent="0.4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BF24" s="176"/>
      <c r="BG24" s="176"/>
      <c r="BH24" s="176"/>
      <c r="BI24" s="176"/>
      <c r="BJ24" s="131"/>
      <c r="BK24" s="131"/>
      <c r="BL24" s="131"/>
      <c r="BM24" s="131"/>
      <c r="BP24" s="16"/>
      <c r="BQ24" s="16"/>
      <c r="BR24" s="16"/>
    </row>
    <row r="25" spans="1:70" s="3" customFormat="1" ht="31.35" customHeight="1" x14ac:dyDescent="0.45">
      <c r="A25" s="54"/>
      <c r="B25" s="54"/>
      <c r="C25" s="54"/>
      <c r="D25" s="54"/>
      <c r="E25" s="54"/>
      <c r="F25" s="54"/>
      <c r="G25" s="54"/>
      <c r="H25" s="59" t="s">
        <v>0</v>
      </c>
      <c r="I25" s="57" t="s">
        <v>91</v>
      </c>
      <c r="J25" s="54" t="s">
        <v>65</v>
      </c>
      <c r="N25" s="54"/>
      <c r="O25" s="54"/>
      <c r="P25" s="54"/>
      <c r="Q25" s="54"/>
      <c r="R25" s="55"/>
      <c r="S25" s="39" t="s">
        <v>62</v>
      </c>
      <c r="T25" s="57" t="s">
        <v>91</v>
      </c>
      <c r="U25" s="54" t="s">
        <v>66</v>
      </c>
      <c r="W25" s="54"/>
      <c r="X25" s="54"/>
      <c r="Y25" s="54"/>
      <c r="Z25" s="54"/>
      <c r="AA25" s="54"/>
      <c r="AB25" s="54"/>
      <c r="AC25" s="54"/>
      <c r="AE25" s="39" t="s">
        <v>64</v>
      </c>
      <c r="AF25" s="57" t="s">
        <v>91</v>
      </c>
      <c r="AG25" s="54" t="s">
        <v>63</v>
      </c>
      <c r="AH25" s="54"/>
      <c r="AI25" s="54"/>
      <c r="BF25" s="176"/>
      <c r="BG25" s="176"/>
      <c r="BH25" s="176"/>
      <c r="BI25" s="176"/>
      <c r="BJ25" s="131"/>
      <c r="BK25" s="131"/>
      <c r="BL25" s="131"/>
      <c r="BM25" s="131"/>
      <c r="BP25" s="16"/>
      <c r="BQ25" s="16"/>
      <c r="BR25" s="16"/>
    </row>
    <row r="26" spans="1:70" s="3" customFormat="1" ht="28.35" customHeight="1" x14ac:dyDescent="0.4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BF26" s="176"/>
      <c r="BG26" s="176"/>
      <c r="BH26" s="176"/>
      <c r="BI26" s="176"/>
      <c r="BJ26" s="131"/>
      <c r="BK26" s="131"/>
      <c r="BL26" s="131"/>
      <c r="BM26" s="131"/>
      <c r="BP26" s="16"/>
      <c r="BQ26" s="16"/>
      <c r="BR26" s="16"/>
    </row>
    <row r="27" spans="1:70" s="3" customFormat="1" ht="31.35" customHeight="1" x14ac:dyDescent="0.4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4"/>
      <c r="U27" s="54"/>
      <c r="V27" s="54"/>
      <c r="W27" s="54"/>
      <c r="X27" s="54"/>
      <c r="Y27" s="54"/>
      <c r="Z27" s="54"/>
      <c r="AA27" s="19" t="s">
        <v>35</v>
      </c>
      <c r="AB27" s="54"/>
      <c r="AC27" s="54"/>
      <c r="AD27" s="54"/>
      <c r="AE27" s="54"/>
      <c r="AF27" s="54"/>
      <c r="AG27" s="54"/>
      <c r="AH27" s="54"/>
      <c r="AI27" s="54"/>
      <c r="BF27" s="176"/>
      <c r="BG27" s="176"/>
      <c r="BH27" s="176"/>
      <c r="BI27" s="60"/>
      <c r="BJ27" s="15"/>
      <c r="BK27" s="132"/>
      <c r="BL27" s="131"/>
      <c r="BM27" s="131"/>
      <c r="BP27" s="16"/>
      <c r="BQ27" s="16"/>
      <c r="BR27" s="16"/>
    </row>
    <row r="28" spans="1:70" s="3" customFormat="1" ht="22.5" customHeight="1" thickBot="1" x14ac:dyDescent="0.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BF28" s="176"/>
      <c r="BG28" s="176"/>
      <c r="BH28" s="176"/>
      <c r="BI28" s="176"/>
      <c r="BJ28" s="131"/>
      <c r="BK28" s="131"/>
      <c r="BL28" s="131"/>
      <c r="BM28" s="131"/>
      <c r="BP28" s="16"/>
      <c r="BQ28" s="16"/>
      <c r="BR28" s="16"/>
    </row>
    <row r="29" spans="1:70" s="3" customFormat="1" ht="36.75" customHeight="1" thickBot="1" x14ac:dyDescent="0.5">
      <c r="A29" s="275" t="s">
        <v>96</v>
      </c>
      <c r="B29" s="266" t="s">
        <v>392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8"/>
      <c r="P29" s="337" t="s">
        <v>8</v>
      </c>
      <c r="Q29" s="258"/>
      <c r="R29" s="251" t="s">
        <v>9</v>
      </c>
      <c r="S29" s="337"/>
      <c r="T29" s="263" t="s">
        <v>10</v>
      </c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5"/>
      <c r="AF29" s="347" t="s">
        <v>34</v>
      </c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62" t="s">
        <v>97</v>
      </c>
      <c r="BE29" s="363"/>
      <c r="BF29" s="363"/>
      <c r="BG29" s="363"/>
      <c r="BH29" s="363"/>
      <c r="BI29" s="364"/>
      <c r="BJ29" s="131"/>
      <c r="BK29" s="131"/>
      <c r="BN29" s="16"/>
      <c r="BO29" s="16"/>
      <c r="BP29" s="16"/>
    </row>
    <row r="30" spans="1:70" s="3" customFormat="1" ht="36.75" customHeight="1" thickBot="1" x14ac:dyDescent="0.5">
      <c r="A30" s="335"/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1"/>
      <c r="P30" s="338"/>
      <c r="Q30" s="260"/>
      <c r="R30" s="253"/>
      <c r="S30" s="338"/>
      <c r="T30" s="259" t="s">
        <v>5</v>
      </c>
      <c r="U30" s="338"/>
      <c r="V30" s="251" t="s">
        <v>11</v>
      </c>
      <c r="W30" s="252"/>
      <c r="X30" s="281" t="s">
        <v>12</v>
      </c>
      <c r="Y30" s="282"/>
      <c r="Z30" s="282"/>
      <c r="AA30" s="282"/>
      <c r="AB30" s="282"/>
      <c r="AC30" s="282"/>
      <c r="AD30" s="282"/>
      <c r="AE30" s="283"/>
      <c r="AF30" s="358" t="s">
        <v>14</v>
      </c>
      <c r="AG30" s="344"/>
      <c r="AH30" s="344"/>
      <c r="AI30" s="344"/>
      <c r="AJ30" s="344"/>
      <c r="AK30" s="345"/>
      <c r="AL30" s="358" t="s">
        <v>15</v>
      </c>
      <c r="AM30" s="344"/>
      <c r="AN30" s="344"/>
      <c r="AO30" s="344"/>
      <c r="AP30" s="344"/>
      <c r="AQ30" s="345"/>
      <c r="AR30" s="358" t="s">
        <v>16</v>
      </c>
      <c r="AS30" s="344"/>
      <c r="AT30" s="344"/>
      <c r="AU30" s="344"/>
      <c r="AV30" s="344"/>
      <c r="AW30" s="345"/>
      <c r="AX30" s="358" t="s">
        <v>153</v>
      </c>
      <c r="AY30" s="344"/>
      <c r="AZ30" s="344"/>
      <c r="BA30" s="344"/>
      <c r="BB30" s="344"/>
      <c r="BC30" s="346"/>
      <c r="BD30" s="365"/>
      <c r="BE30" s="366"/>
      <c r="BF30" s="366"/>
      <c r="BG30" s="366"/>
      <c r="BH30" s="366"/>
      <c r="BI30" s="367"/>
      <c r="BJ30" s="131"/>
      <c r="BK30" s="131"/>
      <c r="BN30" s="16"/>
      <c r="BO30" s="16"/>
      <c r="BP30" s="16"/>
    </row>
    <row r="31" spans="1:70" s="3" customFormat="1" ht="62.25" customHeight="1" thickBot="1" x14ac:dyDescent="0.5">
      <c r="A31" s="335"/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1"/>
      <c r="P31" s="338"/>
      <c r="Q31" s="260"/>
      <c r="R31" s="253"/>
      <c r="S31" s="338"/>
      <c r="T31" s="259"/>
      <c r="U31" s="338"/>
      <c r="V31" s="253"/>
      <c r="W31" s="338"/>
      <c r="X31" s="341" t="s">
        <v>13</v>
      </c>
      <c r="Y31" s="258"/>
      <c r="Z31" s="331" t="s">
        <v>98</v>
      </c>
      <c r="AA31" s="258"/>
      <c r="AB31" s="331" t="s">
        <v>99</v>
      </c>
      <c r="AC31" s="258"/>
      <c r="AD31" s="337" t="s">
        <v>70</v>
      </c>
      <c r="AE31" s="252"/>
      <c r="AF31" s="343" t="s">
        <v>149</v>
      </c>
      <c r="AG31" s="344"/>
      <c r="AH31" s="345"/>
      <c r="AI31" s="343" t="s">
        <v>433</v>
      </c>
      <c r="AJ31" s="344"/>
      <c r="AK31" s="345"/>
      <c r="AL31" s="343" t="s">
        <v>172</v>
      </c>
      <c r="AM31" s="344"/>
      <c r="AN31" s="345"/>
      <c r="AO31" s="343" t="s">
        <v>173</v>
      </c>
      <c r="AP31" s="344"/>
      <c r="AQ31" s="345"/>
      <c r="AR31" s="343" t="s">
        <v>150</v>
      </c>
      <c r="AS31" s="344"/>
      <c r="AT31" s="345"/>
      <c r="AU31" s="343" t="s">
        <v>151</v>
      </c>
      <c r="AV31" s="344"/>
      <c r="AW31" s="345"/>
      <c r="AX31" s="343" t="s">
        <v>180</v>
      </c>
      <c r="AY31" s="344"/>
      <c r="AZ31" s="345"/>
      <c r="BA31" s="343" t="s">
        <v>204</v>
      </c>
      <c r="BB31" s="344"/>
      <c r="BC31" s="346"/>
      <c r="BD31" s="365"/>
      <c r="BE31" s="366"/>
      <c r="BF31" s="366"/>
      <c r="BG31" s="366"/>
      <c r="BH31" s="366"/>
      <c r="BI31" s="367"/>
      <c r="BJ31" s="131"/>
      <c r="BK31" s="131"/>
      <c r="BN31" s="16"/>
      <c r="BO31" s="16"/>
      <c r="BP31" s="16"/>
    </row>
    <row r="32" spans="1:70" s="3" customFormat="1" ht="141.6" customHeight="1" thickBot="1" x14ac:dyDescent="0.5">
      <c r="A32" s="336"/>
      <c r="B32" s="272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4"/>
      <c r="P32" s="339"/>
      <c r="Q32" s="262"/>
      <c r="R32" s="255"/>
      <c r="S32" s="339"/>
      <c r="T32" s="261"/>
      <c r="U32" s="339"/>
      <c r="V32" s="255"/>
      <c r="W32" s="339"/>
      <c r="X32" s="261"/>
      <c r="Y32" s="262"/>
      <c r="Z32" s="255"/>
      <c r="AA32" s="262"/>
      <c r="AB32" s="255"/>
      <c r="AC32" s="262"/>
      <c r="AD32" s="339"/>
      <c r="AE32" s="256"/>
      <c r="AF32" s="61" t="s">
        <v>3</v>
      </c>
      <c r="AG32" s="62" t="s">
        <v>17</v>
      </c>
      <c r="AH32" s="63" t="s">
        <v>18</v>
      </c>
      <c r="AI32" s="61" t="s">
        <v>3</v>
      </c>
      <c r="AJ32" s="62" t="s">
        <v>17</v>
      </c>
      <c r="AK32" s="63" t="s">
        <v>18</v>
      </c>
      <c r="AL32" s="61" t="s">
        <v>3</v>
      </c>
      <c r="AM32" s="62" t="s">
        <v>17</v>
      </c>
      <c r="AN32" s="63" t="s">
        <v>18</v>
      </c>
      <c r="AO32" s="61" t="s">
        <v>3</v>
      </c>
      <c r="AP32" s="62" t="s">
        <v>17</v>
      </c>
      <c r="AQ32" s="63" t="s">
        <v>18</v>
      </c>
      <c r="AR32" s="64" t="s">
        <v>3</v>
      </c>
      <c r="AS32" s="62" t="s">
        <v>17</v>
      </c>
      <c r="AT32" s="65" t="s">
        <v>18</v>
      </c>
      <c r="AU32" s="153" t="s">
        <v>3</v>
      </c>
      <c r="AV32" s="62" t="s">
        <v>17</v>
      </c>
      <c r="AW32" s="154" t="s">
        <v>18</v>
      </c>
      <c r="AX32" s="64" t="s">
        <v>3</v>
      </c>
      <c r="AY32" s="62" t="s">
        <v>17</v>
      </c>
      <c r="AZ32" s="65" t="s">
        <v>18</v>
      </c>
      <c r="BA32" s="64" t="s">
        <v>3</v>
      </c>
      <c r="BB32" s="62" t="s">
        <v>17</v>
      </c>
      <c r="BC32" s="149" t="s">
        <v>18</v>
      </c>
      <c r="BD32" s="368"/>
      <c r="BE32" s="369"/>
      <c r="BF32" s="369"/>
      <c r="BG32" s="369"/>
      <c r="BH32" s="369"/>
      <c r="BI32" s="370"/>
      <c r="BJ32" s="77"/>
      <c r="BK32" s="131"/>
      <c r="BN32" s="16"/>
      <c r="BO32" s="16"/>
      <c r="BP32" s="16"/>
    </row>
    <row r="33" spans="1:70 16382:16382" s="18" customFormat="1" ht="36.75" customHeight="1" thickBot="1" x14ac:dyDescent="0.25">
      <c r="A33" s="66" t="s">
        <v>19</v>
      </c>
      <c r="B33" s="375" t="s">
        <v>110</v>
      </c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7"/>
      <c r="P33" s="282"/>
      <c r="Q33" s="378"/>
      <c r="R33" s="346"/>
      <c r="S33" s="282"/>
      <c r="T33" s="263">
        <f>SUM(T34:U76)</f>
        <v>4132</v>
      </c>
      <c r="U33" s="264"/>
      <c r="V33" s="361">
        <f>SUM(V34:W76)</f>
        <v>1948</v>
      </c>
      <c r="W33" s="265"/>
      <c r="X33" s="263">
        <f>SUM(X34:Y76)</f>
        <v>824</v>
      </c>
      <c r="Y33" s="264"/>
      <c r="Z33" s="361">
        <f>SUM(Z34:AA76)</f>
        <v>584</v>
      </c>
      <c r="AA33" s="264"/>
      <c r="AB33" s="361">
        <f>SUM(AB34:AC76)</f>
        <v>492</v>
      </c>
      <c r="AC33" s="264"/>
      <c r="AD33" s="361">
        <f>SUM(AD34:AE76)</f>
        <v>48</v>
      </c>
      <c r="AE33" s="265"/>
      <c r="AF33" s="221">
        <f t="shared" ref="AF33:BC33" si="2">SUM(AF34:AF76)</f>
        <v>798</v>
      </c>
      <c r="AG33" s="238">
        <f t="shared" si="2"/>
        <v>406</v>
      </c>
      <c r="AH33" s="67">
        <f t="shared" si="2"/>
        <v>21</v>
      </c>
      <c r="AI33" s="221">
        <f t="shared" si="2"/>
        <v>858</v>
      </c>
      <c r="AJ33" s="238">
        <f t="shared" si="2"/>
        <v>440</v>
      </c>
      <c r="AK33" s="67">
        <f t="shared" si="2"/>
        <v>24</v>
      </c>
      <c r="AL33" s="221">
        <f t="shared" si="2"/>
        <v>728</v>
      </c>
      <c r="AM33" s="238">
        <f t="shared" si="2"/>
        <v>332</v>
      </c>
      <c r="AN33" s="67">
        <f t="shared" si="2"/>
        <v>19</v>
      </c>
      <c r="AO33" s="221">
        <f t="shared" si="2"/>
        <v>578</v>
      </c>
      <c r="AP33" s="238">
        <f t="shared" si="2"/>
        <v>254</v>
      </c>
      <c r="AQ33" s="67">
        <f t="shared" si="2"/>
        <v>16</v>
      </c>
      <c r="AR33" s="221">
        <f t="shared" si="2"/>
        <v>644</v>
      </c>
      <c r="AS33" s="238">
        <f t="shared" si="2"/>
        <v>306</v>
      </c>
      <c r="AT33" s="67">
        <f t="shared" si="2"/>
        <v>17</v>
      </c>
      <c r="AU33" s="221">
        <f t="shared" si="2"/>
        <v>318</v>
      </c>
      <c r="AV33" s="238">
        <f t="shared" si="2"/>
        <v>134</v>
      </c>
      <c r="AW33" s="67">
        <f t="shared" si="2"/>
        <v>9</v>
      </c>
      <c r="AX33" s="221">
        <f t="shared" si="2"/>
        <v>208</v>
      </c>
      <c r="AY33" s="238">
        <f t="shared" si="2"/>
        <v>76</v>
      </c>
      <c r="AZ33" s="67">
        <f t="shared" si="2"/>
        <v>6</v>
      </c>
      <c r="BA33" s="221">
        <f t="shared" si="2"/>
        <v>0</v>
      </c>
      <c r="BB33" s="238">
        <f t="shared" si="2"/>
        <v>0</v>
      </c>
      <c r="BC33" s="238">
        <f t="shared" si="2"/>
        <v>0</v>
      </c>
      <c r="BD33" s="349">
        <f>T33*100/T131</f>
        <v>55.958829902491871</v>
      </c>
      <c r="BE33" s="350"/>
      <c r="BF33" s="350"/>
      <c r="BG33" s="350"/>
      <c r="BH33" s="350"/>
      <c r="BI33" s="351"/>
      <c r="BJ33" s="209">
        <f>SUM(X33:AE33)</f>
        <v>1948</v>
      </c>
      <c r="BK33" s="68">
        <f>SUM(AF33,AI33,AL33,AO33,AR33,AU33,AX33,BA33)</f>
        <v>4132</v>
      </c>
      <c r="BL33" s="68">
        <f>SUM(AG33,AJ33,AM33,AP33,AS33,AV33,AY33,BB33)</f>
        <v>1948</v>
      </c>
      <c r="BM33" s="68">
        <f>SUM(AH33,AK33,AN33,AQ33,AT33,AW33,AZ33,BC33)</f>
        <v>112</v>
      </c>
      <c r="BN33" s="14"/>
      <c r="BO33" s="14"/>
      <c r="BP33" s="14"/>
    </row>
    <row r="34" spans="1:70 16382:16382" s="18" customFormat="1" ht="59.45" customHeight="1" x14ac:dyDescent="0.2">
      <c r="A34" s="187" t="s">
        <v>100</v>
      </c>
      <c r="B34" s="371" t="s">
        <v>455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3"/>
      <c r="P34" s="359"/>
      <c r="Q34" s="327"/>
      <c r="R34" s="340"/>
      <c r="S34" s="359"/>
      <c r="T34" s="374"/>
      <c r="U34" s="359"/>
      <c r="V34" s="340"/>
      <c r="W34" s="360"/>
      <c r="X34" s="359"/>
      <c r="Y34" s="359"/>
      <c r="Z34" s="340"/>
      <c r="AA34" s="327"/>
      <c r="AB34" s="340"/>
      <c r="AC34" s="327"/>
      <c r="AD34" s="359"/>
      <c r="AE34" s="360"/>
      <c r="AF34" s="226"/>
      <c r="AG34" s="210"/>
      <c r="AH34" s="233"/>
      <c r="AI34" s="226"/>
      <c r="AJ34" s="210"/>
      <c r="AK34" s="233"/>
      <c r="AL34" s="226"/>
      <c r="AM34" s="210"/>
      <c r="AN34" s="233"/>
      <c r="AO34" s="226"/>
      <c r="AP34" s="210"/>
      <c r="AQ34" s="227"/>
      <c r="AR34" s="226"/>
      <c r="AS34" s="210"/>
      <c r="AT34" s="234"/>
      <c r="AU34" s="226"/>
      <c r="AV34" s="210"/>
      <c r="AW34" s="233"/>
      <c r="AX34" s="226"/>
      <c r="AY34" s="210"/>
      <c r="AZ34" s="233"/>
      <c r="BA34" s="226"/>
      <c r="BB34" s="210"/>
      <c r="BC34" s="227"/>
      <c r="BD34" s="352" t="s">
        <v>128</v>
      </c>
      <c r="BE34" s="353"/>
      <c r="BF34" s="353"/>
      <c r="BG34" s="353"/>
      <c r="BH34" s="353"/>
      <c r="BI34" s="354"/>
      <c r="BJ34" s="209">
        <f t="shared" ref="BJ34:BJ97" si="3">SUM(X34:AE34)</f>
        <v>0</v>
      </c>
      <c r="BK34" s="72"/>
      <c r="BN34" s="14"/>
      <c r="BO34" s="14"/>
      <c r="BP34" s="14"/>
    </row>
    <row r="35" spans="1:70 16382:16382" s="18" customFormat="1" ht="31.35" customHeight="1" x14ac:dyDescent="0.2">
      <c r="A35" s="71" t="s">
        <v>114</v>
      </c>
      <c r="B35" s="284" t="s">
        <v>434</v>
      </c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6"/>
      <c r="P35" s="291">
        <v>2</v>
      </c>
      <c r="Q35" s="316"/>
      <c r="R35" s="306"/>
      <c r="S35" s="291"/>
      <c r="T35" s="290">
        <f t="shared" ref="T35:T38" si="4">SUM(AF35,AI35,AL35,AO35,AR35,AU35,AX35,BA35)</f>
        <v>108</v>
      </c>
      <c r="U35" s="291"/>
      <c r="V35" s="306">
        <f t="shared" ref="V35:V36" si="5">SUM(AG35,AJ35,AM35,AP35,AS35,AV35,AY35,BB35)</f>
        <v>54</v>
      </c>
      <c r="W35" s="320"/>
      <c r="X35" s="291">
        <v>28</v>
      </c>
      <c r="Y35" s="291"/>
      <c r="Z35" s="306"/>
      <c r="AA35" s="316"/>
      <c r="AB35" s="306"/>
      <c r="AC35" s="316"/>
      <c r="AD35" s="291">
        <v>26</v>
      </c>
      <c r="AE35" s="320"/>
      <c r="AF35" s="219"/>
      <c r="AG35" s="213"/>
      <c r="AH35" s="220"/>
      <c r="AI35" s="219">
        <v>108</v>
      </c>
      <c r="AJ35" s="213">
        <v>54</v>
      </c>
      <c r="AK35" s="220">
        <v>3</v>
      </c>
      <c r="AL35" s="219"/>
      <c r="AM35" s="213"/>
      <c r="AN35" s="216"/>
      <c r="AO35" s="219"/>
      <c r="AP35" s="213"/>
      <c r="AQ35" s="216"/>
      <c r="AR35" s="219"/>
      <c r="AS35" s="213"/>
      <c r="AT35" s="220"/>
      <c r="AU35" s="219"/>
      <c r="AV35" s="213"/>
      <c r="AW35" s="220"/>
      <c r="AX35" s="219"/>
      <c r="AY35" s="213"/>
      <c r="AZ35" s="220"/>
      <c r="BA35" s="219"/>
      <c r="BB35" s="213"/>
      <c r="BC35" s="216"/>
      <c r="BD35" s="355" t="s">
        <v>190</v>
      </c>
      <c r="BE35" s="356"/>
      <c r="BF35" s="356"/>
      <c r="BG35" s="356"/>
      <c r="BH35" s="356"/>
      <c r="BI35" s="357"/>
      <c r="BJ35" s="209">
        <f t="shared" si="3"/>
        <v>54</v>
      </c>
      <c r="BK35" s="72"/>
      <c r="BN35" s="14"/>
      <c r="BO35" s="14"/>
      <c r="BP35" s="14"/>
    </row>
    <row r="36" spans="1:70 16382:16382" s="18" customFormat="1" ht="31.35" customHeight="1" x14ac:dyDescent="0.2">
      <c r="A36" s="71" t="s">
        <v>115</v>
      </c>
      <c r="B36" s="284" t="s">
        <v>195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P36" s="291">
        <v>4</v>
      </c>
      <c r="Q36" s="316"/>
      <c r="R36" s="306"/>
      <c r="S36" s="291"/>
      <c r="T36" s="290">
        <f t="shared" si="4"/>
        <v>108</v>
      </c>
      <c r="U36" s="291"/>
      <c r="V36" s="306">
        <f t="shared" si="5"/>
        <v>54</v>
      </c>
      <c r="W36" s="320"/>
      <c r="X36" s="291">
        <v>32</v>
      </c>
      <c r="Y36" s="291"/>
      <c r="Z36" s="306"/>
      <c r="AA36" s="316"/>
      <c r="AB36" s="306"/>
      <c r="AC36" s="316"/>
      <c r="AD36" s="291">
        <v>22</v>
      </c>
      <c r="AE36" s="320"/>
      <c r="AF36" s="219"/>
      <c r="AG36" s="213"/>
      <c r="AH36" s="220"/>
      <c r="AI36" s="219"/>
      <c r="AJ36" s="213"/>
      <c r="AK36" s="220"/>
      <c r="AL36" s="219"/>
      <c r="AM36" s="213"/>
      <c r="AN36" s="216"/>
      <c r="AO36" s="219">
        <v>108</v>
      </c>
      <c r="AP36" s="213">
        <v>54</v>
      </c>
      <c r="AQ36" s="216">
        <v>3</v>
      </c>
      <c r="AR36" s="219"/>
      <c r="AS36" s="213"/>
      <c r="AT36" s="220"/>
      <c r="AU36" s="219"/>
      <c r="AV36" s="213"/>
      <c r="AW36" s="220"/>
      <c r="AX36" s="219"/>
      <c r="AY36" s="213"/>
      <c r="AZ36" s="220"/>
      <c r="BA36" s="219"/>
      <c r="BB36" s="213"/>
      <c r="BC36" s="216"/>
      <c r="BD36" s="355" t="s">
        <v>191</v>
      </c>
      <c r="BE36" s="356"/>
      <c r="BF36" s="356"/>
      <c r="BG36" s="356"/>
      <c r="BH36" s="356"/>
      <c r="BI36" s="357"/>
      <c r="BJ36" s="209">
        <f t="shared" si="3"/>
        <v>54</v>
      </c>
      <c r="BK36" s="72"/>
      <c r="BN36" s="14"/>
      <c r="BO36" s="14"/>
      <c r="BP36" s="14"/>
    </row>
    <row r="37" spans="1:70 16382:16382" s="18" customFormat="1" ht="31.35" customHeight="1" x14ac:dyDescent="0.2">
      <c r="A37" s="71" t="s">
        <v>143</v>
      </c>
      <c r="B37" s="284" t="s">
        <v>437</v>
      </c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  <c r="P37" s="291">
        <v>4</v>
      </c>
      <c r="Q37" s="316"/>
      <c r="R37" s="306"/>
      <c r="S37" s="291"/>
      <c r="T37" s="290">
        <f t="shared" si="4"/>
        <v>108</v>
      </c>
      <c r="U37" s="291"/>
      <c r="V37" s="306">
        <f t="shared" ref="V37" si="6">SUM(AG37,AJ37,AM37,AP37,AS37,AV37,AY37,BB37)</f>
        <v>54</v>
      </c>
      <c r="W37" s="320"/>
      <c r="X37" s="291">
        <v>28</v>
      </c>
      <c r="Y37" s="316"/>
      <c r="Z37" s="306"/>
      <c r="AA37" s="316"/>
      <c r="AB37" s="306">
        <v>26</v>
      </c>
      <c r="AC37" s="316"/>
      <c r="AD37" s="306"/>
      <c r="AE37" s="320"/>
      <c r="AF37" s="219"/>
      <c r="AG37" s="213"/>
      <c r="AH37" s="220"/>
      <c r="AI37" s="219"/>
      <c r="AJ37" s="213"/>
      <c r="AK37" s="220"/>
      <c r="AL37" s="219"/>
      <c r="AM37" s="213"/>
      <c r="AN37" s="216"/>
      <c r="AO37" s="219">
        <v>108</v>
      </c>
      <c r="AP37" s="213">
        <v>54</v>
      </c>
      <c r="AQ37" s="216">
        <v>3</v>
      </c>
      <c r="AR37" s="219"/>
      <c r="AS37" s="213"/>
      <c r="AT37" s="220"/>
      <c r="AU37" s="219"/>
      <c r="AV37" s="213"/>
      <c r="AW37" s="220"/>
      <c r="AX37" s="219"/>
      <c r="AY37" s="213"/>
      <c r="AZ37" s="220"/>
      <c r="BA37" s="219"/>
      <c r="BB37" s="213"/>
      <c r="BC37" s="216"/>
      <c r="BD37" s="355" t="s">
        <v>192</v>
      </c>
      <c r="BE37" s="356"/>
      <c r="BF37" s="356"/>
      <c r="BG37" s="356"/>
      <c r="BH37" s="356"/>
      <c r="BI37" s="357"/>
      <c r="BJ37" s="209">
        <f t="shared" si="3"/>
        <v>54</v>
      </c>
      <c r="BN37" s="14"/>
      <c r="BO37" s="14"/>
      <c r="BP37" s="14"/>
    </row>
    <row r="38" spans="1:70 16382:16382" s="18" customFormat="1" ht="31.35" customHeight="1" x14ac:dyDescent="0.2">
      <c r="A38" s="116" t="s">
        <v>111</v>
      </c>
      <c r="B38" s="379" t="s">
        <v>145</v>
      </c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1"/>
      <c r="P38" s="291"/>
      <c r="Q38" s="316"/>
      <c r="R38" s="306"/>
      <c r="S38" s="291"/>
      <c r="T38" s="290">
        <f t="shared" si="4"/>
        <v>0</v>
      </c>
      <c r="U38" s="291"/>
      <c r="V38" s="306"/>
      <c r="W38" s="320"/>
      <c r="X38" s="291"/>
      <c r="Y38" s="291"/>
      <c r="Z38" s="306"/>
      <c r="AA38" s="316"/>
      <c r="AB38" s="306"/>
      <c r="AC38" s="316"/>
      <c r="AD38" s="291"/>
      <c r="AE38" s="320"/>
      <c r="AF38" s="219"/>
      <c r="AG38" s="213"/>
      <c r="AH38" s="217"/>
      <c r="AI38" s="219"/>
      <c r="AJ38" s="213"/>
      <c r="AK38" s="217"/>
      <c r="AL38" s="219"/>
      <c r="AM38" s="213"/>
      <c r="AN38" s="217"/>
      <c r="AO38" s="219"/>
      <c r="AP38" s="213"/>
      <c r="AQ38" s="216"/>
      <c r="AR38" s="219"/>
      <c r="AS38" s="213"/>
      <c r="AT38" s="220"/>
      <c r="AU38" s="219"/>
      <c r="AV38" s="213"/>
      <c r="AW38" s="217"/>
      <c r="AX38" s="219"/>
      <c r="AY38" s="213"/>
      <c r="AZ38" s="217"/>
      <c r="BA38" s="219"/>
      <c r="BB38" s="213"/>
      <c r="BC38" s="216"/>
      <c r="BD38" s="304">
        <f>SUM(X38:AE38)</f>
        <v>0</v>
      </c>
      <c r="BE38" s="305"/>
      <c r="BF38" s="305"/>
      <c r="BG38" s="305"/>
      <c r="BH38" s="305"/>
      <c r="BI38" s="310"/>
      <c r="BJ38" s="209">
        <f t="shared" si="3"/>
        <v>0</v>
      </c>
      <c r="BK38" s="72"/>
      <c r="BN38" s="14"/>
      <c r="BO38" s="14"/>
      <c r="BP38" s="14"/>
    </row>
    <row r="39" spans="1:70 16382:16382" s="18" customFormat="1" ht="31.35" customHeight="1" x14ac:dyDescent="0.2">
      <c r="A39" s="71" t="s">
        <v>112</v>
      </c>
      <c r="B39" s="284" t="s">
        <v>144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6"/>
      <c r="P39" s="291">
        <v>2</v>
      </c>
      <c r="Q39" s="316"/>
      <c r="R39" s="306">
        <v>1</v>
      </c>
      <c r="S39" s="291"/>
      <c r="T39" s="290">
        <f>SUM(AF39,AI39,AL39,AO39,AR39,AU39,AX39,BA39)</f>
        <v>216</v>
      </c>
      <c r="U39" s="291"/>
      <c r="V39" s="306">
        <f>SUM(AG39,AJ39,AM39,AP39,AS39,AV39,AY39,BB39)</f>
        <v>120</v>
      </c>
      <c r="W39" s="320"/>
      <c r="X39" s="291"/>
      <c r="Y39" s="291"/>
      <c r="Z39" s="306"/>
      <c r="AA39" s="316"/>
      <c r="AB39" s="306">
        <v>120</v>
      </c>
      <c r="AC39" s="316"/>
      <c r="AD39" s="291"/>
      <c r="AE39" s="320"/>
      <c r="AF39" s="219">
        <v>108</v>
      </c>
      <c r="AG39" s="213">
        <v>60</v>
      </c>
      <c r="AH39" s="220">
        <v>3</v>
      </c>
      <c r="AI39" s="219">
        <v>108</v>
      </c>
      <c r="AJ39" s="213">
        <v>60</v>
      </c>
      <c r="AK39" s="220">
        <v>3</v>
      </c>
      <c r="AL39" s="219"/>
      <c r="AM39" s="213"/>
      <c r="AN39" s="216"/>
      <c r="AO39" s="219"/>
      <c r="AP39" s="213"/>
      <c r="AQ39" s="216"/>
      <c r="AR39" s="219"/>
      <c r="AS39" s="213"/>
      <c r="AT39" s="220"/>
      <c r="AU39" s="219"/>
      <c r="AV39" s="213"/>
      <c r="AW39" s="220"/>
      <c r="AX39" s="219"/>
      <c r="AY39" s="213"/>
      <c r="AZ39" s="220"/>
      <c r="BA39" s="219"/>
      <c r="BB39" s="213"/>
      <c r="BC39" s="216"/>
      <c r="BD39" s="355" t="s">
        <v>127</v>
      </c>
      <c r="BE39" s="356"/>
      <c r="BF39" s="356"/>
      <c r="BG39" s="356"/>
      <c r="BH39" s="356"/>
      <c r="BI39" s="357"/>
      <c r="BJ39" s="209">
        <f t="shared" si="3"/>
        <v>120</v>
      </c>
      <c r="BK39" s="72"/>
      <c r="BN39" s="14"/>
      <c r="BO39" s="14"/>
      <c r="BP39" s="14"/>
    </row>
    <row r="40" spans="1:70 16382:16382" s="18" customFormat="1" ht="31.35" customHeight="1" x14ac:dyDescent="0.2">
      <c r="A40" s="71" t="s">
        <v>129</v>
      </c>
      <c r="B40" s="284" t="s">
        <v>189</v>
      </c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P40" s="291"/>
      <c r="Q40" s="316"/>
      <c r="R40" s="306">
        <v>2</v>
      </c>
      <c r="S40" s="291"/>
      <c r="T40" s="290">
        <f>SUM(AF40,AI40,AL40,AO40,AR40,AU40,AX40,BA40)</f>
        <v>108</v>
      </c>
      <c r="U40" s="291"/>
      <c r="V40" s="306">
        <f>SUM(AG40,AJ40,AM40,AP40,AS40,AV40,AY40,BB40)</f>
        <v>40</v>
      </c>
      <c r="W40" s="320"/>
      <c r="X40" s="291"/>
      <c r="Y40" s="291"/>
      <c r="Z40" s="306"/>
      <c r="AA40" s="316"/>
      <c r="AB40" s="306">
        <v>40</v>
      </c>
      <c r="AC40" s="316"/>
      <c r="AD40" s="291"/>
      <c r="AE40" s="320"/>
      <c r="AF40" s="219"/>
      <c r="AG40" s="213"/>
      <c r="AH40" s="220"/>
      <c r="AI40" s="219">
        <v>108</v>
      </c>
      <c r="AJ40" s="213">
        <v>40</v>
      </c>
      <c r="AK40" s="220">
        <v>3</v>
      </c>
      <c r="AL40" s="219"/>
      <c r="AM40" s="213"/>
      <c r="AN40" s="216"/>
      <c r="AO40" s="219"/>
      <c r="AP40" s="213"/>
      <c r="AQ40" s="216"/>
      <c r="AR40" s="219"/>
      <c r="AS40" s="213"/>
      <c r="AT40" s="220"/>
      <c r="AU40" s="219"/>
      <c r="AV40" s="213"/>
      <c r="AW40" s="220"/>
      <c r="AX40" s="219"/>
      <c r="AY40" s="213"/>
      <c r="AZ40" s="220"/>
      <c r="BA40" s="219"/>
      <c r="BB40" s="213"/>
      <c r="BC40" s="216"/>
      <c r="BD40" s="355" t="s">
        <v>193</v>
      </c>
      <c r="BE40" s="356"/>
      <c r="BF40" s="356"/>
      <c r="BG40" s="356"/>
      <c r="BH40" s="356"/>
      <c r="BI40" s="357"/>
      <c r="BJ40" s="209">
        <f t="shared" si="3"/>
        <v>40</v>
      </c>
      <c r="BK40" s="72"/>
      <c r="BN40" s="14"/>
      <c r="BO40" s="14"/>
      <c r="BP40" s="14"/>
    </row>
    <row r="41" spans="1:70 16382:16382" s="18" customFormat="1" ht="31.35" customHeight="1" x14ac:dyDescent="0.2">
      <c r="A41" s="116" t="s">
        <v>113</v>
      </c>
      <c r="B41" s="379" t="s">
        <v>184</v>
      </c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1"/>
      <c r="P41" s="291"/>
      <c r="Q41" s="316"/>
      <c r="R41" s="306"/>
      <c r="S41" s="291"/>
      <c r="T41" s="290"/>
      <c r="U41" s="291"/>
      <c r="V41" s="306"/>
      <c r="W41" s="320"/>
      <c r="X41" s="291"/>
      <c r="Y41" s="291"/>
      <c r="Z41" s="306"/>
      <c r="AA41" s="316"/>
      <c r="AB41" s="306"/>
      <c r="AC41" s="316"/>
      <c r="AD41" s="291"/>
      <c r="AE41" s="320"/>
      <c r="AF41" s="219"/>
      <c r="AG41" s="213"/>
      <c r="AH41" s="217"/>
      <c r="AI41" s="219"/>
      <c r="AJ41" s="213"/>
      <c r="AK41" s="217"/>
      <c r="AL41" s="219"/>
      <c r="AM41" s="213"/>
      <c r="AN41" s="217"/>
      <c r="AO41" s="219"/>
      <c r="AP41" s="213"/>
      <c r="AQ41" s="216"/>
      <c r="AR41" s="219"/>
      <c r="AS41" s="213"/>
      <c r="AT41" s="220"/>
      <c r="AU41" s="219"/>
      <c r="AV41" s="213"/>
      <c r="AW41" s="217"/>
      <c r="AX41" s="219"/>
      <c r="AY41" s="213"/>
      <c r="AZ41" s="217"/>
      <c r="BA41" s="219"/>
      <c r="BB41" s="213"/>
      <c r="BC41" s="216"/>
      <c r="BD41" s="382" t="s">
        <v>194</v>
      </c>
      <c r="BE41" s="383"/>
      <c r="BF41" s="383"/>
      <c r="BG41" s="383"/>
      <c r="BH41" s="383"/>
      <c r="BI41" s="384"/>
      <c r="BJ41" s="209">
        <f t="shared" si="3"/>
        <v>0</v>
      </c>
      <c r="BK41" s="72"/>
      <c r="BN41" s="14"/>
      <c r="BO41" s="14"/>
      <c r="BP41" s="14"/>
    </row>
    <row r="42" spans="1:70 16382:16382" s="18" customFormat="1" ht="31.35" customHeight="1" x14ac:dyDescent="0.2">
      <c r="A42" s="71" t="s">
        <v>185</v>
      </c>
      <c r="B42" s="284" t="s">
        <v>186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6"/>
      <c r="P42" s="291">
        <v>1</v>
      </c>
      <c r="Q42" s="316"/>
      <c r="R42" s="306"/>
      <c r="S42" s="291"/>
      <c r="T42" s="290">
        <f>SUM(AF42,AI42,AL42,AO42,AR42,AU42,AX42,BA42)</f>
        <v>120</v>
      </c>
      <c r="U42" s="291"/>
      <c r="V42" s="306">
        <f>SUM(AG42,AJ42,AM42,AP42,AS42,AV42,AY42,BB42)</f>
        <v>68</v>
      </c>
      <c r="W42" s="320"/>
      <c r="X42" s="291">
        <v>34</v>
      </c>
      <c r="Y42" s="291"/>
      <c r="Z42" s="306"/>
      <c r="AA42" s="316"/>
      <c r="AB42" s="306">
        <v>34</v>
      </c>
      <c r="AC42" s="316"/>
      <c r="AD42" s="291"/>
      <c r="AE42" s="320"/>
      <c r="AF42" s="219">
        <v>120</v>
      </c>
      <c r="AG42" s="213">
        <v>68</v>
      </c>
      <c r="AH42" s="220">
        <v>3</v>
      </c>
      <c r="AI42" s="219"/>
      <c r="AJ42" s="213"/>
      <c r="AK42" s="220"/>
      <c r="AL42" s="219"/>
      <c r="AM42" s="213"/>
      <c r="AN42" s="216"/>
      <c r="AO42" s="219"/>
      <c r="AP42" s="213"/>
      <c r="AQ42" s="216"/>
      <c r="AR42" s="219"/>
      <c r="AS42" s="213"/>
      <c r="AT42" s="220"/>
      <c r="AU42" s="219"/>
      <c r="AV42" s="213"/>
      <c r="AW42" s="220"/>
      <c r="AX42" s="219"/>
      <c r="AY42" s="213"/>
      <c r="AZ42" s="220"/>
      <c r="BA42" s="219"/>
      <c r="BB42" s="213"/>
      <c r="BC42" s="216"/>
      <c r="BD42" s="355" t="s">
        <v>121</v>
      </c>
      <c r="BE42" s="356"/>
      <c r="BF42" s="356"/>
      <c r="BG42" s="356"/>
      <c r="BH42" s="356"/>
      <c r="BI42" s="357"/>
      <c r="BJ42" s="209">
        <f t="shared" si="3"/>
        <v>68</v>
      </c>
      <c r="BK42" s="72"/>
      <c r="BN42" s="14"/>
      <c r="BO42" s="14"/>
      <c r="BP42" s="14"/>
    </row>
    <row r="43" spans="1:70 16382:16382" s="18" customFormat="1" ht="31.35" customHeight="1" x14ac:dyDescent="0.2">
      <c r="A43" s="71" t="s">
        <v>187</v>
      </c>
      <c r="B43" s="284" t="s">
        <v>188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  <c r="P43" s="291">
        <v>2</v>
      </c>
      <c r="Q43" s="316"/>
      <c r="R43" s="306">
        <v>1</v>
      </c>
      <c r="S43" s="291"/>
      <c r="T43" s="290">
        <f>SUM(AF43,AI43,AL43,AO43,AR43,AU43,AX43,BA43)</f>
        <v>330</v>
      </c>
      <c r="U43" s="291"/>
      <c r="V43" s="306">
        <f>SUM(AG43,AJ43,AM43,AP43,AS43,AV43,AY43,BB43)</f>
        <v>176</v>
      </c>
      <c r="W43" s="320"/>
      <c r="X43" s="291">
        <v>82</v>
      </c>
      <c r="Y43" s="291"/>
      <c r="Z43" s="306"/>
      <c r="AA43" s="316"/>
      <c r="AB43" s="306">
        <v>94</v>
      </c>
      <c r="AC43" s="316"/>
      <c r="AD43" s="291"/>
      <c r="AE43" s="320"/>
      <c r="AF43" s="219">
        <v>120</v>
      </c>
      <c r="AG43" s="213">
        <v>68</v>
      </c>
      <c r="AH43" s="220">
        <v>3</v>
      </c>
      <c r="AI43" s="219">
        <v>210</v>
      </c>
      <c r="AJ43" s="213">
        <v>108</v>
      </c>
      <c r="AK43" s="220">
        <v>6</v>
      </c>
      <c r="AL43" s="219"/>
      <c r="AM43" s="213"/>
      <c r="AN43" s="216"/>
      <c r="AO43" s="219"/>
      <c r="AP43" s="213"/>
      <c r="AQ43" s="216"/>
      <c r="AR43" s="219"/>
      <c r="AS43" s="213"/>
      <c r="AT43" s="220"/>
      <c r="AU43" s="219"/>
      <c r="AV43" s="213"/>
      <c r="AW43" s="220"/>
      <c r="AX43" s="219"/>
      <c r="AY43" s="213"/>
      <c r="AZ43" s="220"/>
      <c r="BA43" s="219"/>
      <c r="BB43" s="213"/>
      <c r="BC43" s="216"/>
      <c r="BD43" s="355" t="s">
        <v>122</v>
      </c>
      <c r="BE43" s="356"/>
      <c r="BF43" s="356"/>
      <c r="BG43" s="356"/>
      <c r="BH43" s="356"/>
      <c r="BI43" s="357"/>
      <c r="BJ43" s="209">
        <f t="shared" si="3"/>
        <v>176</v>
      </c>
      <c r="BK43" s="72"/>
      <c r="BN43" s="14"/>
      <c r="BO43" s="14"/>
      <c r="BP43" s="14"/>
    </row>
    <row r="44" spans="1:70 16382:16382" s="18" customFormat="1" ht="42.6" customHeight="1" x14ac:dyDescent="0.2">
      <c r="A44" s="117" t="s">
        <v>125</v>
      </c>
      <c r="B44" s="388" t="s">
        <v>208</v>
      </c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90"/>
      <c r="P44" s="291"/>
      <c r="Q44" s="316"/>
      <c r="R44" s="306"/>
      <c r="S44" s="291"/>
      <c r="T44" s="290"/>
      <c r="U44" s="291"/>
      <c r="V44" s="306"/>
      <c r="W44" s="320"/>
      <c r="X44" s="291"/>
      <c r="Y44" s="291"/>
      <c r="Z44" s="306"/>
      <c r="AA44" s="316"/>
      <c r="AB44" s="306"/>
      <c r="AC44" s="316"/>
      <c r="AD44" s="291"/>
      <c r="AE44" s="320"/>
      <c r="AF44" s="219"/>
      <c r="AG44" s="213"/>
      <c r="AH44" s="217"/>
      <c r="AI44" s="219"/>
      <c r="AJ44" s="213"/>
      <c r="AK44" s="217"/>
      <c r="AL44" s="219"/>
      <c r="AM44" s="213"/>
      <c r="AN44" s="217"/>
      <c r="AO44" s="219"/>
      <c r="AP44" s="213"/>
      <c r="AQ44" s="216"/>
      <c r="AR44" s="219"/>
      <c r="AS44" s="213"/>
      <c r="AT44" s="220"/>
      <c r="AU44" s="219"/>
      <c r="AV44" s="213"/>
      <c r="AW44" s="217"/>
      <c r="AX44" s="219"/>
      <c r="AY44" s="213"/>
      <c r="AZ44" s="217"/>
      <c r="BA44" s="219"/>
      <c r="BB44" s="213"/>
      <c r="BC44" s="216"/>
      <c r="BD44" s="382" t="s">
        <v>194</v>
      </c>
      <c r="BE44" s="383"/>
      <c r="BF44" s="383"/>
      <c r="BG44" s="383"/>
      <c r="BH44" s="383"/>
      <c r="BI44" s="384"/>
      <c r="BJ44" s="209">
        <f t="shared" si="3"/>
        <v>0</v>
      </c>
      <c r="BK44" s="72"/>
      <c r="BN44" s="14"/>
      <c r="BO44" s="14"/>
      <c r="BP44" s="14"/>
      <c r="XFB44" s="18">
        <f>SUM(X44:XFA44)</f>
        <v>0</v>
      </c>
    </row>
    <row r="45" spans="1:70 16382:16382" s="18" customFormat="1" ht="31.35" customHeight="1" x14ac:dyDescent="0.2">
      <c r="A45" s="112" t="s">
        <v>126</v>
      </c>
      <c r="B45" s="284" t="s">
        <v>146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6"/>
      <c r="P45" s="291"/>
      <c r="Q45" s="316"/>
      <c r="R45" s="306">
        <v>2</v>
      </c>
      <c r="S45" s="291"/>
      <c r="T45" s="290">
        <f>SUM(AF45,AI45,AL45,AO45,AR45,AU45,AX45)</f>
        <v>108</v>
      </c>
      <c r="U45" s="291"/>
      <c r="V45" s="306">
        <f t="shared" ref="V45:V47" si="7">SUM(AG45,AJ45,AM45,AP45,AS45,AV45,AY45,BB45)</f>
        <v>50</v>
      </c>
      <c r="W45" s="320"/>
      <c r="X45" s="291">
        <v>26</v>
      </c>
      <c r="Y45" s="291"/>
      <c r="Z45" s="306"/>
      <c r="AA45" s="316"/>
      <c r="AB45" s="291">
        <v>24</v>
      </c>
      <c r="AC45" s="316"/>
      <c r="AD45" s="306"/>
      <c r="AE45" s="320"/>
      <c r="AF45" s="212"/>
      <c r="AG45" s="213"/>
      <c r="AH45" s="214"/>
      <c r="AI45" s="219">
        <v>108</v>
      </c>
      <c r="AJ45" s="213">
        <v>50</v>
      </c>
      <c r="AK45" s="220">
        <v>3</v>
      </c>
      <c r="AL45" s="212"/>
      <c r="AM45" s="213"/>
      <c r="AN45" s="218"/>
      <c r="AO45" s="212"/>
      <c r="AP45" s="213"/>
      <c r="AQ45" s="218"/>
      <c r="AR45" s="219"/>
      <c r="AS45" s="213"/>
      <c r="AT45" s="220"/>
      <c r="AU45" s="212"/>
      <c r="AV45" s="213"/>
      <c r="AW45" s="214"/>
      <c r="AX45" s="219"/>
      <c r="AY45" s="213"/>
      <c r="AZ45" s="220"/>
      <c r="BA45" s="219"/>
      <c r="BB45" s="213"/>
      <c r="BC45" s="216"/>
      <c r="BD45" s="355" t="s">
        <v>224</v>
      </c>
      <c r="BE45" s="356"/>
      <c r="BF45" s="356"/>
      <c r="BG45" s="356"/>
      <c r="BH45" s="356"/>
      <c r="BI45" s="357"/>
      <c r="BJ45" s="209">
        <f t="shared" si="3"/>
        <v>50</v>
      </c>
      <c r="BK45" s="72"/>
      <c r="BN45" s="14"/>
      <c r="BO45" s="14"/>
      <c r="BP45" s="14"/>
    </row>
    <row r="46" spans="1:70 16382:16382" s="18" customFormat="1" ht="59.45" customHeight="1" x14ac:dyDescent="0.2">
      <c r="A46" s="112" t="s">
        <v>130</v>
      </c>
      <c r="B46" s="402" t="s">
        <v>148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4"/>
      <c r="P46" s="405">
        <v>3</v>
      </c>
      <c r="Q46" s="396"/>
      <c r="R46" s="395"/>
      <c r="S46" s="405"/>
      <c r="T46" s="406">
        <f t="shared" ref="T46:T47" si="8">SUM(AF46,AI46,AL46,AO46,AR46,AU46,AX46,BA46)</f>
        <v>108</v>
      </c>
      <c r="U46" s="405"/>
      <c r="V46" s="395">
        <f t="shared" si="7"/>
        <v>50</v>
      </c>
      <c r="W46" s="397"/>
      <c r="X46" s="405">
        <v>26</v>
      </c>
      <c r="Y46" s="396"/>
      <c r="Z46" s="395"/>
      <c r="AA46" s="396"/>
      <c r="AB46" s="395">
        <v>24</v>
      </c>
      <c r="AC46" s="396"/>
      <c r="AD46" s="395"/>
      <c r="AE46" s="397"/>
      <c r="AF46" s="181"/>
      <c r="AG46" s="231"/>
      <c r="AH46" s="232"/>
      <c r="AI46" s="181"/>
      <c r="AJ46" s="231"/>
      <c r="AK46" s="232"/>
      <c r="AL46" s="113">
        <v>108</v>
      </c>
      <c r="AM46" s="114">
        <v>50</v>
      </c>
      <c r="AN46" s="115">
        <v>3</v>
      </c>
      <c r="AO46" s="113"/>
      <c r="AP46" s="114"/>
      <c r="AQ46" s="188"/>
      <c r="AR46" s="181"/>
      <c r="AS46" s="231"/>
      <c r="AT46" s="232"/>
      <c r="AU46" s="181"/>
      <c r="AV46" s="231"/>
      <c r="AW46" s="232"/>
      <c r="AX46" s="228"/>
      <c r="AY46" s="231"/>
      <c r="AZ46" s="241"/>
      <c r="BA46" s="181"/>
      <c r="BB46" s="231"/>
      <c r="BC46" s="239"/>
      <c r="BD46" s="355" t="s">
        <v>225</v>
      </c>
      <c r="BE46" s="356"/>
      <c r="BF46" s="356"/>
      <c r="BG46" s="356"/>
      <c r="BH46" s="356"/>
      <c r="BI46" s="357"/>
      <c r="BJ46" s="209">
        <f t="shared" si="3"/>
        <v>50</v>
      </c>
      <c r="BK46" s="72"/>
      <c r="BN46" s="14"/>
      <c r="BO46" s="14"/>
      <c r="BP46" s="14"/>
    </row>
    <row r="47" spans="1:70 16382:16382" s="18" customFormat="1" ht="31.35" customHeight="1" thickBot="1" x14ac:dyDescent="0.25">
      <c r="A47" s="100" t="s">
        <v>147</v>
      </c>
      <c r="B47" s="398" t="s">
        <v>214</v>
      </c>
      <c r="C47" s="399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400"/>
      <c r="P47" s="391">
        <v>4</v>
      </c>
      <c r="Q47" s="392"/>
      <c r="R47" s="393"/>
      <c r="S47" s="391"/>
      <c r="T47" s="401">
        <f t="shared" si="8"/>
        <v>108</v>
      </c>
      <c r="U47" s="391"/>
      <c r="V47" s="393">
        <f t="shared" si="7"/>
        <v>50</v>
      </c>
      <c r="W47" s="394"/>
      <c r="X47" s="391">
        <v>26</v>
      </c>
      <c r="Y47" s="392"/>
      <c r="Z47" s="393">
        <v>24</v>
      </c>
      <c r="AA47" s="392"/>
      <c r="AB47" s="393"/>
      <c r="AC47" s="392"/>
      <c r="AD47" s="393"/>
      <c r="AE47" s="394"/>
      <c r="AF47" s="224"/>
      <c r="AG47" s="215"/>
      <c r="AH47" s="240"/>
      <c r="AI47" s="224"/>
      <c r="AJ47" s="215"/>
      <c r="AK47" s="240"/>
      <c r="AL47" s="224"/>
      <c r="AM47" s="215"/>
      <c r="AN47" s="225"/>
      <c r="AO47" s="224">
        <v>108</v>
      </c>
      <c r="AP47" s="215">
        <v>50</v>
      </c>
      <c r="AQ47" s="225">
        <v>3</v>
      </c>
      <c r="AR47" s="224"/>
      <c r="AS47" s="215"/>
      <c r="AT47" s="240"/>
      <c r="AU47" s="224"/>
      <c r="AV47" s="215"/>
      <c r="AW47" s="240"/>
      <c r="AX47" s="224"/>
      <c r="AY47" s="215"/>
      <c r="AZ47" s="240"/>
      <c r="BA47" s="224"/>
      <c r="BB47" s="215"/>
      <c r="BC47" s="225"/>
      <c r="BD47" s="385" t="s">
        <v>229</v>
      </c>
      <c r="BE47" s="386"/>
      <c r="BF47" s="386"/>
      <c r="BG47" s="386"/>
      <c r="BH47" s="386"/>
      <c r="BI47" s="387"/>
      <c r="BJ47" s="209">
        <f t="shared" si="3"/>
        <v>50</v>
      </c>
      <c r="BN47" s="14"/>
      <c r="BO47" s="14"/>
      <c r="BP47" s="14"/>
    </row>
    <row r="48" spans="1:70 16382:16382" s="22" customFormat="1" ht="22.5" customHeight="1" x14ac:dyDescent="0.5">
      <c r="R48" s="166"/>
      <c r="S48" s="166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BJ48" s="209">
        <f t="shared" si="3"/>
        <v>0</v>
      </c>
      <c r="BK48" s="140"/>
      <c r="BL48" s="140"/>
      <c r="BM48" s="140"/>
      <c r="BP48" s="80"/>
      <c r="BQ48" s="80"/>
      <c r="BR48" s="80"/>
    </row>
    <row r="49" spans="1:70" s="22" customFormat="1" ht="22.5" customHeight="1" thickBot="1" x14ac:dyDescent="0.55000000000000004">
      <c r="R49" s="166"/>
      <c r="S49" s="166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BJ49" s="209">
        <f t="shared" si="3"/>
        <v>0</v>
      </c>
      <c r="BK49" s="140"/>
      <c r="BL49" s="140"/>
      <c r="BM49" s="140"/>
      <c r="BP49" s="80"/>
      <c r="BQ49" s="80"/>
      <c r="BR49" s="80"/>
    </row>
    <row r="50" spans="1:70" s="3" customFormat="1" ht="36.75" customHeight="1" thickBot="1" x14ac:dyDescent="0.5">
      <c r="A50" s="275" t="s">
        <v>96</v>
      </c>
      <c r="B50" s="266" t="s">
        <v>392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8"/>
      <c r="P50" s="257" t="s">
        <v>8</v>
      </c>
      <c r="Q50" s="258"/>
      <c r="R50" s="251" t="s">
        <v>9</v>
      </c>
      <c r="S50" s="252"/>
      <c r="T50" s="263" t="s">
        <v>10</v>
      </c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5"/>
      <c r="AF50" s="263" t="s">
        <v>34</v>
      </c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5"/>
      <c r="BD50" s="433" t="s">
        <v>97</v>
      </c>
      <c r="BE50" s="434"/>
      <c r="BF50" s="434"/>
      <c r="BG50" s="434"/>
      <c r="BH50" s="434"/>
      <c r="BI50" s="435"/>
      <c r="BJ50" s="209">
        <f t="shared" si="3"/>
        <v>0</v>
      </c>
      <c r="BK50" s="131"/>
      <c r="BN50" s="16"/>
      <c r="BO50" s="16"/>
      <c r="BP50" s="16"/>
    </row>
    <row r="51" spans="1:70" s="3" customFormat="1" ht="36.75" customHeight="1" thickBot="1" x14ac:dyDescent="0.5">
      <c r="A51" s="276"/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1"/>
      <c r="P51" s="259"/>
      <c r="Q51" s="260"/>
      <c r="R51" s="253"/>
      <c r="S51" s="254"/>
      <c r="T51" s="257" t="s">
        <v>5</v>
      </c>
      <c r="U51" s="258"/>
      <c r="V51" s="251" t="s">
        <v>11</v>
      </c>
      <c r="W51" s="252"/>
      <c r="X51" s="281" t="s">
        <v>12</v>
      </c>
      <c r="Y51" s="282"/>
      <c r="Z51" s="282"/>
      <c r="AA51" s="282"/>
      <c r="AB51" s="282"/>
      <c r="AC51" s="282"/>
      <c r="AD51" s="282"/>
      <c r="AE51" s="283"/>
      <c r="AF51" s="281" t="s">
        <v>14</v>
      </c>
      <c r="AG51" s="282"/>
      <c r="AH51" s="282"/>
      <c r="AI51" s="282"/>
      <c r="AJ51" s="282"/>
      <c r="AK51" s="283"/>
      <c r="AL51" s="281" t="s">
        <v>15</v>
      </c>
      <c r="AM51" s="282"/>
      <c r="AN51" s="282"/>
      <c r="AO51" s="282"/>
      <c r="AP51" s="282"/>
      <c r="AQ51" s="283"/>
      <c r="AR51" s="281" t="s">
        <v>16</v>
      </c>
      <c r="AS51" s="282"/>
      <c r="AT51" s="282"/>
      <c r="AU51" s="282"/>
      <c r="AV51" s="282"/>
      <c r="AW51" s="283"/>
      <c r="AX51" s="281" t="s">
        <v>153</v>
      </c>
      <c r="AY51" s="282"/>
      <c r="AZ51" s="282"/>
      <c r="BA51" s="282"/>
      <c r="BB51" s="282"/>
      <c r="BC51" s="283"/>
      <c r="BD51" s="436"/>
      <c r="BE51" s="437"/>
      <c r="BF51" s="437"/>
      <c r="BG51" s="437"/>
      <c r="BH51" s="437"/>
      <c r="BI51" s="438"/>
      <c r="BJ51" s="209">
        <f t="shared" si="3"/>
        <v>0</v>
      </c>
      <c r="BK51" s="131"/>
      <c r="BN51" s="16"/>
      <c r="BO51" s="16"/>
      <c r="BP51" s="16"/>
    </row>
    <row r="52" spans="1:70" s="3" customFormat="1" ht="62.25" customHeight="1" thickBot="1" x14ac:dyDescent="0.5">
      <c r="A52" s="276"/>
      <c r="B52" s="269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1"/>
      <c r="P52" s="259"/>
      <c r="Q52" s="260"/>
      <c r="R52" s="253"/>
      <c r="S52" s="254"/>
      <c r="T52" s="259"/>
      <c r="U52" s="260"/>
      <c r="V52" s="253"/>
      <c r="W52" s="254"/>
      <c r="X52" s="257" t="s">
        <v>13</v>
      </c>
      <c r="Y52" s="258"/>
      <c r="Z52" s="251" t="s">
        <v>98</v>
      </c>
      <c r="AA52" s="258"/>
      <c r="AB52" s="251" t="s">
        <v>99</v>
      </c>
      <c r="AC52" s="258"/>
      <c r="AD52" s="251" t="s">
        <v>70</v>
      </c>
      <c r="AE52" s="252"/>
      <c r="AF52" s="278" t="s">
        <v>149</v>
      </c>
      <c r="AG52" s="279"/>
      <c r="AH52" s="280"/>
      <c r="AI52" s="278" t="s">
        <v>433</v>
      </c>
      <c r="AJ52" s="279"/>
      <c r="AK52" s="280"/>
      <c r="AL52" s="278" t="s">
        <v>172</v>
      </c>
      <c r="AM52" s="279"/>
      <c r="AN52" s="280"/>
      <c r="AO52" s="278" t="s">
        <v>173</v>
      </c>
      <c r="AP52" s="279"/>
      <c r="AQ52" s="280"/>
      <c r="AR52" s="278" t="s">
        <v>150</v>
      </c>
      <c r="AS52" s="279"/>
      <c r="AT52" s="280"/>
      <c r="AU52" s="278" t="s">
        <v>151</v>
      </c>
      <c r="AV52" s="279"/>
      <c r="AW52" s="280"/>
      <c r="AX52" s="278" t="s">
        <v>180</v>
      </c>
      <c r="AY52" s="279"/>
      <c r="AZ52" s="280"/>
      <c r="BA52" s="278" t="s">
        <v>204</v>
      </c>
      <c r="BB52" s="279"/>
      <c r="BC52" s="280"/>
      <c r="BD52" s="436"/>
      <c r="BE52" s="437"/>
      <c r="BF52" s="437"/>
      <c r="BG52" s="437"/>
      <c r="BH52" s="437"/>
      <c r="BI52" s="438"/>
      <c r="BJ52" s="209">
        <f t="shared" si="3"/>
        <v>0</v>
      </c>
      <c r="BK52" s="131"/>
      <c r="BN52" s="16"/>
      <c r="BO52" s="16"/>
      <c r="BP52" s="16"/>
    </row>
    <row r="53" spans="1:70" s="3" customFormat="1" ht="141.6" customHeight="1" thickBot="1" x14ac:dyDescent="0.5">
      <c r="A53" s="277"/>
      <c r="B53" s="272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4"/>
      <c r="P53" s="261"/>
      <c r="Q53" s="262"/>
      <c r="R53" s="255"/>
      <c r="S53" s="256"/>
      <c r="T53" s="261"/>
      <c r="U53" s="262"/>
      <c r="V53" s="255"/>
      <c r="W53" s="256"/>
      <c r="X53" s="261"/>
      <c r="Y53" s="262"/>
      <c r="Z53" s="255"/>
      <c r="AA53" s="262"/>
      <c r="AB53" s="255"/>
      <c r="AC53" s="262"/>
      <c r="AD53" s="255"/>
      <c r="AE53" s="256"/>
      <c r="AF53" s="61" t="s">
        <v>3</v>
      </c>
      <c r="AG53" s="62" t="s">
        <v>17</v>
      </c>
      <c r="AH53" s="63" t="s">
        <v>18</v>
      </c>
      <c r="AI53" s="61" t="s">
        <v>3</v>
      </c>
      <c r="AJ53" s="62" t="s">
        <v>17</v>
      </c>
      <c r="AK53" s="63" t="s">
        <v>18</v>
      </c>
      <c r="AL53" s="61" t="s">
        <v>3</v>
      </c>
      <c r="AM53" s="62" t="s">
        <v>17</v>
      </c>
      <c r="AN53" s="63" t="s">
        <v>18</v>
      </c>
      <c r="AO53" s="61" t="s">
        <v>3</v>
      </c>
      <c r="AP53" s="62" t="s">
        <v>17</v>
      </c>
      <c r="AQ53" s="63" t="s">
        <v>18</v>
      </c>
      <c r="AR53" s="64" t="s">
        <v>3</v>
      </c>
      <c r="AS53" s="62" t="s">
        <v>17</v>
      </c>
      <c r="AT53" s="65" t="s">
        <v>18</v>
      </c>
      <c r="AU53" s="245" t="s">
        <v>3</v>
      </c>
      <c r="AV53" s="62" t="s">
        <v>17</v>
      </c>
      <c r="AW53" s="244" t="s">
        <v>18</v>
      </c>
      <c r="AX53" s="64" t="s">
        <v>3</v>
      </c>
      <c r="AY53" s="62" t="s">
        <v>17</v>
      </c>
      <c r="AZ53" s="65" t="s">
        <v>18</v>
      </c>
      <c r="BA53" s="64" t="s">
        <v>3</v>
      </c>
      <c r="BB53" s="62" t="s">
        <v>17</v>
      </c>
      <c r="BC53" s="149" t="s">
        <v>18</v>
      </c>
      <c r="BD53" s="439"/>
      <c r="BE53" s="440"/>
      <c r="BF53" s="440"/>
      <c r="BG53" s="440"/>
      <c r="BH53" s="440"/>
      <c r="BI53" s="441"/>
      <c r="BJ53" s="209">
        <f t="shared" si="3"/>
        <v>0</v>
      </c>
      <c r="BK53" s="131"/>
      <c r="BN53" s="16"/>
      <c r="BO53" s="16"/>
      <c r="BP53" s="16"/>
    </row>
    <row r="54" spans="1:70" s="18" customFormat="1" ht="32.450000000000003" customHeight="1" x14ac:dyDescent="0.2">
      <c r="A54" s="117" t="s">
        <v>168</v>
      </c>
      <c r="B54" s="388" t="s">
        <v>169</v>
      </c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90"/>
      <c r="P54" s="291">
        <v>1.2</v>
      </c>
      <c r="Q54" s="316"/>
      <c r="R54" s="306"/>
      <c r="S54" s="291"/>
      <c r="T54" s="290">
        <f>SUM(AF54,AI54,AL54,AO54,AR54,AU54,AX54,BA54)</f>
        <v>216</v>
      </c>
      <c r="U54" s="291"/>
      <c r="V54" s="306">
        <f>SUM(AG54,AJ54,AM54,AP54,AS54,AV54,AY54,BB54)</f>
        <v>120</v>
      </c>
      <c r="W54" s="320"/>
      <c r="X54" s="291">
        <v>56</v>
      </c>
      <c r="Y54" s="316"/>
      <c r="Z54" s="306">
        <v>64</v>
      </c>
      <c r="AA54" s="316"/>
      <c r="AB54" s="306"/>
      <c r="AC54" s="316"/>
      <c r="AD54" s="291"/>
      <c r="AE54" s="320"/>
      <c r="AF54" s="212">
        <v>108</v>
      </c>
      <c r="AG54" s="213">
        <v>60</v>
      </c>
      <c r="AH54" s="214">
        <v>3</v>
      </c>
      <c r="AI54" s="212">
        <v>108</v>
      </c>
      <c r="AJ54" s="213">
        <v>60</v>
      </c>
      <c r="AK54" s="214">
        <v>3</v>
      </c>
      <c r="AL54" s="212"/>
      <c r="AM54" s="213"/>
      <c r="AN54" s="214"/>
      <c r="AO54" s="212"/>
      <c r="AP54" s="213"/>
      <c r="AQ54" s="214"/>
      <c r="AR54" s="217"/>
      <c r="AS54" s="213"/>
      <c r="AT54" s="214"/>
      <c r="AU54" s="212"/>
      <c r="AV54" s="213"/>
      <c r="AW54" s="214"/>
      <c r="AX54" s="212"/>
      <c r="AY54" s="213"/>
      <c r="AZ54" s="214"/>
      <c r="BA54" s="212"/>
      <c r="BB54" s="213"/>
      <c r="BC54" s="218"/>
      <c r="BD54" s="566" t="s">
        <v>230</v>
      </c>
      <c r="BE54" s="482"/>
      <c r="BF54" s="482"/>
      <c r="BG54" s="482"/>
      <c r="BH54" s="482"/>
      <c r="BI54" s="567"/>
      <c r="BJ54" s="209">
        <f t="shared" si="3"/>
        <v>120</v>
      </c>
      <c r="BK54" s="72"/>
      <c r="BN54" s="14"/>
      <c r="BO54" s="14"/>
      <c r="BP54" s="14"/>
    </row>
    <row r="55" spans="1:70" s="18" customFormat="1" ht="32.450000000000003" customHeight="1" x14ac:dyDescent="0.2">
      <c r="A55" s="116" t="s">
        <v>170</v>
      </c>
      <c r="B55" s="379" t="s">
        <v>199</v>
      </c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1"/>
      <c r="P55" s="291">
        <v>3</v>
      </c>
      <c r="Q55" s="316"/>
      <c r="R55" s="306"/>
      <c r="S55" s="291"/>
      <c r="T55" s="290">
        <f>SUM(AF55,AI55,AL55,AO55,AR55,AU55,AX55,BA55)</f>
        <v>120</v>
      </c>
      <c r="U55" s="291"/>
      <c r="V55" s="306">
        <f>SUM(AG55,AJ55,AM55,AP55,AS55,AV55,AY55,BB55)</f>
        <v>68</v>
      </c>
      <c r="W55" s="320"/>
      <c r="X55" s="291">
        <v>34</v>
      </c>
      <c r="Y55" s="291"/>
      <c r="Z55" s="306">
        <v>16</v>
      </c>
      <c r="AA55" s="316"/>
      <c r="AB55" s="306">
        <v>18</v>
      </c>
      <c r="AC55" s="316"/>
      <c r="AD55" s="291"/>
      <c r="AE55" s="320"/>
      <c r="AF55" s="219"/>
      <c r="AG55" s="213"/>
      <c r="AH55" s="214"/>
      <c r="AI55" s="212"/>
      <c r="AJ55" s="213"/>
      <c r="AK55" s="214"/>
      <c r="AL55" s="212">
        <v>120</v>
      </c>
      <c r="AM55" s="213">
        <v>68</v>
      </c>
      <c r="AN55" s="214">
        <v>3</v>
      </c>
      <c r="AO55" s="212"/>
      <c r="AP55" s="213"/>
      <c r="AQ55" s="214"/>
      <c r="AR55" s="212"/>
      <c r="AS55" s="213"/>
      <c r="AT55" s="214"/>
      <c r="AU55" s="212"/>
      <c r="AV55" s="213"/>
      <c r="AW55" s="214"/>
      <c r="AX55" s="212"/>
      <c r="AY55" s="213"/>
      <c r="AZ55" s="214"/>
      <c r="BA55" s="212"/>
      <c r="BB55" s="213"/>
      <c r="BC55" s="218"/>
      <c r="BD55" s="355" t="s">
        <v>233</v>
      </c>
      <c r="BE55" s="356"/>
      <c r="BF55" s="356"/>
      <c r="BG55" s="356"/>
      <c r="BH55" s="356"/>
      <c r="BI55" s="357"/>
      <c r="BJ55" s="209">
        <f t="shared" si="3"/>
        <v>68</v>
      </c>
      <c r="BK55" s="72"/>
      <c r="BN55" s="14"/>
      <c r="BO55" s="14"/>
      <c r="BP55" s="14"/>
    </row>
    <row r="56" spans="1:70" s="57" customFormat="1" ht="32.450000000000003" customHeight="1" x14ac:dyDescent="0.2">
      <c r="A56" s="116" t="s">
        <v>171</v>
      </c>
      <c r="B56" s="388" t="s">
        <v>236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90"/>
      <c r="P56" s="291"/>
      <c r="Q56" s="316"/>
      <c r="R56" s="306"/>
      <c r="S56" s="320"/>
      <c r="T56" s="406"/>
      <c r="U56" s="405"/>
      <c r="V56" s="395"/>
      <c r="W56" s="397"/>
      <c r="X56" s="406"/>
      <c r="Y56" s="405"/>
      <c r="Z56" s="395"/>
      <c r="AA56" s="396"/>
      <c r="AB56" s="395"/>
      <c r="AC56" s="396"/>
      <c r="AD56" s="405"/>
      <c r="AE56" s="405"/>
      <c r="AF56" s="236"/>
      <c r="AG56" s="38"/>
      <c r="AH56" s="237"/>
      <c r="AI56" s="236"/>
      <c r="AJ56" s="38"/>
      <c r="AK56" s="237"/>
      <c r="AL56" s="219"/>
      <c r="AM56" s="213"/>
      <c r="AN56" s="217"/>
      <c r="AO56" s="219"/>
      <c r="AP56" s="213"/>
      <c r="AQ56" s="217"/>
      <c r="AR56" s="219"/>
      <c r="AS56" s="213"/>
      <c r="AT56" s="217"/>
      <c r="AU56" s="219"/>
      <c r="AV56" s="213"/>
      <c r="AW56" s="217"/>
      <c r="AX56" s="219"/>
      <c r="AY56" s="213"/>
      <c r="AZ56" s="217"/>
      <c r="BA56" s="219"/>
      <c r="BB56" s="213"/>
      <c r="BC56" s="216"/>
      <c r="BD56" s="304">
        <f>SUM(X56:AE56)</f>
        <v>0</v>
      </c>
      <c r="BE56" s="305"/>
      <c r="BF56" s="305"/>
      <c r="BG56" s="305"/>
      <c r="BH56" s="305"/>
      <c r="BI56" s="310"/>
      <c r="BJ56" s="209">
        <f t="shared" si="3"/>
        <v>0</v>
      </c>
    </row>
    <row r="57" spans="1:70" s="18" customFormat="1" ht="32.450000000000003" customHeight="1" x14ac:dyDescent="0.2">
      <c r="A57" s="73" t="s">
        <v>472</v>
      </c>
      <c r="B57" s="292" t="s">
        <v>239</v>
      </c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4"/>
      <c r="P57" s="291">
        <v>1</v>
      </c>
      <c r="Q57" s="316"/>
      <c r="R57" s="306"/>
      <c r="S57" s="291"/>
      <c r="T57" s="290">
        <f>SUM(AF57,AI57,AL57,AO57,AR57,AU57,AX57,BA57)</f>
        <v>216</v>
      </c>
      <c r="U57" s="291"/>
      <c r="V57" s="306">
        <f>SUM(AG57,AJ57,AM57,AP57,AS57,AV57,AY57,BB57)</f>
        <v>84</v>
      </c>
      <c r="W57" s="320"/>
      <c r="X57" s="291">
        <v>28</v>
      </c>
      <c r="Y57" s="291"/>
      <c r="Z57" s="306">
        <v>56</v>
      </c>
      <c r="AA57" s="316"/>
      <c r="AB57" s="291"/>
      <c r="AC57" s="291"/>
      <c r="AD57" s="306"/>
      <c r="AE57" s="320"/>
      <c r="AF57" s="219">
        <v>216</v>
      </c>
      <c r="AG57" s="213">
        <v>84</v>
      </c>
      <c r="AH57" s="220">
        <v>6</v>
      </c>
      <c r="AI57" s="219"/>
      <c r="AJ57" s="213"/>
      <c r="AK57" s="220"/>
      <c r="AL57" s="219"/>
      <c r="AM57" s="213"/>
      <c r="AN57" s="220"/>
      <c r="AO57" s="219"/>
      <c r="AP57" s="213"/>
      <c r="AQ57" s="220"/>
      <c r="AR57" s="216"/>
      <c r="AS57" s="213"/>
      <c r="AT57" s="220"/>
      <c r="AU57" s="219"/>
      <c r="AV57" s="213"/>
      <c r="AW57" s="220"/>
      <c r="AX57" s="219"/>
      <c r="AY57" s="213"/>
      <c r="AZ57" s="220"/>
      <c r="BA57" s="219"/>
      <c r="BB57" s="213"/>
      <c r="BC57" s="216"/>
      <c r="BD57" s="355" t="s">
        <v>232</v>
      </c>
      <c r="BE57" s="356"/>
      <c r="BF57" s="356"/>
      <c r="BG57" s="356"/>
      <c r="BH57" s="356"/>
      <c r="BI57" s="357"/>
      <c r="BJ57" s="209">
        <f t="shared" si="3"/>
        <v>84</v>
      </c>
    </row>
    <row r="58" spans="1:70" s="18" customFormat="1" ht="32.450000000000003" customHeight="1" x14ac:dyDescent="0.2">
      <c r="A58" s="73" t="s">
        <v>473</v>
      </c>
      <c r="B58" s="317" t="s">
        <v>237</v>
      </c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9"/>
      <c r="P58" s="291">
        <v>1.2</v>
      </c>
      <c r="Q58" s="316"/>
      <c r="R58" s="306"/>
      <c r="S58" s="291"/>
      <c r="T58" s="290">
        <f t="shared" ref="T58" si="9">SUM(AF58,AI58,AL58,AO58,AR58,AU58,AX58,BA58)</f>
        <v>234</v>
      </c>
      <c r="U58" s="291"/>
      <c r="V58" s="306">
        <f t="shared" ref="V58" si="10">SUM(AG58,AJ58,AM58,AP58,AS58,AV58,AY58,BB58)</f>
        <v>134</v>
      </c>
      <c r="W58" s="320"/>
      <c r="X58" s="291">
        <v>68</v>
      </c>
      <c r="Y58" s="291"/>
      <c r="Z58" s="306"/>
      <c r="AA58" s="316"/>
      <c r="AB58" s="291">
        <v>66</v>
      </c>
      <c r="AC58" s="291"/>
      <c r="AD58" s="306"/>
      <c r="AE58" s="320"/>
      <c r="AF58" s="219">
        <v>126</v>
      </c>
      <c r="AG58" s="213">
        <v>66</v>
      </c>
      <c r="AH58" s="220">
        <v>3</v>
      </c>
      <c r="AI58" s="219">
        <v>108</v>
      </c>
      <c r="AJ58" s="213">
        <v>68</v>
      </c>
      <c r="AK58" s="220">
        <v>3</v>
      </c>
      <c r="AL58" s="219"/>
      <c r="AM58" s="213"/>
      <c r="AN58" s="220"/>
      <c r="AO58" s="219"/>
      <c r="AP58" s="213"/>
      <c r="AQ58" s="220"/>
      <c r="AR58" s="216"/>
      <c r="AS58" s="213"/>
      <c r="AT58" s="220"/>
      <c r="AU58" s="219"/>
      <c r="AV58" s="213"/>
      <c r="AW58" s="220"/>
      <c r="AX58" s="219"/>
      <c r="AY58" s="213"/>
      <c r="AZ58" s="220"/>
      <c r="BA58" s="219"/>
      <c r="BB58" s="213"/>
      <c r="BC58" s="216"/>
      <c r="BD58" s="355" t="s">
        <v>231</v>
      </c>
      <c r="BE58" s="356"/>
      <c r="BF58" s="356"/>
      <c r="BG58" s="356"/>
      <c r="BH58" s="356"/>
      <c r="BI58" s="357"/>
      <c r="BJ58" s="209">
        <f t="shared" si="3"/>
        <v>134</v>
      </c>
    </row>
    <row r="59" spans="1:70" s="18" customFormat="1" ht="32.450000000000003" customHeight="1" x14ac:dyDescent="0.2">
      <c r="A59" s="314" t="s">
        <v>474</v>
      </c>
      <c r="B59" s="292" t="s">
        <v>238</v>
      </c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4"/>
      <c r="P59" s="291">
        <v>3</v>
      </c>
      <c r="Q59" s="316"/>
      <c r="R59" s="306"/>
      <c r="S59" s="291"/>
      <c r="T59" s="290">
        <f t="shared" ref="T59:T76" si="11">SUM(AF59,AI59,AL59,AO59,AR59,AU59,AX59,BA59)</f>
        <v>120</v>
      </c>
      <c r="U59" s="291"/>
      <c r="V59" s="306">
        <f t="shared" ref="V59:V76" si="12">SUM(AG59,AJ59,AM59,AP59,AS59,AV59,AY59,BB59)</f>
        <v>54</v>
      </c>
      <c r="W59" s="320"/>
      <c r="X59" s="291">
        <v>28</v>
      </c>
      <c r="Y59" s="291"/>
      <c r="Z59" s="306"/>
      <c r="AA59" s="316"/>
      <c r="AB59" s="291">
        <v>26</v>
      </c>
      <c r="AC59" s="291"/>
      <c r="AD59" s="306"/>
      <c r="AE59" s="320"/>
      <c r="AF59" s="219"/>
      <c r="AG59" s="213"/>
      <c r="AH59" s="220"/>
      <c r="AI59" s="219"/>
      <c r="AJ59" s="213"/>
      <c r="AK59" s="220"/>
      <c r="AL59" s="219">
        <v>120</v>
      </c>
      <c r="AM59" s="213">
        <v>54</v>
      </c>
      <c r="AN59" s="220">
        <v>3</v>
      </c>
      <c r="AO59" s="219"/>
      <c r="AP59" s="213"/>
      <c r="AQ59" s="220"/>
      <c r="AR59" s="216"/>
      <c r="AS59" s="213"/>
      <c r="AT59" s="220"/>
      <c r="AU59" s="219"/>
      <c r="AV59" s="213"/>
      <c r="AW59" s="220"/>
      <c r="AX59" s="219"/>
      <c r="AY59" s="213"/>
      <c r="AZ59" s="220"/>
      <c r="BA59" s="219"/>
      <c r="BB59" s="213"/>
      <c r="BC59" s="216"/>
      <c r="BD59" s="355" t="s">
        <v>312</v>
      </c>
      <c r="BE59" s="356"/>
      <c r="BF59" s="356"/>
      <c r="BG59" s="356"/>
      <c r="BH59" s="356"/>
      <c r="BI59" s="357"/>
      <c r="BJ59" s="209">
        <f t="shared" si="3"/>
        <v>54</v>
      </c>
    </row>
    <row r="60" spans="1:70" s="18" customFormat="1" ht="62.25" customHeight="1" x14ac:dyDescent="0.2">
      <c r="A60" s="315"/>
      <c r="B60" s="292" t="s">
        <v>385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4"/>
      <c r="P60" s="291"/>
      <c r="Q60" s="316"/>
      <c r="R60" s="306"/>
      <c r="S60" s="291"/>
      <c r="T60" s="290">
        <f t="shared" si="11"/>
        <v>30</v>
      </c>
      <c r="U60" s="291"/>
      <c r="V60" s="306">
        <f t="shared" si="12"/>
        <v>0</v>
      </c>
      <c r="W60" s="320"/>
      <c r="X60" s="291"/>
      <c r="Y60" s="291"/>
      <c r="Z60" s="306"/>
      <c r="AA60" s="316"/>
      <c r="AB60" s="306"/>
      <c r="AC60" s="316"/>
      <c r="AD60" s="291"/>
      <c r="AE60" s="291"/>
      <c r="AF60" s="219"/>
      <c r="AG60" s="213"/>
      <c r="AH60" s="220"/>
      <c r="AI60" s="219"/>
      <c r="AJ60" s="213"/>
      <c r="AK60" s="220"/>
      <c r="AL60" s="219">
        <v>30</v>
      </c>
      <c r="AM60" s="213"/>
      <c r="AN60" s="220">
        <v>1</v>
      </c>
      <c r="AO60" s="219"/>
      <c r="AP60" s="213"/>
      <c r="AQ60" s="220"/>
      <c r="AR60" s="216"/>
      <c r="AS60" s="213"/>
      <c r="AT60" s="220"/>
      <c r="AU60" s="219"/>
      <c r="AV60" s="213"/>
      <c r="AW60" s="220"/>
      <c r="AX60" s="219"/>
      <c r="AY60" s="213"/>
      <c r="AZ60" s="220"/>
      <c r="BA60" s="219"/>
      <c r="BB60" s="213"/>
      <c r="BC60" s="216"/>
      <c r="BD60" s="355" t="s">
        <v>378</v>
      </c>
      <c r="BE60" s="356"/>
      <c r="BF60" s="356"/>
      <c r="BG60" s="356"/>
      <c r="BH60" s="356"/>
      <c r="BI60" s="357"/>
      <c r="BJ60" s="209">
        <f t="shared" si="3"/>
        <v>0</v>
      </c>
    </row>
    <row r="61" spans="1:70" s="57" customFormat="1" ht="32.450000000000003" customHeight="1" x14ac:dyDescent="0.2">
      <c r="A61" s="137" t="s">
        <v>223</v>
      </c>
      <c r="B61" s="321" t="s">
        <v>240</v>
      </c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3"/>
      <c r="P61" s="291"/>
      <c r="Q61" s="316"/>
      <c r="R61" s="306"/>
      <c r="S61" s="291"/>
      <c r="T61" s="290"/>
      <c r="U61" s="291"/>
      <c r="V61" s="306"/>
      <c r="W61" s="320"/>
      <c r="X61" s="290"/>
      <c r="Y61" s="291"/>
      <c r="Z61" s="306"/>
      <c r="AA61" s="316"/>
      <c r="AB61" s="306"/>
      <c r="AC61" s="316"/>
      <c r="AD61" s="291"/>
      <c r="AE61" s="291"/>
      <c r="AF61" s="219"/>
      <c r="AG61" s="213"/>
      <c r="AH61" s="216"/>
      <c r="AI61" s="219"/>
      <c r="AJ61" s="213"/>
      <c r="AK61" s="216"/>
      <c r="AL61" s="219"/>
      <c r="AM61" s="213"/>
      <c r="AN61" s="216"/>
      <c r="AO61" s="219"/>
      <c r="AP61" s="213"/>
      <c r="AQ61" s="216"/>
      <c r="AR61" s="219"/>
      <c r="AS61" s="213"/>
      <c r="AT61" s="216"/>
      <c r="AU61" s="219"/>
      <c r="AV61" s="213"/>
      <c r="AW61" s="216"/>
      <c r="AX61" s="219"/>
      <c r="AY61" s="213"/>
      <c r="AZ61" s="216"/>
      <c r="BA61" s="219"/>
      <c r="BB61" s="213"/>
      <c r="BC61" s="216"/>
      <c r="BD61" s="304">
        <f>SUM(X61:AE61)</f>
        <v>0</v>
      </c>
      <c r="BE61" s="305"/>
      <c r="BF61" s="305"/>
      <c r="BG61" s="305"/>
      <c r="BH61" s="305"/>
      <c r="BI61" s="310"/>
      <c r="BJ61" s="209">
        <f t="shared" si="3"/>
        <v>0</v>
      </c>
    </row>
    <row r="62" spans="1:70" s="18" customFormat="1" ht="62.25" customHeight="1" x14ac:dyDescent="0.2">
      <c r="A62" s="242" t="s">
        <v>246</v>
      </c>
      <c r="B62" s="317" t="s">
        <v>241</v>
      </c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9"/>
      <c r="P62" s="291"/>
      <c r="Q62" s="316"/>
      <c r="R62" s="306">
        <v>3.4</v>
      </c>
      <c r="S62" s="291"/>
      <c r="T62" s="290">
        <f t="shared" si="11"/>
        <v>226</v>
      </c>
      <c r="U62" s="291"/>
      <c r="V62" s="306">
        <f t="shared" si="12"/>
        <v>98</v>
      </c>
      <c r="W62" s="320"/>
      <c r="X62" s="291">
        <v>34</v>
      </c>
      <c r="Y62" s="291"/>
      <c r="Z62" s="306">
        <v>64</v>
      </c>
      <c r="AA62" s="316"/>
      <c r="AB62" s="306"/>
      <c r="AC62" s="316"/>
      <c r="AD62" s="291"/>
      <c r="AE62" s="291"/>
      <c r="AF62" s="219"/>
      <c r="AG62" s="213"/>
      <c r="AH62" s="220"/>
      <c r="AI62" s="219"/>
      <c r="AJ62" s="213"/>
      <c r="AK62" s="220"/>
      <c r="AL62" s="219">
        <v>120</v>
      </c>
      <c r="AM62" s="213">
        <v>52</v>
      </c>
      <c r="AN62" s="220">
        <v>3</v>
      </c>
      <c r="AO62" s="219">
        <v>106</v>
      </c>
      <c r="AP62" s="213">
        <v>46</v>
      </c>
      <c r="AQ62" s="220">
        <v>3</v>
      </c>
      <c r="AR62" s="216"/>
      <c r="AS62" s="213"/>
      <c r="AT62" s="220"/>
      <c r="AU62" s="219"/>
      <c r="AV62" s="213"/>
      <c r="AW62" s="220"/>
      <c r="AX62" s="219"/>
      <c r="AY62" s="213"/>
      <c r="AZ62" s="220"/>
      <c r="BA62" s="219"/>
      <c r="BB62" s="213"/>
      <c r="BC62" s="216"/>
      <c r="BD62" s="355" t="s">
        <v>313</v>
      </c>
      <c r="BE62" s="356"/>
      <c r="BF62" s="356"/>
      <c r="BG62" s="356"/>
      <c r="BH62" s="356"/>
      <c r="BI62" s="357"/>
      <c r="BJ62" s="209">
        <f t="shared" si="3"/>
        <v>98</v>
      </c>
    </row>
    <row r="63" spans="1:70" s="18" customFormat="1" ht="93.6" customHeight="1" x14ac:dyDescent="0.2">
      <c r="A63" s="243"/>
      <c r="B63" s="292" t="s">
        <v>242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4"/>
      <c r="P63" s="291"/>
      <c r="Q63" s="316"/>
      <c r="R63" s="306"/>
      <c r="S63" s="291"/>
      <c r="T63" s="290">
        <f t="shared" si="11"/>
        <v>40</v>
      </c>
      <c r="U63" s="291"/>
      <c r="V63" s="306">
        <f t="shared" si="12"/>
        <v>0</v>
      </c>
      <c r="W63" s="320"/>
      <c r="X63" s="291"/>
      <c r="Y63" s="291"/>
      <c r="Z63" s="306"/>
      <c r="AA63" s="316"/>
      <c r="AB63" s="306"/>
      <c r="AC63" s="316"/>
      <c r="AD63" s="291"/>
      <c r="AE63" s="291"/>
      <c r="AF63" s="219"/>
      <c r="AG63" s="213"/>
      <c r="AH63" s="220"/>
      <c r="AI63" s="219"/>
      <c r="AJ63" s="213"/>
      <c r="AK63" s="220"/>
      <c r="AL63" s="219"/>
      <c r="AM63" s="213"/>
      <c r="AN63" s="220"/>
      <c r="AO63" s="219">
        <v>40</v>
      </c>
      <c r="AP63" s="213"/>
      <c r="AQ63" s="220">
        <v>1</v>
      </c>
      <c r="AR63" s="216"/>
      <c r="AS63" s="213"/>
      <c r="AT63" s="220"/>
      <c r="AU63" s="219"/>
      <c r="AV63" s="213"/>
      <c r="AW63" s="220"/>
      <c r="AX63" s="219"/>
      <c r="AY63" s="213"/>
      <c r="AZ63" s="220"/>
      <c r="BA63" s="219"/>
      <c r="BB63" s="213"/>
      <c r="BC63" s="216"/>
      <c r="BD63" s="355" t="s">
        <v>378</v>
      </c>
      <c r="BE63" s="356"/>
      <c r="BF63" s="356"/>
      <c r="BG63" s="356"/>
      <c r="BH63" s="356"/>
      <c r="BI63" s="357"/>
      <c r="BJ63" s="209">
        <f t="shared" si="3"/>
        <v>0</v>
      </c>
    </row>
    <row r="64" spans="1:70" s="18" customFormat="1" ht="32.450000000000003" customHeight="1" x14ac:dyDescent="0.2">
      <c r="A64" s="112" t="s">
        <v>248</v>
      </c>
      <c r="B64" s="292" t="s">
        <v>243</v>
      </c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4"/>
      <c r="P64" s="291">
        <v>4</v>
      </c>
      <c r="Q64" s="316"/>
      <c r="R64" s="306"/>
      <c r="S64" s="291"/>
      <c r="T64" s="290">
        <f t="shared" si="11"/>
        <v>108</v>
      </c>
      <c r="U64" s="291"/>
      <c r="V64" s="306">
        <f t="shared" si="12"/>
        <v>50</v>
      </c>
      <c r="W64" s="320"/>
      <c r="X64" s="291">
        <v>18</v>
      </c>
      <c r="Y64" s="291"/>
      <c r="Z64" s="306">
        <v>32</v>
      </c>
      <c r="AA64" s="316"/>
      <c r="AB64" s="306"/>
      <c r="AC64" s="316"/>
      <c r="AD64" s="291"/>
      <c r="AE64" s="291"/>
      <c r="AF64" s="219"/>
      <c r="AG64" s="213"/>
      <c r="AH64" s="220"/>
      <c r="AI64" s="219"/>
      <c r="AJ64" s="213"/>
      <c r="AK64" s="220"/>
      <c r="AL64" s="219"/>
      <c r="AM64" s="213"/>
      <c r="AN64" s="220"/>
      <c r="AO64" s="219">
        <v>108</v>
      </c>
      <c r="AP64" s="213">
        <v>50</v>
      </c>
      <c r="AQ64" s="220">
        <v>3</v>
      </c>
      <c r="AR64" s="216"/>
      <c r="AS64" s="213"/>
      <c r="AT64" s="220"/>
      <c r="AU64" s="219"/>
      <c r="AV64" s="213"/>
      <c r="AW64" s="220"/>
      <c r="AX64" s="219"/>
      <c r="AY64" s="213"/>
      <c r="AZ64" s="220"/>
      <c r="BA64" s="219"/>
      <c r="BB64" s="213"/>
      <c r="BC64" s="216"/>
      <c r="BD64" s="355" t="s">
        <v>314</v>
      </c>
      <c r="BE64" s="356"/>
      <c r="BF64" s="356"/>
      <c r="BG64" s="356"/>
      <c r="BH64" s="356"/>
      <c r="BI64" s="357"/>
      <c r="BJ64" s="209">
        <f t="shared" si="3"/>
        <v>50</v>
      </c>
    </row>
    <row r="65" spans="1:68" s="18" customFormat="1" ht="32.450000000000003" customHeight="1" x14ac:dyDescent="0.2">
      <c r="A65" s="112" t="s">
        <v>261</v>
      </c>
      <c r="B65" s="292" t="s">
        <v>244</v>
      </c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4"/>
      <c r="P65" s="291">
        <v>5</v>
      </c>
      <c r="Q65" s="316"/>
      <c r="R65" s="306"/>
      <c r="S65" s="291"/>
      <c r="T65" s="290">
        <f t="shared" si="11"/>
        <v>120</v>
      </c>
      <c r="U65" s="291"/>
      <c r="V65" s="306">
        <f t="shared" si="12"/>
        <v>60</v>
      </c>
      <c r="W65" s="320"/>
      <c r="X65" s="291">
        <v>28</v>
      </c>
      <c r="Y65" s="291"/>
      <c r="Z65" s="306">
        <v>32</v>
      </c>
      <c r="AA65" s="316"/>
      <c r="AB65" s="306"/>
      <c r="AC65" s="316"/>
      <c r="AD65" s="291"/>
      <c r="AE65" s="291"/>
      <c r="AF65" s="219"/>
      <c r="AG65" s="213"/>
      <c r="AH65" s="220"/>
      <c r="AI65" s="219"/>
      <c r="AJ65" s="213"/>
      <c r="AK65" s="220"/>
      <c r="AL65" s="219"/>
      <c r="AM65" s="213"/>
      <c r="AN65" s="220"/>
      <c r="AO65" s="219"/>
      <c r="AP65" s="213"/>
      <c r="AQ65" s="220"/>
      <c r="AR65" s="219">
        <v>120</v>
      </c>
      <c r="AS65" s="213">
        <v>60</v>
      </c>
      <c r="AT65" s="220">
        <v>3</v>
      </c>
      <c r="AU65" s="219"/>
      <c r="AV65" s="213"/>
      <c r="AW65" s="220"/>
      <c r="AX65" s="219"/>
      <c r="AY65" s="213"/>
      <c r="AZ65" s="220"/>
      <c r="BA65" s="219"/>
      <c r="BB65" s="213"/>
      <c r="BC65" s="216"/>
      <c r="BD65" s="355" t="s">
        <v>315</v>
      </c>
      <c r="BE65" s="356"/>
      <c r="BF65" s="356"/>
      <c r="BG65" s="356"/>
      <c r="BH65" s="356"/>
      <c r="BI65" s="357"/>
      <c r="BJ65" s="209">
        <f t="shared" si="3"/>
        <v>60</v>
      </c>
    </row>
    <row r="66" spans="1:68" s="180" customFormat="1" ht="32.450000000000003" customHeight="1" x14ac:dyDescent="0.2">
      <c r="A66" s="116" t="s">
        <v>250</v>
      </c>
      <c r="B66" s="388" t="s">
        <v>270</v>
      </c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90"/>
      <c r="P66" s="291"/>
      <c r="Q66" s="316"/>
      <c r="R66" s="306"/>
      <c r="S66" s="291"/>
      <c r="T66" s="290"/>
      <c r="U66" s="291"/>
      <c r="V66" s="306"/>
      <c r="W66" s="320"/>
      <c r="X66" s="290"/>
      <c r="Y66" s="291"/>
      <c r="Z66" s="306"/>
      <c r="AA66" s="316"/>
      <c r="AB66" s="306"/>
      <c r="AC66" s="316"/>
      <c r="AD66" s="291"/>
      <c r="AE66" s="291"/>
      <c r="AF66" s="219"/>
      <c r="AG66" s="213"/>
      <c r="AH66" s="217"/>
      <c r="AI66" s="219"/>
      <c r="AJ66" s="213"/>
      <c r="AK66" s="217"/>
      <c r="AL66" s="219"/>
      <c r="AM66" s="213"/>
      <c r="AN66" s="217"/>
      <c r="AO66" s="219"/>
      <c r="AP66" s="213"/>
      <c r="AQ66" s="217"/>
      <c r="AR66" s="219"/>
      <c r="AS66" s="213"/>
      <c r="AT66" s="217"/>
      <c r="AU66" s="219"/>
      <c r="AV66" s="213"/>
      <c r="AW66" s="217"/>
      <c r="AX66" s="219"/>
      <c r="AY66" s="213"/>
      <c r="AZ66" s="217"/>
      <c r="BA66" s="219"/>
      <c r="BB66" s="213"/>
      <c r="BC66" s="216"/>
      <c r="BD66" s="304">
        <f>SUM(X66:AE66)</f>
        <v>0</v>
      </c>
      <c r="BE66" s="305"/>
      <c r="BF66" s="305"/>
      <c r="BG66" s="305"/>
      <c r="BH66" s="305"/>
      <c r="BI66" s="310"/>
      <c r="BJ66" s="209">
        <f t="shared" si="3"/>
        <v>0</v>
      </c>
      <c r="BM66" s="192"/>
      <c r="BN66" s="192"/>
      <c r="BO66" s="192"/>
    </row>
    <row r="67" spans="1:68" s="180" customFormat="1" ht="32.450000000000003" customHeight="1" x14ac:dyDescent="0.2">
      <c r="A67" s="246" t="s">
        <v>252</v>
      </c>
      <c r="B67" s="317" t="s">
        <v>271</v>
      </c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9"/>
      <c r="P67" s="291">
        <v>3</v>
      </c>
      <c r="Q67" s="316"/>
      <c r="R67" s="306"/>
      <c r="S67" s="291"/>
      <c r="T67" s="290">
        <f>SUM(AF67,AI67,AL67,AO67,AR67,AU67,AX67,BA67)</f>
        <v>120</v>
      </c>
      <c r="U67" s="291"/>
      <c r="V67" s="306">
        <f>SUM(AG67,AJ67,AM67,AP67,AS67,AV67,AY67,BB67)</f>
        <v>56</v>
      </c>
      <c r="W67" s="320"/>
      <c r="X67" s="405">
        <v>24</v>
      </c>
      <c r="Y67" s="405"/>
      <c r="Z67" s="395">
        <v>32</v>
      </c>
      <c r="AA67" s="396"/>
      <c r="AB67" s="395"/>
      <c r="AC67" s="396"/>
      <c r="AD67" s="405"/>
      <c r="AE67" s="405"/>
      <c r="AF67" s="219"/>
      <c r="AG67" s="213"/>
      <c r="AH67" s="220"/>
      <c r="AI67" s="219"/>
      <c r="AJ67" s="213"/>
      <c r="AK67" s="220"/>
      <c r="AL67" s="219">
        <v>120</v>
      </c>
      <c r="AM67" s="213">
        <v>56</v>
      </c>
      <c r="AN67" s="220">
        <v>3</v>
      </c>
      <c r="AO67" s="219"/>
      <c r="AP67" s="213"/>
      <c r="AQ67" s="220"/>
      <c r="AR67" s="219"/>
      <c r="AS67" s="213"/>
      <c r="AT67" s="220"/>
      <c r="AU67" s="219"/>
      <c r="AV67" s="213"/>
      <c r="AW67" s="220"/>
      <c r="AX67" s="219"/>
      <c r="AY67" s="213"/>
      <c r="AZ67" s="220"/>
      <c r="BA67" s="219"/>
      <c r="BB67" s="213"/>
      <c r="BC67" s="216"/>
      <c r="BD67" s="355" t="s">
        <v>316</v>
      </c>
      <c r="BE67" s="356"/>
      <c r="BF67" s="356"/>
      <c r="BG67" s="356"/>
      <c r="BH67" s="356"/>
      <c r="BI67" s="357"/>
      <c r="BJ67" s="209">
        <f t="shared" si="3"/>
        <v>56</v>
      </c>
      <c r="BM67" s="192"/>
      <c r="BN67" s="192"/>
      <c r="BO67" s="192"/>
    </row>
    <row r="68" spans="1:68" s="180" customFormat="1" ht="32.450000000000003" customHeight="1" x14ac:dyDescent="0.2">
      <c r="A68" s="247" t="s">
        <v>254</v>
      </c>
      <c r="B68" s="317" t="s">
        <v>272</v>
      </c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9"/>
      <c r="P68" s="291">
        <v>5</v>
      </c>
      <c r="Q68" s="316"/>
      <c r="R68" s="306">
        <v>6</v>
      </c>
      <c r="S68" s="291"/>
      <c r="T68" s="290">
        <f>SUM(AF68,AI68,AL68,AO68,AR68,AU68,AX68,BA68)</f>
        <v>288</v>
      </c>
      <c r="U68" s="291"/>
      <c r="V68" s="306">
        <f>SUM(AG68,AJ68,AM68,AP68,AS68,AV68,AY68,BB68)</f>
        <v>132</v>
      </c>
      <c r="W68" s="320"/>
      <c r="X68" s="405">
        <v>56</v>
      </c>
      <c r="Y68" s="405"/>
      <c r="Z68" s="395">
        <v>76</v>
      </c>
      <c r="AA68" s="396"/>
      <c r="AB68" s="395"/>
      <c r="AC68" s="396"/>
      <c r="AD68" s="405"/>
      <c r="AE68" s="405"/>
      <c r="AF68" s="219"/>
      <c r="AG68" s="213"/>
      <c r="AH68" s="220"/>
      <c r="AI68" s="219"/>
      <c r="AJ68" s="213"/>
      <c r="AK68" s="220"/>
      <c r="AL68" s="219"/>
      <c r="AM68" s="213"/>
      <c r="AN68" s="220"/>
      <c r="AO68" s="219"/>
      <c r="AP68" s="213"/>
      <c r="AQ68" s="220"/>
      <c r="AR68" s="219">
        <v>180</v>
      </c>
      <c r="AS68" s="213">
        <v>86</v>
      </c>
      <c r="AT68" s="220">
        <v>5</v>
      </c>
      <c r="AU68" s="219">
        <v>108</v>
      </c>
      <c r="AV68" s="213">
        <v>46</v>
      </c>
      <c r="AW68" s="220">
        <v>3</v>
      </c>
      <c r="AX68" s="219"/>
      <c r="AY68" s="213"/>
      <c r="AZ68" s="220"/>
      <c r="BA68" s="219"/>
      <c r="BB68" s="213"/>
      <c r="BC68" s="216"/>
      <c r="BD68" s="355" t="s">
        <v>322</v>
      </c>
      <c r="BE68" s="356"/>
      <c r="BF68" s="356"/>
      <c r="BG68" s="356"/>
      <c r="BH68" s="356"/>
      <c r="BI68" s="357"/>
      <c r="BJ68" s="209">
        <f t="shared" si="3"/>
        <v>132</v>
      </c>
      <c r="BM68" s="192"/>
      <c r="BN68" s="192"/>
      <c r="BO68" s="192"/>
    </row>
    <row r="69" spans="1:68" s="72" customFormat="1" ht="65.099999999999994" customHeight="1" x14ac:dyDescent="0.2">
      <c r="A69" s="116" t="s">
        <v>258</v>
      </c>
      <c r="B69" s="388" t="s">
        <v>251</v>
      </c>
      <c r="C69" s="389"/>
      <c r="D69" s="389"/>
      <c r="E69" s="389"/>
      <c r="F69" s="389"/>
      <c r="G69" s="389"/>
      <c r="H69" s="389"/>
      <c r="I69" s="389"/>
      <c r="J69" s="389"/>
      <c r="K69" s="389"/>
      <c r="L69" s="389"/>
      <c r="M69" s="389"/>
      <c r="N69" s="389"/>
      <c r="O69" s="390"/>
      <c r="P69" s="410"/>
      <c r="Q69" s="411"/>
      <c r="R69" s="412"/>
      <c r="S69" s="410"/>
      <c r="T69" s="290"/>
      <c r="U69" s="291"/>
      <c r="V69" s="306"/>
      <c r="W69" s="320"/>
      <c r="X69" s="290"/>
      <c r="Y69" s="291"/>
      <c r="Z69" s="306"/>
      <c r="AA69" s="316"/>
      <c r="AB69" s="306"/>
      <c r="AC69" s="316"/>
      <c r="AD69" s="291"/>
      <c r="AE69" s="291"/>
      <c r="AF69" s="219"/>
      <c r="AG69" s="213"/>
      <c r="AH69" s="217"/>
      <c r="AI69" s="219"/>
      <c r="AJ69" s="213"/>
      <c r="AK69" s="217"/>
      <c r="AL69" s="219"/>
      <c r="AM69" s="213"/>
      <c r="AN69" s="217"/>
      <c r="AO69" s="219"/>
      <c r="AP69" s="213"/>
      <c r="AQ69" s="217"/>
      <c r="AR69" s="219"/>
      <c r="AS69" s="213"/>
      <c r="AT69" s="217"/>
      <c r="AU69" s="219"/>
      <c r="AV69" s="213"/>
      <c r="AW69" s="217"/>
      <c r="AX69" s="219"/>
      <c r="AY69" s="213"/>
      <c r="AZ69" s="217"/>
      <c r="BA69" s="219"/>
      <c r="BB69" s="213"/>
      <c r="BC69" s="216"/>
      <c r="BD69" s="304">
        <f>SUM(X69:AE69)</f>
        <v>0</v>
      </c>
      <c r="BE69" s="305"/>
      <c r="BF69" s="305"/>
      <c r="BG69" s="305"/>
      <c r="BH69" s="305"/>
      <c r="BI69" s="310"/>
      <c r="BJ69" s="209">
        <f t="shared" si="3"/>
        <v>0</v>
      </c>
    </row>
    <row r="70" spans="1:68" s="18" customFormat="1" ht="62.25" customHeight="1" x14ac:dyDescent="0.2">
      <c r="A70" s="243" t="s">
        <v>262</v>
      </c>
      <c r="B70" s="292" t="s">
        <v>253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4"/>
      <c r="P70" s="291">
        <v>3</v>
      </c>
      <c r="Q70" s="316"/>
      <c r="R70" s="306"/>
      <c r="S70" s="291"/>
      <c r="T70" s="290">
        <f>SUM(AF70,AI70,AL70,AO70,AR70,AU70,AX70,BA70)</f>
        <v>110</v>
      </c>
      <c r="U70" s="291"/>
      <c r="V70" s="306">
        <f>SUM(AG70,AJ70,AM70,AP70,AS70,AV70,AY70,BB70)</f>
        <v>52</v>
      </c>
      <c r="W70" s="320"/>
      <c r="X70" s="291">
        <v>32</v>
      </c>
      <c r="Y70" s="291"/>
      <c r="Z70" s="306"/>
      <c r="AA70" s="316"/>
      <c r="AB70" s="306">
        <v>20</v>
      </c>
      <c r="AC70" s="316"/>
      <c r="AD70" s="291"/>
      <c r="AE70" s="291"/>
      <c r="AF70" s="219"/>
      <c r="AG70" s="213"/>
      <c r="AH70" s="220"/>
      <c r="AI70" s="219"/>
      <c r="AJ70" s="213"/>
      <c r="AK70" s="220"/>
      <c r="AL70" s="216">
        <v>110</v>
      </c>
      <c r="AM70" s="213">
        <v>52</v>
      </c>
      <c r="AN70" s="220">
        <v>3</v>
      </c>
      <c r="AO70" s="216"/>
      <c r="AP70" s="213"/>
      <c r="AQ70" s="220"/>
      <c r="AR70" s="216"/>
      <c r="AS70" s="213"/>
      <c r="AT70" s="220"/>
      <c r="AU70" s="219"/>
      <c r="AV70" s="213"/>
      <c r="AW70" s="220"/>
      <c r="AX70" s="219"/>
      <c r="AY70" s="213"/>
      <c r="AZ70" s="220"/>
      <c r="BA70" s="219"/>
      <c r="BB70" s="213"/>
      <c r="BC70" s="216"/>
      <c r="BD70" s="355" t="s">
        <v>323</v>
      </c>
      <c r="BE70" s="356"/>
      <c r="BF70" s="356"/>
      <c r="BG70" s="356"/>
      <c r="BH70" s="356"/>
      <c r="BI70" s="357"/>
      <c r="BJ70" s="209">
        <f t="shared" si="3"/>
        <v>52</v>
      </c>
      <c r="BM70" s="14"/>
      <c r="BN70" s="14"/>
      <c r="BO70" s="14"/>
    </row>
    <row r="71" spans="1:68" s="18" customFormat="1" ht="32.450000000000003" customHeight="1" x14ac:dyDescent="0.2">
      <c r="A71" s="243" t="s">
        <v>263</v>
      </c>
      <c r="B71" s="292" t="s">
        <v>256</v>
      </c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4"/>
      <c r="P71" s="291">
        <v>5</v>
      </c>
      <c r="Q71" s="316"/>
      <c r="R71" s="306"/>
      <c r="S71" s="291"/>
      <c r="T71" s="290">
        <f>SUM(AF71,AI71,AL71,AO71,AR71,AU71,AX71,BA71)</f>
        <v>112</v>
      </c>
      <c r="U71" s="291"/>
      <c r="V71" s="306">
        <f>SUM(AG71,AJ71,AM71,AP71,AS71,AV71,AY71,BB71)</f>
        <v>50</v>
      </c>
      <c r="W71" s="320"/>
      <c r="X71" s="291">
        <v>18</v>
      </c>
      <c r="Y71" s="291"/>
      <c r="Z71" s="306">
        <v>32</v>
      </c>
      <c r="AA71" s="316"/>
      <c r="AB71" s="306"/>
      <c r="AC71" s="316"/>
      <c r="AD71" s="291"/>
      <c r="AE71" s="291"/>
      <c r="AF71" s="219"/>
      <c r="AG71" s="213"/>
      <c r="AH71" s="220"/>
      <c r="AI71" s="219"/>
      <c r="AJ71" s="213"/>
      <c r="AK71" s="220"/>
      <c r="AL71" s="219"/>
      <c r="AM71" s="213"/>
      <c r="AN71" s="220"/>
      <c r="AO71" s="219"/>
      <c r="AP71" s="213"/>
      <c r="AQ71" s="220"/>
      <c r="AR71" s="216">
        <v>112</v>
      </c>
      <c r="AS71" s="213">
        <v>50</v>
      </c>
      <c r="AT71" s="220">
        <v>3</v>
      </c>
      <c r="AU71" s="219"/>
      <c r="AV71" s="213"/>
      <c r="AW71" s="220"/>
      <c r="AX71" s="219"/>
      <c r="AY71" s="213"/>
      <c r="AZ71" s="220"/>
      <c r="BA71" s="219"/>
      <c r="BB71" s="213"/>
      <c r="BC71" s="216"/>
      <c r="BD71" s="355" t="s">
        <v>324</v>
      </c>
      <c r="BE71" s="356"/>
      <c r="BF71" s="356"/>
      <c r="BG71" s="356"/>
      <c r="BH71" s="356"/>
      <c r="BI71" s="357"/>
      <c r="BJ71" s="209">
        <f t="shared" si="3"/>
        <v>50</v>
      </c>
      <c r="BM71" s="14"/>
      <c r="BN71" s="14"/>
      <c r="BO71" s="14"/>
    </row>
    <row r="72" spans="1:68" s="18" customFormat="1" ht="32.450000000000003" customHeight="1" x14ac:dyDescent="0.2">
      <c r="A72" s="243" t="s">
        <v>264</v>
      </c>
      <c r="B72" s="292" t="s">
        <v>257</v>
      </c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4"/>
      <c r="P72" s="291"/>
      <c r="Q72" s="316"/>
      <c r="R72" s="306">
        <v>5</v>
      </c>
      <c r="S72" s="291"/>
      <c r="T72" s="290">
        <f>SUM(AF72,AI72,AL72,AO72,AR72,AU72,AX72,BA72)</f>
        <v>112</v>
      </c>
      <c r="U72" s="291"/>
      <c r="V72" s="306">
        <f>SUM(AG72,AJ72,AM72,AP72,AS72,AV72,AY72,BB72)</f>
        <v>50</v>
      </c>
      <c r="W72" s="320"/>
      <c r="X72" s="291">
        <v>18</v>
      </c>
      <c r="Y72" s="291"/>
      <c r="Z72" s="306">
        <v>32</v>
      </c>
      <c r="AA72" s="316"/>
      <c r="AB72" s="306"/>
      <c r="AC72" s="316"/>
      <c r="AD72" s="291"/>
      <c r="AE72" s="291"/>
      <c r="AF72" s="219"/>
      <c r="AG72" s="213"/>
      <c r="AH72" s="220"/>
      <c r="AI72" s="219"/>
      <c r="AJ72" s="213"/>
      <c r="AK72" s="220"/>
      <c r="AL72" s="219"/>
      <c r="AM72" s="213"/>
      <c r="AN72" s="220"/>
      <c r="AO72" s="219"/>
      <c r="AP72" s="213"/>
      <c r="AQ72" s="220"/>
      <c r="AR72" s="216">
        <v>112</v>
      </c>
      <c r="AS72" s="213">
        <v>50</v>
      </c>
      <c r="AT72" s="220">
        <v>3</v>
      </c>
      <c r="AU72" s="219"/>
      <c r="AV72" s="213"/>
      <c r="AW72" s="220"/>
      <c r="AX72" s="219"/>
      <c r="AY72" s="213"/>
      <c r="AZ72" s="220"/>
      <c r="BA72" s="219"/>
      <c r="BB72" s="213"/>
      <c r="BC72" s="216"/>
      <c r="BD72" s="355" t="s">
        <v>325</v>
      </c>
      <c r="BE72" s="356"/>
      <c r="BF72" s="356"/>
      <c r="BG72" s="356"/>
      <c r="BH72" s="356"/>
      <c r="BI72" s="357"/>
      <c r="BJ72" s="209">
        <f t="shared" si="3"/>
        <v>50</v>
      </c>
      <c r="BM72" s="14"/>
      <c r="BN72" s="14"/>
      <c r="BO72" s="14"/>
    </row>
    <row r="73" spans="1:68" s="18" customFormat="1" ht="65.099999999999994" customHeight="1" x14ac:dyDescent="0.2">
      <c r="A73" s="243" t="s">
        <v>265</v>
      </c>
      <c r="B73" s="292" t="s">
        <v>255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4"/>
      <c r="P73" s="291"/>
      <c r="Q73" s="316"/>
      <c r="R73" s="306">
        <v>7</v>
      </c>
      <c r="S73" s="291"/>
      <c r="T73" s="290">
        <f>SUM(AF73,AI73,AL73,AO73,AR73,AU73,AX73,BA73)</f>
        <v>108</v>
      </c>
      <c r="U73" s="291"/>
      <c r="V73" s="306">
        <f>SUM(AG73,AJ73,AM73,AP73,AS73,AV73,AY73,BB73)</f>
        <v>42</v>
      </c>
      <c r="W73" s="320"/>
      <c r="X73" s="291">
        <v>18</v>
      </c>
      <c r="Y73" s="291"/>
      <c r="Z73" s="306">
        <v>24</v>
      </c>
      <c r="AA73" s="316"/>
      <c r="AB73" s="306"/>
      <c r="AC73" s="316"/>
      <c r="AD73" s="291"/>
      <c r="AE73" s="291"/>
      <c r="AF73" s="219"/>
      <c r="AG73" s="213"/>
      <c r="AH73" s="220"/>
      <c r="AI73" s="219"/>
      <c r="AJ73" s="213"/>
      <c r="AK73" s="220"/>
      <c r="AL73" s="219"/>
      <c r="AM73" s="213"/>
      <c r="AN73" s="220"/>
      <c r="AO73" s="219"/>
      <c r="AP73" s="213"/>
      <c r="AQ73" s="220"/>
      <c r="AR73" s="219"/>
      <c r="AS73" s="213"/>
      <c r="AT73" s="220"/>
      <c r="AU73" s="219"/>
      <c r="AV73" s="213"/>
      <c r="AW73" s="220"/>
      <c r="AX73" s="219">
        <v>108</v>
      </c>
      <c r="AY73" s="213">
        <v>42</v>
      </c>
      <c r="AZ73" s="220">
        <v>3</v>
      </c>
      <c r="BA73" s="219"/>
      <c r="BB73" s="213"/>
      <c r="BC73" s="216"/>
      <c r="BD73" s="355" t="s">
        <v>326</v>
      </c>
      <c r="BE73" s="356"/>
      <c r="BF73" s="356"/>
      <c r="BG73" s="356"/>
      <c r="BH73" s="356"/>
      <c r="BI73" s="357"/>
      <c r="BJ73" s="209">
        <f t="shared" si="3"/>
        <v>42</v>
      </c>
      <c r="BM73" s="14"/>
      <c r="BN73" s="14"/>
      <c r="BO73" s="14"/>
    </row>
    <row r="74" spans="1:68" s="57" customFormat="1" ht="32.450000000000003" customHeight="1" x14ac:dyDescent="0.2">
      <c r="A74" s="116" t="s">
        <v>266</v>
      </c>
      <c r="B74" s="388" t="s">
        <v>245</v>
      </c>
      <c r="C74" s="389"/>
      <c r="D74" s="389"/>
      <c r="E74" s="389"/>
      <c r="F74" s="389"/>
      <c r="G74" s="389"/>
      <c r="H74" s="389"/>
      <c r="I74" s="389"/>
      <c r="J74" s="389"/>
      <c r="K74" s="389"/>
      <c r="L74" s="389"/>
      <c r="M74" s="389"/>
      <c r="N74" s="389"/>
      <c r="O74" s="390"/>
      <c r="P74" s="291"/>
      <c r="Q74" s="316"/>
      <c r="R74" s="306"/>
      <c r="S74" s="291"/>
      <c r="T74" s="290"/>
      <c r="U74" s="291"/>
      <c r="V74" s="306"/>
      <c r="W74" s="320"/>
      <c r="X74" s="290"/>
      <c r="Y74" s="291"/>
      <c r="Z74" s="306"/>
      <c r="AA74" s="316"/>
      <c r="AB74" s="306"/>
      <c r="AC74" s="316"/>
      <c r="AD74" s="291"/>
      <c r="AE74" s="291"/>
      <c r="AF74" s="219"/>
      <c r="AG74" s="213"/>
      <c r="AH74" s="217"/>
      <c r="AI74" s="219"/>
      <c r="AJ74" s="213"/>
      <c r="AK74" s="217"/>
      <c r="AL74" s="219"/>
      <c r="AM74" s="213"/>
      <c r="AN74" s="217"/>
      <c r="AO74" s="219"/>
      <c r="AP74" s="213"/>
      <c r="AQ74" s="217"/>
      <c r="AR74" s="219"/>
      <c r="AS74" s="213"/>
      <c r="AT74" s="217"/>
      <c r="AU74" s="219"/>
      <c r="AV74" s="213"/>
      <c r="AW74" s="217"/>
      <c r="AX74" s="219"/>
      <c r="AY74" s="213"/>
      <c r="AZ74" s="217"/>
      <c r="BA74" s="219"/>
      <c r="BB74" s="213"/>
      <c r="BC74" s="216"/>
      <c r="BD74" s="304">
        <f>SUM(X74:AE74)</f>
        <v>0</v>
      </c>
      <c r="BE74" s="305"/>
      <c r="BF74" s="305"/>
      <c r="BG74" s="305"/>
      <c r="BH74" s="305"/>
      <c r="BI74" s="310"/>
      <c r="BJ74" s="209">
        <f t="shared" si="3"/>
        <v>0</v>
      </c>
    </row>
    <row r="75" spans="1:68" s="18" customFormat="1" ht="32.450000000000003" customHeight="1" x14ac:dyDescent="0.2">
      <c r="A75" s="112" t="s">
        <v>320</v>
      </c>
      <c r="B75" s="292" t="s">
        <v>247</v>
      </c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4"/>
      <c r="P75" s="291">
        <v>5</v>
      </c>
      <c r="Q75" s="316"/>
      <c r="R75" s="306"/>
      <c r="S75" s="320"/>
      <c r="T75" s="290">
        <f t="shared" ref="T75" si="13">SUM(AF75,AI75,AL75,AO75,AR75,AU75,AX75,BA75)</f>
        <v>120</v>
      </c>
      <c r="U75" s="291"/>
      <c r="V75" s="306">
        <f t="shared" ref="V75" si="14">SUM(AG75,AJ75,AM75,AP75,AS75,AV75,AY75,BB75)</f>
        <v>60</v>
      </c>
      <c r="W75" s="320"/>
      <c r="X75" s="291">
        <v>32</v>
      </c>
      <c r="Y75" s="316"/>
      <c r="Z75" s="306">
        <v>28</v>
      </c>
      <c r="AA75" s="316"/>
      <c r="AB75" s="306"/>
      <c r="AC75" s="316"/>
      <c r="AD75" s="306"/>
      <c r="AE75" s="320"/>
      <c r="AF75" s="219"/>
      <c r="AG75" s="213"/>
      <c r="AH75" s="220"/>
      <c r="AI75" s="219"/>
      <c r="AJ75" s="213"/>
      <c r="AK75" s="220"/>
      <c r="AL75" s="219"/>
      <c r="AM75" s="213"/>
      <c r="AN75" s="220"/>
      <c r="AO75" s="219"/>
      <c r="AP75" s="213"/>
      <c r="AQ75" s="220"/>
      <c r="AR75" s="216">
        <v>120</v>
      </c>
      <c r="AS75" s="213">
        <v>60</v>
      </c>
      <c r="AT75" s="220">
        <v>3</v>
      </c>
      <c r="AU75" s="219"/>
      <c r="AV75" s="213"/>
      <c r="AW75" s="220"/>
      <c r="AX75" s="219"/>
      <c r="AY75" s="213"/>
      <c r="AZ75" s="220"/>
      <c r="BA75" s="219"/>
      <c r="BB75" s="213"/>
      <c r="BC75" s="216"/>
      <c r="BD75" s="355" t="s">
        <v>327</v>
      </c>
      <c r="BE75" s="356"/>
      <c r="BF75" s="356"/>
      <c r="BG75" s="356"/>
      <c r="BH75" s="356"/>
      <c r="BI75" s="357"/>
      <c r="BJ75" s="209">
        <f t="shared" si="3"/>
        <v>60</v>
      </c>
    </row>
    <row r="76" spans="1:68" s="18" customFormat="1" ht="32.450000000000003" customHeight="1" thickBot="1" x14ac:dyDescent="0.25">
      <c r="A76" s="112" t="s">
        <v>321</v>
      </c>
      <c r="B76" s="317" t="s">
        <v>249</v>
      </c>
      <c r="C76" s="318"/>
      <c r="D76" s="318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9"/>
      <c r="P76" s="291">
        <v>6.7</v>
      </c>
      <c r="Q76" s="316"/>
      <c r="R76" s="306"/>
      <c r="S76" s="291"/>
      <c r="T76" s="290">
        <f t="shared" si="11"/>
        <v>310</v>
      </c>
      <c r="U76" s="291"/>
      <c r="V76" s="306">
        <f t="shared" si="12"/>
        <v>122</v>
      </c>
      <c r="W76" s="320"/>
      <c r="X76" s="291">
        <v>50</v>
      </c>
      <c r="Y76" s="316"/>
      <c r="Z76" s="306">
        <v>72</v>
      </c>
      <c r="AA76" s="316"/>
      <c r="AB76" s="306"/>
      <c r="AC76" s="316"/>
      <c r="AD76" s="306"/>
      <c r="AE76" s="291"/>
      <c r="AF76" s="219"/>
      <c r="AG76" s="213"/>
      <c r="AH76" s="220"/>
      <c r="AI76" s="219"/>
      <c r="AJ76" s="213"/>
      <c r="AK76" s="220"/>
      <c r="AL76" s="219"/>
      <c r="AM76" s="213"/>
      <c r="AN76" s="220"/>
      <c r="AO76" s="219"/>
      <c r="AP76" s="213"/>
      <c r="AQ76" s="220"/>
      <c r="AR76" s="216"/>
      <c r="AS76" s="213"/>
      <c r="AT76" s="220"/>
      <c r="AU76" s="216">
        <v>210</v>
      </c>
      <c r="AV76" s="213">
        <v>88</v>
      </c>
      <c r="AW76" s="220">
        <v>6</v>
      </c>
      <c r="AX76" s="216">
        <v>100</v>
      </c>
      <c r="AY76" s="250">
        <v>34</v>
      </c>
      <c r="AZ76" s="220">
        <v>3</v>
      </c>
      <c r="BA76" s="219"/>
      <c r="BB76" s="213"/>
      <c r="BC76" s="216"/>
      <c r="BD76" s="355" t="s">
        <v>442</v>
      </c>
      <c r="BE76" s="356"/>
      <c r="BF76" s="356"/>
      <c r="BG76" s="356"/>
      <c r="BH76" s="356"/>
      <c r="BI76" s="357"/>
      <c r="BJ76" s="209">
        <f t="shared" si="3"/>
        <v>122</v>
      </c>
    </row>
    <row r="77" spans="1:68" s="18" customFormat="1" ht="36.75" customHeight="1" thickBot="1" x14ac:dyDescent="0.25">
      <c r="A77" s="74" t="s">
        <v>33</v>
      </c>
      <c r="B77" s="375" t="s">
        <v>451</v>
      </c>
      <c r="C77" s="413"/>
      <c r="D77" s="413"/>
      <c r="E77" s="413"/>
      <c r="F77" s="413"/>
      <c r="G77" s="413"/>
      <c r="H77" s="413"/>
      <c r="I77" s="413"/>
      <c r="J77" s="413"/>
      <c r="K77" s="413"/>
      <c r="L77" s="413"/>
      <c r="M77" s="413"/>
      <c r="N77" s="413"/>
      <c r="O77" s="414"/>
      <c r="P77" s="264"/>
      <c r="Q77" s="415"/>
      <c r="R77" s="361"/>
      <c r="S77" s="264"/>
      <c r="T77" s="263">
        <f>SUM(T78:U125)</f>
        <v>3252</v>
      </c>
      <c r="U77" s="264"/>
      <c r="V77" s="361">
        <f>SUM(V78:W125)</f>
        <v>1422</v>
      </c>
      <c r="W77" s="265"/>
      <c r="X77" s="263">
        <f>SUM(X78:Y125)</f>
        <v>628</v>
      </c>
      <c r="Y77" s="264"/>
      <c r="Z77" s="361">
        <f>SUM(Z78:AA125)</f>
        <v>544</v>
      </c>
      <c r="AA77" s="264"/>
      <c r="AB77" s="361">
        <f>SUM(AB78:AC125)</f>
        <v>232</v>
      </c>
      <c r="AC77" s="264"/>
      <c r="AD77" s="361">
        <f>SUM(AD78:AE125)</f>
        <v>18</v>
      </c>
      <c r="AE77" s="265"/>
      <c r="AF77" s="221">
        <f t="shared" ref="AF77:BC77" si="15">SUM(AF78:AF125)</f>
        <v>288</v>
      </c>
      <c r="AG77" s="238">
        <f t="shared" si="15"/>
        <v>114</v>
      </c>
      <c r="AH77" s="67">
        <f t="shared" si="15"/>
        <v>8</v>
      </c>
      <c r="AI77" s="221">
        <f t="shared" si="15"/>
        <v>148</v>
      </c>
      <c r="AJ77" s="238">
        <f t="shared" si="15"/>
        <v>62</v>
      </c>
      <c r="AK77" s="67">
        <f t="shared" si="15"/>
        <v>4</v>
      </c>
      <c r="AL77" s="221">
        <f t="shared" si="15"/>
        <v>396</v>
      </c>
      <c r="AM77" s="238">
        <f t="shared" si="15"/>
        <v>180</v>
      </c>
      <c r="AN77" s="67">
        <f t="shared" si="15"/>
        <v>11</v>
      </c>
      <c r="AO77" s="221">
        <f t="shared" si="15"/>
        <v>508</v>
      </c>
      <c r="AP77" s="238">
        <f t="shared" si="15"/>
        <v>234</v>
      </c>
      <c r="AQ77" s="67">
        <f t="shared" si="15"/>
        <v>14</v>
      </c>
      <c r="AR77" s="221">
        <f t="shared" si="15"/>
        <v>316</v>
      </c>
      <c r="AS77" s="238">
        <f t="shared" si="15"/>
        <v>136</v>
      </c>
      <c r="AT77" s="67">
        <f t="shared" si="15"/>
        <v>9</v>
      </c>
      <c r="AU77" s="221">
        <f t="shared" si="15"/>
        <v>684</v>
      </c>
      <c r="AV77" s="238">
        <f t="shared" si="15"/>
        <v>306</v>
      </c>
      <c r="AW77" s="67">
        <f t="shared" si="15"/>
        <v>19</v>
      </c>
      <c r="AX77" s="221">
        <f t="shared" si="15"/>
        <v>912</v>
      </c>
      <c r="AY77" s="238">
        <f t="shared" si="15"/>
        <v>390</v>
      </c>
      <c r="AZ77" s="67">
        <f t="shared" si="15"/>
        <v>27</v>
      </c>
      <c r="BA77" s="221">
        <f t="shared" si="15"/>
        <v>0</v>
      </c>
      <c r="BB77" s="238">
        <f t="shared" si="15"/>
        <v>0</v>
      </c>
      <c r="BC77" s="238">
        <f t="shared" si="15"/>
        <v>0</v>
      </c>
      <c r="BD77" s="570">
        <f>T77*100/T131</f>
        <v>44.041170097508129</v>
      </c>
      <c r="BE77" s="571"/>
      <c r="BF77" s="571"/>
      <c r="BG77" s="571"/>
      <c r="BH77" s="571"/>
      <c r="BI77" s="572"/>
      <c r="BJ77" s="209">
        <f t="shared" si="3"/>
        <v>1422</v>
      </c>
      <c r="BK77" s="68">
        <f>SUM(AF77,AI77,AL77,AO77,AR77,AU77,AX77,BA77)</f>
        <v>3252</v>
      </c>
      <c r="BL77" s="68">
        <f>SUM(AG77,AJ77,AM77,AP77,AS77,AV77,AY77,BB77)</f>
        <v>1422</v>
      </c>
      <c r="BM77" s="68">
        <f>SUM(AH77,AK77,AN77,AQ77,AT77,AW77,AZ77,BC77)</f>
        <v>92</v>
      </c>
      <c r="BN77" s="14"/>
      <c r="BO77" s="14"/>
      <c r="BP77" s="14"/>
    </row>
    <row r="78" spans="1:68" s="18" customFormat="1" ht="65.099999999999994" customHeight="1" x14ac:dyDescent="0.2">
      <c r="A78" s="187" t="s">
        <v>101</v>
      </c>
      <c r="B78" s="419" t="s">
        <v>453</v>
      </c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1"/>
      <c r="P78" s="359"/>
      <c r="Q78" s="327"/>
      <c r="R78" s="340"/>
      <c r="S78" s="359"/>
      <c r="T78" s="374"/>
      <c r="U78" s="359"/>
      <c r="V78" s="340"/>
      <c r="W78" s="360"/>
      <c r="X78" s="374"/>
      <c r="Y78" s="359"/>
      <c r="Z78" s="340"/>
      <c r="AA78" s="327"/>
      <c r="AB78" s="340"/>
      <c r="AC78" s="327"/>
      <c r="AD78" s="359"/>
      <c r="AE78" s="359"/>
      <c r="AF78" s="226"/>
      <c r="AG78" s="210"/>
      <c r="AH78" s="227"/>
      <c r="AI78" s="226"/>
      <c r="AJ78" s="210"/>
      <c r="AK78" s="227"/>
      <c r="AL78" s="226"/>
      <c r="AM78" s="210"/>
      <c r="AN78" s="227"/>
      <c r="AO78" s="226"/>
      <c r="AP78" s="210"/>
      <c r="AQ78" s="227"/>
      <c r="AR78" s="226"/>
      <c r="AS78" s="210"/>
      <c r="AT78" s="227"/>
      <c r="AU78" s="226"/>
      <c r="AV78" s="210"/>
      <c r="AW78" s="227"/>
      <c r="AX78" s="226"/>
      <c r="AY78" s="210"/>
      <c r="AZ78" s="227"/>
      <c r="BA78" s="226"/>
      <c r="BB78" s="210"/>
      <c r="BC78" s="227"/>
      <c r="BD78" s="536">
        <f>SUM(X78:AE78)</f>
        <v>0</v>
      </c>
      <c r="BE78" s="328"/>
      <c r="BF78" s="328"/>
      <c r="BG78" s="328"/>
      <c r="BH78" s="328"/>
      <c r="BI78" s="537"/>
      <c r="BJ78" s="209">
        <f t="shared" si="3"/>
        <v>0</v>
      </c>
      <c r="BK78" s="72"/>
      <c r="BN78" s="14"/>
      <c r="BO78" s="14"/>
      <c r="BP78" s="14"/>
    </row>
    <row r="79" spans="1:68" s="18" customFormat="1" ht="32.450000000000003" customHeight="1" x14ac:dyDescent="0.2">
      <c r="A79" s="112" t="s">
        <v>116</v>
      </c>
      <c r="B79" s="284" t="s">
        <v>183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6"/>
      <c r="P79" s="291"/>
      <c r="Q79" s="316"/>
      <c r="R79" s="306">
        <v>1</v>
      </c>
      <c r="S79" s="291"/>
      <c r="T79" s="290">
        <f>SUM(AF79,AI79,AL79,AO79,AR79,AU79,AX79,BA79)</f>
        <v>72</v>
      </c>
      <c r="U79" s="291"/>
      <c r="V79" s="306">
        <f t="shared" ref="V79" si="16">SUM(AG79,AJ79,AM79,AP79,AS79,AV79,AY79,BB79)</f>
        <v>36</v>
      </c>
      <c r="W79" s="320"/>
      <c r="X79" s="291">
        <v>18</v>
      </c>
      <c r="Y79" s="291"/>
      <c r="Z79" s="306"/>
      <c r="AA79" s="316"/>
      <c r="AB79" s="306"/>
      <c r="AC79" s="316"/>
      <c r="AD79" s="291">
        <v>18</v>
      </c>
      <c r="AE79" s="320"/>
      <c r="AF79" s="219">
        <v>72</v>
      </c>
      <c r="AG79" s="213">
        <v>36</v>
      </c>
      <c r="AH79" s="214">
        <v>2</v>
      </c>
      <c r="AI79" s="212"/>
      <c r="AJ79" s="213"/>
      <c r="AK79" s="214"/>
      <c r="AL79" s="212"/>
      <c r="AM79" s="213"/>
      <c r="AN79" s="214"/>
      <c r="AO79" s="219"/>
      <c r="AP79" s="213"/>
      <c r="AQ79" s="220"/>
      <c r="AR79" s="219"/>
      <c r="AS79" s="213"/>
      <c r="AT79" s="220"/>
      <c r="AU79" s="212"/>
      <c r="AV79" s="213"/>
      <c r="AW79" s="214"/>
      <c r="AX79" s="219"/>
      <c r="AY79" s="213"/>
      <c r="AZ79" s="220"/>
      <c r="BA79" s="219"/>
      <c r="BB79" s="213"/>
      <c r="BC79" s="216"/>
      <c r="BD79" s="355" t="s">
        <v>207</v>
      </c>
      <c r="BE79" s="356"/>
      <c r="BF79" s="356"/>
      <c r="BG79" s="356"/>
      <c r="BH79" s="356"/>
      <c r="BI79" s="357"/>
      <c r="BJ79" s="209">
        <f t="shared" si="3"/>
        <v>36</v>
      </c>
      <c r="BK79" s="72"/>
      <c r="BN79" s="14"/>
      <c r="BO79" s="14"/>
      <c r="BP79" s="14"/>
    </row>
    <row r="80" spans="1:68" s="18" customFormat="1" ht="65.099999999999994" customHeight="1" x14ac:dyDescent="0.2">
      <c r="A80" s="243" t="s">
        <v>141</v>
      </c>
      <c r="B80" s="416" t="s">
        <v>196</v>
      </c>
      <c r="C80" s="417"/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N80" s="417"/>
      <c r="O80" s="418"/>
      <c r="P80" s="291"/>
      <c r="Q80" s="316"/>
      <c r="R80" s="306">
        <v>4</v>
      </c>
      <c r="S80" s="291"/>
      <c r="T80" s="290">
        <f>SUM(AF80,AI80,AL80,AO80,AR80,AU80,AX80,BA80)</f>
        <v>72</v>
      </c>
      <c r="U80" s="291"/>
      <c r="V80" s="306">
        <f>SUM(AG80,AJ80,AM80,AP80,AS80,AV80,AY80,BB80)</f>
        <v>36</v>
      </c>
      <c r="W80" s="320"/>
      <c r="X80" s="291">
        <v>18</v>
      </c>
      <c r="Y80" s="291"/>
      <c r="Z80" s="306"/>
      <c r="AA80" s="316"/>
      <c r="AB80" s="306">
        <v>18</v>
      </c>
      <c r="AC80" s="316"/>
      <c r="AD80" s="291"/>
      <c r="AE80" s="320"/>
      <c r="AF80" s="219"/>
      <c r="AG80" s="213"/>
      <c r="AH80" s="220"/>
      <c r="AI80" s="219"/>
      <c r="AJ80" s="213"/>
      <c r="AK80" s="220"/>
      <c r="AL80" s="219"/>
      <c r="AM80" s="213"/>
      <c r="AN80" s="220"/>
      <c r="AO80" s="219">
        <v>72</v>
      </c>
      <c r="AP80" s="213">
        <v>36</v>
      </c>
      <c r="AQ80" s="220">
        <v>2</v>
      </c>
      <c r="AR80" s="219"/>
      <c r="AS80" s="213"/>
      <c r="AT80" s="220"/>
      <c r="AU80" s="219"/>
      <c r="AV80" s="213"/>
      <c r="AW80" s="220"/>
      <c r="AX80" s="219"/>
      <c r="AY80" s="213"/>
      <c r="AZ80" s="220"/>
      <c r="BA80" s="219"/>
      <c r="BB80" s="213"/>
      <c r="BC80" s="216"/>
      <c r="BD80" s="355" t="s">
        <v>210</v>
      </c>
      <c r="BE80" s="356"/>
      <c r="BF80" s="356"/>
      <c r="BG80" s="356"/>
      <c r="BH80" s="356"/>
      <c r="BI80" s="357"/>
      <c r="BJ80" s="209">
        <f t="shared" si="3"/>
        <v>36</v>
      </c>
      <c r="BK80" s="72"/>
      <c r="BN80" s="14"/>
      <c r="BO80" s="14"/>
      <c r="BP80" s="14"/>
    </row>
    <row r="81" spans="1:68" s="18" customFormat="1" ht="93.6" customHeight="1" x14ac:dyDescent="0.2">
      <c r="A81" s="243" t="s">
        <v>205</v>
      </c>
      <c r="B81" s="416" t="s">
        <v>402</v>
      </c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8"/>
      <c r="P81" s="291"/>
      <c r="Q81" s="316"/>
      <c r="R81" s="306">
        <v>3</v>
      </c>
      <c r="S81" s="291"/>
      <c r="T81" s="290">
        <f>SUM(AF81,AI81,AL81,AO81,AR81,AU81,AX81,BA81)</f>
        <v>72</v>
      </c>
      <c r="U81" s="291"/>
      <c r="V81" s="306">
        <f>SUM(AG81,AJ81,AM81,AP81,AS81,AV81,AY81,BB81)</f>
        <v>36</v>
      </c>
      <c r="W81" s="320"/>
      <c r="X81" s="291">
        <v>18</v>
      </c>
      <c r="Y81" s="291"/>
      <c r="Z81" s="306"/>
      <c r="AA81" s="316"/>
      <c r="AB81" s="306">
        <v>18</v>
      </c>
      <c r="AC81" s="316"/>
      <c r="AD81" s="291"/>
      <c r="AE81" s="320"/>
      <c r="AF81" s="219"/>
      <c r="AG81" s="213"/>
      <c r="AH81" s="220"/>
      <c r="AI81" s="219"/>
      <c r="AJ81" s="213"/>
      <c r="AK81" s="220"/>
      <c r="AL81" s="219">
        <v>72</v>
      </c>
      <c r="AM81" s="213">
        <v>36</v>
      </c>
      <c r="AN81" s="220">
        <v>2</v>
      </c>
      <c r="AO81" s="219"/>
      <c r="AP81" s="213"/>
      <c r="AQ81" s="220"/>
      <c r="AR81" s="219"/>
      <c r="AS81" s="213"/>
      <c r="AT81" s="220"/>
      <c r="AU81" s="219"/>
      <c r="AV81" s="213"/>
      <c r="AW81" s="220"/>
      <c r="AX81" s="219"/>
      <c r="AY81" s="213"/>
      <c r="AZ81" s="220"/>
      <c r="BA81" s="219"/>
      <c r="BB81" s="213"/>
      <c r="BC81" s="216"/>
      <c r="BD81" s="355" t="s">
        <v>483</v>
      </c>
      <c r="BE81" s="356"/>
      <c r="BF81" s="356"/>
      <c r="BG81" s="356"/>
      <c r="BH81" s="356"/>
      <c r="BI81" s="357"/>
      <c r="BJ81" s="209">
        <f t="shared" si="3"/>
        <v>36</v>
      </c>
      <c r="BK81" s="72"/>
      <c r="BN81" s="14"/>
      <c r="BO81" s="14"/>
      <c r="BP81" s="14"/>
    </row>
    <row r="82" spans="1:68" s="18" customFormat="1" ht="32.450000000000003" customHeight="1" x14ac:dyDescent="0.2">
      <c r="A82" s="116" t="s">
        <v>117</v>
      </c>
      <c r="B82" s="379" t="s">
        <v>152</v>
      </c>
      <c r="C82" s="380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  <c r="O82" s="381"/>
      <c r="P82" s="291"/>
      <c r="Q82" s="291"/>
      <c r="R82" s="306"/>
      <c r="S82" s="291"/>
      <c r="T82" s="290"/>
      <c r="U82" s="291"/>
      <c r="V82" s="306"/>
      <c r="W82" s="320"/>
      <c r="X82" s="290"/>
      <c r="Y82" s="291"/>
      <c r="Z82" s="306"/>
      <c r="AA82" s="316"/>
      <c r="AB82" s="306"/>
      <c r="AC82" s="316"/>
      <c r="AD82" s="291"/>
      <c r="AE82" s="291"/>
      <c r="AF82" s="219"/>
      <c r="AG82" s="213"/>
      <c r="AH82" s="217"/>
      <c r="AI82" s="219"/>
      <c r="AJ82" s="213"/>
      <c r="AK82" s="217"/>
      <c r="AL82" s="219"/>
      <c r="AM82" s="213"/>
      <c r="AN82" s="217"/>
      <c r="AO82" s="219"/>
      <c r="AP82" s="213"/>
      <c r="AQ82" s="217"/>
      <c r="AR82" s="219"/>
      <c r="AS82" s="213"/>
      <c r="AT82" s="217"/>
      <c r="AU82" s="219"/>
      <c r="AV82" s="213"/>
      <c r="AW82" s="217"/>
      <c r="AX82" s="219"/>
      <c r="AY82" s="213"/>
      <c r="AZ82" s="217"/>
      <c r="BA82" s="219"/>
      <c r="BB82" s="213"/>
      <c r="BC82" s="216"/>
      <c r="BD82" s="304">
        <f>SUM(X82:AE82)</f>
        <v>0</v>
      </c>
      <c r="BE82" s="305"/>
      <c r="BF82" s="305"/>
      <c r="BG82" s="305"/>
      <c r="BH82" s="305"/>
      <c r="BI82" s="310"/>
      <c r="BJ82" s="209">
        <f t="shared" si="3"/>
        <v>0</v>
      </c>
      <c r="BK82" s="72"/>
      <c r="BN82" s="14"/>
      <c r="BO82" s="14"/>
      <c r="BP82" s="14"/>
    </row>
    <row r="83" spans="1:68" s="18" customFormat="1" ht="32.450000000000003" customHeight="1" x14ac:dyDescent="0.2">
      <c r="A83" s="71" t="s">
        <v>175</v>
      </c>
      <c r="B83" s="284" t="s">
        <v>182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6"/>
      <c r="P83" s="291"/>
      <c r="Q83" s="316"/>
      <c r="R83" s="306">
        <v>4</v>
      </c>
      <c r="S83" s="291"/>
      <c r="T83" s="290">
        <f t="shared" ref="T83:T86" si="17">SUM(AF83,AI83,AL83,AO83,AR83,AU83,AX83,BA83)</f>
        <v>108</v>
      </c>
      <c r="U83" s="291"/>
      <c r="V83" s="306">
        <f t="shared" ref="V83" si="18">SUM(AG83,AJ83,AM83,AP83,AS83,AV83,AY83,BB83)</f>
        <v>48</v>
      </c>
      <c r="W83" s="320"/>
      <c r="X83" s="291">
        <v>32</v>
      </c>
      <c r="Y83" s="291"/>
      <c r="Z83" s="306"/>
      <c r="AA83" s="316"/>
      <c r="AB83" s="306">
        <v>16</v>
      </c>
      <c r="AC83" s="316"/>
      <c r="AD83" s="291"/>
      <c r="AE83" s="320"/>
      <c r="AF83" s="219"/>
      <c r="AG83" s="213"/>
      <c r="AH83" s="214"/>
      <c r="AI83" s="212"/>
      <c r="AJ83" s="213"/>
      <c r="AK83" s="214"/>
      <c r="AL83" s="212"/>
      <c r="AM83" s="213"/>
      <c r="AN83" s="214"/>
      <c r="AO83" s="219">
        <v>108</v>
      </c>
      <c r="AP83" s="213">
        <v>48</v>
      </c>
      <c r="AQ83" s="220">
        <v>3</v>
      </c>
      <c r="AR83" s="219"/>
      <c r="AS83" s="213"/>
      <c r="AT83" s="220"/>
      <c r="AU83" s="212"/>
      <c r="AV83" s="213"/>
      <c r="AW83" s="214"/>
      <c r="AX83" s="219"/>
      <c r="AY83" s="213"/>
      <c r="AZ83" s="220"/>
      <c r="BA83" s="219"/>
      <c r="BB83" s="213"/>
      <c r="BC83" s="216"/>
      <c r="BD83" s="355" t="s">
        <v>134</v>
      </c>
      <c r="BE83" s="356"/>
      <c r="BF83" s="356"/>
      <c r="BG83" s="356"/>
      <c r="BH83" s="356"/>
      <c r="BI83" s="357"/>
      <c r="BJ83" s="209">
        <f t="shared" si="3"/>
        <v>48</v>
      </c>
      <c r="BK83" s="72"/>
      <c r="BN83" s="14"/>
      <c r="BO83" s="14"/>
      <c r="BP83" s="14"/>
    </row>
    <row r="84" spans="1:68" s="18" customFormat="1" ht="65.099999999999994" customHeight="1" x14ac:dyDescent="0.2">
      <c r="A84" s="71" t="s">
        <v>174</v>
      </c>
      <c r="B84" s="284" t="s">
        <v>452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6"/>
      <c r="P84" s="291"/>
      <c r="Q84" s="316"/>
      <c r="R84" s="306">
        <v>4</v>
      </c>
      <c r="S84" s="291"/>
      <c r="T84" s="290">
        <f t="shared" si="17"/>
        <v>100</v>
      </c>
      <c r="U84" s="291"/>
      <c r="V84" s="306">
        <v>36</v>
      </c>
      <c r="W84" s="320"/>
      <c r="X84" s="291">
        <v>22</v>
      </c>
      <c r="Y84" s="291"/>
      <c r="Z84" s="306"/>
      <c r="AA84" s="316"/>
      <c r="AB84" s="306">
        <v>14</v>
      </c>
      <c r="AC84" s="316"/>
      <c r="AD84" s="291"/>
      <c r="AE84" s="320"/>
      <c r="AF84" s="219"/>
      <c r="AG84" s="213"/>
      <c r="AH84" s="214"/>
      <c r="AI84" s="212"/>
      <c r="AJ84" s="213"/>
      <c r="AK84" s="214"/>
      <c r="AL84" s="212"/>
      <c r="AM84" s="213"/>
      <c r="AN84" s="214"/>
      <c r="AO84" s="219">
        <v>100</v>
      </c>
      <c r="AP84" s="213">
        <v>36</v>
      </c>
      <c r="AQ84" s="220">
        <v>3</v>
      </c>
      <c r="AR84" s="219"/>
      <c r="AS84" s="213"/>
      <c r="AT84" s="220"/>
      <c r="AU84" s="212"/>
      <c r="AV84" s="213"/>
      <c r="AW84" s="214"/>
      <c r="AX84" s="219"/>
      <c r="AY84" s="213"/>
      <c r="AZ84" s="220"/>
      <c r="BA84" s="219"/>
      <c r="BB84" s="213"/>
      <c r="BC84" s="216"/>
      <c r="BD84" s="355" t="s">
        <v>135</v>
      </c>
      <c r="BE84" s="356"/>
      <c r="BF84" s="356"/>
      <c r="BG84" s="356"/>
      <c r="BH84" s="356"/>
      <c r="BI84" s="357"/>
      <c r="BJ84" s="209">
        <f t="shared" si="3"/>
        <v>36</v>
      </c>
      <c r="BK84" s="72"/>
      <c r="BN84" s="14"/>
      <c r="BO84" s="14"/>
      <c r="BP84" s="14"/>
    </row>
    <row r="85" spans="1:68" s="18" customFormat="1" ht="62.25" customHeight="1" x14ac:dyDescent="0.2">
      <c r="A85" s="129" t="s">
        <v>176</v>
      </c>
      <c r="B85" s="292" t="s">
        <v>200</v>
      </c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4"/>
      <c r="P85" s="291"/>
      <c r="Q85" s="316"/>
      <c r="R85" s="306">
        <v>4</v>
      </c>
      <c r="S85" s="291"/>
      <c r="T85" s="290">
        <f t="shared" si="17"/>
        <v>108</v>
      </c>
      <c r="U85" s="291"/>
      <c r="V85" s="306">
        <f t="shared" ref="V85:V86" si="19">SUM(AG85,AJ85,AM85,AP85,AS85,AV85,AY85,BB85)</f>
        <v>50</v>
      </c>
      <c r="W85" s="320"/>
      <c r="X85" s="291">
        <v>26</v>
      </c>
      <c r="Y85" s="291"/>
      <c r="Z85" s="306"/>
      <c r="AA85" s="316"/>
      <c r="AB85" s="306">
        <v>24</v>
      </c>
      <c r="AC85" s="316"/>
      <c r="AD85" s="291"/>
      <c r="AE85" s="320"/>
      <c r="AF85" s="219"/>
      <c r="AG85" s="213"/>
      <c r="AH85" s="214"/>
      <c r="AI85" s="212"/>
      <c r="AJ85" s="213"/>
      <c r="AK85" s="214"/>
      <c r="AL85" s="212"/>
      <c r="AM85" s="213"/>
      <c r="AN85" s="214"/>
      <c r="AO85" s="212">
        <v>108</v>
      </c>
      <c r="AP85" s="213">
        <v>50</v>
      </c>
      <c r="AQ85" s="214">
        <v>3</v>
      </c>
      <c r="AR85" s="212"/>
      <c r="AS85" s="213"/>
      <c r="AT85" s="214"/>
      <c r="AU85" s="212"/>
      <c r="AV85" s="213"/>
      <c r="AW85" s="214"/>
      <c r="AX85" s="212"/>
      <c r="AY85" s="213"/>
      <c r="AZ85" s="214"/>
      <c r="BA85" s="212"/>
      <c r="BB85" s="213"/>
      <c r="BC85" s="218"/>
      <c r="BD85" s="355" t="s">
        <v>137</v>
      </c>
      <c r="BE85" s="356"/>
      <c r="BF85" s="356"/>
      <c r="BG85" s="356"/>
      <c r="BH85" s="356"/>
      <c r="BI85" s="357"/>
      <c r="BJ85" s="209">
        <f t="shared" si="3"/>
        <v>50</v>
      </c>
      <c r="BK85" s="72"/>
      <c r="BN85" s="14"/>
      <c r="BO85" s="14"/>
      <c r="BP85" s="14"/>
    </row>
    <row r="86" spans="1:68" s="18" customFormat="1" ht="32.450000000000003" customHeight="1" thickBot="1" x14ac:dyDescent="0.25">
      <c r="A86" s="208" t="s">
        <v>267</v>
      </c>
      <c r="B86" s="423" t="s">
        <v>268</v>
      </c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424"/>
      <c r="O86" s="425"/>
      <c r="P86" s="391"/>
      <c r="Q86" s="392"/>
      <c r="R86" s="393">
        <v>1</v>
      </c>
      <c r="S86" s="391"/>
      <c r="T86" s="401">
        <f t="shared" si="17"/>
        <v>108</v>
      </c>
      <c r="U86" s="391"/>
      <c r="V86" s="393">
        <f t="shared" si="19"/>
        <v>40</v>
      </c>
      <c r="W86" s="394"/>
      <c r="X86" s="391">
        <v>8</v>
      </c>
      <c r="Y86" s="391"/>
      <c r="Z86" s="393">
        <v>32</v>
      </c>
      <c r="AA86" s="392"/>
      <c r="AB86" s="393"/>
      <c r="AC86" s="392"/>
      <c r="AD86" s="391"/>
      <c r="AE86" s="391"/>
      <c r="AF86" s="224">
        <v>108</v>
      </c>
      <c r="AG86" s="215">
        <v>40</v>
      </c>
      <c r="AH86" s="240">
        <v>3</v>
      </c>
      <c r="AI86" s="224"/>
      <c r="AJ86" s="215"/>
      <c r="AK86" s="240"/>
      <c r="AL86" s="224"/>
      <c r="AM86" s="215"/>
      <c r="AN86" s="240"/>
      <c r="AO86" s="224"/>
      <c r="AP86" s="215"/>
      <c r="AQ86" s="240"/>
      <c r="AR86" s="224"/>
      <c r="AS86" s="215"/>
      <c r="AT86" s="240"/>
      <c r="AU86" s="224"/>
      <c r="AV86" s="215"/>
      <c r="AW86" s="240"/>
      <c r="AX86" s="224"/>
      <c r="AY86" s="215"/>
      <c r="AZ86" s="240"/>
      <c r="BA86" s="224"/>
      <c r="BB86" s="215"/>
      <c r="BC86" s="225"/>
      <c r="BD86" s="385" t="s">
        <v>138</v>
      </c>
      <c r="BE86" s="386"/>
      <c r="BF86" s="386"/>
      <c r="BG86" s="386"/>
      <c r="BH86" s="386"/>
      <c r="BI86" s="387"/>
      <c r="BJ86" s="209">
        <f t="shared" si="3"/>
        <v>40</v>
      </c>
      <c r="BM86" s="14"/>
      <c r="BN86" s="14"/>
      <c r="BO86" s="14"/>
    </row>
    <row r="87" spans="1:68" s="5" customFormat="1" ht="42.75" customHeight="1" x14ac:dyDescent="0.5">
      <c r="A87" s="101" t="s">
        <v>123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89"/>
      <c r="S87" s="89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71"/>
      <c r="AG87" s="168"/>
      <c r="AH87" s="168"/>
      <c r="AI87" s="422" t="s">
        <v>123</v>
      </c>
      <c r="AJ87" s="422"/>
      <c r="AK87" s="422"/>
      <c r="AL87" s="422"/>
      <c r="AM87" s="422"/>
      <c r="AN87" s="422"/>
      <c r="AO87" s="422"/>
      <c r="AP87" s="422"/>
      <c r="AQ87" s="422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0"/>
      <c r="BJ87" s="209">
        <f t="shared" si="3"/>
        <v>0</v>
      </c>
      <c r="BK87" s="102"/>
      <c r="BL87" s="102"/>
    </row>
    <row r="88" spans="1:68" s="5" customFormat="1" ht="43.5" customHeight="1" x14ac:dyDescent="0.5">
      <c r="A88" s="426" t="s">
        <v>422</v>
      </c>
      <c r="B88" s="426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6"/>
      <c r="Y88" s="90"/>
      <c r="Z88" s="90"/>
      <c r="AA88" s="90"/>
      <c r="AB88" s="90"/>
      <c r="AC88" s="90"/>
      <c r="AD88" s="168"/>
      <c r="AE88" s="171"/>
      <c r="AF88" s="168"/>
      <c r="AG88" s="168"/>
      <c r="AH88" s="168"/>
      <c r="AI88" s="427" t="s">
        <v>164</v>
      </c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10"/>
      <c r="BJ88" s="209">
        <f t="shared" si="3"/>
        <v>0</v>
      </c>
      <c r="BK88" s="102"/>
      <c r="BL88" s="102"/>
    </row>
    <row r="89" spans="1:68" s="5" customFormat="1" ht="30.75" customHeight="1" x14ac:dyDescent="0.5">
      <c r="A89" s="426"/>
      <c r="B89" s="426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6"/>
      <c r="Y89" s="90"/>
      <c r="Z89" s="90"/>
      <c r="AA89" s="90"/>
      <c r="AB89" s="90"/>
      <c r="AC89" s="90"/>
      <c r="AD89" s="168"/>
      <c r="AE89" s="171"/>
      <c r="AF89" s="168"/>
      <c r="AG89" s="168"/>
      <c r="AH89" s="168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10"/>
      <c r="BJ89" s="209">
        <f t="shared" si="3"/>
        <v>0</v>
      </c>
      <c r="BK89" s="102"/>
      <c r="BL89" s="102"/>
    </row>
    <row r="90" spans="1:68" s="5" customFormat="1" ht="47.25" customHeight="1" x14ac:dyDescent="0.5">
      <c r="A90" s="428"/>
      <c r="B90" s="428"/>
      <c r="C90" s="428"/>
      <c r="D90" s="428"/>
      <c r="E90" s="428"/>
      <c r="F90" s="428"/>
      <c r="G90" s="428"/>
      <c r="H90" s="429" t="s">
        <v>161</v>
      </c>
      <c r="I90" s="429"/>
      <c r="J90" s="429"/>
      <c r="K90" s="429"/>
      <c r="L90" s="429"/>
      <c r="M90" s="429"/>
      <c r="N90" s="429"/>
      <c r="O90" s="429"/>
      <c r="P90" s="429"/>
      <c r="Q90" s="429"/>
      <c r="R90" s="91"/>
      <c r="S90" s="91"/>
      <c r="T90" s="91"/>
      <c r="U90" s="91"/>
      <c r="V90" s="168"/>
      <c r="W90" s="168"/>
      <c r="X90" s="168"/>
      <c r="Y90" s="168"/>
      <c r="Z90" s="168"/>
      <c r="AA90" s="168"/>
      <c r="AB90" s="168"/>
      <c r="AC90" s="168"/>
      <c r="AD90" s="168"/>
      <c r="AE90" s="171"/>
      <c r="AF90" s="168"/>
      <c r="AG90" s="168"/>
      <c r="AH90" s="168"/>
      <c r="AI90" s="159"/>
      <c r="AJ90" s="170"/>
      <c r="AK90" s="170"/>
      <c r="AL90" s="170"/>
      <c r="AM90" s="170"/>
      <c r="AN90" s="170"/>
      <c r="AO90" s="170"/>
      <c r="AP90" s="429" t="s">
        <v>165</v>
      </c>
      <c r="AQ90" s="429"/>
      <c r="AR90" s="429"/>
      <c r="AS90" s="429"/>
      <c r="AT90" s="429"/>
      <c r="AU90" s="429"/>
      <c r="AV90" s="429"/>
      <c r="AW90" s="429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168"/>
      <c r="BI90" s="10"/>
      <c r="BJ90" s="209">
        <f t="shared" si="3"/>
        <v>0</v>
      </c>
      <c r="BK90" s="102"/>
      <c r="BL90" s="102"/>
    </row>
    <row r="91" spans="1:68" s="5" customFormat="1" ht="36" customHeight="1" x14ac:dyDescent="0.5">
      <c r="A91" s="430"/>
      <c r="B91" s="430"/>
      <c r="C91" s="430"/>
      <c r="D91" s="430"/>
      <c r="E91" s="430"/>
      <c r="F91" s="430"/>
      <c r="G91" s="430"/>
      <c r="H91" s="431">
        <v>2022</v>
      </c>
      <c r="I91" s="431"/>
      <c r="J91" s="431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71"/>
      <c r="AF91" s="168"/>
      <c r="AG91" s="168"/>
      <c r="AH91" s="168"/>
      <c r="AI91" s="432" t="s">
        <v>160</v>
      </c>
      <c r="AJ91" s="432"/>
      <c r="AK91" s="432"/>
      <c r="AL91" s="432"/>
      <c r="AM91" s="432"/>
      <c r="AN91" s="432"/>
      <c r="AO91" s="432"/>
      <c r="AP91" s="103" t="s">
        <v>444</v>
      </c>
      <c r="AQ91" s="103"/>
      <c r="AR91" s="103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168"/>
      <c r="BH91" s="168"/>
      <c r="BI91" s="10"/>
      <c r="BJ91" s="209">
        <f t="shared" si="3"/>
        <v>0</v>
      </c>
      <c r="BK91" s="102"/>
      <c r="BL91" s="102"/>
    </row>
    <row r="92" spans="1:68" s="5" customFormat="1" ht="22.5" customHeight="1" x14ac:dyDescent="0.5">
      <c r="A92" s="171"/>
      <c r="B92" s="171"/>
      <c r="C92" s="171"/>
      <c r="D92" s="171"/>
      <c r="E92" s="171"/>
      <c r="F92" s="171"/>
      <c r="G92" s="171"/>
      <c r="H92" s="161"/>
      <c r="I92" s="161"/>
      <c r="J92" s="161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71"/>
      <c r="AF92" s="168"/>
      <c r="AG92" s="168"/>
      <c r="AH92" s="168"/>
      <c r="AI92" s="104"/>
      <c r="AJ92" s="104"/>
      <c r="AK92" s="104"/>
      <c r="AL92" s="104"/>
      <c r="AM92" s="104"/>
      <c r="AN92" s="104"/>
      <c r="AO92" s="104"/>
      <c r="AP92" s="161"/>
      <c r="AQ92" s="161"/>
      <c r="AR92" s="16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168"/>
      <c r="BH92" s="168"/>
      <c r="BI92" s="10"/>
      <c r="BJ92" s="209">
        <f t="shared" si="3"/>
        <v>0</v>
      </c>
      <c r="BK92" s="102"/>
      <c r="BL92" s="102"/>
    </row>
    <row r="93" spans="1:68" s="5" customFormat="1" ht="28.35" customHeight="1" x14ac:dyDescent="0.45">
      <c r="A93" s="174"/>
      <c r="B93" s="174"/>
      <c r="C93" s="174"/>
      <c r="D93" s="174"/>
      <c r="E93" s="174"/>
      <c r="F93" s="174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05"/>
      <c r="W93" s="105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106"/>
      <c r="AL93" s="175"/>
      <c r="AM93" s="107"/>
      <c r="AN93" s="175"/>
      <c r="AO93" s="175"/>
      <c r="AP93" s="175"/>
      <c r="AQ93" s="11"/>
      <c r="AR93" s="11"/>
      <c r="AS93" s="175"/>
      <c r="AT93" s="175"/>
      <c r="AU93" s="175"/>
      <c r="AV93" s="175"/>
      <c r="AW93" s="175"/>
      <c r="AX93" s="175"/>
      <c r="AY93" s="178"/>
      <c r="AZ93" s="178"/>
      <c r="BA93" s="178"/>
      <c r="BB93" s="178"/>
      <c r="BC93" s="178"/>
      <c r="BD93" s="178"/>
      <c r="BE93" s="105"/>
      <c r="BF93" s="105"/>
      <c r="BG93" s="105"/>
      <c r="BH93" s="105"/>
      <c r="BI93" s="102"/>
      <c r="BJ93" s="209">
        <f t="shared" si="3"/>
        <v>0</v>
      </c>
      <c r="BK93" s="102"/>
      <c r="BL93" s="102"/>
    </row>
    <row r="94" spans="1:68" s="5" customFormat="1" ht="36.75" customHeight="1" x14ac:dyDescent="0.5">
      <c r="A94" s="13" t="s">
        <v>448</v>
      </c>
      <c r="B94" s="108"/>
      <c r="C94" s="108"/>
      <c r="D94" s="108"/>
      <c r="E94" s="108"/>
      <c r="F94" s="108"/>
      <c r="G94" s="168"/>
      <c r="H94" s="93"/>
      <c r="I94" s="93"/>
      <c r="J94" s="93"/>
      <c r="K94" s="93"/>
      <c r="L94" s="93"/>
      <c r="M94" s="93"/>
      <c r="N94" s="168"/>
      <c r="O94" s="168"/>
      <c r="P94" s="168"/>
      <c r="Q94" s="168"/>
      <c r="R94" s="168"/>
      <c r="S94" s="168"/>
      <c r="T94" s="168"/>
      <c r="U94" s="16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82"/>
      <c r="AL94" s="168"/>
      <c r="AM94" s="169"/>
      <c r="AN94" s="168"/>
      <c r="AO94" s="168"/>
      <c r="AP94" s="168"/>
      <c r="AW94" s="93"/>
      <c r="AX94" s="168"/>
      <c r="AY94" s="168"/>
      <c r="AZ94" s="168"/>
      <c r="BA94" s="168"/>
      <c r="BB94" s="168"/>
      <c r="BC94" s="168"/>
      <c r="BD94" s="168"/>
      <c r="BI94" s="102"/>
      <c r="BJ94" s="209">
        <f t="shared" si="3"/>
        <v>0</v>
      </c>
      <c r="BK94" s="102"/>
      <c r="BL94" s="102"/>
    </row>
    <row r="95" spans="1:68" s="5" customFormat="1" ht="28.35" customHeight="1" thickBot="1" x14ac:dyDescent="0.5">
      <c r="A95" s="109"/>
      <c r="B95" s="109"/>
      <c r="C95" s="109"/>
      <c r="D95" s="109"/>
      <c r="E95" s="109"/>
      <c r="F95" s="109"/>
      <c r="G95" s="178"/>
      <c r="H95" s="106"/>
      <c r="I95" s="106"/>
      <c r="J95" s="106"/>
      <c r="K95" s="106"/>
      <c r="L95" s="106"/>
      <c r="M95" s="106"/>
      <c r="N95" s="178"/>
      <c r="O95" s="178"/>
      <c r="P95" s="178"/>
      <c r="Q95" s="178"/>
      <c r="R95" s="178"/>
      <c r="S95" s="178"/>
      <c r="T95" s="178"/>
      <c r="U95" s="178"/>
      <c r="V95" s="105"/>
      <c r="W95" s="105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4"/>
      <c r="AL95" s="178"/>
      <c r="AM95" s="110"/>
      <c r="AN95" s="178"/>
      <c r="AO95" s="178"/>
      <c r="AP95" s="178"/>
      <c r="AW95" s="106"/>
      <c r="AX95" s="178"/>
      <c r="AY95" s="178"/>
      <c r="AZ95" s="178"/>
      <c r="BA95" s="178"/>
      <c r="BB95" s="178"/>
      <c r="BC95" s="178"/>
      <c r="BD95" s="178"/>
      <c r="BE95" s="105"/>
      <c r="BF95" s="105"/>
      <c r="BG95" s="105"/>
      <c r="BH95" s="105"/>
      <c r="BI95" s="102"/>
      <c r="BJ95" s="209">
        <f t="shared" si="3"/>
        <v>0</v>
      </c>
      <c r="BK95" s="102"/>
      <c r="BL95" s="102"/>
    </row>
    <row r="96" spans="1:68" s="3" customFormat="1" ht="36.75" customHeight="1" thickBot="1" x14ac:dyDescent="0.5">
      <c r="A96" s="275" t="s">
        <v>96</v>
      </c>
      <c r="B96" s="266" t="s">
        <v>392</v>
      </c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8"/>
      <c r="P96" s="337" t="s">
        <v>8</v>
      </c>
      <c r="Q96" s="258"/>
      <c r="R96" s="251" t="s">
        <v>9</v>
      </c>
      <c r="S96" s="337"/>
      <c r="T96" s="263" t="s">
        <v>10</v>
      </c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5"/>
      <c r="AF96" s="347" t="s">
        <v>34</v>
      </c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433" t="s">
        <v>97</v>
      </c>
      <c r="BE96" s="434"/>
      <c r="BF96" s="434"/>
      <c r="BG96" s="434"/>
      <c r="BH96" s="434"/>
      <c r="BI96" s="435"/>
      <c r="BJ96" s="209">
        <f t="shared" si="3"/>
        <v>0</v>
      </c>
      <c r="BK96" s="131"/>
      <c r="BN96" s="16"/>
      <c r="BO96" s="16"/>
      <c r="BP96" s="16"/>
    </row>
    <row r="97" spans="1:68" s="3" customFormat="1" ht="36.75" customHeight="1" thickBot="1" x14ac:dyDescent="0.5">
      <c r="A97" s="335"/>
      <c r="B97" s="269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1"/>
      <c r="P97" s="338"/>
      <c r="Q97" s="260"/>
      <c r="R97" s="253"/>
      <c r="S97" s="338"/>
      <c r="T97" s="259" t="s">
        <v>5</v>
      </c>
      <c r="U97" s="338"/>
      <c r="V97" s="251" t="s">
        <v>11</v>
      </c>
      <c r="W97" s="252"/>
      <c r="X97" s="281" t="s">
        <v>12</v>
      </c>
      <c r="Y97" s="282"/>
      <c r="Z97" s="282"/>
      <c r="AA97" s="282"/>
      <c r="AB97" s="282"/>
      <c r="AC97" s="282"/>
      <c r="AD97" s="282"/>
      <c r="AE97" s="283"/>
      <c r="AF97" s="358" t="s">
        <v>14</v>
      </c>
      <c r="AG97" s="344"/>
      <c r="AH97" s="344"/>
      <c r="AI97" s="344"/>
      <c r="AJ97" s="344"/>
      <c r="AK97" s="345"/>
      <c r="AL97" s="358" t="s">
        <v>15</v>
      </c>
      <c r="AM97" s="344"/>
      <c r="AN97" s="344"/>
      <c r="AO97" s="344"/>
      <c r="AP97" s="344"/>
      <c r="AQ97" s="345"/>
      <c r="AR97" s="358" t="s">
        <v>16</v>
      </c>
      <c r="AS97" s="344"/>
      <c r="AT97" s="344"/>
      <c r="AU97" s="344"/>
      <c r="AV97" s="344"/>
      <c r="AW97" s="345"/>
      <c r="AX97" s="358" t="s">
        <v>153</v>
      </c>
      <c r="AY97" s="344"/>
      <c r="AZ97" s="344"/>
      <c r="BA97" s="344"/>
      <c r="BB97" s="344"/>
      <c r="BC97" s="346"/>
      <c r="BD97" s="436"/>
      <c r="BE97" s="437"/>
      <c r="BF97" s="437"/>
      <c r="BG97" s="437"/>
      <c r="BH97" s="437"/>
      <c r="BI97" s="438"/>
      <c r="BJ97" s="209">
        <f t="shared" si="3"/>
        <v>0</v>
      </c>
      <c r="BK97" s="131"/>
      <c r="BN97" s="16"/>
      <c r="BO97" s="16"/>
      <c r="BP97" s="16"/>
    </row>
    <row r="98" spans="1:68" s="3" customFormat="1" ht="62.25" customHeight="1" thickBot="1" x14ac:dyDescent="0.5">
      <c r="A98" s="335"/>
      <c r="B98" s="269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1"/>
      <c r="P98" s="338"/>
      <c r="Q98" s="260"/>
      <c r="R98" s="253"/>
      <c r="S98" s="338"/>
      <c r="T98" s="259"/>
      <c r="U98" s="338"/>
      <c r="V98" s="253"/>
      <c r="W98" s="338"/>
      <c r="X98" s="341" t="s">
        <v>13</v>
      </c>
      <c r="Y98" s="258"/>
      <c r="Z98" s="331" t="s">
        <v>98</v>
      </c>
      <c r="AA98" s="258"/>
      <c r="AB98" s="331" t="s">
        <v>99</v>
      </c>
      <c r="AC98" s="258"/>
      <c r="AD98" s="337" t="s">
        <v>70</v>
      </c>
      <c r="AE98" s="252"/>
      <c r="AF98" s="343" t="s">
        <v>149</v>
      </c>
      <c r="AG98" s="344"/>
      <c r="AH98" s="345"/>
      <c r="AI98" s="343" t="s">
        <v>433</v>
      </c>
      <c r="AJ98" s="344"/>
      <c r="AK98" s="345"/>
      <c r="AL98" s="343" t="s">
        <v>172</v>
      </c>
      <c r="AM98" s="344"/>
      <c r="AN98" s="345"/>
      <c r="AO98" s="343" t="s">
        <v>173</v>
      </c>
      <c r="AP98" s="344"/>
      <c r="AQ98" s="345"/>
      <c r="AR98" s="343" t="s">
        <v>150</v>
      </c>
      <c r="AS98" s="344"/>
      <c r="AT98" s="345"/>
      <c r="AU98" s="343" t="s">
        <v>151</v>
      </c>
      <c r="AV98" s="344"/>
      <c r="AW98" s="345"/>
      <c r="AX98" s="343" t="s">
        <v>180</v>
      </c>
      <c r="AY98" s="344"/>
      <c r="AZ98" s="345"/>
      <c r="BA98" s="343" t="s">
        <v>204</v>
      </c>
      <c r="BB98" s="344"/>
      <c r="BC98" s="346"/>
      <c r="BD98" s="436"/>
      <c r="BE98" s="437"/>
      <c r="BF98" s="437"/>
      <c r="BG98" s="437"/>
      <c r="BH98" s="437"/>
      <c r="BI98" s="438"/>
      <c r="BJ98" s="209">
        <f t="shared" ref="BJ98:BJ136" si="20">SUM(X98:AE98)</f>
        <v>0</v>
      </c>
      <c r="BK98" s="131"/>
      <c r="BN98" s="16"/>
      <c r="BO98" s="16"/>
      <c r="BP98" s="16"/>
    </row>
    <row r="99" spans="1:68" s="3" customFormat="1" ht="141.6" customHeight="1" thickBot="1" x14ac:dyDescent="0.5">
      <c r="A99" s="336"/>
      <c r="B99" s="272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4"/>
      <c r="P99" s="339"/>
      <c r="Q99" s="262"/>
      <c r="R99" s="255"/>
      <c r="S99" s="339"/>
      <c r="T99" s="261"/>
      <c r="U99" s="339"/>
      <c r="V99" s="255"/>
      <c r="W99" s="339"/>
      <c r="X99" s="261"/>
      <c r="Y99" s="262"/>
      <c r="Z99" s="255"/>
      <c r="AA99" s="262"/>
      <c r="AB99" s="255"/>
      <c r="AC99" s="262"/>
      <c r="AD99" s="339"/>
      <c r="AE99" s="256"/>
      <c r="AF99" s="61" t="s">
        <v>3</v>
      </c>
      <c r="AG99" s="62" t="s">
        <v>17</v>
      </c>
      <c r="AH99" s="63" t="s">
        <v>18</v>
      </c>
      <c r="AI99" s="61" t="s">
        <v>3</v>
      </c>
      <c r="AJ99" s="62" t="s">
        <v>17</v>
      </c>
      <c r="AK99" s="63" t="s">
        <v>18</v>
      </c>
      <c r="AL99" s="61" t="s">
        <v>3</v>
      </c>
      <c r="AM99" s="62" t="s">
        <v>17</v>
      </c>
      <c r="AN99" s="63" t="s">
        <v>18</v>
      </c>
      <c r="AO99" s="61" t="s">
        <v>3</v>
      </c>
      <c r="AP99" s="62" t="s">
        <v>17</v>
      </c>
      <c r="AQ99" s="63" t="s">
        <v>18</v>
      </c>
      <c r="AR99" s="64" t="s">
        <v>3</v>
      </c>
      <c r="AS99" s="62" t="s">
        <v>17</v>
      </c>
      <c r="AT99" s="65" t="s">
        <v>18</v>
      </c>
      <c r="AU99" s="245" t="s">
        <v>3</v>
      </c>
      <c r="AV99" s="62" t="s">
        <v>17</v>
      </c>
      <c r="AW99" s="244" t="s">
        <v>18</v>
      </c>
      <c r="AX99" s="64" t="s">
        <v>3</v>
      </c>
      <c r="AY99" s="62" t="s">
        <v>17</v>
      </c>
      <c r="AZ99" s="65" t="s">
        <v>18</v>
      </c>
      <c r="BA99" s="64" t="s">
        <v>3</v>
      </c>
      <c r="BB99" s="62" t="s">
        <v>17</v>
      </c>
      <c r="BC99" s="149" t="s">
        <v>18</v>
      </c>
      <c r="BD99" s="439"/>
      <c r="BE99" s="440"/>
      <c r="BF99" s="440"/>
      <c r="BG99" s="440"/>
      <c r="BH99" s="440"/>
      <c r="BI99" s="441"/>
      <c r="BJ99" s="209">
        <f t="shared" si="20"/>
        <v>0</v>
      </c>
      <c r="BK99" s="131"/>
      <c r="BN99" s="16"/>
      <c r="BO99" s="16"/>
      <c r="BP99" s="16"/>
    </row>
    <row r="100" spans="1:68" s="180" customFormat="1" ht="33.950000000000003" customHeight="1" x14ac:dyDescent="0.2">
      <c r="A100" s="560" t="s">
        <v>269</v>
      </c>
      <c r="B100" s="407" t="s">
        <v>259</v>
      </c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9"/>
      <c r="P100" s="359">
        <v>1</v>
      </c>
      <c r="Q100" s="327"/>
      <c r="R100" s="340">
        <v>2</v>
      </c>
      <c r="S100" s="359"/>
      <c r="T100" s="374">
        <f>SUM(AF100,AI100,AL100,AO100,AR100,AU100,AX100,BA100)</f>
        <v>216</v>
      </c>
      <c r="U100" s="359"/>
      <c r="V100" s="340">
        <f>SUM(AG100,AJ100,AM100,AP100,AS100,AV100,AY100,BB100)</f>
        <v>100</v>
      </c>
      <c r="W100" s="360"/>
      <c r="X100" s="359">
        <v>44</v>
      </c>
      <c r="Y100" s="359"/>
      <c r="Z100" s="340">
        <v>56</v>
      </c>
      <c r="AA100" s="327"/>
      <c r="AB100" s="340"/>
      <c r="AC100" s="327"/>
      <c r="AD100" s="359"/>
      <c r="AE100" s="359"/>
      <c r="AF100" s="226">
        <v>108</v>
      </c>
      <c r="AG100" s="210">
        <v>38</v>
      </c>
      <c r="AH100" s="234">
        <v>3</v>
      </c>
      <c r="AI100" s="226">
        <v>108</v>
      </c>
      <c r="AJ100" s="210">
        <v>62</v>
      </c>
      <c r="AK100" s="234">
        <v>3</v>
      </c>
      <c r="AL100" s="226"/>
      <c r="AM100" s="210"/>
      <c r="AN100" s="234"/>
      <c r="AO100" s="226"/>
      <c r="AP100" s="210"/>
      <c r="AQ100" s="234"/>
      <c r="AR100" s="227"/>
      <c r="AS100" s="210"/>
      <c r="AT100" s="234"/>
      <c r="AU100" s="226"/>
      <c r="AV100" s="210"/>
      <c r="AW100" s="234"/>
      <c r="AX100" s="226"/>
      <c r="AY100" s="210"/>
      <c r="AZ100" s="234"/>
      <c r="BA100" s="226"/>
      <c r="BB100" s="210"/>
      <c r="BC100" s="227"/>
      <c r="BD100" s="568" t="s">
        <v>458</v>
      </c>
      <c r="BE100" s="329"/>
      <c r="BF100" s="329"/>
      <c r="BG100" s="329"/>
      <c r="BH100" s="329"/>
      <c r="BI100" s="569"/>
      <c r="BJ100" s="209">
        <f t="shared" si="20"/>
        <v>100</v>
      </c>
    </row>
    <row r="101" spans="1:68" s="180" customFormat="1" ht="65.099999999999994" customHeight="1" x14ac:dyDescent="0.2">
      <c r="A101" s="561"/>
      <c r="B101" s="388" t="s">
        <v>260</v>
      </c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90"/>
      <c r="P101" s="291"/>
      <c r="Q101" s="316"/>
      <c r="R101" s="306"/>
      <c r="S101" s="291"/>
      <c r="T101" s="290">
        <f>SUM(AF101,AI101,AL101,AO101,AR101,AU101,AX101,BA101)</f>
        <v>40</v>
      </c>
      <c r="U101" s="291"/>
      <c r="V101" s="306">
        <f>SUM(AG101,AJ101,AM101,AP101,AS101,AV101,AY101,BB101)</f>
        <v>0</v>
      </c>
      <c r="W101" s="320"/>
      <c r="X101" s="291"/>
      <c r="Y101" s="291"/>
      <c r="Z101" s="306"/>
      <c r="AA101" s="316"/>
      <c r="AB101" s="306"/>
      <c r="AC101" s="316"/>
      <c r="AD101" s="291"/>
      <c r="AE101" s="291"/>
      <c r="AF101" s="219"/>
      <c r="AG101" s="213"/>
      <c r="AH101" s="220"/>
      <c r="AI101" s="219">
        <v>40</v>
      </c>
      <c r="AJ101" s="213"/>
      <c r="AK101" s="220">
        <v>1</v>
      </c>
      <c r="AL101" s="219"/>
      <c r="AM101" s="213"/>
      <c r="AN101" s="220"/>
      <c r="AO101" s="219"/>
      <c r="AP101" s="213"/>
      <c r="AQ101" s="220"/>
      <c r="AR101" s="216"/>
      <c r="AS101" s="213"/>
      <c r="AT101" s="220"/>
      <c r="AU101" s="219"/>
      <c r="AV101" s="213"/>
      <c r="AW101" s="220"/>
      <c r="AX101" s="219"/>
      <c r="AY101" s="213"/>
      <c r="AZ101" s="220"/>
      <c r="BA101" s="219"/>
      <c r="BB101" s="213"/>
      <c r="BC101" s="216"/>
      <c r="BD101" s="355" t="s">
        <v>378</v>
      </c>
      <c r="BE101" s="356"/>
      <c r="BF101" s="356"/>
      <c r="BG101" s="356"/>
      <c r="BH101" s="356"/>
      <c r="BI101" s="357"/>
      <c r="BJ101" s="209">
        <f t="shared" si="20"/>
        <v>0</v>
      </c>
    </row>
    <row r="102" spans="1:68" s="18" customFormat="1" ht="33.950000000000003" customHeight="1" x14ac:dyDescent="0.2">
      <c r="A102" s="116" t="s">
        <v>273</v>
      </c>
      <c r="B102" s="442" t="s">
        <v>274</v>
      </c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4"/>
      <c r="P102" s="405"/>
      <c r="Q102" s="396"/>
      <c r="R102" s="395"/>
      <c r="S102" s="405"/>
      <c r="T102" s="406"/>
      <c r="U102" s="405"/>
      <c r="V102" s="395"/>
      <c r="W102" s="397"/>
      <c r="X102" s="406"/>
      <c r="Y102" s="405"/>
      <c r="Z102" s="395"/>
      <c r="AA102" s="396"/>
      <c r="AB102" s="395"/>
      <c r="AC102" s="396"/>
      <c r="AD102" s="405"/>
      <c r="AE102" s="405"/>
      <c r="AF102" s="228"/>
      <c r="AG102" s="231"/>
      <c r="AH102" s="235"/>
      <c r="AI102" s="228"/>
      <c r="AJ102" s="231"/>
      <c r="AK102" s="235"/>
      <c r="AL102" s="228"/>
      <c r="AM102" s="231"/>
      <c r="AN102" s="235"/>
      <c r="AO102" s="228"/>
      <c r="AP102" s="231"/>
      <c r="AQ102" s="235"/>
      <c r="AR102" s="228"/>
      <c r="AS102" s="231"/>
      <c r="AT102" s="235"/>
      <c r="AU102" s="228"/>
      <c r="AV102" s="231"/>
      <c r="AW102" s="235"/>
      <c r="AX102" s="228"/>
      <c r="AY102" s="231"/>
      <c r="AZ102" s="235"/>
      <c r="BA102" s="228"/>
      <c r="BB102" s="231"/>
      <c r="BC102" s="229"/>
      <c r="BD102" s="543">
        <f>SUM(X102:AE102)</f>
        <v>0</v>
      </c>
      <c r="BE102" s="544"/>
      <c r="BF102" s="544"/>
      <c r="BG102" s="544"/>
      <c r="BH102" s="544"/>
      <c r="BI102" s="545"/>
      <c r="BJ102" s="209">
        <f t="shared" si="20"/>
        <v>0</v>
      </c>
      <c r="BM102" s="14"/>
      <c r="BN102" s="14"/>
      <c r="BO102" s="14"/>
    </row>
    <row r="103" spans="1:68" s="18" customFormat="1" ht="33.950000000000003" customHeight="1" x14ac:dyDescent="0.2">
      <c r="A103" s="112" t="s">
        <v>275</v>
      </c>
      <c r="B103" s="292" t="s">
        <v>276</v>
      </c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  <c r="O103" s="294"/>
      <c r="P103" s="291"/>
      <c r="Q103" s="316"/>
      <c r="R103" s="306">
        <v>3</v>
      </c>
      <c r="S103" s="291"/>
      <c r="T103" s="290">
        <f>SUM(AF103,AI103,AL103,AO103,AR103,AU103,AX103,BA103)</f>
        <v>108</v>
      </c>
      <c r="U103" s="291"/>
      <c r="V103" s="306">
        <f>SUM(AG103,AJ103,AM103,AP103,AS103,AV103,AY103,BB103)</f>
        <v>48</v>
      </c>
      <c r="W103" s="320"/>
      <c r="X103" s="405">
        <v>16</v>
      </c>
      <c r="Y103" s="405"/>
      <c r="Z103" s="395">
        <v>32</v>
      </c>
      <c r="AA103" s="396"/>
      <c r="AB103" s="306"/>
      <c r="AC103" s="316"/>
      <c r="AD103" s="291"/>
      <c r="AE103" s="291"/>
      <c r="AF103" s="219"/>
      <c r="AG103" s="213"/>
      <c r="AH103" s="220"/>
      <c r="AI103" s="219"/>
      <c r="AJ103" s="213"/>
      <c r="AK103" s="220"/>
      <c r="AL103" s="219">
        <v>108</v>
      </c>
      <c r="AM103" s="213">
        <v>48</v>
      </c>
      <c r="AN103" s="220">
        <v>3</v>
      </c>
      <c r="AO103" s="219"/>
      <c r="AP103" s="213"/>
      <c r="AQ103" s="220"/>
      <c r="AR103" s="219"/>
      <c r="AS103" s="213"/>
      <c r="AT103" s="220"/>
      <c r="AU103" s="219"/>
      <c r="AV103" s="213"/>
      <c r="AW103" s="220"/>
      <c r="AX103" s="219"/>
      <c r="AY103" s="213"/>
      <c r="AZ103" s="220"/>
      <c r="BA103" s="219"/>
      <c r="BB103" s="213"/>
      <c r="BC103" s="216"/>
      <c r="BD103" s="355" t="s">
        <v>331</v>
      </c>
      <c r="BE103" s="356"/>
      <c r="BF103" s="356"/>
      <c r="BG103" s="356"/>
      <c r="BH103" s="356"/>
      <c r="BI103" s="357"/>
      <c r="BJ103" s="209">
        <f t="shared" si="20"/>
        <v>48</v>
      </c>
      <c r="BM103" s="14"/>
      <c r="BN103" s="14"/>
      <c r="BO103" s="14"/>
    </row>
    <row r="104" spans="1:68" s="18" customFormat="1" ht="33.950000000000003" customHeight="1" x14ac:dyDescent="0.2">
      <c r="A104" s="112" t="s">
        <v>277</v>
      </c>
      <c r="B104" s="292" t="s">
        <v>278</v>
      </c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4"/>
      <c r="P104" s="291"/>
      <c r="Q104" s="316"/>
      <c r="R104" s="306">
        <v>3</v>
      </c>
      <c r="S104" s="291"/>
      <c r="T104" s="290">
        <f>SUM(AF104,AI104,AL104,AO104,AR104,AU104,AX104,BA104)</f>
        <v>108</v>
      </c>
      <c r="U104" s="291"/>
      <c r="V104" s="306">
        <f>SUM(AG104,AJ104,AM104,AP104,AS104,AV104,AY104,BB104)</f>
        <v>48</v>
      </c>
      <c r="W104" s="320"/>
      <c r="X104" s="405">
        <v>16</v>
      </c>
      <c r="Y104" s="405"/>
      <c r="Z104" s="395">
        <v>32</v>
      </c>
      <c r="AA104" s="396"/>
      <c r="AB104" s="395"/>
      <c r="AC104" s="396"/>
      <c r="AD104" s="405"/>
      <c r="AE104" s="405"/>
      <c r="AF104" s="219"/>
      <c r="AG104" s="213"/>
      <c r="AH104" s="220"/>
      <c r="AI104" s="219"/>
      <c r="AJ104" s="213"/>
      <c r="AK104" s="220"/>
      <c r="AL104" s="219">
        <v>108</v>
      </c>
      <c r="AM104" s="213">
        <v>48</v>
      </c>
      <c r="AN104" s="220">
        <v>3</v>
      </c>
      <c r="AO104" s="219"/>
      <c r="AP104" s="213"/>
      <c r="AQ104" s="220"/>
      <c r="AR104" s="219"/>
      <c r="AS104" s="213"/>
      <c r="AT104" s="220"/>
      <c r="AU104" s="219"/>
      <c r="AV104" s="213"/>
      <c r="AW104" s="220"/>
      <c r="AX104" s="219"/>
      <c r="AY104" s="213"/>
      <c r="AZ104" s="220"/>
      <c r="BA104" s="219"/>
      <c r="BB104" s="213"/>
      <c r="BC104" s="216"/>
      <c r="BD104" s="355" t="s">
        <v>332</v>
      </c>
      <c r="BE104" s="356"/>
      <c r="BF104" s="356"/>
      <c r="BG104" s="356"/>
      <c r="BH104" s="356"/>
      <c r="BI104" s="357"/>
      <c r="BJ104" s="209">
        <f t="shared" si="20"/>
        <v>48</v>
      </c>
      <c r="BM104" s="14"/>
      <c r="BN104" s="14"/>
      <c r="BO104" s="14"/>
    </row>
    <row r="105" spans="1:68" s="18" customFormat="1" ht="33.950000000000003" customHeight="1" x14ac:dyDescent="0.2">
      <c r="A105" s="112" t="s">
        <v>457</v>
      </c>
      <c r="B105" s="292" t="s">
        <v>279</v>
      </c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4"/>
      <c r="P105" s="291"/>
      <c r="Q105" s="316"/>
      <c r="R105" s="306">
        <v>3</v>
      </c>
      <c r="S105" s="291"/>
      <c r="T105" s="290">
        <f>SUM(AF105,AI105,AL105,AO105,AR105,AU105,AX105,BA105)</f>
        <v>108</v>
      </c>
      <c r="U105" s="291"/>
      <c r="V105" s="306">
        <f>SUM(AG105,AJ105,AM105,AP105,AS105,AV105,AY105,BB105)</f>
        <v>48</v>
      </c>
      <c r="W105" s="320"/>
      <c r="X105" s="291">
        <v>16</v>
      </c>
      <c r="Y105" s="291"/>
      <c r="Z105" s="306">
        <v>32</v>
      </c>
      <c r="AA105" s="316"/>
      <c r="AB105" s="306"/>
      <c r="AC105" s="316"/>
      <c r="AD105" s="291"/>
      <c r="AE105" s="291"/>
      <c r="AF105" s="219"/>
      <c r="AG105" s="213"/>
      <c r="AH105" s="220"/>
      <c r="AI105" s="219"/>
      <c r="AJ105" s="213"/>
      <c r="AK105" s="220"/>
      <c r="AL105" s="219">
        <v>108</v>
      </c>
      <c r="AM105" s="213">
        <v>48</v>
      </c>
      <c r="AN105" s="220">
        <v>3</v>
      </c>
      <c r="AO105" s="219"/>
      <c r="AP105" s="213"/>
      <c r="AQ105" s="220"/>
      <c r="AR105" s="219"/>
      <c r="AS105" s="213"/>
      <c r="AT105" s="220"/>
      <c r="AU105" s="219"/>
      <c r="AV105" s="213"/>
      <c r="AW105" s="220"/>
      <c r="AX105" s="219"/>
      <c r="AY105" s="213"/>
      <c r="AZ105" s="220"/>
      <c r="BA105" s="219"/>
      <c r="BB105" s="213"/>
      <c r="BC105" s="216"/>
      <c r="BD105" s="355" t="s">
        <v>333</v>
      </c>
      <c r="BE105" s="356"/>
      <c r="BF105" s="356"/>
      <c r="BG105" s="356"/>
      <c r="BH105" s="356"/>
      <c r="BI105" s="357"/>
      <c r="BJ105" s="209">
        <f t="shared" si="20"/>
        <v>48</v>
      </c>
      <c r="BM105" s="14"/>
      <c r="BN105" s="14"/>
      <c r="BO105" s="14"/>
    </row>
    <row r="106" spans="1:68" s="18" customFormat="1" ht="33.950000000000003" customHeight="1" x14ac:dyDescent="0.2">
      <c r="A106" s="116" t="s">
        <v>280</v>
      </c>
      <c r="B106" s="388" t="s">
        <v>281</v>
      </c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90"/>
      <c r="P106" s="291"/>
      <c r="Q106" s="316"/>
      <c r="R106" s="306"/>
      <c r="S106" s="291"/>
      <c r="T106" s="290"/>
      <c r="U106" s="291"/>
      <c r="V106" s="306"/>
      <c r="W106" s="320"/>
      <c r="X106" s="290"/>
      <c r="Y106" s="291"/>
      <c r="Z106" s="306"/>
      <c r="AA106" s="316"/>
      <c r="AB106" s="306"/>
      <c r="AC106" s="316"/>
      <c r="AD106" s="291"/>
      <c r="AE106" s="291"/>
      <c r="AF106" s="219"/>
      <c r="AG106" s="218"/>
      <c r="AH106" s="214"/>
      <c r="AI106" s="219"/>
      <c r="AJ106" s="218"/>
      <c r="AK106" s="214"/>
      <c r="AL106" s="219"/>
      <c r="AM106" s="218"/>
      <c r="AN106" s="214"/>
      <c r="AO106" s="219"/>
      <c r="AP106" s="218"/>
      <c r="AQ106" s="214"/>
      <c r="AR106" s="219"/>
      <c r="AS106" s="218"/>
      <c r="AT106" s="214"/>
      <c r="AU106" s="219"/>
      <c r="AV106" s="218"/>
      <c r="AW106" s="214"/>
      <c r="AX106" s="219"/>
      <c r="AY106" s="218"/>
      <c r="AZ106" s="214"/>
      <c r="BA106" s="219"/>
      <c r="BB106" s="218"/>
      <c r="BC106" s="218"/>
      <c r="BD106" s="304">
        <f>SUM(X106:AE106)</f>
        <v>0</v>
      </c>
      <c r="BE106" s="305"/>
      <c r="BF106" s="305"/>
      <c r="BG106" s="305"/>
      <c r="BH106" s="305"/>
      <c r="BI106" s="310"/>
      <c r="BJ106" s="209">
        <f t="shared" si="20"/>
        <v>0</v>
      </c>
      <c r="BM106" s="14"/>
      <c r="BN106" s="14"/>
      <c r="BO106" s="14"/>
    </row>
    <row r="107" spans="1:68" s="18" customFormat="1" ht="33.950000000000003" customHeight="1" x14ac:dyDescent="0.2">
      <c r="A107" s="112" t="s">
        <v>282</v>
      </c>
      <c r="B107" s="292" t="s">
        <v>360</v>
      </c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4"/>
      <c r="P107" s="291">
        <v>4</v>
      </c>
      <c r="Q107" s="316"/>
      <c r="R107" s="306"/>
      <c r="S107" s="291"/>
      <c r="T107" s="290">
        <f t="shared" ref="T107" si="21">SUM(AF107,AI107,AL107,AO107,AR107,AU107,AX107,BA107)</f>
        <v>120</v>
      </c>
      <c r="U107" s="291"/>
      <c r="V107" s="306">
        <f t="shared" ref="V107" si="22">SUM(AG107,AJ107,AM107,AP107,AS107,AV107,AY107,BB107)</f>
        <v>64</v>
      </c>
      <c r="W107" s="320"/>
      <c r="X107" s="291">
        <v>32</v>
      </c>
      <c r="Y107" s="291"/>
      <c r="Z107" s="306">
        <v>32</v>
      </c>
      <c r="AA107" s="316"/>
      <c r="AB107" s="306"/>
      <c r="AC107" s="316"/>
      <c r="AD107" s="291"/>
      <c r="AE107" s="291"/>
      <c r="AF107" s="219"/>
      <c r="AG107" s="213"/>
      <c r="AH107" s="220"/>
      <c r="AI107" s="219"/>
      <c r="AJ107" s="213"/>
      <c r="AK107" s="220"/>
      <c r="AL107" s="219"/>
      <c r="AM107" s="213"/>
      <c r="AN107" s="220"/>
      <c r="AO107" s="219">
        <v>120</v>
      </c>
      <c r="AP107" s="213">
        <v>64</v>
      </c>
      <c r="AQ107" s="220">
        <v>3</v>
      </c>
      <c r="AR107" s="219"/>
      <c r="AS107" s="213"/>
      <c r="AT107" s="220"/>
      <c r="AU107" s="219"/>
      <c r="AV107" s="213"/>
      <c r="AW107" s="220"/>
      <c r="AX107" s="219"/>
      <c r="AY107" s="213"/>
      <c r="AZ107" s="220"/>
      <c r="BA107" s="219"/>
      <c r="BB107" s="213"/>
      <c r="BC107" s="216"/>
      <c r="BD107" s="355" t="s">
        <v>335</v>
      </c>
      <c r="BE107" s="356"/>
      <c r="BF107" s="356"/>
      <c r="BG107" s="356"/>
      <c r="BH107" s="356"/>
      <c r="BI107" s="357"/>
      <c r="BJ107" s="209">
        <f t="shared" si="20"/>
        <v>64</v>
      </c>
      <c r="BM107" s="14"/>
      <c r="BN107" s="14"/>
      <c r="BO107" s="14"/>
    </row>
    <row r="108" spans="1:68" s="18" customFormat="1" ht="33.950000000000003" customHeight="1" x14ac:dyDescent="0.2">
      <c r="A108" s="314" t="s">
        <v>284</v>
      </c>
      <c r="B108" s="292" t="s">
        <v>361</v>
      </c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4"/>
      <c r="P108" s="291">
        <v>5.6</v>
      </c>
      <c r="Q108" s="316"/>
      <c r="R108" s="306"/>
      <c r="S108" s="291"/>
      <c r="T108" s="290">
        <f>SUM(AF108,AI108,AL108,AO108,AR108,AU108,AX108,BA108)</f>
        <v>212</v>
      </c>
      <c r="U108" s="291"/>
      <c r="V108" s="306">
        <f>SUM(AG108,AJ108,AM108,AP108,AS108,AV108,AY108,BB108)</f>
        <v>94</v>
      </c>
      <c r="W108" s="320"/>
      <c r="X108" s="291">
        <v>42</v>
      </c>
      <c r="Y108" s="291"/>
      <c r="Z108" s="306">
        <v>52</v>
      </c>
      <c r="AA108" s="316"/>
      <c r="AB108" s="306"/>
      <c r="AC108" s="316"/>
      <c r="AD108" s="291"/>
      <c r="AE108" s="291"/>
      <c r="AF108" s="219"/>
      <c r="AG108" s="213"/>
      <c r="AH108" s="220"/>
      <c r="AI108" s="219"/>
      <c r="AJ108" s="213"/>
      <c r="AK108" s="220"/>
      <c r="AL108" s="219"/>
      <c r="AM108" s="213"/>
      <c r="AN108" s="220"/>
      <c r="AO108" s="219"/>
      <c r="AP108" s="213"/>
      <c r="AQ108" s="220"/>
      <c r="AR108" s="219">
        <v>108</v>
      </c>
      <c r="AS108" s="213">
        <v>52</v>
      </c>
      <c r="AT108" s="220">
        <v>3</v>
      </c>
      <c r="AU108" s="219">
        <v>104</v>
      </c>
      <c r="AV108" s="213">
        <v>42</v>
      </c>
      <c r="AW108" s="220">
        <v>3</v>
      </c>
      <c r="AX108" s="219"/>
      <c r="AY108" s="213"/>
      <c r="AZ108" s="220"/>
      <c r="BA108" s="219"/>
      <c r="BB108" s="213"/>
      <c r="BC108" s="216"/>
      <c r="BD108" s="355" t="s">
        <v>459</v>
      </c>
      <c r="BE108" s="356"/>
      <c r="BF108" s="356"/>
      <c r="BG108" s="356"/>
      <c r="BH108" s="356"/>
      <c r="BI108" s="357"/>
      <c r="BJ108" s="209">
        <f t="shared" si="20"/>
        <v>94</v>
      </c>
      <c r="BM108" s="14"/>
      <c r="BN108" s="14"/>
      <c r="BO108" s="14"/>
    </row>
    <row r="109" spans="1:68" s="18" customFormat="1" ht="65.099999999999994" customHeight="1" x14ac:dyDescent="0.2">
      <c r="A109" s="315"/>
      <c r="B109" s="573" t="s">
        <v>485</v>
      </c>
      <c r="C109" s="574"/>
      <c r="D109" s="574"/>
      <c r="E109" s="574"/>
      <c r="F109" s="574"/>
      <c r="G109" s="574"/>
      <c r="H109" s="574"/>
      <c r="I109" s="574"/>
      <c r="J109" s="574"/>
      <c r="K109" s="574"/>
      <c r="L109" s="574"/>
      <c r="M109" s="574"/>
      <c r="N109" s="574"/>
      <c r="O109" s="575"/>
      <c r="P109" s="291"/>
      <c r="Q109" s="316"/>
      <c r="R109" s="306"/>
      <c r="S109" s="291"/>
      <c r="T109" s="290">
        <f>SUM(AF109,AI109,AL109,AO109,AR109,AU109,AX109,BA109)</f>
        <v>40</v>
      </c>
      <c r="U109" s="291"/>
      <c r="V109" s="306">
        <f>SUM(AG109,AJ109,AM109,AP109,AS109,AV109,AY109,BB109)</f>
        <v>0</v>
      </c>
      <c r="W109" s="320"/>
      <c r="X109" s="291"/>
      <c r="Y109" s="291"/>
      <c r="Z109" s="306"/>
      <c r="AA109" s="316"/>
      <c r="AB109" s="306"/>
      <c r="AC109" s="316"/>
      <c r="AD109" s="291"/>
      <c r="AE109" s="291"/>
      <c r="AF109" s="219"/>
      <c r="AG109" s="213"/>
      <c r="AH109" s="220"/>
      <c r="AI109" s="219"/>
      <c r="AJ109" s="213"/>
      <c r="AK109" s="220"/>
      <c r="AL109" s="219"/>
      <c r="AM109" s="213"/>
      <c r="AN109" s="220"/>
      <c r="AO109" s="219"/>
      <c r="AP109" s="213"/>
      <c r="AQ109" s="220"/>
      <c r="AR109" s="219"/>
      <c r="AS109" s="213"/>
      <c r="AT109" s="220"/>
      <c r="AU109" s="219">
        <v>40</v>
      </c>
      <c r="AV109" s="213"/>
      <c r="AW109" s="220">
        <v>1</v>
      </c>
      <c r="AX109" s="219"/>
      <c r="AY109" s="213"/>
      <c r="AZ109" s="220"/>
      <c r="BA109" s="219"/>
      <c r="BB109" s="213"/>
      <c r="BC109" s="216"/>
      <c r="BD109" s="355" t="s">
        <v>378</v>
      </c>
      <c r="BE109" s="356"/>
      <c r="BF109" s="356"/>
      <c r="BG109" s="356"/>
      <c r="BH109" s="356"/>
      <c r="BI109" s="357"/>
      <c r="BJ109" s="209">
        <f t="shared" si="20"/>
        <v>0</v>
      </c>
      <c r="BM109" s="14"/>
      <c r="BN109" s="14"/>
      <c r="BO109" s="14"/>
    </row>
    <row r="110" spans="1:68" s="18" customFormat="1" ht="33.950000000000003" customHeight="1" x14ac:dyDescent="0.2">
      <c r="A110" s="116" t="s">
        <v>285</v>
      </c>
      <c r="B110" s="388" t="s">
        <v>286</v>
      </c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90"/>
      <c r="P110" s="291"/>
      <c r="Q110" s="316"/>
      <c r="R110" s="306"/>
      <c r="S110" s="291"/>
      <c r="T110" s="290"/>
      <c r="U110" s="291"/>
      <c r="V110" s="306"/>
      <c r="W110" s="320"/>
      <c r="X110" s="290"/>
      <c r="Y110" s="291"/>
      <c r="Z110" s="306"/>
      <c r="AA110" s="316"/>
      <c r="AB110" s="306"/>
      <c r="AC110" s="316"/>
      <c r="AD110" s="291"/>
      <c r="AE110" s="291"/>
      <c r="AF110" s="219"/>
      <c r="AG110" s="213"/>
      <c r="AH110" s="217"/>
      <c r="AI110" s="219"/>
      <c r="AJ110" s="213"/>
      <c r="AK110" s="217"/>
      <c r="AL110" s="219"/>
      <c r="AM110" s="213"/>
      <c r="AN110" s="217"/>
      <c r="AO110" s="219"/>
      <c r="AP110" s="213"/>
      <c r="AQ110" s="217"/>
      <c r="AR110" s="219"/>
      <c r="AS110" s="213"/>
      <c r="AT110" s="217"/>
      <c r="AU110" s="219"/>
      <c r="AV110" s="213"/>
      <c r="AW110" s="217"/>
      <c r="AX110" s="219"/>
      <c r="AY110" s="213"/>
      <c r="AZ110" s="217"/>
      <c r="BA110" s="219"/>
      <c r="BB110" s="213"/>
      <c r="BC110" s="216"/>
      <c r="BD110" s="304">
        <f>SUM(X110:AE110)</f>
        <v>0</v>
      </c>
      <c r="BE110" s="305"/>
      <c r="BF110" s="305"/>
      <c r="BG110" s="305"/>
      <c r="BH110" s="305"/>
      <c r="BI110" s="310"/>
      <c r="BJ110" s="209">
        <f t="shared" si="20"/>
        <v>0</v>
      </c>
      <c r="BM110" s="14"/>
      <c r="BN110" s="14"/>
      <c r="BO110" s="14"/>
    </row>
    <row r="111" spans="1:68" s="18" customFormat="1" ht="33.950000000000003" customHeight="1" x14ac:dyDescent="0.2">
      <c r="A111" s="242" t="s">
        <v>287</v>
      </c>
      <c r="B111" s="317" t="s">
        <v>291</v>
      </c>
      <c r="C111" s="318"/>
      <c r="D111" s="318"/>
      <c r="E111" s="318"/>
      <c r="F111" s="318"/>
      <c r="G111" s="318"/>
      <c r="H111" s="318"/>
      <c r="I111" s="318"/>
      <c r="J111" s="318"/>
      <c r="K111" s="318"/>
      <c r="L111" s="318"/>
      <c r="M111" s="318"/>
      <c r="N111" s="318"/>
      <c r="O111" s="319"/>
      <c r="P111" s="291"/>
      <c r="Q111" s="316"/>
      <c r="R111" s="306">
        <v>5.6</v>
      </c>
      <c r="S111" s="291"/>
      <c r="T111" s="290">
        <f>SUM(AF111,AI111,AL111,AO111,AR111,AU111,AX111,BA111)</f>
        <v>208</v>
      </c>
      <c r="U111" s="291"/>
      <c r="V111" s="306">
        <f>SUM(AG111,AJ111,AM111,AP111,AS111,AV111,AY111,BB111)</f>
        <v>86</v>
      </c>
      <c r="W111" s="320"/>
      <c r="X111" s="291">
        <v>42</v>
      </c>
      <c r="Y111" s="291"/>
      <c r="Z111" s="306">
        <v>44</v>
      </c>
      <c r="AA111" s="316"/>
      <c r="AB111" s="306"/>
      <c r="AC111" s="316"/>
      <c r="AD111" s="291"/>
      <c r="AE111" s="291"/>
      <c r="AF111" s="219"/>
      <c r="AG111" s="213"/>
      <c r="AH111" s="220"/>
      <c r="AI111" s="219"/>
      <c r="AJ111" s="213"/>
      <c r="AK111" s="220"/>
      <c r="AL111" s="219"/>
      <c r="AM111" s="213"/>
      <c r="AN111" s="220"/>
      <c r="AO111" s="219"/>
      <c r="AP111" s="213"/>
      <c r="AQ111" s="220"/>
      <c r="AR111" s="219">
        <v>100</v>
      </c>
      <c r="AS111" s="213">
        <v>34</v>
      </c>
      <c r="AT111" s="220">
        <v>3</v>
      </c>
      <c r="AU111" s="219">
        <v>108</v>
      </c>
      <c r="AV111" s="213">
        <v>52</v>
      </c>
      <c r="AW111" s="220">
        <v>3</v>
      </c>
      <c r="AX111" s="219"/>
      <c r="AY111" s="213"/>
      <c r="AZ111" s="220"/>
      <c r="BA111" s="219"/>
      <c r="BB111" s="213"/>
      <c r="BC111" s="216"/>
      <c r="BD111" s="355" t="s">
        <v>338</v>
      </c>
      <c r="BE111" s="356"/>
      <c r="BF111" s="356"/>
      <c r="BG111" s="356"/>
      <c r="BH111" s="356"/>
      <c r="BI111" s="357"/>
      <c r="BJ111" s="209">
        <f t="shared" si="20"/>
        <v>86</v>
      </c>
      <c r="BM111" s="14"/>
      <c r="BN111" s="14"/>
      <c r="BO111" s="14"/>
    </row>
    <row r="112" spans="1:68" s="18" customFormat="1" ht="33.950000000000003" customHeight="1" x14ac:dyDescent="0.2">
      <c r="A112" s="73" t="s">
        <v>289</v>
      </c>
      <c r="B112" s="317" t="s">
        <v>288</v>
      </c>
      <c r="C112" s="318"/>
      <c r="D112" s="318"/>
      <c r="E112" s="318"/>
      <c r="F112" s="318"/>
      <c r="G112" s="318"/>
      <c r="H112" s="318"/>
      <c r="I112" s="318"/>
      <c r="J112" s="318"/>
      <c r="K112" s="318"/>
      <c r="L112" s="318"/>
      <c r="M112" s="318"/>
      <c r="N112" s="318"/>
      <c r="O112" s="319"/>
      <c r="P112" s="291">
        <v>6</v>
      </c>
      <c r="Q112" s="316"/>
      <c r="R112" s="306">
        <v>5</v>
      </c>
      <c r="S112" s="291"/>
      <c r="T112" s="290">
        <f>SUM(AF112,AI112,AL112,AO112,AR112,AU112,AX112,BA112)</f>
        <v>216</v>
      </c>
      <c r="U112" s="291"/>
      <c r="V112" s="306">
        <f>SUM(AG112,AJ112,AM112,AP112,AS112,AV112,AY112,BB112)</f>
        <v>102</v>
      </c>
      <c r="W112" s="320"/>
      <c r="X112" s="291">
        <v>46</v>
      </c>
      <c r="Y112" s="291"/>
      <c r="Z112" s="306">
        <v>56</v>
      </c>
      <c r="AA112" s="316"/>
      <c r="AB112" s="306"/>
      <c r="AC112" s="316"/>
      <c r="AD112" s="291"/>
      <c r="AE112" s="291"/>
      <c r="AF112" s="219"/>
      <c r="AG112" s="213"/>
      <c r="AH112" s="220"/>
      <c r="AI112" s="219"/>
      <c r="AJ112" s="213"/>
      <c r="AK112" s="220"/>
      <c r="AL112" s="219"/>
      <c r="AM112" s="213"/>
      <c r="AN112" s="220"/>
      <c r="AO112" s="219"/>
      <c r="AP112" s="213"/>
      <c r="AQ112" s="220"/>
      <c r="AR112" s="219">
        <v>108</v>
      </c>
      <c r="AS112" s="213">
        <v>50</v>
      </c>
      <c r="AT112" s="220">
        <v>3</v>
      </c>
      <c r="AU112" s="219">
        <v>108</v>
      </c>
      <c r="AV112" s="213">
        <v>52</v>
      </c>
      <c r="AW112" s="220">
        <v>3</v>
      </c>
      <c r="AX112" s="219"/>
      <c r="AY112" s="213"/>
      <c r="AZ112" s="220"/>
      <c r="BA112" s="219"/>
      <c r="BB112" s="213"/>
      <c r="BC112" s="216"/>
      <c r="BD112" s="355" t="s">
        <v>339</v>
      </c>
      <c r="BE112" s="356"/>
      <c r="BF112" s="356"/>
      <c r="BG112" s="356"/>
      <c r="BH112" s="356"/>
      <c r="BI112" s="357"/>
      <c r="BJ112" s="209">
        <f t="shared" si="20"/>
        <v>102</v>
      </c>
      <c r="BM112" s="14"/>
      <c r="BN112" s="14"/>
      <c r="BO112" s="14"/>
    </row>
    <row r="113" spans="1:68" s="18" customFormat="1" ht="65.099999999999994" customHeight="1" x14ac:dyDescent="0.2">
      <c r="A113" s="242" t="s">
        <v>290</v>
      </c>
      <c r="B113" s="445" t="s">
        <v>359</v>
      </c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7"/>
      <c r="P113" s="291">
        <v>7</v>
      </c>
      <c r="Q113" s="316"/>
      <c r="R113" s="306">
        <v>6</v>
      </c>
      <c r="S113" s="291"/>
      <c r="T113" s="290">
        <f t="shared" ref="T113:T123" si="23">SUM(AF113,AI113,AL113,AO113,AR113,AU113,AX113,BA113)</f>
        <v>210</v>
      </c>
      <c r="U113" s="291"/>
      <c r="V113" s="306">
        <f t="shared" ref="V113:V123" si="24">SUM(AG113,AJ113,AM113,AP113,AS113,AV113,AY113,BB113)</f>
        <v>96</v>
      </c>
      <c r="W113" s="320"/>
      <c r="X113" s="291">
        <v>54</v>
      </c>
      <c r="Y113" s="291"/>
      <c r="Z113" s="306"/>
      <c r="AA113" s="316"/>
      <c r="AB113" s="306">
        <v>42</v>
      </c>
      <c r="AC113" s="316"/>
      <c r="AD113" s="291"/>
      <c r="AE113" s="291"/>
      <c r="AF113" s="219"/>
      <c r="AG113" s="213"/>
      <c r="AH113" s="220"/>
      <c r="AI113" s="219"/>
      <c r="AJ113" s="213"/>
      <c r="AK113" s="220"/>
      <c r="AL113" s="219"/>
      <c r="AM113" s="213"/>
      <c r="AN113" s="220"/>
      <c r="AO113" s="219"/>
      <c r="AP113" s="213"/>
      <c r="AQ113" s="220"/>
      <c r="AR113" s="219"/>
      <c r="AS113" s="213"/>
      <c r="AT113" s="220"/>
      <c r="AU113" s="219">
        <v>108</v>
      </c>
      <c r="AV113" s="213">
        <v>52</v>
      </c>
      <c r="AW113" s="220">
        <v>3</v>
      </c>
      <c r="AX113" s="219">
        <v>102</v>
      </c>
      <c r="AY113" s="213">
        <v>44</v>
      </c>
      <c r="AZ113" s="220">
        <v>3</v>
      </c>
      <c r="BA113" s="219"/>
      <c r="BB113" s="213"/>
      <c r="BC113" s="216"/>
      <c r="BD113" s="355" t="s">
        <v>460</v>
      </c>
      <c r="BE113" s="356"/>
      <c r="BF113" s="356"/>
      <c r="BG113" s="356"/>
      <c r="BH113" s="356"/>
      <c r="BI113" s="357"/>
      <c r="BJ113" s="209">
        <f t="shared" si="20"/>
        <v>96</v>
      </c>
      <c r="BM113" s="14"/>
      <c r="BN113" s="14"/>
      <c r="BO113" s="14"/>
    </row>
    <row r="114" spans="1:68" s="18" customFormat="1" ht="33.950000000000003" customHeight="1" x14ac:dyDescent="0.2">
      <c r="A114" s="117" t="s">
        <v>292</v>
      </c>
      <c r="B114" s="448" t="s">
        <v>293</v>
      </c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50"/>
      <c r="P114" s="291">
        <v>7</v>
      </c>
      <c r="Q114" s="316"/>
      <c r="R114" s="306">
        <v>6</v>
      </c>
      <c r="S114" s="291"/>
      <c r="T114" s="290">
        <f t="shared" si="23"/>
        <v>210</v>
      </c>
      <c r="U114" s="291"/>
      <c r="V114" s="306">
        <f t="shared" si="24"/>
        <v>96</v>
      </c>
      <c r="W114" s="320"/>
      <c r="X114" s="291">
        <v>42</v>
      </c>
      <c r="Y114" s="291"/>
      <c r="Z114" s="306"/>
      <c r="AA114" s="316"/>
      <c r="AB114" s="306">
        <v>54</v>
      </c>
      <c r="AC114" s="316"/>
      <c r="AD114" s="291"/>
      <c r="AE114" s="291"/>
      <c r="AF114" s="219"/>
      <c r="AG114" s="213"/>
      <c r="AH114" s="220"/>
      <c r="AI114" s="219"/>
      <c r="AJ114" s="213"/>
      <c r="AK114" s="220"/>
      <c r="AL114" s="219"/>
      <c r="AM114" s="213"/>
      <c r="AN114" s="220"/>
      <c r="AO114" s="219"/>
      <c r="AP114" s="213"/>
      <c r="AQ114" s="220"/>
      <c r="AR114" s="219"/>
      <c r="AS114" s="213"/>
      <c r="AT114" s="220"/>
      <c r="AU114" s="219">
        <v>108</v>
      </c>
      <c r="AV114" s="213">
        <v>52</v>
      </c>
      <c r="AW114" s="220">
        <v>3</v>
      </c>
      <c r="AX114" s="219">
        <v>102</v>
      </c>
      <c r="AY114" s="213">
        <v>44</v>
      </c>
      <c r="AZ114" s="220">
        <v>3</v>
      </c>
      <c r="BA114" s="219"/>
      <c r="BB114" s="213"/>
      <c r="BC114" s="216"/>
      <c r="BD114" s="355" t="s">
        <v>343</v>
      </c>
      <c r="BE114" s="356"/>
      <c r="BF114" s="356"/>
      <c r="BG114" s="356"/>
      <c r="BH114" s="356"/>
      <c r="BI114" s="357"/>
      <c r="BJ114" s="209">
        <f t="shared" si="20"/>
        <v>96</v>
      </c>
      <c r="BM114" s="33"/>
      <c r="BN114" s="33"/>
      <c r="BO114" s="33"/>
    </row>
    <row r="115" spans="1:68" s="18" customFormat="1" ht="65.099999999999994" customHeight="1" x14ac:dyDescent="0.2">
      <c r="A115" s="137" t="s">
        <v>294</v>
      </c>
      <c r="B115" s="388" t="s">
        <v>307</v>
      </c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90"/>
      <c r="P115" s="291"/>
      <c r="Q115" s="316"/>
      <c r="R115" s="306"/>
      <c r="S115" s="291"/>
      <c r="T115" s="290"/>
      <c r="U115" s="291"/>
      <c r="V115" s="306"/>
      <c r="W115" s="320"/>
      <c r="X115" s="290"/>
      <c r="Y115" s="291"/>
      <c r="Z115" s="306"/>
      <c r="AA115" s="316"/>
      <c r="AB115" s="306"/>
      <c r="AC115" s="316"/>
      <c r="AD115" s="291"/>
      <c r="AE115" s="291"/>
      <c r="AF115" s="219"/>
      <c r="AG115" s="213"/>
      <c r="AH115" s="217"/>
      <c r="AI115" s="219"/>
      <c r="AJ115" s="213"/>
      <c r="AK115" s="217"/>
      <c r="AL115" s="219"/>
      <c r="AM115" s="213"/>
      <c r="AN115" s="217"/>
      <c r="AO115" s="219"/>
      <c r="AP115" s="213"/>
      <c r="AQ115" s="217"/>
      <c r="AR115" s="219"/>
      <c r="AS115" s="213"/>
      <c r="AT115" s="217"/>
      <c r="AU115" s="219"/>
      <c r="AV115" s="213"/>
      <c r="AW115" s="217"/>
      <c r="AX115" s="219"/>
      <c r="AY115" s="213"/>
      <c r="AZ115" s="217"/>
      <c r="BA115" s="219"/>
      <c r="BB115" s="213"/>
      <c r="BC115" s="216"/>
      <c r="BD115" s="304"/>
      <c r="BE115" s="305"/>
      <c r="BF115" s="305"/>
      <c r="BG115" s="305"/>
      <c r="BH115" s="305"/>
      <c r="BI115" s="310"/>
      <c r="BJ115" s="209">
        <f t="shared" si="20"/>
        <v>0</v>
      </c>
      <c r="BM115" s="33"/>
      <c r="BN115" s="33"/>
      <c r="BO115" s="33"/>
    </row>
    <row r="116" spans="1:68" s="18" customFormat="1" ht="65.099999999999994" customHeight="1" x14ac:dyDescent="0.2">
      <c r="A116" s="243" t="s">
        <v>296</v>
      </c>
      <c r="B116" s="292" t="s">
        <v>362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4"/>
      <c r="P116" s="291">
        <v>6</v>
      </c>
      <c r="Q116" s="316"/>
      <c r="R116" s="306"/>
      <c r="S116" s="291"/>
      <c r="T116" s="290">
        <f>SUM(AF116,AI116,AL116,AO116,AR116,AU116,AX116,BA116)</f>
        <v>108</v>
      </c>
      <c r="U116" s="291"/>
      <c r="V116" s="306">
        <f>SUM(AG116,AJ116,AM116,AP116,AS116,AV116,AY116,BB116)</f>
        <v>56</v>
      </c>
      <c r="W116" s="320"/>
      <c r="X116" s="291">
        <v>24</v>
      </c>
      <c r="Y116" s="291"/>
      <c r="Z116" s="306">
        <v>32</v>
      </c>
      <c r="AA116" s="316"/>
      <c r="AB116" s="306"/>
      <c r="AC116" s="316"/>
      <c r="AD116" s="291"/>
      <c r="AE116" s="291"/>
      <c r="AF116" s="219"/>
      <c r="AG116" s="213"/>
      <c r="AH116" s="220"/>
      <c r="AI116" s="219"/>
      <c r="AJ116" s="213"/>
      <c r="AK116" s="220"/>
      <c r="AL116" s="219"/>
      <c r="AM116" s="213"/>
      <c r="AN116" s="220"/>
      <c r="AO116" s="219"/>
      <c r="AP116" s="213"/>
      <c r="AQ116" s="220"/>
      <c r="AR116" s="219"/>
      <c r="AS116" s="213"/>
      <c r="AT116" s="220"/>
      <c r="AU116" s="219">
        <v>108</v>
      </c>
      <c r="AV116" s="213">
        <v>56</v>
      </c>
      <c r="AW116" s="220">
        <v>3</v>
      </c>
      <c r="AX116" s="219"/>
      <c r="AY116" s="213"/>
      <c r="AZ116" s="220"/>
      <c r="BA116" s="219"/>
      <c r="BB116" s="213"/>
      <c r="BC116" s="216"/>
      <c r="BD116" s="355" t="s">
        <v>344</v>
      </c>
      <c r="BE116" s="356"/>
      <c r="BF116" s="356"/>
      <c r="BG116" s="356"/>
      <c r="BH116" s="356"/>
      <c r="BI116" s="357"/>
      <c r="BJ116" s="209">
        <f t="shared" si="20"/>
        <v>56</v>
      </c>
      <c r="BM116" s="33"/>
      <c r="BN116" s="33"/>
      <c r="BO116" s="33"/>
    </row>
    <row r="117" spans="1:68" s="18" customFormat="1" ht="93.6" customHeight="1" x14ac:dyDescent="0.2">
      <c r="A117" s="243" t="s">
        <v>297</v>
      </c>
      <c r="B117" s="292" t="s">
        <v>364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4"/>
      <c r="P117" s="291">
        <v>7</v>
      </c>
      <c r="Q117" s="316"/>
      <c r="R117" s="306"/>
      <c r="S117" s="291"/>
      <c r="T117" s="290">
        <f t="shared" ref="T117" si="25">SUM(AF117,AI117,AL117,AO117,AR117,AU117,AX117,BA117)</f>
        <v>100</v>
      </c>
      <c r="U117" s="291"/>
      <c r="V117" s="306">
        <f t="shared" ref="V117" si="26">SUM(AG117,AJ117,AM117,AP117,AS117,AV117,AY117,BB117)</f>
        <v>40</v>
      </c>
      <c r="W117" s="320"/>
      <c r="X117" s="291">
        <v>8</v>
      </c>
      <c r="Y117" s="291"/>
      <c r="Z117" s="306">
        <v>32</v>
      </c>
      <c r="AA117" s="316"/>
      <c r="AB117" s="306"/>
      <c r="AC117" s="316"/>
      <c r="AD117" s="291"/>
      <c r="AE117" s="291"/>
      <c r="AF117" s="219"/>
      <c r="AG117" s="213"/>
      <c r="AH117" s="220"/>
      <c r="AI117" s="219"/>
      <c r="AJ117" s="213"/>
      <c r="AK117" s="220"/>
      <c r="AL117" s="219"/>
      <c r="AM117" s="213"/>
      <c r="AN117" s="220"/>
      <c r="AO117" s="219"/>
      <c r="AP117" s="213"/>
      <c r="AQ117" s="220"/>
      <c r="AR117" s="219"/>
      <c r="AS117" s="213"/>
      <c r="AT117" s="220"/>
      <c r="AU117" s="219"/>
      <c r="AV117" s="213"/>
      <c r="AW117" s="220"/>
      <c r="AX117" s="219">
        <v>100</v>
      </c>
      <c r="AY117" s="213">
        <v>40</v>
      </c>
      <c r="AZ117" s="220">
        <v>3</v>
      </c>
      <c r="BA117" s="219"/>
      <c r="BB117" s="213"/>
      <c r="BC117" s="216"/>
      <c r="BD117" s="355" t="s">
        <v>475</v>
      </c>
      <c r="BE117" s="356"/>
      <c r="BF117" s="356"/>
      <c r="BG117" s="356"/>
      <c r="BH117" s="356"/>
      <c r="BI117" s="357"/>
      <c r="BJ117" s="209">
        <f t="shared" si="20"/>
        <v>40</v>
      </c>
      <c r="BN117" s="14"/>
      <c r="BO117" s="14"/>
      <c r="BP117" s="14"/>
    </row>
    <row r="118" spans="1:68" s="18" customFormat="1" ht="65.099999999999994" customHeight="1" x14ac:dyDescent="0.2">
      <c r="A118" s="137" t="s">
        <v>299</v>
      </c>
      <c r="B118" s="388" t="s">
        <v>295</v>
      </c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90"/>
      <c r="P118" s="291"/>
      <c r="Q118" s="316"/>
      <c r="R118" s="306"/>
      <c r="S118" s="291"/>
      <c r="T118" s="406"/>
      <c r="U118" s="405"/>
      <c r="V118" s="395"/>
      <c r="W118" s="397"/>
      <c r="X118" s="406"/>
      <c r="Y118" s="405"/>
      <c r="Z118" s="395"/>
      <c r="AA118" s="396"/>
      <c r="AB118" s="395"/>
      <c r="AC118" s="396"/>
      <c r="AD118" s="405"/>
      <c r="AE118" s="405"/>
      <c r="AF118" s="219"/>
      <c r="AG118" s="213"/>
      <c r="AH118" s="217"/>
      <c r="AI118" s="219"/>
      <c r="AJ118" s="213"/>
      <c r="AK118" s="217"/>
      <c r="AL118" s="219"/>
      <c r="AM118" s="213"/>
      <c r="AN118" s="217"/>
      <c r="AO118" s="219"/>
      <c r="AP118" s="213"/>
      <c r="AQ118" s="217"/>
      <c r="AR118" s="219"/>
      <c r="AS118" s="213"/>
      <c r="AT118" s="217"/>
      <c r="AU118" s="219"/>
      <c r="AV118" s="213"/>
      <c r="AW118" s="217"/>
      <c r="AX118" s="219"/>
      <c r="AY118" s="213"/>
      <c r="AZ118" s="217"/>
      <c r="BA118" s="219"/>
      <c r="BB118" s="213"/>
      <c r="BC118" s="216"/>
      <c r="BD118" s="304"/>
      <c r="BE118" s="305"/>
      <c r="BF118" s="305"/>
      <c r="BG118" s="305"/>
      <c r="BH118" s="305"/>
      <c r="BI118" s="310"/>
      <c r="BJ118" s="209">
        <f t="shared" si="20"/>
        <v>0</v>
      </c>
      <c r="BM118" s="33"/>
      <c r="BN118" s="33"/>
      <c r="BO118" s="33"/>
    </row>
    <row r="119" spans="1:68" s="18" customFormat="1" ht="65.099999999999994" customHeight="1" x14ac:dyDescent="0.2">
      <c r="A119" s="112" t="s">
        <v>301</v>
      </c>
      <c r="B119" s="292" t="s">
        <v>363</v>
      </c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93"/>
      <c r="O119" s="294"/>
      <c r="P119" s="291"/>
      <c r="Q119" s="316"/>
      <c r="R119" s="306">
        <v>7</v>
      </c>
      <c r="S119" s="291"/>
      <c r="T119" s="290">
        <f t="shared" si="23"/>
        <v>104</v>
      </c>
      <c r="U119" s="291"/>
      <c r="V119" s="306">
        <f t="shared" si="24"/>
        <v>48</v>
      </c>
      <c r="W119" s="320"/>
      <c r="X119" s="291">
        <v>16</v>
      </c>
      <c r="Y119" s="291"/>
      <c r="Z119" s="306">
        <v>32</v>
      </c>
      <c r="AA119" s="316"/>
      <c r="AB119" s="306"/>
      <c r="AC119" s="316"/>
      <c r="AD119" s="291"/>
      <c r="AE119" s="291"/>
      <c r="AF119" s="219"/>
      <c r="AG119" s="213"/>
      <c r="AH119" s="220"/>
      <c r="AI119" s="219"/>
      <c r="AJ119" s="213"/>
      <c r="AK119" s="220"/>
      <c r="AL119" s="219"/>
      <c r="AM119" s="213"/>
      <c r="AN119" s="220"/>
      <c r="AO119" s="219"/>
      <c r="AP119" s="213"/>
      <c r="AQ119" s="220"/>
      <c r="AR119" s="219"/>
      <c r="AS119" s="213"/>
      <c r="AT119" s="220"/>
      <c r="AU119" s="219"/>
      <c r="AV119" s="213"/>
      <c r="AW119" s="220"/>
      <c r="AX119" s="219">
        <v>104</v>
      </c>
      <c r="AY119" s="213">
        <v>48</v>
      </c>
      <c r="AZ119" s="220">
        <v>3</v>
      </c>
      <c r="BA119" s="219"/>
      <c r="BB119" s="213"/>
      <c r="BC119" s="216"/>
      <c r="BD119" s="355" t="s">
        <v>349</v>
      </c>
      <c r="BE119" s="356"/>
      <c r="BF119" s="356"/>
      <c r="BG119" s="356"/>
      <c r="BH119" s="356"/>
      <c r="BI119" s="357"/>
      <c r="BJ119" s="209">
        <f t="shared" si="20"/>
        <v>48</v>
      </c>
      <c r="BM119" s="33"/>
      <c r="BN119" s="33"/>
      <c r="BO119" s="33"/>
    </row>
    <row r="120" spans="1:68" s="18" customFormat="1" ht="33.950000000000003" customHeight="1" x14ac:dyDescent="0.2">
      <c r="A120" s="112" t="s">
        <v>302</v>
      </c>
      <c r="B120" s="292" t="s">
        <v>298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4"/>
      <c r="P120" s="291"/>
      <c r="Q120" s="316"/>
      <c r="R120" s="306">
        <v>7</v>
      </c>
      <c r="S120" s="291"/>
      <c r="T120" s="290">
        <f t="shared" si="23"/>
        <v>104</v>
      </c>
      <c r="U120" s="291"/>
      <c r="V120" s="306">
        <f t="shared" si="24"/>
        <v>48</v>
      </c>
      <c r="W120" s="320"/>
      <c r="X120" s="291">
        <v>16</v>
      </c>
      <c r="Y120" s="291"/>
      <c r="Z120" s="306">
        <v>32</v>
      </c>
      <c r="AA120" s="316"/>
      <c r="AB120" s="306"/>
      <c r="AC120" s="316"/>
      <c r="AD120" s="291"/>
      <c r="AE120" s="291"/>
      <c r="AF120" s="219"/>
      <c r="AG120" s="213"/>
      <c r="AH120" s="220"/>
      <c r="AI120" s="219"/>
      <c r="AJ120" s="213"/>
      <c r="AK120" s="220"/>
      <c r="AL120" s="219"/>
      <c r="AM120" s="213"/>
      <c r="AN120" s="220"/>
      <c r="AO120" s="219"/>
      <c r="AP120" s="213"/>
      <c r="AQ120" s="220"/>
      <c r="AR120" s="219"/>
      <c r="AS120" s="213"/>
      <c r="AT120" s="220"/>
      <c r="AU120" s="219"/>
      <c r="AV120" s="213"/>
      <c r="AW120" s="220"/>
      <c r="AX120" s="219">
        <v>104</v>
      </c>
      <c r="AY120" s="213">
        <v>48</v>
      </c>
      <c r="AZ120" s="220">
        <v>3</v>
      </c>
      <c r="BA120" s="219"/>
      <c r="BB120" s="213"/>
      <c r="BC120" s="216"/>
      <c r="BD120" s="355" t="s">
        <v>350</v>
      </c>
      <c r="BE120" s="356"/>
      <c r="BF120" s="356"/>
      <c r="BG120" s="356"/>
      <c r="BH120" s="356"/>
      <c r="BI120" s="357"/>
      <c r="BJ120" s="209">
        <f t="shared" si="20"/>
        <v>48</v>
      </c>
      <c r="BM120" s="33"/>
      <c r="BN120" s="33"/>
      <c r="BO120" s="33"/>
    </row>
    <row r="121" spans="1:68" s="18" customFormat="1" ht="33.950000000000003" customHeight="1" x14ac:dyDescent="0.2">
      <c r="A121" s="116" t="s">
        <v>306</v>
      </c>
      <c r="B121" s="388" t="s">
        <v>300</v>
      </c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90"/>
      <c r="P121" s="291"/>
      <c r="Q121" s="316"/>
      <c r="R121" s="306"/>
      <c r="S121" s="291"/>
      <c r="T121" s="290"/>
      <c r="U121" s="291"/>
      <c r="V121" s="306"/>
      <c r="W121" s="320"/>
      <c r="X121" s="290"/>
      <c r="Y121" s="291"/>
      <c r="Z121" s="306"/>
      <c r="AA121" s="316"/>
      <c r="AB121" s="306"/>
      <c r="AC121" s="316"/>
      <c r="AD121" s="291"/>
      <c r="AE121" s="291"/>
      <c r="AF121" s="219"/>
      <c r="AG121" s="213"/>
      <c r="AH121" s="217"/>
      <c r="AI121" s="219"/>
      <c r="AJ121" s="213"/>
      <c r="AK121" s="217"/>
      <c r="AL121" s="219"/>
      <c r="AM121" s="213"/>
      <c r="AN121" s="217"/>
      <c r="AO121" s="219"/>
      <c r="AP121" s="213"/>
      <c r="AQ121" s="217"/>
      <c r="AR121" s="219"/>
      <c r="AS121" s="213"/>
      <c r="AT121" s="217"/>
      <c r="AU121" s="219"/>
      <c r="AV121" s="213"/>
      <c r="AW121" s="217"/>
      <c r="AX121" s="219"/>
      <c r="AY121" s="213"/>
      <c r="AZ121" s="217"/>
      <c r="BA121" s="219"/>
      <c r="BB121" s="213"/>
      <c r="BC121" s="216"/>
      <c r="BD121" s="304"/>
      <c r="BE121" s="305"/>
      <c r="BF121" s="305"/>
      <c r="BG121" s="305"/>
      <c r="BH121" s="305"/>
      <c r="BI121" s="310"/>
      <c r="BJ121" s="209">
        <f t="shared" si="20"/>
        <v>0</v>
      </c>
      <c r="BM121" s="33"/>
      <c r="BN121" s="33"/>
      <c r="BO121" s="33"/>
    </row>
    <row r="122" spans="1:68" s="18" customFormat="1" ht="33.950000000000003" customHeight="1" x14ac:dyDescent="0.2">
      <c r="A122" s="112" t="s">
        <v>308</v>
      </c>
      <c r="B122" s="292" t="s">
        <v>303</v>
      </c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93"/>
      <c r="O122" s="294"/>
      <c r="P122" s="291">
        <v>7</v>
      </c>
      <c r="Q122" s="316"/>
      <c r="R122" s="306"/>
      <c r="S122" s="291"/>
      <c r="T122" s="290">
        <f t="shared" si="23"/>
        <v>100</v>
      </c>
      <c r="U122" s="291"/>
      <c r="V122" s="306">
        <f t="shared" si="24"/>
        <v>40</v>
      </c>
      <c r="W122" s="320"/>
      <c r="X122" s="291">
        <v>18</v>
      </c>
      <c r="Y122" s="291"/>
      <c r="Z122" s="306"/>
      <c r="AA122" s="316"/>
      <c r="AB122" s="306">
        <v>22</v>
      </c>
      <c r="AC122" s="316"/>
      <c r="AD122" s="291"/>
      <c r="AE122" s="291"/>
      <c r="AF122" s="219"/>
      <c r="AG122" s="213"/>
      <c r="AH122" s="220"/>
      <c r="AI122" s="219"/>
      <c r="AJ122" s="213"/>
      <c r="AK122" s="220"/>
      <c r="AL122" s="219"/>
      <c r="AM122" s="213"/>
      <c r="AN122" s="220"/>
      <c r="AO122" s="219"/>
      <c r="AP122" s="213"/>
      <c r="AQ122" s="220"/>
      <c r="AR122" s="219"/>
      <c r="AS122" s="213"/>
      <c r="AT122" s="220"/>
      <c r="AU122" s="219"/>
      <c r="AV122" s="213"/>
      <c r="AW122" s="220"/>
      <c r="AX122" s="219">
        <v>100</v>
      </c>
      <c r="AY122" s="213">
        <v>40</v>
      </c>
      <c r="AZ122" s="220">
        <v>3</v>
      </c>
      <c r="BA122" s="219"/>
      <c r="BB122" s="213"/>
      <c r="BC122" s="216"/>
      <c r="BD122" s="355" t="s">
        <v>352</v>
      </c>
      <c r="BE122" s="356"/>
      <c r="BF122" s="356"/>
      <c r="BG122" s="356"/>
      <c r="BH122" s="356"/>
      <c r="BI122" s="357"/>
      <c r="BJ122" s="209">
        <f t="shared" si="20"/>
        <v>40</v>
      </c>
      <c r="BM122" s="33"/>
      <c r="BN122" s="33"/>
      <c r="BO122" s="33"/>
    </row>
    <row r="123" spans="1:68" s="18" customFormat="1" ht="33.950000000000003" customHeight="1" x14ac:dyDescent="0.2">
      <c r="A123" s="112" t="s">
        <v>309</v>
      </c>
      <c r="B123" s="292" t="s">
        <v>304</v>
      </c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93"/>
      <c r="O123" s="294"/>
      <c r="P123" s="291"/>
      <c r="Q123" s="316"/>
      <c r="R123" s="306">
        <v>7</v>
      </c>
      <c r="S123" s="291"/>
      <c r="T123" s="290">
        <f t="shared" si="23"/>
        <v>100</v>
      </c>
      <c r="U123" s="291"/>
      <c r="V123" s="306">
        <f t="shared" si="24"/>
        <v>42</v>
      </c>
      <c r="W123" s="320"/>
      <c r="X123" s="291">
        <v>18</v>
      </c>
      <c r="Y123" s="291"/>
      <c r="Z123" s="306">
        <v>24</v>
      </c>
      <c r="AA123" s="316"/>
      <c r="AB123" s="306"/>
      <c r="AC123" s="316"/>
      <c r="AD123" s="291"/>
      <c r="AE123" s="291"/>
      <c r="AF123" s="219"/>
      <c r="AG123" s="213"/>
      <c r="AH123" s="220"/>
      <c r="AI123" s="219"/>
      <c r="AJ123" s="213"/>
      <c r="AK123" s="220"/>
      <c r="AL123" s="219"/>
      <c r="AM123" s="213"/>
      <c r="AN123" s="220"/>
      <c r="AO123" s="219"/>
      <c r="AP123" s="213"/>
      <c r="AQ123" s="220"/>
      <c r="AR123" s="219"/>
      <c r="AS123" s="213"/>
      <c r="AT123" s="220"/>
      <c r="AU123" s="219"/>
      <c r="AV123" s="213"/>
      <c r="AW123" s="220"/>
      <c r="AX123" s="219">
        <v>100</v>
      </c>
      <c r="AY123" s="213">
        <v>42</v>
      </c>
      <c r="AZ123" s="220">
        <v>3</v>
      </c>
      <c r="BA123" s="219"/>
      <c r="BB123" s="213"/>
      <c r="BC123" s="216"/>
      <c r="BD123" s="355" t="s">
        <v>353</v>
      </c>
      <c r="BE123" s="356"/>
      <c r="BF123" s="356"/>
      <c r="BG123" s="356"/>
      <c r="BH123" s="356"/>
      <c r="BI123" s="357"/>
      <c r="BJ123" s="209">
        <f t="shared" si="20"/>
        <v>42</v>
      </c>
      <c r="BM123" s="33"/>
      <c r="BN123" s="33"/>
      <c r="BO123" s="33"/>
    </row>
    <row r="124" spans="1:68" s="18" customFormat="1" ht="33.950000000000003" customHeight="1" x14ac:dyDescent="0.2">
      <c r="A124" s="112" t="s">
        <v>328</v>
      </c>
      <c r="B124" s="292" t="s">
        <v>305</v>
      </c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93"/>
      <c r="O124" s="294"/>
      <c r="P124" s="291"/>
      <c r="Q124" s="316"/>
      <c r="R124" s="306">
        <v>7</v>
      </c>
      <c r="S124" s="291"/>
      <c r="T124" s="290">
        <f>SUM(AF124,AI124,AL124,AO124,AR124,AU124,AX124,BA124)</f>
        <v>100</v>
      </c>
      <c r="U124" s="291"/>
      <c r="V124" s="306">
        <f>SUM(AG124,AJ124,AM124,AP124,AS124,AV124,AY124,BB124)</f>
        <v>42</v>
      </c>
      <c r="W124" s="320"/>
      <c r="X124" s="291">
        <v>18</v>
      </c>
      <c r="Y124" s="291"/>
      <c r="Z124" s="306">
        <v>24</v>
      </c>
      <c r="AA124" s="316"/>
      <c r="AB124" s="306"/>
      <c r="AC124" s="316"/>
      <c r="AD124" s="291"/>
      <c r="AE124" s="291"/>
      <c r="AF124" s="219"/>
      <c r="AG124" s="213"/>
      <c r="AH124" s="220"/>
      <c r="AI124" s="219"/>
      <c r="AJ124" s="213"/>
      <c r="AK124" s="220"/>
      <c r="AL124" s="219"/>
      <c r="AM124" s="213"/>
      <c r="AN124" s="220"/>
      <c r="AO124" s="219"/>
      <c r="AP124" s="213"/>
      <c r="AQ124" s="220"/>
      <c r="AR124" s="219"/>
      <c r="AS124" s="213"/>
      <c r="AT124" s="220"/>
      <c r="AU124" s="219"/>
      <c r="AV124" s="213"/>
      <c r="AW124" s="220"/>
      <c r="AX124" s="219">
        <v>100</v>
      </c>
      <c r="AY124" s="213">
        <v>42</v>
      </c>
      <c r="AZ124" s="220">
        <v>3</v>
      </c>
      <c r="BA124" s="219"/>
      <c r="BB124" s="213"/>
      <c r="BC124" s="216"/>
      <c r="BD124" s="355" t="s">
        <v>355</v>
      </c>
      <c r="BE124" s="356"/>
      <c r="BF124" s="356"/>
      <c r="BG124" s="356"/>
      <c r="BH124" s="356"/>
      <c r="BI124" s="357"/>
      <c r="BJ124" s="209">
        <f t="shared" si="20"/>
        <v>42</v>
      </c>
      <c r="BM124" s="33"/>
      <c r="BN124" s="33"/>
      <c r="BO124" s="33"/>
    </row>
    <row r="125" spans="1:68" s="18" customFormat="1" ht="65.099999999999994" customHeight="1" thickBot="1" x14ac:dyDescent="0.25">
      <c r="A125" s="189" t="s">
        <v>329</v>
      </c>
      <c r="B125" s="292" t="s">
        <v>351</v>
      </c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93"/>
      <c r="O125" s="294"/>
      <c r="P125" s="291"/>
      <c r="Q125" s="316"/>
      <c r="R125" s="306">
        <v>7</v>
      </c>
      <c r="S125" s="291"/>
      <c r="T125" s="290">
        <f>SUM(AF125,AI125,AL125,AO125,AR125,AU125,AX125,BA125)</f>
        <v>100</v>
      </c>
      <c r="U125" s="291"/>
      <c r="V125" s="306">
        <f>SUM(AG125,AJ125,AM125,AP125,AS125,AV125,AY125,BB125)</f>
        <v>42</v>
      </c>
      <c r="W125" s="320"/>
      <c r="X125" s="291">
        <v>18</v>
      </c>
      <c r="Y125" s="291"/>
      <c r="Z125" s="393"/>
      <c r="AA125" s="392"/>
      <c r="AB125" s="306">
        <v>24</v>
      </c>
      <c r="AC125" s="316"/>
      <c r="AD125" s="291"/>
      <c r="AE125" s="291"/>
      <c r="AF125" s="219"/>
      <c r="AG125" s="213"/>
      <c r="AH125" s="220"/>
      <c r="AI125" s="219"/>
      <c r="AJ125" s="213"/>
      <c r="AK125" s="220"/>
      <c r="AL125" s="219"/>
      <c r="AM125" s="213"/>
      <c r="AN125" s="220"/>
      <c r="AO125" s="219"/>
      <c r="AP125" s="213"/>
      <c r="AQ125" s="220"/>
      <c r="AR125" s="219"/>
      <c r="AS125" s="213"/>
      <c r="AT125" s="220"/>
      <c r="AU125" s="219"/>
      <c r="AV125" s="213"/>
      <c r="AW125" s="220"/>
      <c r="AX125" s="219">
        <v>100</v>
      </c>
      <c r="AY125" s="213">
        <v>42</v>
      </c>
      <c r="AZ125" s="220">
        <v>3</v>
      </c>
      <c r="BA125" s="219"/>
      <c r="BB125" s="213"/>
      <c r="BC125" s="216"/>
      <c r="BD125" s="385" t="s">
        <v>476</v>
      </c>
      <c r="BE125" s="386"/>
      <c r="BF125" s="386"/>
      <c r="BG125" s="386"/>
      <c r="BH125" s="386"/>
      <c r="BI125" s="387"/>
      <c r="BJ125" s="209">
        <f t="shared" si="20"/>
        <v>42</v>
      </c>
      <c r="BM125" s="33"/>
      <c r="BN125" s="33"/>
      <c r="BO125" s="33"/>
    </row>
    <row r="126" spans="1:68" s="23" customFormat="1" ht="36.75" customHeight="1" thickBot="1" x14ac:dyDescent="0.25">
      <c r="A126" s="248" t="s">
        <v>461</v>
      </c>
      <c r="B126" s="375" t="s">
        <v>105</v>
      </c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4"/>
      <c r="P126" s="264"/>
      <c r="Q126" s="415"/>
      <c r="R126" s="361"/>
      <c r="S126" s="265"/>
      <c r="T126" s="263" t="s">
        <v>386</v>
      </c>
      <c r="U126" s="264"/>
      <c r="V126" s="361" t="s">
        <v>454</v>
      </c>
      <c r="W126" s="265"/>
      <c r="X126" s="263" t="s">
        <v>179</v>
      </c>
      <c r="Y126" s="415"/>
      <c r="Z126" s="361"/>
      <c r="AA126" s="415"/>
      <c r="AB126" s="361" t="s">
        <v>156</v>
      </c>
      <c r="AC126" s="264"/>
      <c r="AD126" s="361"/>
      <c r="AE126" s="265"/>
      <c r="AF126" s="221"/>
      <c r="AG126" s="75"/>
      <c r="AH126" s="223"/>
      <c r="AI126" s="221"/>
      <c r="AJ126" s="75"/>
      <c r="AK126" s="67"/>
      <c r="AL126" s="221"/>
      <c r="AM126" s="75"/>
      <c r="AN126" s="223"/>
      <c r="AO126" s="221"/>
      <c r="AP126" s="75"/>
      <c r="AQ126" s="223"/>
      <c r="AR126" s="221" t="s">
        <v>179</v>
      </c>
      <c r="AS126" s="75" t="s">
        <v>179</v>
      </c>
      <c r="AT126" s="223"/>
      <c r="AU126" s="221" t="s">
        <v>179</v>
      </c>
      <c r="AV126" s="75" t="s">
        <v>179</v>
      </c>
      <c r="AW126" s="223"/>
      <c r="AX126" s="221" t="s">
        <v>387</v>
      </c>
      <c r="AY126" s="75" t="s">
        <v>179</v>
      </c>
      <c r="AZ126" s="67"/>
      <c r="BA126" s="221"/>
      <c r="BB126" s="75"/>
      <c r="BC126" s="222"/>
      <c r="BD126" s="358">
        <f>SUM(X126:AE126)</f>
        <v>0</v>
      </c>
      <c r="BE126" s="344"/>
      <c r="BF126" s="344"/>
      <c r="BG126" s="344"/>
      <c r="BH126" s="344"/>
      <c r="BI126" s="345"/>
      <c r="BJ126" s="209">
        <f t="shared" si="20"/>
        <v>0</v>
      </c>
      <c r="BK126" s="69"/>
      <c r="BN126" s="70"/>
      <c r="BO126" s="70"/>
      <c r="BP126" s="70"/>
    </row>
    <row r="127" spans="1:68" s="18" customFormat="1" ht="33.950000000000003" customHeight="1" x14ac:dyDescent="0.2">
      <c r="A127" s="249" t="s">
        <v>462</v>
      </c>
      <c r="B127" s="297" t="s">
        <v>154</v>
      </c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9"/>
      <c r="P127" s="405"/>
      <c r="Q127" s="396"/>
      <c r="R127" s="395"/>
      <c r="S127" s="397"/>
      <c r="T127" s="406" t="s">
        <v>156</v>
      </c>
      <c r="U127" s="405"/>
      <c r="V127" s="395" t="s">
        <v>156</v>
      </c>
      <c r="W127" s="397"/>
      <c r="X127" s="405"/>
      <c r="Y127" s="396"/>
      <c r="Z127" s="395"/>
      <c r="AA127" s="396"/>
      <c r="AB127" s="395" t="s">
        <v>156</v>
      </c>
      <c r="AC127" s="405"/>
      <c r="AD127" s="395"/>
      <c r="AE127" s="397"/>
      <c r="AF127" s="228"/>
      <c r="AG127" s="231"/>
      <c r="AH127" s="241"/>
      <c r="AI127" s="228"/>
      <c r="AJ127" s="231"/>
      <c r="AK127" s="241"/>
      <c r="AL127" s="228"/>
      <c r="AM127" s="231"/>
      <c r="AN127" s="241"/>
      <c r="AO127" s="228"/>
      <c r="AP127" s="231"/>
      <c r="AQ127" s="241"/>
      <c r="AR127" s="228" t="s">
        <v>179</v>
      </c>
      <c r="AS127" s="231" t="s">
        <v>179</v>
      </c>
      <c r="AT127" s="241"/>
      <c r="AU127" s="228" t="s">
        <v>179</v>
      </c>
      <c r="AV127" s="231" t="s">
        <v>179</v>
      </c>
      <c r="AW127" s="241"/>
      <c r="AX127" s="228"/>
      <c r="AY127" s="231"/>
      <c r="AZ127" s="241"/>
      <c r="BA127" s="228"/>
      <c r="BB127" s="231"/>
      <c r="BC127" s="229"/>
      <c r="BD127" s="536">
        <f>SUM(X127:AE127)</f>
        <v>0</v>
      </c>
      <c r="BE127" s="328"/>
      <c r="BF127" s="328"/>
      <c r="BG127" s="328"/>
      <c r="BH127" s="328"/>
      <c r="BI127" s="537"/>
      <c r="BJ127" s="209">
        <f t="shared" si="20"/>
        <v>0</v>
      </c>
      <c r="BK127" s="72"/>
      <c r="BN127" s="14"/>
      <c r="BO127" s="14"/>
      <c r="BP127" s="14"/>
    </row>
    <row r="128" spans="1:68" s="18" customFormat="1" ht="33.950000000000003" customHeight="1" thickBot="1" x14ac:dyDescent="0.25">
      <c r="A128" s="249" t="s">
        <v>463</v>
      </c>
      <c r="B128" s="451" t="s">
        <v>211</v>
      </c>
      <c r="C128" s="452"/>
      <c r="D128" s="452"/>
      <c r="E128" s="452"/>
      <c r="F128" s="452"/>
      <c r="G128" s="452"/>
      <c r="H128" s="452"/>
      <c r="I128" s="452"/>
      <c r="J128" s="452"/>
      <c r="K128" s="452"/>
      <c r="L128" s="452"/>
      <c r="M128" s="452"/>
      <c r="N128" s="452"/>
      <c r="O128" s="453"/>
      <c r="P128" s="391"/>
      <c r="Q128" s="392"/>
      <c r="R128" s="393" t="s">
        <v>447</v>
      </c>
      <c r="S128" s="394"/>
      <c r="T128" s="406" t="s">
        <v>387</v>
      </c>
      <c r="U128" s="396"/>
      <c r="V128" s="395" t="s">
        <v>179</v>
      </c>
      <c r="W128" s="397"/>
      <c r="X128" s="391" t="s">
        <v>179</v>
      </c>
      <c r="Y128" s="392"/>
      <c r="Z128" s="393"/>
      <c r="AA128" s="392"/>
      <c r="AB128" s="393"/>
      <c r="AC128" s="392"/>
      <c r="AD128" s="393"/>
      <c r="AE128" s="394"/>
      <c r="AF128" s="228"/>
      <c r="AG128" s="165"/>
      <c r="AH128" s="241"/>
      <c r="AI128" s="230"/>
      <c r="AJ128" s="165"/>
      <c r="AK128" s="118"/>
      <c r="AL128" s="219"/>
      <c r="AM128" s="215"/>
      <c r="AN128" s="220"/>
      <c r="AO128" s="219"/>
      <c r="AP128" s="215"/>
      <c r="AQ128" s="220"/>
      <c r="AR128" s="219"/>
      <c r="AS128" s="215"/>
      <c r="AT128" s="220"/>
      <c r="AU128" s="219"/>
      <c r="AV128" s="213"/>
      <c r="AW128" s="220"/>
      <c r="AX128" s="230" t="s">
        <v>387</v>
      </c>
      <c r="AY128" s="165" t="s">
        <v>179</v>
      </c>
      <c r="AZ128" s="118"/>
      <c r="BA128" s="219"/>
      <c r="BB128" s="215"/>
      <c r="BC128" s="216"/>
      <c r="BD128" s="385" t="s">
        <v>358</v>
      </c>
      <c r="BE128" s="386"/>
      <c r="BF128" s="386"/>
      <c r="BG128" s="386"/>
      <c r="BH128" s="386"/>
      <c r="BI128" s="387"/>
      <c r="BJ128" s="209">
        <f t="shared" si="20"/>
        <v>0</v>
      </c>
      <c r="BK128" s="72"/>
      <c r="BN128" s="14"/>
      <c r="BO128" s="14"/>
      <c r="BP128" s="14"/>
    </row>
    <row r="129" spans="1:70" s="23" customFormat="1" ht="36.75" customHeight="1" thickBot="1" x14ac:dyDescent="0.25">
      <c r="A129" s="248" t="s">
        <v>464</v>
      </c>
      <c r="B129" s="375" t="s">
        <v>106</v>
      </c>
      <c r="C129" s="413"/>
      <c r="D129" s="413"/>
      <c r="E129" s="413"/>
      <c r="F129" s="413"/>
      <c r="G129" s="413"/>
      <c r="H129" s="413"/>
      <c r="I129" s="413"/>
      <c r="J129" s="413"/>
      <c r="K129" s="413"/>
      <c r="L129" s="413"/>
      <c r="M129" s="413"/>
      <c r="N129" s="413"/>
      <c r="O129" s="414"/>
      <c r="P129" s="264"/>
      <c r="Q129" s="415"/>
      <c r="R129" s="361"/>
      <c r="S129" s="265"/>
      <c r="T129" s="461" t="s">
        <v>456</v>
      </c>
      <c r="U129" s="455"/>
      <c r="V129" s="454" t="s">
        <v>456</v>
      </c>
      <c r="W129" s="462"/>
      <c r="X129" s="264"/>
      <c r="Y129" s="415"/>
      <c r="Z129" s="361"/>
      <c r="AA129" s="415"/>
      <c r="AB129" s="454" t="s">
        <v>456</v>
      </c>
      <c r="AC129" s="455"/>
      <c r="AD129" s="361"/>
      <c r="AE129" s="265"/>
      <c r="AF129" s="221" t="s">
        <v>155</v>
      </c>
      <c r="AG129" s="75" t="s">
        <v>155</v>
      </c>
      <c r="AH129" s="223"/>
      <c r="AI129" s="221" t="s">
        <v>155</v>
      </c>
      <c r="AJ129" s="75" t="s">
        <v>155</v>
      </c>
      <c r="AK129" s="223"/>
      <c r="AL129" s="221" t="s">
        <v>155</v>
      </c>
      <c r="AM129" s="75" t="s">
        <v>155</v>
      </c>
      <c r="AN129" s="223"/>
      <c r="AO129" s="221" t="s">
        <v>155</v>
      </c>
      <c r="AP129" s="75" t="s">
        <v>155</v>
      </c>
      <c r="AQ129" s="223"/>
      <c r="AR129" s="119" t="s">
        <v>179</v>
      </c>
      <c r="AS129" s="75" t="s">
        <v>179</v>
      </c>
      <c r="AT129" s="67"/>
      <c r="AU129" s="221" t="s">
        <v>179</v>
      </c>
      <c r="AV129" s="75" t="s">
        <v>179</v>
      </c>
      <c r="AW129" s="223"/>
      <c r="AX129" s="221"/>
      <c r="AY129" s="75"/>
      <c r="AZ129" s="223"/>
      <c r="BA129" s="221"/>
      <c r="BB129" s="75"/>
      <c r="BC129" s="222"/>
      <c r="BD129" s="358">
        <f>SUM(X129:AE129)</f>
        <v>0</v>
      </c>
      <c r="BE129" s="344"/>
      <c r="BF129" s="344"/>
      <c r="BG129" s="344"/>
      <c r="BH129" s="344"/>
      <c r="BI129" s="345"/>
      <c r="BJ129" s="209">
        <f t="shared" si="20"/>
        <v>0</v>
      </c>
      <c r="BK129" s="69"/>
      <c r="BN129" s="70"/>
      <c r="BO129" s="70"/>
      <c r="BP129" s="70"/>
    </row>
    <row r="130" spans="1:70" s="18" customFormat="1" ht="33.950000000000003" customHeight="1" thickBot="1" x14ac:dyDescent="0.25">
      <c r="A130" s="249" t="s">
        <v>465</v>
      </c>
      <c r="B130" s="456" t="s">
        <v>154</v>
      </c>
      <c r="C130" s="457"/>
      <c r="D130" s="457"/>
      <c r="E130" s="457"/>
      <c r="F130" s="457"/>
      <c r="G130" s="457"/>
      <c r="H130" s="457"/>
      <c r="I130" s="457"/>
      <c r="J130" s="457"/>
      <c r="K130" s="457"/>
      <c r="L130" s="457"/>
      <c r="M130" s="457"/>
      <c r="N130" s="457"/>
      <c r="O130" s="458"/>
      <c r="P130" s="359"/>
      <c r="Q130" s="327"/>
      <c r="R130" s="459" t="s">
        <v>212</v>
      </c>
      <c r="S130" s="460"/>
      <c r="T130" s="281" t="s">
        <v>456</v>
      </c>
      <c r="U130" s="282"/>
      <c r="V130" s="346" t="s">
        <v>456</v>
      </c>
      <c r="W130" s="283"/>
      <c r="X130" s="359"/>
      <c r="Y130" s="327"/>
      <c r="Z130" s="340"/>
      <c r="AA130" s="327"/>
      <c r="AB130" s="346" t="s">
        <v>456</v>
      </c>
      <c r="AC130" s="282"/>
      <c r="AD130" s="346"/>
      <c r="AE130" s="283"/>
      <c r="AF130" s="228" t="s">
        <v>155</v>
      </c>
      <c r="AG130" s="231" t="s">
        <v>155</v>
      </c>
      <c r="AH130" s="232"/>
      <c r="AI130" s="228" t="s">
        <v>155</v>
      </c>
      <c r="AJ130" s="231" t="s">
        <v>155</v>
      </c>
      <c r="AK130" s="241"/>
      <c r="AL130" s="228" t="s">
        <v>155</v>
      </c>
      <c r="AM130" s="165" t="s">
        <v>155</v>
      </c>
      <c r="AN130" s="241"/>
      <c r="AO130" s="226" t="s">
        <v>155</v>
      </c>
      <c r="AP130" s="210" t="s">
        <v>155</v>
      </c>
      <c r="AQ130" s="211"/>
      <c r="AR130" s="181" t="s">
        <v>179</v>
      </c>
      <c r="AS130" s="231" t="s">
        <v>179</v>
      </c>
      <c r="AT130" s="232"/>
      <c r="AU130" s="228" t="s">
        <v>179</v>
      </c>
      <c r="AV130" s="165" t="s">
        <v>179</v>
      </c>
      <c r="AW130" s="241"/>
      <c r="AX130" s="228"/>
      <c r="AY130" s="213"/>
      <c r="AZ130" s="220"/>
      <c r="BA130" s="219"/>
      <c r="BB130" s="213"/>
      <c r="BC130" s="216"/>
      <c r="BD130" s="563" t="s">
        <v>206</v>
      </c>
      <c r="BE130" s="564"/>
      <c r="BF130" s="564"/>
      <c r="BG130" s="564"/>
      <c r="BH130" s="564"/>
      <c r="BI130" s="565"/>
      <c r="BJ130" s="209">
        <f t="shared" si="20"/>
        <v>0</v>
      </c>
      <c r="BK130" s="72"/>
      <c r="BN130" s="14"/>
      <c r="BO130" s="14"/>
      <c r="BP130" s="14"/>
    </row>
    <row r="131" spans="1:70" s="18" customFormat="1" ht="33.950000000000003" customHeight="1" thickBot="1" x14ac:dyDescent="0.25">
      <c r="A131" s="465" t="s">
        <v>140</v>
      </c>
      <c r="B131" s="466"/>
      <c r="C131" s="466"/>
      <c r="D131" s="466"/>
      <c r="E131" s="466"/>
      <c r="F131" s="466"/>
      <c r="G131" s="466"/>
      <c r="H131" s="466"/>
      <c r="I131" s="466"/>
      <c r="J131" s="466"/>
      <c r="K131" s="466"/>
      <c r="L131" s="466"/>
      <c r="M131" s="466"/>
      <c r="N131" s="466"/>
      <c r="O131" s="466"/>
      <c r="P131" s="466"/>
      <c r="Q131" s="466"/>
      <c r="R131" s="466"/>
      <c r="S131" s="467"/>
      <c r="T131" s="263">
        <f>SUM(T77,T33)</f>
        <v>7384</v>
      </c>
      <c r="U131" s="264"/>
      <c r="V131" s="361">
        <f>SUM(V33,V77)</f>
        <v>3370</v>
      </c>
      <c r="W131" s="265"/>
      <c r="X131" s="264">
        <f>SUM(X33,X77)</f>
        <v>1452</v>
      </c>
      <c r="Y131" s="264"/>
      <c r="Z131" s="361">
        <f>SUM(Z33,Z77)</f>
        <v>1128</v>
      </c>
      <c r="AA131" s="264"/>
      <c r="AB131" s="361">
        <f>SUM(AB33,AB77)</f>
        <v>724</v>
      </c>
      <c r="AC131" s="264"/>
      <c r="AD131" s="361">
        <f>SUM(AD33,AD77)</f>
        <v>66</v>
      </c>
      <c r="AE131" s="265"/>
      <c r="AF131" s="221">
        <f t="shared" ref="AF131:BC131" si="27">SUM(AF77,AF33)</f>
        <v>1086</v>
      </c>
      <c r="AG131" s="238">
        <f t="shared" si="27"/>
        <v>520</v>
      </c>
      <c r="AH131" s="67">
        <f t="shared" si="27"/>
        <v>29</v>
      </c>
      <c r="AI131" s="221">
        <f t="shared" si="27"/>
        <v>1006</v>
      </c>
      <c r="AJ131" s="75">
        <f t="shared" si="27"/>
        <v>502</v>
      </c>
      <c r="AK131" s="222">
        <f t="shared" si="27"/>
        <v>28</v>
      </c>
      <c r="AL131" s="221">
        <f t="shared" si="27"/>
        <v>1124</v>
      </c>
      <c r="AM131" s="238">
        <f t="shared" si="27"/>
        <v>512</v>
      </c>
      <c r="AN131" s="67">
        <f t="shared" si="27"/>
        <v>30</v>
      </c>
      <c r="AO131" s="221">
        <f t="shared" si="27"/>
        <v>1086</v>
      </c>
      <c r="AP131" s="238">
        <f t="shared" si="27"/>
        <v>488</v>
      </c>
      <c r="AQ131" s="67">
        <f t="shared" si="27"/>
        <v>30</v>
      </c>
      <c r="AR131" s="221">
        <f t="shared" si="27"/>
        <v>960</v>
      </c>
      <c r="AS131" s="238">
        <f t="shared" si="27"/>
        <v>442</v>
      </c>
      <c r="AT131" s="67">
        <f t="shared" si="27"/>
        <v>26</v>
      </c>
      <c r="AU131" s="221">
        <f t="shared" si="27"/>
        <v>1002</v>
      </c>
      <c r="AV131" s="238">
        <f t="shared" si="27"/>
        <v>440</v>
      </c>
      <c r="AW131" s="67">
        <f t="shared" si="27"/>
        <v>28</v>
      </c>
      <c r="AX131" s="221">
        <f t="shared" si="27"/>
        <v>1120</v>
      </c>
      <c r="AY131" s="238">
        <f t="shared" si="27"/>
        <v>466</v>
      </c>
      <c r="AZ131" s="67">
        <f t="shared" si="27"/>
        <v>33</v>
      </c>
      <c r="BA131" s="221">
        <f t="shared" si="27"/>
        <v>0</v>
      </c>
      <c r="BB131" s="238">
        <f t="shared" si="27"/>
        <v>0</v>
      </c>
      <c r="BC131" s="238">
        <f t="shared" si="27"/>
        <v>0</v>
      </c>
      <c r="BD131" s="358"/>
      <c r="BE131" s="344"/>
      <c r="BF131" s="344"/>
      <c r="BG131" s="344"/>
      <c r="BH131" s="344"/>
      <c r="BI131" s="345"/>
      <c r="BJ131" s="209">
        <f t="shared" si="20"/>
        <v>3370</v>
      </c>
      <c r="BK131" s="68">
        <f>SUM(AF131,AI131,AL131,AO131,AR131,AU131,AX131,BA131)</f>
        <v>7384</v>
      </c>
      <c r="BL131" s="68">
        <f>SUM(AG131,AJ131,AM131,AP131,AS131,AV131,AY131,BB131)</f>
        <v>3370</v>
      </c>
      <c r="BM131" s="68">
        <f>SUM(AH131,AK131,AN131,AQ131,AT131,AW131,AZ131,BC131)</f>
        <v>204</v>
      </c>
      <c r="BN131" s="14"/>
      <c r="BO131" s="14"/>
      <c r="BP131" s="14"/>
    </row>
    <row r="132" spans="1:70" s="18" customFormat="1" ht="33.950000000000003" customHeight="1" x14ac:dyDescent="0.2">
      <c r="A132" s="297" t="s">
        <v>20</v>
      </c>
      <c r="B132" s="463"/>
      <c r="C132" s="463"/>
      <c r="D132" s="463"/>
      <c r="E132" s="463"/>
      <c r="F132" s="463"/>
      <c r="G132" s="463"/>
      <c r="H132" s="463"/>
      <c r="I132" s="463"/>
      <c r="J132" s="463"/>
      <c r="K132" s="463"/>
      <c r="L132" s="463"/>
      <c r="M132" s="463"/>
      <c r="N132" s="463"/>
      <c r="O132" s="463"/>
      <c r="P132" s="463"/>
      <c r="Q132" s="463"/>
      <c r="R132" s="463"/>
      <c r="S132" s="463"/>
      <c r="T132" s="461"/>
      <c r="U132" s="464"/>
      <c r="V132" s="340"/>
      <c r="W132" s="360"/>
      <c r="X132" s="405"/>
      <c r="Y132" s="396"/>
      <c r="Z132" s="395"/>
      <c r="AA132" s="396"/>
      <c r="AB132" s="395"/>
      <c r="AC132" s="396"/>
      <c r="AD132" s="395"/>
      <c r="AE132" s="405"/>
      <c r="AF132" s="471">
        <f>ROUND(AG131/17,0)</f>
        <v>31</v>
      </c>
      <c r="AG132" s="472"/>
      <c r="AH132" s="473"/>
      <c r="AI132" s="471">
        <f>ROUND(AJ131/17,0)</f>
        <v>30</v>
      </c>
      <c r="AJ132" s="472"/>
      <c r="AK132" s="473"/>
      <c r="AL132" s="471">
        <f>ROUND(AM131/17,0)</f>
        <v>30</v>
      </c>
      <c r="AM132" s="472"/>
      <c r="AN132" s="473"/>
      <c r="AO132" s="471">
        <f>ROUND(AP131/17,0)</f>
        <v>29</v>
      </c>
      <c r="AP132" s="472"/>
      <c r="AQ132" s="473"/>
      <c r="AR132" s="471">
        <f>ROUND(AS131/16,0)</f>
        <v>28</v>
      </c>
      <c r="AS132" s="472"/>
      <c r="AT132" s="473"/>
      <c r="AU132" s="471">
        <f>ROUND(AV131/16,0)</f>
        <v>28</v>
      </c>
      <c r="AV132" s="472"/>
      <c r="AW132" s="473"/>
      <c r="AX132" s="471">
        <f>ROUND(AY131/17,0)</f>
        <v>27</v>
      </c>
      <c r="AY132" s="472"/>
      <c r="AZ132" s="473"/>
      <c r="BA132" s="471"/>
      <c r="BB132" s="472"/>
      <c r="BC132" s="472"/>
      <c r="BD132" s="536"/>
      <c r="BE132" s="328"/>
      <c r="BF132" s="328"/>
      <c r="BG132" s="328"/>
      <c r="BH132" s="328"/>
      <c r="BI132" s="537"/>
      <c r="BJ132" s="209">
        <f t="shared" si="20"/>
        <v>0</v>
      </c>
      <c r="BK132" s="72"/>
      <c r="BN132" s="14"/>
      <c r="BO132" s="14"/>
      <c r="BP132" s="14"/>
    </row>
    <row r="133" spans="1:70" s="18" customFormat="1" ht="33.950000000000003" customHeight="1" x14ac:dyDescent="0.2">
      <c r="A133" s="297" t="s">
        <v>21</v>
      </c>
      <c r="B133" s="463"/>
      <c r="C133" s="463"/>
      <c r="D133" s="463"/>
      <c r="E133" s="463"/>
      <c r="F133" s="463"/>
      <c r="G133" s="463"/>
      <c r="H133" s="463"/>
      <c r="I133" s="463"/>
      <c r="J133" s="463"/>
      <c r="K133" s="463"/>
      <c r="L133" s="463"/>
      <c r="M133" s="463"/>
      <c r="N133" s="463"/>
      <c r="O133" s="463"/>
      <c r="P133" s="463"/>
      <c r="Q133" s="463"/>
      <c r="R133" s="463"/>
      <c r="S133" s="463"/>
      <c r="T133" s="468">
        <f>SUM(AF133:BC133)</f>
        <v>3</v>
      </c>
      <c r="U133" s="474"/>
      <c r="V133" s="306"/>
      <c r="W133" s="320"/>
      <c r="X133" s="291"/>
      <c r="Y133" s="316"/>
      <c r="Z133" s="306"/>
      <c r="AA133" s="316"/>
      <c r="AB133" s="306"/>
      <c r="AC133" s="316"/>
      <c r="AD133" s="306"/>
      <c r="AE133" s="291"/>
      <c r="AF133" s="468"/>
      <c r="AG133" s="469"/>
      <c r="AH133" s="470"/>
      <c r="AI133" s="468">
        <v>1</v>
      </c>
      <c r="AJ133" s="469"/>
      <c r="AK133" s="470"/>
      <c r="AL133" s="468"/>
      <c r="AM133" s="469"/>
      <c r="AN133" s="470"/>
      <c r="AO133" s="468">
        <v>1</v>
      </c>
      <c r="AP133" s="469"/>
      <c r="AQ133" s="470"/>
      <c r="AR133" s="468"/>
      <c r="AS133" s="469"/>
      <c r="AT133" s="470"/>
      <c r="AU133" s="468">
        <v>1</v>
      </c>
      <c r="AV133" s="469"/>
      <c r="AW133" s="470"/>
      <c r="AX133" s="468"/>
      <c r="AY133" s="469"/>
      <c r="AZ133" s="470"/>
      <c r="BA133" s="468"/>
      <c r="BB133" s="469"/>
      <c r="BC133" s="469"/>
      <c r="BD133" s="304"/>
      <c r="BE133" s="305"/>
      <c r="BF133" s="305"/>
      <c r="BG133" s="305"/>
      <c r="BH133" s="305"/>
      <c r="BI133" s="310"/>
      <c r="BJ133" s="209">
        <f t="shared" si="20"/>
        <v>0</v>
      </c>
      <c r="BK133" s="72"/>
      <c r="BN133" s="14"/>
      <c r="BO133" s="14"/>
      <c r="BP133" s="14"/>
    </row>
    <row r="134" spans="1:70" s="18" customFormat="1" ht="33.950000000000003" customHeight="1" x14ac:dyDescent="0.2">
      <c r="A134" s="297" t="s">
        <v>2</v>
      </c>
      <c r="B134" s="463"/>
      <c r="C134" s="463"/>
      <c r="D134" s="463"/>
      <c r="E134" s="463"/>
      <c r="F134" s="463"/>
      <c r="G134" s="463"/>
      <c r="H134" s="463"/>
      <c r="I134" s="463"/>
      <c r="J134" s="463"/>
      <c r="K134" s="463"/>
      <c r="L134" s="463"/>
      <c r="M134" s="463"/>
      <c r="N134" s="463"/>
      <c r="O134" s="463"/>
      <c r="P134" s="463"/>
      <c r="Q134" s="463"/>
      <c r="R134" s="463"/>
      <c r="S134" s="463"/>
      <c r="T134" s="468">
        <f t="shared" ref="T134:T136" si="28">SUM(AF134:BC134)</f>
        <v>1</v>
      </c>
      <c r="U134" s="474"/>
      <c r="V134" s="306"/>
      <c r="W134" s="320"/>
      <c r="X134" s="291"/>
      <c r="Y134" s="316"/>
      <c r="Z134" s="306"/>
      <c r="AA134" s="316"/>
      <c r="AB134" s="306"/>
      <c r="AC134" s="316"/>
      <c r="AD134" s="306"/>
      <c r="AE134" s="291"/>
      <c r="AF134" s="468"/>
      <c r="AG134" s="469"/>
      <c r="AH134" s="470"/>
      <c r="AI134" s="468"/>
      <c r="AJ134" s="469"/>
      <c r="AK134" s="470"/>
      <c r="AL134" s="468">
        <v>1</v>
      </c>
      <c r="AM134" s="469"/>
      <c r="AN134" s="470"/>
      <c r="AO134" s="468"/>
      <c r="AP134" s="469"/>
      <c r="AQ134" s="470"/>
      <c r="AR134" s="468"/>
      <c r="AS134" s="469"/>
      <c r="AT134" s="470"/>
      <c r="AU134" s="468"/>
      <c r="AV134" s="469"/>
      <c r="AW134" s="470"/>
      <c r="AX134" s="468"/>
      <c r="AY134" s="469"/>
      <c r="AZ134" s="470"/>
      <c r="BA134" s="468"/>
      <c r="BB134" s="469"/>
      <c r="BC134" s="469"/>
      <c r="BD134" s="304"/>
      <c r="BE134" s="305"/>
      <c r="BF134" s="305"/>
      <c r="BG134" s="305"/>
      <c r="BH134" s="305"/>
      <c r="BI134" s="310"/>
      <c r="BJ134" s="209">
        <f t="shared" si="20"/>
        <v>0</v>
      </c>
      <c r="BK134" s="72"/>
      <c r="BN134" s="14"/>
      <c r="BO134" s="14"/>
      <c r="BP134" s="14"/>
    </row>
    <row r="135" spans="1:70" s="18" customFormat="1" ht="33.950000000000003" customHeight="1" x14ac:dyDescent="0.2">
      <c r="A135" s="297" t="s">
        <v>22</v>
      </c>
      <c r="B135" s="463"/>
      <c r="C135" s="463"/>
      <c r="D135" s="463"/>
      <c r="E135" s="463"/>
      <c r="F135" s="463"/>
      <c r="G135" s="463"/>
      <c r="H135" s="463"/>
      <c r="I135" s="463"/>
      <c r="J135" s="463"/>
      <c r="K135" s="463"/>
      <c r="L135" s="463"/>
      <c r="M135" s="463"/>
      <c r="N135" s="463"/>
      <c r="O135" s="463"/>
      <c r="P135" s="463"/>
      <c r="Q135" s="463"/>
      <c r="R135" s="463"/>
      <c r="S135" s="463"/>
      <c r="T135" s="468">
        <f t="shared" si="28"/>
        <v>34</v>
      </c>
      <c r="U135" s="474"/>
      <c r="V135" s="306"/>
      <c r="W135" s="320"/>
      <c r="X135" s="291"/>
      <c r="Y135" s="316"/>
      <c r="Z135" s="306"/>
      <c r="AA135" s="316"/>
      <c r="AB135" s="306"/>
      <c r="AC135" s="316"/>
      <c r="AD135" s="306"/>
      <c r="AE135" s="291"/>
      <c r="AF135" s="468">
        <f>COUNTIF(P34:Q125,1)+COUNTIF(P34:Q125,1.2)</f>
        <v>5</v>
      </c>
      <c r="AG135" s="469"/>
      <c r="AH135" s="470"/>
      <c r="AI135" s="468">
        <f>COUNTIF(P34:Q125,2)+COUNTIF(P34:Q125,1.2)+COUNTIF(P34:Q125,2.3)</f>
        <v>5</v>
      </c>
      <c r="AJ135" s="469"/>
      <c r="AK135" s="470"/>
      <c r="AL135" s="468">
        <f>COUNTIF(P34:Q125,3)+COUNTIF(P34:Q125,2.3)+COUNTIF(P34:Q125,3.4)</f>
        <v>5</v>
      </c>
      <c r="AM135" s="469"/>
      <c r="AN135" s="470"/>
      <c r="AO135" s="468">
        <f>COUNTIF(P34:Q125,4)+COUNTIF(P34:Q125,3.4)+COUNTIF(P34:Q125,4.5)</f>
        <v>5</v>
      </c>
      <c r="AP135" s="469"/>
      <c r="AQ135" s="470"/>
      <c r="AR135" s="468">
        <f>COUNTIF(P34:Q125,5)+COUNTIF(P34:Q125,4.5)+COUNTIF(P34:Q125,5.6)</f>
        <v>5</v>
      </c>
      <c r="AS135" s="469"/>
      <c r="AT135" s="470"/>
      <c r="AU135" s="468">
        <f>COUNTIF(P34:Q125,6)+COUNTIF(P34:Q125,5.6)+COUNTIF(P34:Q125,6.7)</f>
        <v>4</v>
      </c>
      <c r="AV135" s="469"/>
      <c r="AW135" s="470"/>
      <c r="AX135" s="468">
        <f>COUNTIF(P34:Q125,7)+COUNTIF(P34:Q125,6.7)+COUNTIF(P34:Q125,7.8)</f>
        <v>5</v>
      </c>
      <c r="AY135" s="469"/>
      <c r="AZ135" s="470"/>
      <c r="BA135" s="468"/>
      <c r="BB135" s="469"/>
      <c r="BC135" s="469"/>
      <c r="BD135" s="304"/>
      <c r="BE135" s="305"/>
      <c r="BF135" s="305"/>
      <c r="BG135" s="305"/>
      <c r="BH135" s="305"/>
      <c r="BI135" s="310"/>
      <c r="BJ135" s="209">
        <f t="shared" si="20"/>
        <v>0</v>
      </c>
      <c r="BK135" s="72"/>
      <c r="BN135" s="14"/>
      <c r="BO135" s="14"/>
      <c r="BP135" s="14"/>
    </row>
    <row r="136" spans="1:70" s="18" customFormat="1" ht="33.950000000000003" customHeight="1" thickBot="1" x14ac:dyDescent="0.25">
      <c r="A136" s="475" t="s">
        <v>23</v>
      </c>
      <c r="B136" s="476"/>
      <c r="C136" s="476"/>
      <c r="D136" s="476"/>
      <c r="E136" s="476"/>
      <c r="F136" s="476"/>
      <c r="G136" s="476"/>
      <c r="H136" s="476"/>
      <c r="I136" s="476"/>
      <c r="J136" s="476"/>
      <c r="K136" s="476"/>
      <c r="L136" s="476"/>
      <c r="M136" s="476"/>
      <c r="N136" s="476"/>
      <c r="O136" s="476"/>
      <c r="P136" s="476"/>
      <c r="Q136" s="476"/>
      <c r="R136" s="476"/>
      <c r="S136" s="476"/>
      <c r="T136" s="477">
        <f t="shared" si="28"/>
        <v>30</v>
      </c>
      <c r="U136" s="478"/>
      <c r="V136" s="393"/>
      <c r="W136" s="394"/>
      <c r="X136" s="391"/>
      <c r="Y136" s="392"/>
      <c r="Z136" s="393"/>
      <c r="AA136" s="392"/>
      <c r="AB136" s="393"/>
      <c r="AC136" s="392"/>
      <c r="AD136" s="393"/>
      <c r="AE136" s="391"/>
      <c r="AF136" s="477">
        <f>COUNTIF(R34:S125,1)+COUNTIF(R34:S125,1.2)</f>
        <v>4</v>
      </c>
      <c r="AG136" s="479"/>
      <c r="AH136" s="480"/>
      <c r="AI136" s="477">
        <f>COUNTIF(R34:S125,2)+COUNTIF(R34:S125,1.2)+COUNTIF(R34:S125,2.3)</f>
        <v>3</v>
      </c>
      <c r="AJ136" s="479"/>
      <c r="AK136" s="480"/>
      <c r="AL136" s="477">
        <f>COUNTIF(R34:S125,3)+COUNTIF(R34:S125,2.3)+COUNTIF(R34:S125,3.4)</f>
        <v>5</v>
      </c>
      <c r="AM136" s="479"/>
      <c r="AN136" s="480"/>
      <c r="AO136" s="477">
        <f>COUNTIF(R34:S125,4)+COUNTIF(R34:S125,3.4)+COUNTIF(R34:S125,4.5)</f>
        <v>5</v>
      </c>
      <c r="AP136" s="479"/>
      <c r="AQ136" s="480"/>
      <c r="AR136" s="477">
        <f>COUNTIF(R34:S125,5)+COUNTIF(R34:S125,4.5)+COUNTIF(R34:S125,5.6)</f>
        <v>3</v>
      </c>
      <c r="AS136" s="479"/>
      <c r="AT136" s="480"/>
      <c r="AU136" s="477">
        <f>COUNTIF(R34:S125,6)+COUNTIF(R34:S125,5.6)+COUNTIF(R34:S125,6.7)</f>
        <v>4</v>
      </c>
      <c r="AV136" s="479"/>
      <c r="AW136" s="480"/>
      <c r="AX136" s="477">
        <f>COUNTIF(R34:S125,7)+COUNTIF(R34:S125,6.7)+COUNTIF(R34:S125,7.8)</f>
        <v>6</v>
      </c>
      <c r="AY136" s="479"/>
      <c r="AZ136" s="480"/>
      <c r="BA136" s="477"/>
      <c r="BB136" s="479"/>
      <c r="BC136" s="479"/>
      <c r="BD136" s="541"/>
      <c r="BE136" s="330"/>
      <c r="BF136" s="330"/>
      <c r="BG136" s="330"/>
      <c r="BH136" s="330"/>
      <c r="BI136" s="542"/>
      <c r="BJ136" s="209">
        <f t="shared" si="20"/>
        <v>0</v>
      </c>
      <c r="BK136" s="72"/>
      <c r="BN136" s="14"/>
      <c r="BO136" s="14"/>
      <c r="BP136" s="14"/>
    </row>
    <row r="137" spans="1:70" s="3" customFormat="1" ht="33.950000000000003" customHeight="1" x14ac:dyDescent="0.45">
      <c r="R137" s="177"/>
      <c r="S137" s="177"/>
      <c r="BF137" s="176"/>
      <c r="BG137" s="176"/>
      <c r="BH137" s="176"/>
      <c r="BI137" s="176"/>
      <c r="BJ137" s="131"/>
      <c r="BK137" s="131"/>
      <c r="BL137" s="131"/>
      <c r="BM137" s="131"/>
      <c r="BP137" s="16"/>
      <c r="BQ137" s="16"/>
      <c r="BR137" s="16"/>
    </row>
    <row r="138" spans="1:70" s="3" customFormat="1" ht="33.950000000000003" customHeight="1" thickBot="1" x14ac:dyDescent="0.5">
      <c r="R138" s="177"/>
      <c r="S138" s="177"/>
      <c r="BF138" s="176"/>
      <c r="BG138" s="176"/>
      <c r="BH138" s="176"/>
      <c r="BI138" s="176"/>
      <c r="BJ138" s="131"/>
      <c r="BK138" s="131"/>
      <c r="BL138" s="131"/>
      <c r="BM138" s="131"/>
      <c r="BP138" s="16"/>
      <c r="BQ138" s="16"/>
      <c r="BR138" s="16"/>
    </row>
    <row r="139" spans="1:70" s="3" customFormat="1" ht="36.75" customHeight="1" thickBot="1" x14ac:dyDescent="0.5">
      <c r="A139" s="263" t="s">
        <v>69</v>
      </c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5"/>
      <c r="Q139" s="263" t="s">
        <v>103</v>
      </c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5"/>
      <c r="AF139" s="311" t="s">
        <v>68</v>
      </c>
      <c r="AG139" s="312"/>
      <c r="AH139" s="312"/>
      <c r="AI139" s="312"/>
      <c r="AJ139" s="312"/>
      <c r="AK139" s="312"/>
      <c r="AL139" s="312"/>
      <c r="AM139" s="312"/>
      <c r="AN139" s="312"/>
      <c r="AO139" s="312"/>
      <c r="AP139" s="312"/>
      <c r="AQ139" s="312"/>
      <c r="AR139" s="312"/>
      <c r="AS139" s="312"/>
      <c r="AT139" s="313"/>
      <c r="AU139" s="312" t="s">
        <v>67</v>
      </c>
      <c r="AV139" s="312"/>
      <c r="AW139" s="312"/>
      <c r="AX139" s="312"/>
      <c r="AY139" s="312"/>
      <c r="AZ139" s="312"/>
      <c r="BA139" s="312"/>
      <c r="BB139" s="312"/>
      <c r="BC139" s="312"/>
      <c r="BD139" s="312"/>
      <c r="BE139" s="312"/>
      <c r="BF139" s="312"/>
      <c r="BG139" s="312"/>
      <c r="BH139" s="312"/>
      <c r="BI139" s="313"/>
      <c r="BJ139" s="133"/>
      <c r="BK139" s="131"/>
      <c r="BL139" s="131"/>
      <c r="BM139" s="131"/>
      <c r="BP139" s="16"/>
      <c r="BQ139" s="16"/>
      <c r="BR139" s="16"/>
    </row>
    <row r="140" spans="1:70" s="3" customFormat="1" ht="62.25" customHeight="1" x14ac:dyDescent="0.45">
      <c r="A140" s="406" t="s">
        <v>30</v>
      </c>
      <c r="B140" s="405"/>
      <c r="C140" s="405"/>
      <c r="D140" s="405"/>
      <c r="E140" s="405"/>
      <c r="F140" s="405"/>
      <c r="G140" s="396"/>
      <c r="H140" s="481" t="s">
        <v>29</v>
      </c>
      <c r="I140" s="481"/>
      <c r="J140" s="481"/>
      <c r="K140" s="481" t="s">
        <v>31</v>
      </c>
      <c r="L140" s="481"/>
      <c r="M140" s="481"/>
      <c r="N140" s="482" t="s">
        <v>104</v>
      </c>
      <c r="O140" s="481"/>
      <c r="P140" s="483"/>
      <c r="Q140" s="508" t="s">
        <v>30</v>
      </c>
      <c r="R140" s="509"/>
      <c r="S140" s="509"/>
      <c r="T140" s="509"/>
      <c r="U140" s="509"/>
      <c r="V140" s="510"/>
      <c r="W140" s="481" t="s">
        <v>29</v>
      </c>
      <c r="X140" s="481"/>
      <c r="Y140" s="481"/>
      <c r="Z140" s="481" t="s">
        <v>31</v>
      </c>
      <c r="AA140" s="481"/>
      <c r="AB140" s="481"/>
      <c r="AC140" s="482" t="s">
        <v>104</v>
      </c>
      <c r="AD140" s="481"/>
      <c r="AE140" s="483"/>
      <c r="AF140" s="484" t="s">
        <v>29</v>
      </c>
      <c r="AG140" s="485"/>
      <c r="AH140" s="485"/>
      <c r="AI140" s="485"/>
      <c r="AJ140" s="486"/>
      <c r="AK140" s="340" t="s">
        <v>31</v>
      </c>
      <c r="AL140" s="359"/>
      <c r="AM140" s="359"/>
      <c r="AN140" s="359"/>
      <c r="AO140" s="327"/>
      <c r="AP140" s="487" t="s">
        <v>104</v>
      </c>
      <c r="AQ140" s="359"/>
      <c r="AR140" s="359"/>
      <c r="AS140" s="359"/>
      <c r="AT140" s="360"/>
      <c r="AU140" s="488" t="s">
        <v>391</v>
      </c>
      <c r="AV140" s="489"/>
      <c r="AW140" s="489"/>
      <c r="AX140" s="489"/>
      <c r="AY140" s="489"/>
      <c r="AZ140" s="489"/>
      <c r="BA140" s="489"/>
      <c r="BB140" s="489"/>
      <c r="BC140" s="489"/>
      <c r="BD140" s="489"/>
      <c r="BE140" s="489"/>
      <c r="BF140" s="489"/>
      <c r="BG140" s="489"/>
      <c r="BH140" s="489"/>
      <c r="BI140" s="490"/>
      <c r="BJ140" s="133"/>
      <c r="BK140" s="131"/>
      <c r="BL140" s="131"/>
      <c r="BM140" s="131"/>
      <c r="BP140" s="16"/>
      <c r="BQ140" s="16"/>
      <c r="BR140" s="16"/>
    </row>
    <row r="141" spans="1:70" s="3" customFormat="1" ht="36.75" customHeight="1" x14ac:dyDescent="0.45">
      <c r="A141" s="500" t="s">
        <v>222</v>
      </c>
      <c r="B141" s="501"/>
      <c r="C141" s="501"/>
      <c r="D141" s="501"/>
      <c r="E141" s="501"/>
      <c r="F141" s="501"/>
      <c r="G141" s="502"/>
      <c r="H141" s="506">
        <v>2</v>
      </c>
      <c r="I141" s="501"/>
      <c r="J141" s="502"/>
      <c r="K141" s="506">
        <v>2</v>
      </c>
      <c r="L141" s="501"/>
      <c r="M141" s="502"/>
      <c r="N141" s="517">
        <f>K141*1.5</f>
        <v>3</v>
      </c>
      <c r="O141" s="518"/>
      <c r="P141" s="519"/>
      <c r="Q141" s="290" t="s">
        <v>177</v>
      </c>
      <c r="R141" s="291"/>
      <c r="S141" s="291"/>
      <c r="T141" s="291"/>
      <c r="U141" s="291"/>
      <c r="V141" s="316"/>
      <c r="W141" s="306">
        <v>6</v>
      </c>
      <c r="X141" s="291"/>
      <c r="Y141" s="316"/>
      <c r="Z141" s="306">
        <v>4</v>
      </c>
      <c r="AA141" s="291"/>
      <c r="AB141" s="316"/>
      <c r="AC141" s="497">
        <f>Z141*1.5</f>
        <v>6</v>
      </c>
      <c r="AD141" s="498"/>
      <c r="AE141" s="499"/>
      <c r="AF141" s="500">
        <v>8</v>
      </c>
      <c r="AG141" s="501"/>
      <c r="AH141" s="501"/>
      <c r="AI141" s="501"/>
      <c r="AJ141" s="502"/>
      <c r="AK141" s="506">
        <v>12</v>
      </c>
      <c r="AL141" s="501"/>
      <c r="AM141" s="501"/>
      <c r="AN141" s="501"/>
      <c r="AO141" s="502"/>
      <c r="AP141" s="517">
        <f>AK141*1.5</f>
        <v>18</v>
      </c>
      <c r="AQ141" s="518"/>
      <c r="AR141" s="518"/>
      <c r="AS141" s="518"/>
      <c r="AT141" s="519"/>
      <c r="AU141" s="491"/>
      <c r="AV141" s="492"/>
      <c r="AW141" s="492"/>
      <c r="AX141" s="492"/>
      <c r="AY141" s="492"/>
      <c r="AZ141" s="492"/>
      <c r="BA141" s="492"/>
      <c r="BB141" s="492"/>
      <c r="BC141" s="492"/>
      <c r="BD141" s="492"/>
      <c r="BE141" s="492"/>
      <c r="BF141" s="492"/>
      <c r="BG141" s="492"/>
      <c r="BH141" s="492"/>
      <c r="BI141" s="493"/>
      <c r="BJ141" s="133"/>
      <c r="BK141" s="131"/>
      <c r="BL141" s="131"/>
      <c r="BM141" s="131"/>
      <c r="BP141" s="16"/>
      <c r="BQ141" s="16"/>
      <c r="BR141" s="16"/>
    </row>
    <row r="142" spans="1:70" s="3" customFormat="1" ht="36.75" customHeight="1" thickBot="1" x14ac:dyDescent="0.5">
      <c r="A142" s="503"/>
      <c r="B142" s="504"/>
      <c r="C142" s="504"/>
      <c r="D142" s="504"/>
      <c r="E142" s="504"/>
      <c r="F142" s="504"/>
      <c r="G142" s="505"/>
      <c r="H142" s="507"/>
      <c r="I142" s="504"/>
      <c r="J142" s="505"/>
      <c r="K142" s="507"/>
      <c r="L142" s="504"/>
      <c r="M142" s="505"/>
      <c r="N142" s="520"/>
      <c r="O142" s="521"/>
      <c r="P142" s="522"/>
      <c r="Q142" s="401" t="s">
        <v>178</v>
      </c>
      <c r="R142" s="391"/>
      <c r="S142" s="391"/>
      <c r="T142" s="391"/>
      <c r="U142" s="391"/>
      <c r="V142" s="392"/>
      <c r="W142" s="393">
        <v>8</v>
      </c>
      <c r="X142" s="391"/>
      <c r="Y142" s="392"/>
      <c r="Z142" s="393">
        <v>6</v>
      </c>
      <c r="AA142" s="391"/>
      <c r="AB142" s="392"/>
      <c r="AC142" s="520">
        <v>9</v>
      </c>
      <c r="AD142" s="521"/>
      <c r="AE142" s="522"/>
      <c r="AF142" s="503"/>
      <c r="AG142" s="504"/>
      <c r="AH142" s="504"/>
      <c r="AI142" s="504"/>
      <c r="AJ142" s="505"/>
      <c r="AK142" s="507"/>
      <c r="AL142" s="504"/>
      <c r="AM142" s="504"/>
      <c r="AN142" s="504"/>
      <c r="AO142" s="505"/>
      <c r="AP142" s="520"/>
      <c r="AQ142" s="521"/>
      <c r="AR142" s="521"/>
      <c r="AS142" s="521"/>
      <c r="AT142" s="522"/>
      <c r="AU142" s="494"/>
      <c r="AV142" s="495"/>
      <c r="AW142" s="495"/>
      <c r="AX142" s="495"/>
      <c r="AY142" s="495"/>
      <c r="AZ142" s="495"/>
      <c r="BA142" s="495"/>
      <c r="BB142" s="495"/>
      <c r="BC142" s="495"/>
      <c r="BD142" s="495"/>
      <c r="BE142" s="495"/>
      <c r="BF142" s="495"/>
      <c r="BG142" s="495"/>
      <c r="BH142" s="495"/>
      <c r="BI142" s="496"/>
      <c r="BJ142" s="133"/>
      <c r="BK142" s="131"/>
      <c r="BL142" s="131"/>
      <c r="BM142" s="131"/>
      <c r="BP142" s="16"/>
      <c r="BQ142" s="16"/>
      <c r="BR142" s="16"/>
    </row>
    <row r="143" spans="1:70" s="3" customFormat="1" ht="48.2" customHeight="1" x14ac:dyDescent="0.4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7"/>
      <c r="BG143" s="77"/>
      <c r="BH143" s="77"/>
      <c r="BI143" s="77"/>
      <c r="BJ143" s="77"/>
      <c r="BK143" s="131"/>
      <c r="BL143" s="131"/>
      <c r="BM143" s="131"/>
      <c r="BP143" s="16"/>
      <c r="BQ143" s="16"/>
      <c r="BR143" s="16"/>
    </row>
    <row r="144" spans="1:70" s="3" customFormat="1" ht="31.35" customHeight="1" x14ac:dyDescent="0.4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19" t="s">
        <v>118</v>
      </c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7"/>
      <c r="BG144" s="77"/>
      <c r="BH144" s="77"/>
      <c r="BI144" s="77"/>
      <c r="BJ144" s="77"/>
      <c r="BK144" s="131"/>
      <c r="BL144" s="131"/>
      <c r="BM144" s="131"/>
      <c r="BP144" s="16"/>
      <c r="BQ144" s="16"/>
      <c r="BR144" s="16"/>
    </row>
    <row r="145" spans="1:70" s="3" customFormat="1" ht="31.35" customHeight="1" thickBot="1" x14ac:dyDescent="0.5">
      <c r="R145" s="177"/>
      <c r="S145" s="177"/>
      <c r="U145" s="78"/>
      <c r="V145" s="78"/>
      <c r="BF145" s="176"/>
      <c r="BG145" s="176"/>
      <c r="BH145" s="176"/>
      <c r="BI145" s="176"/>
      <c r="BJ145" s="131"/>
      <c r="BK145" s="131"/>
      <c r="BL145" s="131"/>
      <c r="BM145" s="131"/>
      <c r="BP145" s="16"/>
      <c r="BQ145" s="16"/>
      <c r="BR145" s="16"/>
    </row>
    <row r="146" spans="1:70" s="3" customFormat="1" ht="93.6" customHeight="1" thickBot="1" x14ac:dyDescent="0.5">
      <c r="A146" s="311" t="s">
        <v>107</v>
      </c>
      <c r="B146" s="312"/>
      <c r="C146" s="312"/>
      <c r="D146" s="312"/>
      <c r="E146" s="263" t="s">
        <v>108</v>
      </c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5"/>
      <c r="BF146" s="311" t="s">
        <v>142</v>
      </c>
      <c r="BG146" s="312"/>
      <c r="BH146" s="312"/>
      <c r="BI146" s="313"/>
      <c r="BJ146" s="133"/>
      <c r="BK146" s="131"/>
      <c r="BL146" s="131"/>
      <c r="BM146" s="131"/>
      <c r="BP146" s="16"/>
      <c r="BQ146" s="16"/>
      <c r="BR146" s="16"/>
    </row>
    <row r="147" spans="1:70" s="20" customFormat="1" ht="73.7" customHeight="1" x14ac:dyDescent="0.4">
      <c r="A147" s="290" t="s">
        <v>119</v>
      </c>
      <c r="B147" s="291"/>
      <c r="C147" s="291"/>
      <c r="D147" s="291"/>
      <c r="E147" s="511" t="s">
        <v>216</v>
      </c>
      <c r="F147" s="512"/>
      <c r="G147" s="512"/>
      <c r="H147" s="512"/>
      <c r="I147" s="512"/>
      <c r="J147" s="512"/>
      <c r="K147" s="512"/>
      <c r="L147" s="512"/>
      <c r="M147" s="512"/>
      <c r="N147" s="512"/>
      <c r="O147" s="512"/>
      <c r="P147" s="512"/>
      <c r="Q147" s="512"/>
      <c r="R147" s="512"/>
      <c r="S147" s="512"/>
      <c r="T147" s="512"/>
      <c r="U147" s="512"/>
      <c r="V147" s="512"/>
      <c r="W147" s="512"/>
      <c r="X147" s="512"/>
      <c r="Y147" s="512"/>
      <c r="Z147" s="512"/>
      <c r="AA147" s="512"/>
      <c r="AB147" s="512"/>
      <c r="AC147" s="512"/>
      <c r="AD147" s="512"/>
      <c r="AE147" s="512"/>
      <c r="AF147" s="512"/>
      <c r="AG147" s="512"/>
      <c r="AH147" s="512"/>
      <c r="AI147" s="512"/>
      <c r="AJ147" s="512"/>
      <c r="AK147" s="512"/>
      <c r="AL147" s="512"/>
      <c r="AM147" s="512"/>
      <c r="AN147" s="512"/>
      <c r="AO147" s="512"/>
      <c r="AP147" s="512"/>
      <c r="AQ147" s="512"/>
      <c r="AR147" s="512"/>
      <c r="AS147" s="512"/>
      <c r="AT147" s="512"/>
      <c r="AU147" s="512"/>
      <c r="AV147" s="512"/>
      <c r="AW147" s="512"/>
      <c r="AX147" s="512"/>
      <c r="AY147" s="512"/>
      <c r="AZ147" s="512"/>
      <c r="BA147" s="512"/>
      <c r="BB147" s="512"/>
      <c r="BC147" s="512"/>
      <c r="BD147" s="512"/>
      <c r="BE147" s="513"/>
      <c r="BF147" s="514" t="s">
        <v>479</v>
      </c>
      <c r="BG147" s="515"/>
      <c r="BH147" s="515"/>
      <c r="BI147" s="516"/>
      <c r="BJ147" s="124" t="s">
        <v>217</v>
      </c>
      <c r="BK147" s="184"/>
      <c r="BL147" s="132"/>
      <c r="BM147" s="132"/>
    </row>
    <row r="148" spans="1:70" s="20" customFormat="1" ht="48.2" customHeight="1" x14ac:dyDescent="0.4">
      <c r="A148" s="290" t="s">
        <v>120</v>
      </c>
      <c r="B148" s="291"/>
      <c r="C148" s="291"/>
      <c r="D148" s="291"/>
      <c r="E148" s="284" t="s">
        <v>215</v>
      </c>
      <c r="F148" s="285"/>
      <c r="G148" s="285"/>
      <c r="H148" s="285"/>
      <c r="I148" s="285"/>
      <c r="J148" s="285"/>
      <c r="K148" s="285"/>
      <c r="L148" s="285"/>
      <c r="M148" s="285"/>
      <c r="N148" s="285"/>
      <c r="O148" s="285"/>
      <c r="P148" s="285"/>
      <c r="Q148" s="285"/>
      <c r="R148" s="285"/>
      <c r="S148" s="285"/>
      <c r="T148" s="285"/>
      <c r="U148" s="285"/>
      <c r="V148" s="285"/>
      <c r="W148" s="285"/>
      <c r="X148" s="285"/>
      <c r="Y148" s="285"/>
      <c r="Z148" s="285"/>
      <c r="AA148" s="285"/>
      <c r="AB148" s="285"/>
      <c r="AC148" s="285"/>
      <c r="AD148" s="285"/>
      <c r="AE148" s="285"/>
      <c r="AF148" s="285"/>
      <c r="AG148" s="285"/>
      <c r="AH148" s="285"/>
      <c r="AI148" s="285"/>
      <c r="AJ148" s="285"/>
      <c r="AK148" s="285"/>
      <c r="AL148" s="285"/>
      <c r="AM148" s="285"/>
      <c r="AN148" s="285"/>
      <c r="AO148" s="285"/>
      <c r="AP148" s="285"/>
      <c r="AQ148" s="285"/>
      <c r="AR148" s="285"/>
      <c r="AS148" s="285"/>
      <c r="AT148" s="285"/>
      <c r="AU148" s="285"/>
      <c r="AV148" s="285"/>
      <c r="AW148" s="285"/>
      <c r="AX148" s="285"/>
      <c r="AY148" s="285"/>
      <c r="AZ148" s="285"/>
      <c r="BA148" s="285"/>
      <c r="BB148" s="285"/>
      <c r="BC148" s="285"/>
      <c r="BD148" s="285"/>
      <c r="BE148" s="286"/>
      <c r="BF148" s="514" t="s">
        <v>168</v>
      </c>
      <c r="BG148" s="515"/>
      <c r="BH148" s="515"/>
      <c r="BI148" s="516"/>
      <c r="BJ148" s="124" t="s">
        <v>169</v>
      </c>
      <c r="BK148" s="184"/>
      <c r="BL148" s="132"/>
      <c r="BM148" s="132"/>
    </row>
    <row r="149" spans="1:70" s="23" customFormat="1" ht="48.2" customHeight="1" x14ac:dyDescent="0.2">
      <c r="A149" s="290" t="s">
        <v>127</v>
      </c>
      <c r="B149" s="291"/>
      <c r="C149" s="291"/>
      <c r="D149" s="291"/>
      <c r="E149" s="284" t="s">
        <v>466</v>
      </c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  <c r="BE149" s="286"/>
      <c r="BF149" s="287" t="s">
        <v>112</v>
      </c>
      <c r="BG149" s="288"/>
      <c r="BH149" s="288"/>
      <c r="BI149" s="289"/>
      <c r="BJ149" s="124" t="s">
        <v>144</v>
      </c>
      <c r="BK149" s="69"/>
      <c r="BL149" s="69"/>
      <c r="BM149" s="69"/>
    </row>
    <row r="150" spans="1:70" s="23" customFormat="1" ht="48.2" customHeight="1" x14ac:dyDescent="0.2">
      <c r="A150" s="406" t="s">
        <v>128</v>
      </c>
      <c r="B150" s="405"/>
      <c r="C150" s="405"/>
      <c r="D150" s="405"/>
      <c r="E150" s="297" t="s">
        <v>213</v>
      </c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8"/>
      <c r="BD150" s="298"/>
      <c r="BE150" s="299"/>
      <c r="BF150" s="307" t="s">
        <v>100</v>
      </c>
      <c r="BG150" s="308"/>
      <c r="BH150" s="308"/>
      <c r="BI150" s="309"/>
      <c r="BJ150" s="124" t="s">
        <v>468</v>
      </c>
      <c r="BK150" s="69"/>
      <c r="BL150" s="69"/>
      <c r="BM150" s="69"/>
      <c r="BP150" s="70"/>
      <c r="BQ150" s="70"/>
      <c r="BR150" s="70"/>
    </row>
    <row r="151" spans="1:70" s="20" customFormat="1" ht="73.7" customHeight="1" x14ac:dyDescent="0.4">
      <c r="A151" s="290" t="s">
        <v>131</v>
      </c>
      <c r="B151" s="291"/>
      <c r="C151" s="291"/>
      <c r="D151" s="291"/>
      <c r="E151" s="284" t="s">
        <v>467</v>
      </c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  <c r="R151" s="285"/>
      <c r="S151" s="285"/>
      <c r="T151" s="285"/>
      <c r="U151" s="285"/>
      <c r="V151" s="285"/>
      <c r="W151" s="285"/>
      <c r="X151" s="285"/>
      <c r="Y151" s="285"/>
      <c r="Z151" s="285"/>
      <c r="AA151" s="285"/>
      <c r="AB151" s="285"/>
      <c r="AC151" s="285"/>
      <c r="AD151" s="285"/>
      <c r="AE151" s="285"/>
      <c r="AF151" s="285"/>
      <c r="AG151" s="285"/>
      <c r="AH151" s="285"/>
      <c r="AI151" s="285"/>
      <c r="AJ151" s="285"/>
      <c r="AK151" s="285"/>
      <c r="AL151" s="285"/>
      <c r="AM151" s="285"/>
      <c r="AN151" s="285"/>
      <c r="AO151" s="285"/>
      <c r="AP151" s="285"/>
      <c r="AQ151" s="285"/>
      <c r="AR151" s="285"/>
      <c r="AS151" s="285"/>
      <c r="AT151" s="285"/>
      <c r="AU151" s="285"/>
      <c r="AV151" s="285"/>
      <c r="AW151" s="285"/>
      <c r="AX151" s="285"/>
      <c r="AY151" s="285"/>
      <c r="AZ151" s="285"/>
      <c r="BA151" s="285"/>
      <c r="BB151" s="285"/>
      <c r="BC151" s="285"/>
      <c r="BD151" s="285"/>
      <c r="BE151" s="286"/>
      <c r="BF151" s="514" t="s">
        <v>479</v>
      </c>
      <c r="BG151" s="515"/>
      <c r="BH151" s="515"/>
      <c r="BI151" s="516"/>
      <c r="BJ151" s="124" t="s">
        <v>217</v>
      </c>
      <c r="BK151" s="184"/>
      <c r="BL151" s="132"/>
      <c r="BM151" s="132"/>
    </row>
    <row r="152" spans="1:70" s="20" customFormat="1" ht="73.7" customHeight="1" x14ac:dyDescent="0.4">
      <c r="A152" s="290" t="s">
        <v>132</v>
      </c>
      <c r="B152" s="291"/>
      <c r="C152" s="291"/>
      <c r="D152" s="291"/>
      <c r="E152" s="402" t="s">
        <v>218</v>
      </c>
      <c r="F152" s="403"/>
      <c r="G152" s="403"/>
      <c r="H152" s="403"/>
      <c r="I152" s="403"/>
      <c r="J152" s="403"/>
      <c r="K152" s="403"/>
      <c r="L152" s="403"/>
      <c r="M152" s="403"/>
      <c r="N152" s="403"/>
      <c r="O152" s="403"/>
      <c r="P152" s="403"/>
      <c r="Q152" s="403"/>
      <c r="R152" s="403"/>
      <c r="S152" s="403"/>
      <c r="T152" s="403"/>
      <c r="U152" s="403"/>
      <c r="V152" s="403"/>
      <c r="W152" s="403"/>
      <c r="X152" s="403"/>
      <c r="Y152" s="403"/>
      <c r="Z152" s="403"/>
      <c r="AA152" s="403"/>
      <c r="AB152" s="403"/>
      <c r="AC152" s="403"/>
      <c r="AD152" s="403"/>
      <c r="AE152" s="403"/>
      <c r="AF152" s="403"/>
      <c r="AG152" s="403"/>
      <c r="AH152" s="403"/>
      <c r="AI152" s="403"/>
      <c r="AJ152" s="403"/>
      <c r="AK152" s="403"/>
      <c r="AL152" s="403"/>
      <c r="AM152" s="403"/>
      <c r="AN152" s="403"/>
      <c r="AO152" s="403"/>
      <c r="AP152" s="403"/>
      <c r="AQ152" s="403"/>
      <c r="AR152" s="403"/>
      <c r="AS152" s="403"/>
      <c r="AT152" s="403"/>
      <c r="AU152" s="403"/>
      <c r="AV152" s="403"/>
      <c r="AW152" s="403"/>
      <c r="AX152" s="403"/>
      <c r="AY152" s="403"/>
      <c r="AZ152" s="403"/>
      <c r="BA152" s="403"/>
      <c r="BB152" s="403"/>
      <c r="BC152" s="403"/>
      <c r="BD152" s="403"/>
      <c r="BE152" s="404"/>
      <c r="BF152" s="514" t="s">
        <v>479</v>
      </c>
      <c r="BG152" s="515"/>
      <c r="BH152" s="515"/>
      <c r="BI152" s="516"/>
      <c r="BJ152" s="124" t="s">
        <v>217</v>
      </c>
      <c r="BK152" s="184"/>
      <c r="BL152" s="132"/>
      <c r="BM152" s="132"/>
    </row>
    <row r="153" spans="1:70" s="195" customFormat="1" ht="76.5" customHeight="1" x14ac:dyDescent="0.45">
      <c r="A153" s="290" t="s">
        <v>190</v>
      </c>
      <c r="B153" s="291"/>
      <c r="C153" s="291"/>
      <c r="D153" s="291"/>
      <c r="E153" s="284" t="s">
        <v>435</v>
      </c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6"/>
      <c r="BF153" s="300" t="s">
        <v>114</v>
      </c>
      <c r="BG153" s="301"/>
      <c r="BH153" s="301"/>
      <c r="BI153" s="302"/>
      <c r="BJ153" s="201" t="s">
        <v>434</v>
      </c>
      <c r="BK153" s="1"/>
      <c r="BL153" s="2"/>
      <c r="BM153" s="2"/>
    </row>
    <row r="154" spans="1:70" s="195" customFormat="1" ht="76.5" customHeight="1" x14ac:dyDescent="0.45">
      <c r="A154" s="290" t="s">
        <v>191</v>
      </c>
      <c r="B154" s="291"/>
      <c r="C154" s="291"/>
      <c r="D154" s="291"/>
      <c r="E154" s="297" t="s">
        <v>436</v>
      </c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  <c r="BD154" s="298"/>
      <c r="BE154" s="299"/>
      <c r="BF154" s="300" t="s">
        <v>115</v>
      </c>
      <c r="BG154" s="301"/>
      <c r="BH154" s="301"/>
      <c r="BI154" s="302"/>
      <c r="BJ154" s="201" t="s">
        <v>195</v>
      </c>
      <c r="BK154" s="1"/>
      <c r="BL154" s="2"/>
      <c r="BM154" s="2"/>
    </row>
    <row r="155" spans="1:70" s="196" customFormat="1" ht="102" customHeight="1" x14ac:dyDescent="0.45">
      <c r="A155" s="290" t="s">
        <v>192</v>
      </c>
      <c r="B155" s="291"/>
      <c r="C155" s="291"/>
      <c r="D155" s="291"/>
      <c r="E155" s="284" t="s">
        <v>438</v>
      </c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  <c r="S155" s="285"/>
      <c r="T155" s="285"/>
      <c r="U155" s="285"/>
      <c r="V155" s="285"/>
      <c r="W155" s="285"/>
      <c r="X155" s="285"/>
      <c r="Y155" s="285"/>
      <c r="Z155" s="285"/>
      <c r="AA155" s="285"/>
      <c r="AB155" s="285"/>
      <c r="AC155" s="285"/>
      <c r="AD155" s="285"/>
      <c r="AE155" s="285"/>
      <c r="AF155" s="285"/>
      <c r="AG155" s="285"/>
      <c r="AH155" s="285"/>
      <c r="AI155" s="285"/>
      <c r="AJ155" s="285"/>
      <c r="AK155" s="285"/>
      <c r="AL155" s="285"/>
      <c r="AM155" s="285"/>
      <c r="AN155" s="285"/>
      <c r="AO155" s="285"/>
      <c r="AP155" s="285"/>
      <c r="AQ155" s="285"/>
      <c r="AR155" s="285"/>
      <c r="AS155" s="285"/>
      <c r="AT155" s="285"/>
      <c r="AU155" s="285"/>
      <c r="AV155" s="285"/>
      <c r="AW155" s="285"/>
      <c r="AX155" s="285"/>
      <c r="AY155" s="285"/>
      <c r="AZ155" s="285"/>
      <c r="BA155" s="285"/>
      <c r="BB155" s="285"/>
      <c r="BC155" s="285"/>
      <c r="BD155" s="285"/>
      <c r="BE155" s="286"/>
      <c r="BF155" s="300" t="s">
        <v>143</v>
      </c>
      <c r="BG155" s="301"/>
      <c r="BH155" s="301"/>
      <c r="BI155" s="302"/>
      <c r="BJ155" s="201" t="s">
        <v>437</v>
      </c>
      <c r="BK155" s="1"/>
      <c r="BL155" s="2"/>
      <c r="BM155" s="2"/>
    </row>
    <row r="156" spans="1:70" s="198" customFormat="1" ht="48.2" customHeight="1" x14ac:dyDescent="0.2">
      <c r="A156" s="290" t="s">
        <v>193</v>
      </c>
      <c r="B156" s="291"/>
      <c r="C156" s="291"/>
      <c r="D156" s="291"/>
      <c r="E156" s="292" t="s">
        <v>469</v>
      </c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4"/>
      <c r="BF156" s="287" t="s">
        <v>129</v>
      </c>
      <c r="BG156" s="288"/>
      <c r="BH156" s="288"/>
      <c r="BI156" s="289"/>
      <c r="BJ156" s="202" t="s">
        <v>189</v>
      </c>
      <c r="BK156" s="203"/>
      <c r="BL156" s="197"/>
      <c r="BM156" s="197"/>
    </row>
    <row r="157" spans="1:70" s="23" customFormat="1" ht="48.2" customHeight="1" x14ac:dyDescent="0.2">
      <c r="A157" s="290" t="s">
        <v>194</v>
      </c>
      <c r="B157" s="291"/>
      <c r="C157" s="291"/>
      <c r="D157" s="291"/>
      <c r="E157" s="284" t="s">
        <v>390</v>
      </c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  <c r="S157" s="285"/>
      <c r="T157" s="285"/>
      <c r="U157" s="285"/>
      <c r="V157" s="285"/>
      <c r="W157" s="285"/>
      <c r="X157" s="285"/>
      <c r="Y157" s="285"/>
      <c r="Z157" s="285"/>
      <c r="AA157" s="285"/>
      <c r="AB157" s="285"/>
      <c r="AC157" s="285"/>
      <c r="AD157" s="285"/>
      <c r="AE157" s="285"/>
      <c r="AF157" s="285"/>
      <c r="AG157" s="285"/>
      <c r="AH157" s="285"/>
      <c r="AI157" s="285"/>
      <c r="AJ157" s="285"/>
      <c r="AK157" s="285"/>
      <c r="AL157" s="285"/>
      <c r="AM157" s="285"/>
      <c r="AN157" s="285"/>
      <c r="AO157" s="285"/>
      <c r="AP157" s="285"/>
      <c r="AQ157" s="285"/>
      <c r="AR157" s="285"/>
      <c r="AS157" s="285"/>
      <c r="AT157" s="285"/>
      <c r="AU157" s="285"/>
      <c r="AV157" s="285"/>
      <c r="AW157" s="285"/>
      <c r="AX157" s="285"/>
      <c r="AY157" s="285"/>
      <c r="AZ157" s="285"/>
      <c r="BA157" s="285"/>
      <c r="BB157" s="285"/>
      <c r="BC157" s="285"/>
      <c r="BD157" s="285"/>
      <c r="BE157" s="286"/>
      <c r="BF157" s="287" t="s">
        <v>470</v>
      </c>
      <c r="BG157" s="288"/>
      <c r="BH157" s="288"/>
      <c r="BI157" s="289"/>
      <c r="BJ157" s="120" t="s">
        <v>228</v>
      </c>
      <c r="BK157" s="72"/>
      <c r="BL157" s="143"/>
      <c r="BM157" s="143"/>
    </row>
    <row r="158" spans="1:70" s="200" customFormat="1" ht="48.2" customHeight="1" x14ac:dyDescent="0.45">
      <c r="A158" s="290" t="s">
        <v>206</v>
      </c>
      <c r="B158" s="291"/>
      <c r="C158" s="291"/>
      <c r="D158" s="291"/>
      <c r="E158" s="292" t="s">
        <v>471</v>
      </c>
      <c r="F158" s="293"/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  <c r="X158" s="293"/>
      <c r="Y158" s="293"/>
      <c r="Z158" s="293"/>
      <c r="AA158" s="293"/>
      <c r="AB158" s="293"/>
      <c r="AC158" s="293"/>
      <c r="AD158" s="293"/>
      <c r="AE158" s="293"/>
      <c r="AF158" s="293"/>
      <c r="AG158" s="293"/>
      <c r="AH158" s="293"/>
      <c r="AI158" s="293"/>
      <c r="AJ158" s="293"/>
      <c r="AK158" s="293"/>
      <c r="AL158" s="293"/>
      <c r="AM158" s="293"/>
      <c r="AN158" s="293"/>
      <c r="AO158" s="293"/>
      <c r="AP158" s="293"/>
      <c r="AQ158" s="293"/>
      <c r="AR158" s="293"/>
      <c r="AS158" s="293"/>
      <c r="AT158" s="293"/>
      <c r="AU158" s="293"/>
      <c r="AV158" s="293"/>
      <c r="AW158" s="293"/>
      <c r="AX158" s="293"/>
      <c r="AY158" s="293"/>
      <c r="AZ158" s="293"/>
      <c r="BA158" s="293"/>
      <c r="BB158" s="293"/>
      <c r="BC158" s="293"/>
      <c r="BD158" s="293"/>
      <c r="BE158" s="294"/>
      <c r="BF158" s="287" t="s">
        <v>465</v>
      </c>
      <c r="BG158" s="295"/>
      <c r="BH158" s="295"/>
      <c r="BI158" s="296"/>
      <c r="BJ158" s="204" t="s">
        <v>154</v>
      </c>
      <c r="BK158" s="205"/>
      <c r="BL158" s="199"/>
      <c r="BM158" s="199"/>
    </row>
    <row r="159" spans="1:70" s="20" customFormat="1" ht="48.2" customHeight="1" x14ac:dyDescent="0.45">
      <c r="A159" s="290" t="s">
        <v>207</v>
      </c>
      <c r="B159" s="291"/>
      <c r="C159" s="291"/>
      <c r="D159" s="291"/>
      <c r="E159" s="297" t="s">
        <v>226</v>
      </c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  <c r="AN159" s="298"/>
      <c r="AO159" s="298"/>
      <c r="AP159" s="298"/>
      <c r="AQ159" s="298"/>
      <c r="AR159" s="298"/>
      <c r="AS159" s="298"/>
      <c r="AT159" s="298"/>
      <c r="AU159" s="298"/>
      <c r="AV159" s="298"/>
      <c r="AW159" s="298"/>
      <c r="AX159" s="298"/>
      <c r="AY159" s="298"/>
      <c r="AZ159" s="298"/>
      <c r="BA159" s="298"/>
      <c r="BB159" s="298"/>
      <c r="BC159" s="298"/>
      <c r="BD159" s="298"/>
      <c r="BE159" s="299"/>
      <c r="BF159" s="287" t="s">
        <v>116</v>
      </c>
      <c r="BG159" s="288"/>
      <c r="BH159" s="288"/>
      <c r="BI159" s="289"/>
      <c r="BJ159" s="120" t="s">
        <v>197</v>
      </c>
      <c r="BK159" s="183"/>
      <c r="BL159" s="182"/>
      <c r="BM159" s="182"/>
    </row>
    <row r="160" spans="1:70" s="195" customFormat="1" ht="102" customHeight="1" x14ac:dyDescent="0.45">
      <c r="A160" s="290" t="s">
        <v>210</v>
      </c>
      <c r="B160" s="291"/>
      <c r="C160" s="291"/>
      <c r="D160" s="291"/>
      <c r="E160" s="284" t="s">
        <v>480</v>
      </c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/>
      <c r="BD160" s="285"/>
      <c r="BE160" s="286"/>
      <c r="BF160" s="300" t="s">
        <v>141</v>
      </c>
      <c r="BG160" s="301"/>
      <c r="BH160" s="301"/>
      <c r="BI160" s="302"/>
      <c r="BJ160" s="206" t="s">
        <v>196</v>
      </c>
      <c r="BK160" s="1"/>
      <c r="BL160" s="2"/>
      <c r="BM160" s="2"/>
    </row>
    <row r="161" spans="1:70" s="20" customFormat="1" ht="48.2" customHeight="1" thickBot="1" x14ac:dyDescent="0.45">
      <c r="A161" s="290" t="s">
        <v>227</v>
      </c>
      <c r="B161" s="291"/>
      <c r="C161" s="291"/>
      <c r="D161" s="291"/>
      <c r="E161" s="451" t="s">
        <v>431</v>
      </c>
      <c r="F161" s="452"/>
      <c r="G161" s="452"/>
      <c r="H161" s="452"/>
      <c r="I161" s="452"/>
      <c r="J161" s="452"/>
      <c r="K161" s="452"/>
      <c r="L161" s="452"/>
      <c r="M161" s="452"/>
      <c r="N161" s="452"/>
      <c r="O161" s="452"/>
      <c r="P161" s="452"/>
      <c r="Q161" s="452"/>
      <c r="R161" s="452"/>
      <c r="S161" s="452"/>
      <c r="T161" s="452"/>
      <c r="U161" s="452"/>
      <c r="V161" s="452"/>
      <c r="W161" s="452"/>
      <c r="X161" s="452"/>
      <c r="Y161" s="452"/>
      <c r="Z161" s="452"/>
      <c r="AA161" s="452"/>
      <c r="AB161" s="452"/>
      <c r="AC161" s="452"/>
      <c r="AD161" s="452"/>
      <c r="AE161" s="452"/>
      <c r="AF161" s="452"/>
      <c r="AG161" s="452"/>
      <c r="AH161" s="452"/>
      <c r="AI161" s="452"/>
      <c r="AJ161" s="452"/>
      <c r="AK161" s="452"/>
      <c r="AL161" s="452"/>
      <c r="AM161" s="452"/>
      <c r="AN161" s="452"/>
      <c r="AO161" s="452"/>
      <c r="AP161" s="452"/>
      <c r="AQ161" s="452"/>
      <c r="AR161" s="452"/>
      <c r="AS161" s="452"/>
      <c r="AT161" s="452"/>
      <c r="AU161" s="452"/>
      <c r="AV161" s="452"/>
      <c r="AW161" s="452"/>
      <c r="AX161" s="452"/>
      <c r="AY161" s="452"/>
      <c r="AZ161" s="452"/>
      <c r="BA161" s="452"/>
      <c r="BB161" s="452"/>
      <c r="BC161" s="452"/>
      <c r="BD161" s="452"/>
      <c r="BE161" s="453"/>
      <c r="BF161" s="287" t="s">
        <v>205</v>
      </c>
      <c r="BG161" s="288"/>
      <c r="BH161" s="288"/>
      <c r="BI161" s="289"/>
      <c r="BJ161" s="123" t="s">
        <v>198</v>
      </c>
      <c r="BK161" s="184"/>
      <c r="BL161" s="184"/>
      <c r="BM161" s="184"/>
    </row>
    <row r="162" spans="1:70" s="20" customFormat="1" ht="73.7" customHeight="1" x14ac:dyDescent="0.4">
      <c r="A162" s="374" t="s">
        <v>121</v>
      </c>
      <c r="B162" s="359"/>
      <c r="C162" s="359"/>
      <c r="D162" s="359"/>
      <c r="E162" s="523" t="s">
        <v>398</v>
      </c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4"/>
      <c r="Q162" s="524"/>
      <c r="R162" s="524"/>
      <c r="S162" s="524"/>
      <c r="T162" s="524"/>
      <c r="U162" s="524"/>
      <c r="V162" s="524"/>
      <c r="W162" s="524"/>
      <c r="X162" s="524"/>
      <c r="Y162" s="524"/>
      <c r="Z162" s="524"/>
      <c r="AA162" s="524"/>
      <c r="AB162" s="524"/>
      <c r="AC162" s="524"/>
      <c r="AD162" s="524"/>
      <c r="AE162" s="524"/>
      <c r="AF162" s="524"/>
      <c r="AG162" s="524"/>
      <c r="AH162" s="524"/>
      <c r="AI162" s="524"/>
      <c r="AJ162" s="524"/>
      <c r="AK162" s="524"/>
      <c r="AL162" s="524"/>
      <c r="AM162" s="524"/>
      <c r="AN162" s="524"/>
      <c r="AO162" s="524"/>
      <c r="AP162" s="524"/>
      <c r="AQ162" s="524"/>
      <c r="AR162" s="524"/>
      <c r="AS162" s="524"/>
      <c r="AT162" s="524"/>
      <c r="AU162" s="524"/>
      <c r="AV162" s="524"/>
      <c r="AW162" s="524"/>
      <c r="AX162" s="524"/>
      <c r="AY162" s="524"/>
      <c r="AZ162" s="524"/>
      <c r="BA162" s="524"/>
      <c r="BB162" s="524"/>
      <c r="BC162" s="524"/>
      <c r="BD162" s="524"/>
      <c r="BE162" s="525"/>
      <c r="BF162" s="526" t="s">
        <v>185</v>
      </c>
      <c r="BG162" s="527"/>
      <c r="BH162" s="527"/>
      <c r="BI162" s="528"/>
      <c r="BJ162" s="126" t="s">
        <v>186</v>
      </c>
      <c r="BK162" s="132"/>
      <c r="BL162" s="132"/>
      <c r="BM162" s="132"/>
    </row>
    <row r="163" spans="1:70" s="20" customFormat="1" ht="48.2" customHeight="1" x14ac:dyDescent="0.4">
      <c r="A163" s="290" t="s">
        <v>122</v>
      </c>
      <c r="B163" s="291"/>
      <c r="C163" s="291"/>
      <c r="D163" s="291"/>
      <c r="E163" s="292" t="s">
        <v>399</v>
      </c>
      <c r="F163" s="293"/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293"/>
      <c r="Z163" s="293"/>
      <c r="AA163" s="293"/>
      <c r="AB163" s="293"/>
      <c r="AC163" s="293"/>
      <c r="AD163" s="293"/>
      <c r="AE163" s="293"/>
      <c r="AF163" s="293"/>
      <c r="AG163" s="293"/>
      <c r="AH163" s="293"/>
      <c r="AI163" s="293"/>
      <c r="AJ163" s="293"/>
      <c r="AK163" s="293"/>
      <c r="AL163" s="293"/>
      <c r="AM163" s="293"/>
      <c r="AN163" s="293"/>
      <c r="AO163" s="293"/>
      <c r="AP163" s="293"/>
      <c r="AQ163" s="293"/>
      <c r="AR163" s="293"/>
      <c r="AS163" s="293"/>
      <c r="AT163" s="293"/>
      <c r="AU163" s="293"/>
      <c r="AV163" s="293"/>
      <c r="AW163" s="293"/>
      <c r="AX163" s="293"/>
      <c r="AY163" s="293"/>
      <c r="AZ163" s="293"/>
      <c r="BA163" s="293"/>
      <c r="BB163" s="293"/>
      <c r="BC163" s="293"/>
      <c r="BD163" s="293"/>
      <c r="BE163" s="294"/>
      <c r="BF163" s="287" t="s">
        <v>187</v>
      </c>
      <c r="BG163" s="295"/>
      <c r="BH163" s="295"/>
      <c r="BI163" s="296"/>
      <c r="BJ163" s="126" t="s">
        <v>188</v>
      </c>
      <c r="BK163" s="132"/>
      <c r="BL163" s="132"/>
      <c r="BM163" s="132"/>
      <c r="BP163" s="53"/>
      <c r="BQ163" s="53"/>
      <c r="BR163" s="53"/>
    </row>
    <row r="164" spans="1:70" s="20" customFormat="1" ht="48.2" customHeight="1" x14ac:dyDescent="0.4">
      <c r="A164" s="290" t="s">
        <v>224</v>
      </c>
      <c r="B164" s="291"/>
      <c r="C164" s="291"/>
      <c r="D164" s="291"/>
      <c r="E164" s="284" t="s">
        <v>424</v>
      </c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85"/>
      <c r="T164" s="285"/>
      <c r="U164" s="285"/>
      <c r="V164" s="285"/>
      <c r="W164" s="285"/>
      <c r="X164" s="285"/>
      <c r="Y164" s="285"/>
      <c r="Z164" s="285"/>
      <c r="AA164" s="285"/>
      <c r="AB164" s="285"/>
      <c r="AC164" s="285"/>
      <c r="AD164" s="285"/>
      <c r="AE164" s="285"/>
      <c r="AF164" s="285"/>
      <c r="AG164" s="285"/>
      <c r="AH164" s="285"/>
      <c r="AI164" s="285"/>
      <c r="AJ164" s="285"/>
      <c r="AK164" s="285"/>
      <c r="AL164" s="285"/>
      <c r="AM164" s="285"/>
      <c r="AN164" s="285"/>
      <c r="AO164" s="285"/>
      <c r="AP164" s="285"/>
      <c r="AQ164" s="285"/>
      <c r="AR164" s="285"/>
      <c r="AS164" s="285"/>
      <c r="AT164" s="285"/>
      <c r="AU164" s="285"/>
      <c r="AV164" s="285"/>
      <c r="AW164" s="285"/>
      <c r="AX164" s="285"/>
      <c r="AY164" s="285"/>
      <c r="AZ164" s="285"/>
      <c r="BA164" s="285"/>
      <c r="BB164" s="285"/>
      <c r="BC164" s="285"/>
      <c r="BD164" s="285"/>
      <c r="BE164" s="286"/>
      <c r="BF164" s="287" t="s">
        <v>126</v>
      </c>
      <c r="BG164" s="288"/>
      <c r="BH164" s="288"/>
      <c r="BI164" s="289"/>
      <c r="BJ164" s="125" t="s">
        <v>146</v>
      </c>
      <c r="BK164" s="132"/>
      <c r="BL164" s="132"/>
      <c r="BM164" s="132"/>
    </row>
    <row r="165" spans="1:70" s="20" customFormat="1" ht="48.2" customHeight="1" x14ac:dyDescent="0.4">
      <c r="A165" s="290" t="s">
        <v>225</v>
      </c>
      <c r="B165" s="291"/>
      <c r="C165" s="291"/>
      <c r="D165" s="291"/>
      <c r="E165" s="284" t="s">
        <v>221</v>
      </c>
      <c r="F165" s="285"/>
      <c r="G165" s="285"/>
      <c r="H165" s="285"/>
      <c r="I165" s="285"/>
      <c r="J165" s="285"/>
      <c r="K165" s="285"/>
      <c r="L165" s="285"/>
      <c r="M165" s="285"/>
      <c r="N165" s="285"/>
      <c r="O165" s="285"/>
      <c r="P165" s="285"/>
      <c r="Q165" s="285"/>
      <c r="R165" s="285"/>
      <c r="S165" s="285"/>
      <c r="T165" s="285"/>
      <c r="U165" s="285"/>
      <c r="V165" s="285"/>
      <c r="W165" s="285"/>
      <c r="X165" s="285"/>
      <c r="Y165" s="285"/>
      <c r="Z165" s="285"/>
      <c r="AA165" s="285"/>
      <c r="AB165" s="285"/>
      <c r="AC165" s="285"/>
      <c r="AD165" s="285"/>
      <c r="AE165" s="285"/>
      <c r="AF165" s="285"/>
      <c r="AG165" s="285"/>
      <c r="AH165" s="285"/>
      <c r="AI165" s="285"/>
      <c r="AJ165" s="285"/>
      <c r="AK165" s="285"/>
      <c r="AL165" s="285"/>
      <c r="AM165" s="285"/>
      <c r="AN165" s="285"/>
      <c r="AO165" s="285"/>
      <c r="AP165" s="285"/>
      <c r="AQ165" s="285"/>
      <c r="AR165" s="285"/>
      <c r="AS165" s="285"/>
      <c r="AT165" s="285"/>
      <c r="AU165" s="285"/>
      <c r="AV165" s="285"/>
      <c r="AW165" s="285"/>
      <c r="AX165" s="285"/>
      <c r="AY165" s="285"/>
      <c r="AZ165" s="285"/>
      <c r="BA165" s="285"/>
      <c r="BB165" s="285"/>
      <c r="BC165" s="285"/>
      <c r="BD165" s="285"/>
      <c r="BE165" s="286"/>
      <c r="BF165" s="287" t="s">
        <v>130</v>
      </c>
      <c r="BG165" s="288"/>
      <c r="BH165" s="288"/>
      <c r="BI165" s="289"/>
      <c r="BJ165" s="123" t="s">
        <v>148</v>
      </c>
      <c r="BK165" s="132"/>
      <c r="BL165" s="132"/>
      <c r="BM165" s="132"/>
    </row>
    <row r="166" spans="1:70" s="20" customFormat="1" ht="48.2" customHeight="1" x14ac:dyDescent="0.4">
      <c r="A166" s="290" t="s">
        <v>229</v>
      </c>
      <c r="B166" s="291"/>
      <c r="C166" s="291"/>
      <c r="D166" s="291"/>
      <c r="E166" s="284" t="s">
        <v>388</v>
      </c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6"/>
      <c r="BF166" s="287" t="s">
        <v>147</v>
      </c>
      <c r="BG166" s="288"/>
      <c r="BH166" s="288"/>
      <c r="BI166" s="289"/>
      <c r="BJ166" s="127" t="s">
        <v>214</v>
      </c>
      <c r="BK166" s="128"/>
      <c r="BL166" s="132"/>
      <c r="BM166" s="132"/>
    </row>
    <row r="167" spans="1:70" s="20" customFormat="1" ht="48.2" customHeight="1" x14ac:dyDescent="0.4">
      <c r="A167" s="290" t="s">
        <v>235</v>
      </c>
      <c r="B167" s="291"/>
      <c r="C167" s="291"/>
      <c r="D167" s="291"/>
      <c r="E167" s="292" t="s">
        <v>234</v>
      </c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  <c r="X167" s="293"/>
      <c r="Y167" s="293"/>
      <c r="Z167" s="293"/>
      <c r="AA167" s="293"/>
      <c r="AB167" s="293"/>
      <c r="AC167" s="293"/>
      <c r="AD167" s="293"/>
      <c r="AE167" s="293"/>
      <c r="AF167" s="293"/>
      <c r="AG167" s="293"/>
      <c r="AH167" s="293"/>
      <c r="AI167" s="293"/>
      <c r="AJ167" s="293"/>
      <c r="AK167" s="293"/>
      <c r="AL167" s="293"/>
      <c r="AM167" s="293"/>
      <c r="AN167" s="293"/>
      <c r="AO167" s="293"/>
      <c r="AP167" s="293"/>
      <c r="AQ167" s="293"/>
      <c r="AR167" s="293"/>
      <c r="AS167" s="293"/>
      <c r="AT167" s="293"/>
      <c r="AU167" s="293"/>
      <c r="AV167" s="293"/>
      <c r="AW167" s="293"/>
      <c r="AX167" s="293"/>
      <c r="AY167" s="293"/>
      <c r="AZ167" s="293"/>
      <c r="BA167" s="293"/>
      <c r="BB167" s="293"/>
      <c r="BC167" s="293"/>
      <c r="BD167" s="293"/>
      <c r="BE167" s="294"/>
      <c r="BF167" s="307" t="s">
        <v>168</v>
      </c>
      <c r="BG167" s="308"/>
      <c r="BH167" s="308"/>
      <c r="BI167" s="309"/>
      <c r="BJ167" s="123" t="s">
        <v>169</v>
      </c>
      <c r="BK167" s="132"/>
      <c r="BL167" s="132"/>
      <c r="BM167" s="132"/>
    </row>
    <row r="168" spans="1:70" s="6" customFormat="1" ht="73.7" customHeight="1" thickBot="1" x14ac:dyDescent="0.45">
      <c r="A168" s="401" t="s">
        <v>233</v>
      </c>
      <c r="B168" s="391"/>
      <c r="C168" s="391"/>
      <c r="D168" s="391"/>
      <c r="E168" s="475" t="s">
        <v>421</v>
      </c>
      <c r="F168" s="529"/>
      <c r="G168" s="529"/>
      <c r="H168" s="529"/>
      <c r="I168" s="529"/>
      <c r="J168" s="529"/>
      <c r="K168" s="529"/>
      <c r="L168" s="529"/>
      <c r="M168" s="529"/>
      <c r="N168" s="529"/>
      <c r="O168" s="529"/>
      <c r="P168" s="529"/>
      <c r="Q168" s="529"/>
      <c r="R168" s="529"/>
      <c r="S168" s="529"/>
      <c r="T168" s="529"/>
      <c r="U168" s="529"/>
      <c r="V168" s="529"/>
      <c r="W168" s="529"/>
      <c r="X168" s="529"/>
      <c r="Y168" s="529"/>
      <c r="Z168" s="529"/>
      <c r="AA168" s="529"/>
      <c r="AB168" s="529"/>
      <c r="AC168" s="529"/>
      <c r="AD168" s="529"/>
      <c r="AE168" s="529"/>
      <c r="AF168" s="529"/>
      <c r="AG168" s="529"/>
      <c r="AH168" s="529"/>
      <c r="AI168" s="529"/>
      <c r="AJ168" s="529"/>
      <c r="AK168" s="529"/>
      <c r="AL168" s="529"/>
      <c r="AM168" s="529"/>
      <c r="AN168" s="529"/>
      <c r="AO168" s="529"/>
      <c r="AP168" s="529"/>
      <c r="AQ168" s="529"/>
      <c r="AR168" s="529"/>
      <c r="AS168" s="529"/>
      <c r="AT168" s="529"/>
      <c r="AU168" s="529"/>
      <c r="AV168" s="529"/>
      <c r="AW168" s="529"/>
      <c r="AX168" s="529"/>
      <c r="AY168" s="529"/>
      <c r="AZ168" s="529"/>
      <c r="BA168" s="529"/>
      <c r="BB168" s="529"/>
      <c r="BC168" s="529"/>
      <c r="BD168" s="529"/>
      <c r="BE168" s="530"/>
      <c r="BF168" s="531" t="s">
        <v>170</v>
      </c>
      <c r="BG168" s="532"/>
      <c r="BH168" s="532"/>
      <c r="BI168" s="533"/>
      <c r="BJ168" s="125" t="s">
        <v>199</v>
      </c>
      <c r="BK168" s="7"/>
      <c r="BL168" s="7"/>
    </row>
    <row r="169" spans="1:70" s="5" customFormat="1" ht="42.75" customHeight="1" x14ac:dyDescent="0.5">
      <c r="A169" s="101" t="s">
        <v>123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89"/>
      <c r="S169" s="89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71"/>
      <c r="AG169" s="168"/>
      <c r="AH169" s="168"/>
      <c r="AI169" s="422" t="s">
        <v>123</v>
      </c>
      <c r="AJ169" s="422"/>
      <c r="AK169" s="422"/>
      <c r="AL169" s="422"/>
      <c r="AM169" s="422"/>
      <c r="AN169" s="422"/>
      <c r="AO169" s="422"/>
      <c r="AP169" s="422"/>
      <c r="AQ169" s="422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  <c r="BG169" s="168"/>
      <c r="BH169" s="168"/>
      <c r="BI169" s="10"/>
      <c r="BJ169" s="102"/>
      <c r="BK169" s="102"/>
      <c r="BL169" s="102"/>
    </row>
    <row r="170" spans="1:70" s="5" customFormat="1" ht="43.5" customHeight="1" x14ac:dyDescent="0.5">
      <c r="A170" s="426" t="s">
        <v>422</v>
      </c>
      <c r="B170" s="426"/>
      <c r="C170" s="426"/>
      <c r="D170" s="426"/>
      <c r="E170" s="426"/>
      <c r="F170" s="426"/>
      <c r="G170" s="426"/>
      <c r="H170" s="426"/>
      <c r="I170" s="426"/>
      <c r="J170" s="426"/>
      <c r="K170" s="426"/>
      <c r="L170" s="426"/>
      <c r="M170" s="426"/>
      <c r="N170" s="426"/>
      <c r="O170" s="426"/>
      <c r="P170" s="426"/>
      <c r="Q170" s="426"/>
      <c r="R170" s="426"/>
      <c r="S170" s="426"/>
      <c r="T170" s="426"/>
      <c r="U170" s="426"/>
      <c r="V170" s="426"/>
      <c r="W170" s="426"/>
      <c r="X170" s="426"/>
      <c r="Y170" s="90"/>
      <c r="Z170" s="90"/>
      <c r="AA170" s="90"/>
      <c r="AB170" s="90"/>
      <c r="AC170" s="90"/>
      <c r="AD170" s="168"/>
      <c r="AE170" s="171"/>
      <c r="AF170" s="168"/>
      <c r="AG170" s="168"/>
      <c r="AH170" s="168"/>
      <c r="AI170" s="427" t="s">
        <v>164</v>
      </c>
      <c r="AJ170" s="427"/>
      <c r="AK170" s="427"/>
      <c r="AL170" s="427"/>
      <c r="AM170" s="427"/>
      <c r="AN170" s="427"/>
      <c r="AO170" s="427"/>
      <c r="AP170" s="427"/>
      <c r="AQ170" s="427"/>
      <c r="AR170" s="427"/>
      <c r="AS170" s="427"/>
      <c r="AT170" s="427"/>
      <c r="AU170" s="427"/>
      <c r="AV170" s="427"/>
      <c r="AW170" s="427"/>
      <c r="AX170" s="427"/>
      <c r="AY170" s="427"/>
      <c r="AZ170" s="427"/>
      <c r="BA170" s="427"/>
      <c r="BB170" s="427"/>
      <c r="BC170" s="427"/>
      <c r="BD170" s="427"/>
      <c r="BE170" s="427"/>
      <c r="BF170" s="427"/>
      <c r="BG170" s="427"/>
      <c r="BH170" s="427"/>
      <c r="BI170" s="10"/>
      <c r="BJ170" s="102"/>
      <c r="BK170" s="102"/>
      <c r="BL170" s="102"/>
    </row>
    <row r="171" spans="1:70" s="5" customFormat="1" ht="30.75" customHeight="1" x14ac:dyDescent="0.5">
      <c r="A171" s="426"/>
      <c r="B171" s="426"/>
      <c r="C171" s="426"/>
      <c r="D171" s="426"/>
      <c r="E171" s="426"/>
      <c r="F171" s="426"/>
      <c r="G171" s="426"/>
      <c r="H171" s="426"/>
      <c r="I171" s="426"/>
      <c r="J171" s="426"/>
      <c r="K171" s="426"/>
      <c r="L171" s="426"/>
      <c r="M171" s="426"/>
      <c r="N171" s="426"/>
      <c r="O171" s="426"/>
      <c r="P171" s="426"/>
      <c r="Q171" s="426"/>
      <c r="R171" s="426"/>
      <c r="S171" s="426"/>
      <c r="T171" s="426"/>
      <c r="U171" s="426"/>
      <c r="V171" s="426"/>
      <c r="W171" s="426"/>
      <c r="X171" s="426"/>
      <c r="Y171" s="90"/>
      <c r="Z171" s="90"/>
      <c r="AA171" s="90"/>
      <c r="AB171" s="90"/>
      <c r="AC171" s="90"/>
      <c r="AD171" s="168"/>
      <c r="AE171" s="171"/>
      <c r="AF171" s="168"/>
      <c r="AG171" s="168"/>
      <c r="AH171" s="168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10"/>
      <c r="BJ171" s="102"/>
      <c r="BK171" s="102"/>
      <c r="BL171" s="102"/>
    </row>
    <row r="172" spans="1:70" s="5" customFormat="1" ht="47.25" customHeight="1" x14ac:dyDescent="0.5">
      <c r="A172" s="428"/>
      <c r="B172" s="428"/>
      <c r="C172" s="428"/>
      <c r="D172" s="428"/>
      <c r="E172" s="428"/>
      <c r="F172" s="428"/>
      <c r="G172" s="428"/>
      <c r="H172" s="429" t="s">
        <v>161</v>
      </c>
      <c r="I172" s="429"/>
      <c r="J172" s="429"/>
      <c r="K172" s="429"/>
      <c r="L172" s="429"/>
      <c r="M172" s="429"/>
      <c r="N172" s="429"/>
      <c r="O172" s="429"/>
      <c r="P172" s="429"/>
      <c r="Q172" s="429"/>
      <c r="R172" s="91"/>
      <c r="S172" s="91"/>
      <c r="T172" s="91"/>
      <c r="U172" s="91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71"/>
      <c r="AF172" s="168"/>
      <c r="AG172" s="168"/>
      <c r="AH172" s="168"/>
      <c r="AI172" s="159"/>
      <c r="AJ172" s="170"/>
      <c r="AK172" s="170"/>
      <c r="AL172" s="170"/>
      <c r="AM172" s="170"/>
      <c r="AN172" s="170"/>
      <c r="AO172" s="170"/>
      <c r="AP172" s="429" t="s">
        <v>165</v>
      </c>
      <c r="AQ172" s="429"/>
      <c r="AR172" s="429"/>
      <c r="AS172" s="429"/>
      <c r="AT172" s="429"/>
      <c r="AU172" s="429"/>
      <c r="AV172" s="429"/>
      <c r="AW172" s="429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168"/>
      <c r="BI172" s="10"/>
      <c r="BJ172" s="102"/>
      <c r="BK172" s="102"/>
      <c r="BL172" s="102"/>
    </row>
    <row r="173" spans="1:70" s="5" customFormat="1" ht="36" customHeight="1" x14ac:dyDescent="0.5">
      <c r="A173" s="430"/>
      <c r="B173" s="430"/>
      <c r="C173" s="430"/>
      <c r="D173" s="430"/>
      <c r="E173" s="430"/>
      <c r="F173" s="430"/>
      <c r="G173" s="430"/>
      <c r="H173" s="431">
        <v>2022</v>
      </c>
      <c r="I173" s="431"/>
      <c r="J173" s="431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71"/>
      <c r="AF173" s="168"/>
      <c r="AG173" s="168"/>
      <c r="AH173" s="168"/>
      <c r="AI173" s="432" t="s">
        <v>160</v>
      </c>
      <c r="AJ173" s="432"/>
      <c r="AK173" s="432"/>
      <c r="AL173" s="432"/>
      <c r="AM173" s="432"/>
      <c r="AN173" s="432"/>
      <c r="AO173" s="432"/>
      <c r="AP173" s="103" t="s">
        <v>444</v>
      </c>
      <c r="AQ173" s="103"/>
      <c r="AR173" s="103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168"/>
      <c r="BH173" s="168"/>
      <c r="BI173" s="10"/>
      <c r="BJ173" s="102"/>
      <c r="BK173" s="102"/>
      <c r="BL173" s="102"/>
    </row>
    <row r="174" spans="1:70" s="5" customFormat="1" ht="28.35" customHeight="1" x14ac:dyDescent="0.5">
      <c r="A174" s="171"/>
      <c r="B174" s="171"/>
      <c r="C174" s="171"/>
      <c r="D174" s="171"/>
      <c r="E174" s="171"/>
      <c r="F174" s="171"/>
      <c r="G174" s="171"/>
      <c r="H174" s="161"/>
      <c r="I174" s="161"/>
      <c r="J174" s="161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71"/>
      <c r="AF174" s="168"/>
      <c r="AG174" s="168"/>
      <c r="AH174" s="168"/>
      <c r="AI174" s="122"/>
      <c r="AJ174" s="122"/>
      <c r="AK174" s="122"/>
      <c r="AL174" s="122"/>
      <c r="AM174" s="122"/>
      <c r="AN174" s="122"/>
      <c r="AO174" s="122"/>
      <c r="AP174" s="161"/>
      <c r="AQ174" s="161"/>
      <c r="AR174" s="16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168"/>
      <c r="BH174" s="168"/>
      <c r="BI174" s="10"/>
      <c r="BJ174" s="102"/>
      <c r="BK174" s="102"/>
      <c r="BL174" s="102"/>
    </row>
    <row r="175" spans="1:70" s="5" customFormat="1" ht="33.950000000000003" customHeight="1" x14ac:dyDescent="0.5">
      <c r="A175" s="122"/>
      <c r="B175" s="122"/>
      <c r="C175" s="122"/>
      <c r="D175" s="122"/>
      <c r="E175" s="122"/>
      <c r="F175" s="122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3"/>
      <c r="AL175" s="171"/>
      <c r="AM175" s="92"/>
      <c r="AN175" s="171"/>
      <c r="AO175" s="171"/>
      <c r="AP175" s="171"/>
      <c r="AQ175" s="11"/>
      <c r="AR175" s="11"/>
      <c r="AS175" s="171"/>
      <c r="AT175" s="171"/>
      <c r="AU175" s="171"/>
      <c r="AV175" s="171"/>
      <c r="AW175" s="171"/>
      <c r="AX175" s="171"/>
      <c r="AY175" s="168"/>
      <c r="AZ175" s="168"/>
      <c r="BA175" s="168"/>
      <c r="BB175" s="168"/>
      <c r="BC175" s="168"/>
      <c r="BD175" s="168"/>
      <c r="BI175" s="102"/>
      <c r="BJ175" s="102"/>
      <c r="BK175" s="102"/>
      <c r="BL175" s="102"/>
    </row>
    <row r="176" spans="1:70" s="5" customFormat="1" ht="36.75" customHeight="1" x14ac:dyDescent="0.5">
      <c r="A176" s="13" t="s">
        <v>448</v>
      </c>
      <c r="B176" s="108"/>
      <c r="C176" s="108"/>
      <c r="D176" s="108"/>
      <c r="E176" s="108"/>
      <c r="F176" s="108"/>
      <c r="G176" s="168"/>
      <c r="H176" s="93"/>
      <c r="I176" s="93"/>
      <c r="J176" s="93"/>
      <c r="K176" s="93"/>
      <c r="L176" s="93"/>
      <c r="M176" s="93"/>
      <c r="N176" s="168"/>
      <c r="O176" s="168"/>
      <c r="P176" s="168"/>
      <c r="Q176" s="168"/>
      <c r="R176" s="168"/>
      <c r="S176" s="168"/>
      <c r="T176" s="168"/>
      <c r="U176" s="16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82"/>
      <c r="AL176" s="168"/>
      <c r="AM176" s="169"/>
      <c r="AN176" s="168"/>
      <c r="AO176" s="168"/>
      <c r="AP176" s="168"/>
      <c r="AW176" s="93"/>
      <c r="AX176" s="168"/>
      <c r="AY176" s="168"/>
      <c r="AZ176" s="168"/>
      <c r="BA176" s="168"/>
      <c r="BB176" s="168"/>
      <c r="BC176" s="168"/>
      <c r="BD176" s="168"/>
      <c r="BI176" s="102"/>
      <c r="BJ176" s="102"/>
      <c r="BK176" s="102"/>
      <c r="BL176" s="102"/>
    </row>
    <row r="177" spans="1:70" s="5" customFormat="1" ht="33.950000000000003" customHeight="1" thickBot="1" x14ac:dyDescent="0.55000000000000004">
      <c r="A177" s="108"/>
      <c r="B177" s="108"/>
      <c r="C177" s="108"/>
      <c r="D177" s="108"/>
      <c r="E177" s="108"/>
      <c r="F177" s="108"/>
      <c r="G177" s="168"/>
      <c r="H177" s="93"/>
      <c r="I177" s="93"/>
      <c r="J177" s="93"/>
      <c r="K177" s="93"/>
      <c r="L177" s="93"/>
      <c r="M177" s="93"/>
      <c r="N177" s="168"/>
      <c r="O177" s="168"/>
      <c r="P177" s="168"/>
      <c r="Q177" s="168"/>
      <c r="R177" s="168"/>
      <c r="S177" s="168"/>
      <c r="T177" s="168"/>
      <c r="U177" s="16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82"/>
      <c r="AL177" s="168"/>
      <c r="AM177" s="169"/>
      <c r="AN177" s="168"/>
      <c r="AO177" s="168"/>
      <c r="AP177" s="168"/>
      <c r="AW177" s="93"/>
      <c r="AX177" s="168"/>
      <c r="AY177" s="168"/>
      <c r="AZ177" s="168"/>
      <c r="BA177" s="168"/>
      <c r="BB177" s="168"/>
      <c r="BC177" s="168"/>
      <c r="BD177" s="168"/>
      <c r="BI177" s="102"/>
      <c r="BJ177" s="102"/>
      <c r="BK177" s="102"/>
      <c r="BL177" s="102"/>
    </row>
    <row r="178" spans="1:70" s="3" customFormat="1" ht="93.6" customHeight="1" thickBot="1" x14ac:dyDescent="0.5">
      <c r="A178" s="311" t="s">
        <v>107</v>
      </c>
      <c r="B178" s="312"/>
      <c r="C178" s="312"/>
      <c r="D178" s="312"/>
      <c r="E178" s="263" t="s">
        <v>108</v>
      </c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4"/>
      <c r="AT178" s="264"/>
      <c r="AU178" s="264"/>
      <c r="AV178" s="264"/>
      <c r="AW178" s="264"/>
      <c r="AX178" s="264"/>
      <c r="AY178" s="264"/>
      <c r="AZ178" s="264"/>
      <c r="BA178" s="264"/>
      <c r="BB178" s="264"/>
      <c r="BC178" s="264"/>
      <c r="BD178" s="264"/>
      <c r="BE178" s="265"/>
      <c r="BF178" s="311" t="s">
        <v>142</v>
      </c>
      <c r="BG178" s="312"/>
      <c r="BH178" s="312"/>
      <c r="BI178" s="313"/>
      <c r="BJ178" s="133"/>
      <c r="BK178" s="131"/>
      <c r="BL178" s="131"/>
      <c r="BM178" s="131"/>
      <c r="BP178" s="16"/>
      <c r="BQ178" s="16"/>
      <c r="BR178" s="16"/>
    </row>
    <row r="179" spans="1:70" s="3" customFormat="1" ht="50.85" customHeight="1" x14ac:dyDescent="0.45">
      <c r="A179" s="304" t="s">
        <v>232</v>
      </c>
      <c r="B179" s="305"/>
      <c r="C179" s="305"/>
      <c r="D179" s="306"/>
      <c r="E179" s="292" t="s">
        <v>379</v>
      </c>
      <c r="F179" s="293"/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  <c r="X179" s="293"/>
      <c r="Y179" s="293"/>
      <c r="Z179" s="293"/>
      <c r="AA179" s="293"/>
      <c r="AB179" s="293"/>
      <c r="AC179" s="293"/>
      <c r="AD179" s="293"/>
      <c r="AE179" s="293"/>
      <c r="AF179" s="293"/>
      <c r="AG179" s="293"/>
      <c r="AH179" s="293"/>
      <c r="AI179" s="293"/>
      <c r="AJ179" s="293"/>
      <c r="AK179" s="293"/>
      <c r="AL179" s="293"/>
      <c r="AM179" s="293"/>
      <c r="AN179" s="293"/>
      <c r="AO179" s="293"/>
      <c r="AP179" s="293"/>
      <c r="AQ179" s="293"/>
      <c r="AR179" s="293"/>
      <c r="AS179" s="293"/>
      <c r="AT179" s="293"/>
      <c r="AU179" s="293"/>
      <c r="AV179" s="293"/>
      <c r="AW179" s="293"/>
      <c r="AX179" s="293"/>
      <c r="AY179" s="293"/>
      <c r="AZ179" s="293"/>
      <c r="BA179" s="293"/>
      <c r="BB179" s="293"/>
      <c r="BC179" s="293"/>
      <c r="BD179" s="293"/>
      <c r="BE179" s="294"/>
      <c r="BF179" s="307" t="s">
        <v>472</v>
      </c>
      <c r="BG179" s="308"/>
      <c r="BH179" s="308"/>
      <c r="BI179" s="309"/>
      <c r="BJ179" s="120" t="s">
        <v>239</v>
      </c>
    </row>
    <row r="180" spans="1:70" s="3" customFormat="1" ht="50.85" customHeight="1" x14ac:dyDescent="0.45">
      <c r="A180" s="304" t="s">
        <v>231</v>
      </c>
      <c r="B180" s="305"/>
      <c r="C180" s="305"/>
      <c r="D180" s="306"/>
      <c r="E180" s="297" t="s">
        <v>394</v>
      </c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  <c r="AH180" s="298"/>
      <c r="AI180" s="298"/>
      <c r="AJ180" s="298"/>
      <c r="AK180" s="298"/>
      <c r="AL180" s="298"/>
      <c r="AM180" s="298"/>
      <c r="AN180" s="298"/>
      <c r="AO180" s="298"/>
      <c r="AP180" s="298"/>
      <c r="AQ180" s="298"/>
      <c r="AR180" s="298"/>
      <c r="AS180" s="298"/>
      <c r="AT180" s="298"/>
      <c r="AU180" s="298"/>
      <c r="AV180" s="298"/>
      <c r="AW180" s="298"/>
      <c r="AX180" s="298"/>
      <c r="AY180" s="298"/>
      <c r="AZ180" s="298"/>
      <c r="BA180" s="298"/>
      <c r="BB180" s="298"/>
      <c r="BC180" s="298"/>
      <c r="BD180" s="298"/>
      <c r="BE180" s="299"/>
      <c r="BF180" s="307" t="s">
        <v>473</v>
      </c>
      <c r="BG180" s="308"/>
      <c r="BH180" s="308"/>
      <c r="BI180" s="309"/>
      <c r="BJ180" s="120" t="s">
        <v>237</v>
      </c>
    </row>
    <row r="181" spans="1:70" s="3" customFormat="1" ht="50.85" customHeight="1" x14ac:dyDescent="0.45">
      <c r="A181" s="304" t="s">
        <v>312</v>
      </c>
      <c r="B181" s="305"/>
      <c r="C181" s="305"/>
      <c r="D181" s="306"/>
      <c r="E181" s="292" t="s">
        <v>395</v>
      </c>
      <c r="F181" s="293"/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  <c r="X181" s="293"/>
      <c r="Y181" s="293"/>
      <c r="Z181" s="293"/>
      <c r="AA181" s="293"/>
      <c r="AB181" s="293"/>
      <c r="AC181" s="293"/>
      <c r="AD181" s="293"/>
      <c r="AE181" s="293"/>
      <c r="AF181" s="293"/>
      <c r="AG181" s="293"/>
      <c r="AH181" s="293"/>
      <c r="AI181" s="293"/>
      <c r="AJ181" s="293"/>
      <c r="AK181" s="293"/>
      <c r="AL181" s="293"/>
      <c r="AM181" s="293"/>
      <c r="AN181" s="293"/>
      <c r="AO181" s="293"/>
      <c r="AP181" s="293"/>
      <c r="AQ181" s="293"/>
      <c r="AR181" s="293"/>
      <c r="AS181" s="293"/>
      <c r="AT181" s="293"/>
      <c r="AU181" s="293"/>
      <c r="AV181" s="293"/>
      <c r="AW181" s="293"/>
      <c r="AX181" s="293"/>
      <c r="AY181" s="293"/>
      <c r="AZ181" s="293"/>
      <c r="BA181" s="293"/>
      <c r="BB181" s="293"/>
      <c r="BC181" s="293"/>
      <c r="BD181" s="293"/>
      <c r="BE181" s="294"/>
      <c r="BF181" s="307" t="s">
        <v>474</v>
      </c>
      <c r="BG181" s="308"/>
      <c r="BH181" s="308"/>
      <c r="BI181" s="309"/>
      <c r="BJ181" s="120" t="s">
        <v>238</v>
      </c>
    </row>
    <row r="182" spans="1:70" s="3" customFormat="1" ht="50.85" customHeight="1" x14ac:dyDescent="0.45">
      <c r="A182" s="304" t="s">
        <v>313</v>
      </c>
      <c r="B182" s="305"/>
      <c r="C182" s="305"/>
      <c r="D182" s="306"/>
      <c r="E182" s="292" t="s">
        <v>389</v>
      </c>
      <c r="F182" s="293"/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  <c r="X182" s="293"/>
      <c r="Y182" s="293"/>
      <c r="Z182" s="293"/>
      <c r="AA182" s="293"/>
      <c r="AB182" s="293"/>
      <c r="AC182" s="293"/>
      <c r="AD182" s="293"/>
      <c r="AE182" s="293"/>
      <c r="AF182" s="293"/>
      <c r="AG182" s="293"/>
      <c r="AH182" s="293"/>
      <c r="AI182" s="293"/>
      <c r="AJ182" s="293"/>
      <c r="AK182" s="293"/>
      <c r="AL182" s="293"/>
      <c r="AM182" s="293"/>
      <c r="AN182" s="293"/>
      <c r="AO182" s="293"/>
      <c r="AP182" s="293"/>
      <c r="AQ182" s="293"/>
      <c r="AR182" s="293"/>
      <c r="AS182" s="293"/>
      <c r="AT182" s="293"/>
      <c r="AU182" s="293"/>
      <c r="AV182" s="293"/>
      <c r="AW182" s="293"/>
      <c r="AX182" s="293"/>
      <c r="AY182" s="293"/>
      <c r="AZ182" s="293"/>
      <c r="BA182" s="293"/>
      <c r="BB182" s="293"/>
      <c r="BC182" s="293"/>
      <c r="BD182" s="293"/>
      <c r="BE182" s="294"/>
      <c r="BF182" s="287" t="s">
        <v>246</v>
      </c>
      <c r="BG182" s="288"/>
      <c r="BH182" s="288"/>
      <c r="BI182" s="289"/>
      <c r="BJ182" s="120" t="s">
        <v>311</v>
      </c>
    </row>
    <row r="183" spans="1:70" s="3" customFormat="1" ht="50.85" customHeight="1" x14ac:dyDescent="0.45">
      <c r="A183" s="304" t="s">
        <v>314</v>
      </c>
      <c r="B183" s="305"/>
      <c r="C183" s="305"/>
      <c r="D183" s="306"/>
      <c r="E183" s="292" t="s">
        <v>375</v>
      </c>
      <c r="F183" s="293"/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  <c r="X183" s="293"/>
      <c r="Y183" s="293"/>
      <c r="Z183" s="293"/>
      <c r="AA183" s="293"/>
      <c r="AB183" s="293"/>
      <c r="AC183" s="293"/>
      <c r="AD183" s="293"/>
      <c r="AE183" s="293"/>
      <c r="AF183" s="293"/>
      <c r="AG183" s="293"/>
      <c r="AH183" s="293"/>
      <c r="AI183" s="293"/>
      <c r="AJ183" s="293"/>
      <c r="AK183" s="293"/>
      <c r="AL183" s="293"/>
      <c r="AM183" s="293"/>
      <c r="AN183" s="293"/>
      <c r="AO183" s="293"/>
      <c r="AP183" s="293"/>
      <c r="AQ183" s="293"/>
      <c r="AR183" s="293"/>
      <c r="AS183" s="293"/>
      <c r="AT183" s="293"/>
      <c r="AU183" s="293"/>
      <c r="AV183" s="293"/>
      <c r="AW183" s="293"/>
      <c r="AX183" s="293"/>
      <c r="AY183" s="293"/>
      <c r="AZ183" s="293"/>
      <c r="BA183" s="293"/>
      <c r="BB183" s="293"/>
      <c r="BC183" s="293"/>
      <c r="BD183" s="293"/>
      <c r="BE183" s="294"/>
      <c r="BF183" s="287" t="s">
        <v>248</v>
      </c>
      <c r="BG183" s="288"/>
      <c r="BH183" s="288"/>
      <c r="BI183" s="289"/>
      <c r="BJ183" s="120" t="s">
        <v>243</v>
      </c>
    </row>
    <row r="184" spans="1:70" s="3" customFormat="1" ht="50.85" customHeight="1" x14ac:dyDescent="0.45">
      <c r="A184" s="304" t="s">
        <v>315</v>
      </c>
      <c r="B184" s="305"/>
      <c r="C184" s="305"/>
      <c r="D184" s="306"/>
      <c r="E184" s="546" t="s">
        <v>427</v>
      </c>
      <c r="F184" s="547"/>
      <c r="G184" s="547"/>
      <c r="H184" s="547"/>
      <c r="I184" s="547"/>
      <c r="J184" s="547"/>
      <c r="K184" s="547"/>
      <c r="L184" s="547"/>
      <c r="M184" s="547"/>
      <c r="N184" s="547"/>
      <c r="O184" s="547"/>
      <c r="P184" s="547"/>
      <c r="Q184" s="547"/>
      <c r="R184" s="547"/>
      <c r="S184" s="547"/>
      <c r="T184" s="547"/>
      <c r="U184" s="547"/>
      <c r="V184" s="547"/>
      <c r="W184" s="547"/>
      <c r="X184" s="547"/>
      <c r="Y184" s="547"/>
      <c r="Z184" s="547"/>
      <c r="AA184" s="547"/>
      <c r="AB184" s="547"/>
      <c r="AC184" s="547"/>
      <c r="AD184" s="547"/>
      <c r="AE184" s="547"/>
      <c r="AF184" s="547"/>
      <c r="AG184" s="547"/>
      <c r="AH184" s="547"/>
      <c r="AI184" s="547"/>
      <c r="AJ184" s="547"/>
      <c r="AK184" s="547"/>
      <c r="AL184" s="547"/>
      <c r="AM184" s="547"/>
      <c r="AN184" s="547"/>
      <c r="AO184" s="547"/>
      <c r="AP184" s="547"/>
      <c r="AQ184" s="547"/>
      <c r="AR184" s="547"/>
      <c r="AS184" s="547"/>
      <c r="AT184" s="547"/>
      <c r="AU184" s="547"/>
      <c r="AV184" s="547"/>
      <c r="AW184" s="547"/>
      <c r="AX184" s="547"/>
      <c r="AY184" s="547"/>
      <c r="AZ184" s="547"/>
      <c r="BA184" s="547"/>
      <c r="BB184" s="547"/>
      <c r="BC184" s="547"/>
      <c r="BD184" s="547"/>
      <c r="BE184" s="548"/>
      <c r="BF184" s="287" t="s">
        <v>261</v>
      </c>
      <c r="BG184" s="288"/>
      <c r="BH184" s="288"/>
      <c r="BI184" s="289"/>
      <c r="BJ184" s="120" t="s">
        <v>244</v>
      </c>
    </row>
    <row r="185" spans="1:70" s="191" customFormat="1" ht="50.85" customHeight="1" x14ac:dyDescent="0.45">
      <c r="A185" s="304" t="s">
        <v>316</v>
      </c>
      <c r="B185" s="305"/>
      <c r="C185" s="305"/>
      <c r="D185" s="306"/>
      <c r="E185" s="292" t="s">
        <v>382</v>
      </c>
      <c r="F185" s="293"/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  <c r="X185" s="293"/>
      <c r="Y185" s="293"/>
      <c r="Z185" s="293"/>
      <c r="AA185" s="293"/>
      <c r="AB185" s="293"/>
      <c r="AC185" s="293"/>
      <c r="AD185" s="293"/>
      <c r="AE185" s="293"/>
      <c r="AF185" s="293"/>
      <c r="AG185" s="293"/>
      <c r="AH185" s="293"/>
      <c r="AI185" s="293"/>
      <c r="AJ185" s="293"/>
      <c r="AK185" s="293"/>
      <c r="AL185" s="293"/>
      <c r="AM185" s="293"/>
      <c r="AN185" s="293"/>
      <c r="AO185" s="293"/>
      <c r="AP185" s="293"/>
      <c r="AQ185" s="293"/>
      <c r="AR185" s="293"/>
      <c r="AS185" s="293"/>
      <c r="AT185" s="293"/>
      <c r="AU185" s="293"/>
      <c r="AV185" s="293"/>
      <c r="AW185" s="293"/>
      <c r="AX185" s="293"/>
      <c r="AY185" s="293"/>
      <c r="AZ185" s="293"/>
      <c r="BA185" s="293"/>
      <c r="BB185" s="293"/>
      <c r="BC185" s="293"/>
      <c r="BD185" s="293"/>
      <c r="BE185" s="294"/>
      <c r="BF185" s="287" t="s">
        <v>252</v>
      </c>
      <c r="BG185" s="288"/>
      <c r="BH185" s="288"/>
      <c r="BI185" s="289"/>
      <c r="BJ185" s="190" t="s">
        <v>271</v>
      </c>
    </row>
    <row r="186" spans="1:70" s="191" customFormat="1" ht="76.5" customHeight="1" x14ac:dyDescent="0.45">
      <c r="A186" s="304" t="s">
        <v>322</v>
      </c>
      <c r="B186" s="305"/>
      <c r="C186" s="305"/>
      <c r="D186" s="306"/>
      <c r="E186" s="297" t="s">
        <v>426</v>
      </c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8"/>
      <c r="AE186" s="298"/>
      <c r="AF186" s="298"/>
      <c r="AG186" s="298"/>
      <c r="AH186" s="298"/>
      <c r="AI186" s="298"/>
      <c r="AJ186" s="298"/>
      <c r="AK186" s="298"/>
      <c r="AL186" s="298"/>
      <c r="AM186" s="298"/>
      <c r="AN186" s="298"/>
      <c r="AO186" s="298"/>
      <c r="AP186" s="298"/>
      <c r="AQ186" s="298"/>
      <c r="AR186" s="298"/>
      <c r="AS186" s="298"/>
      <c r="AT186" s="298"/>
      <c r="AU186" s="298"/>
      <c r="AV186" s="298"/>
      <c r="AW186" s="298"/>
      <c r="AX186" s="298"/>
      <c r="AY186" s="298"/>
      <c r="AZ186" s="298"/>
      <c r="BA186" s="298"/>
      <c r="BB186" s="298"/>
      <c r="BC186" s="298"/>
      <c r="BD186" s="298"/>
      <c r="BE186" s="299"/>
      <c r="BF186" s="287" t="s">
        <v>254</v>
      </c>
      <c r="BG186" s="288"/>
      <c r="BH186" s="288"/>
      <c r="BI186" s="289"/>
      <c r="BJ186" s="190" t="s">
        <v>272</v>
      </c>
    </row>
    <row r="187" spans="1:70" s="3" customFormat="1" ht="50.85" customHeight="1" x14ac:dyDescent="0.45">
      <c r="A187" s="304" t="s">
        <v>323</v>
      </c>
      <c r="B187" s="305"/>
      <c r="C187" s="305"/>
      <c r="D187" s="306"/>
      <c r="E187" s="292" t="s">
        <v>380</v>
      </c>
      <c r="F187" s="293"/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  <c r="X187" s="293"/>
      <c r="Y187" s="293"/>
      <c r="Z187" s="293"/>
      <c r="AA187" s="293"/>
      <c r="AB187" s="293"/>
      <c r="AC187" s="293"/>
      <c r="AD187" s="293"/>
      <c r="AE187" s="293"/>
      <c r="AF187" s="293"/>
      <c r="AG187" s="293"/>
      <c r="AH187" s="293"/>
      <c r="AI187" s="293"/>
      <c r="AJ187" s="293"/>
      <c r="AK187" s="293"/>
      <c r="AL187" s="293"/>
      <c r="AM187" s="293"/>
      <c r="AN187" s="293"/>
      <c r="AO187" s="293"/>
      <c r="AP187" s="293"/>
      <c r="AQ187" s="293"/>
      <c r="AR187" s="293"/>
      <c r="AS187" s="293"/>
      <c r="AT187" s="293"/>
      <c r="AU187" s="293"/>
      <c r="AV187" s="293"/>
      <c r="AW187" s="293"/>
      <c r="AX187" s="293"/>
      <c r="AY187" s="293"/>
      <c r="AZ187" s="293"/>
      <c r="BA187" s="293"/>
      <c r="BB187" s="293"/>
      <c r="BC187" s="293"/>
      <c r="BD187" s="293"/>
      <c r="BE187" s="294"/>
      <c r="BF187" s="514" t="s">
        <v>262</v>
      </c>
      <c r="BG187" s="515"/>
      <c r="BH187" s="515"/>
      <c r="BI187" s="516"/>
      <c r="BJ187" s="120" t="s">
        <v>253</v>
      </c>
    </row>
    <row r="188" spans="1:70" s="3" customFormat="1" ht="50.85" customHeight="1" x14ac:dyDescent="0.45">
      <c r="A188" s="304" t="s">
        <v>324</v>
      </c>
      <c r="B188" s="305"/>
      <c r="C188" s="305"/>
      <c r="D188" s="306"/>
      <c r="E188" s="292" t="s">
        <v>484</v>
      </c>
      <c r="F188" s="293"/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  <c r="X188" s="293"/>
      <c r="Y188" s="293"/>
      <c r="Z188" s="293"/>
      <c r="AA188" s="293"/>
      <c r="AB188" s="293"/>
      <c r="AC188" s="293"/>
      <c r="AD188" s="293"/>
      <c r="AE188" s="293"/>
      <c r="AF188" s="293"/>
      <c r="AG188" s="293"/>
      <c r="AH188" s="293"/>
      <c r="AI188" s="293"/>
      <c r="AJ188" s="293"/>
      <c r="AK188" s="293"/>
      <c r="AL188" s="293"/>
      <c r="AM188" s="293"/>
      <c r="AN188" s="293"/>
      <c r="AO188" s="293"/>
      <c r="AP188" s="293"/>
      <c r="AQ188" s="293"/>
      <c r="AR188" s="293"/>
      <c r="AS188" s="293"/>
      <c r="AT188" s="293"/>
      <c r="AU188" s="293"/>
      <c r="AV188" s="293"/>
      <c r="AW188" s="293"/>
      <c r="AX188" s="293"/>
      <c r="AY188" s="293"/>
      <c r="AZ188" s="293"/>
      <c r="BA188" s="293"/>
      <c r="BB188" s="293"/>
      <c r="BC188" s="293"/>
      <c r="BD188" s="293"/>
      <c r="BE188" s="294"/>
      <c r="BF188" s="514" t="s">
        <v>263</v>
      </c>
      <c r="BG188" s="515"/>
      <c r="BH188" s="515"/>
      <c r="BI188" s="516"/>
      <c r="BJ188" s="120" t="s">
        <v>256</v>
      </c>
    </row>
    <row r="189" spans="1:70" s="3" customFormat="1" ht="50.85" customHeight="1" x14ac:dyDescent="0.45">
      <c r="A189" s="304" t="s">
        <v>325</v>
      </c>
      <c r="B189" s="305"/>
      <c r="C189" s="305"/>
      <c r="D189" s="306"/>
      <c r="E189" s="292" t="s">
        <v>428</v>
      </c>
      <c r="F189" s="293"/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  <c r="X189" s="293"/>
      <c r="Y189" s="293"/>
      <c r="Z189" s="293"/>
      <c r="AA189" s="293"/>
      <c r="AB189" s="293"/>
      <c r="AC189" s="293"/>
      <c r="AD189" s="293"/>
      <c r="AE189" s="293"/>
      <c r="AF189" s="293"/>
      <c r="AG189" s="293"/>
      <c r="AH189" s="293"/>
      <c r="AI189" s="293"/>
      <c r="AJ189" s="293"/>
      <c r="AK189" s="293"/>
      <c r="AL189" s="293"/>
      <c r="AM189" s="293"/>
      <c r="AN189" s="293"/>
      <c r="AO189" s="293"/>
      <c r="AP189" s="293"/>
      <c r="AQ189" s="293"/>
      <c r="AR189" s="293"/>
      <c r="AS189" s="293"/>
      <c r="AT189" s="293"/>
      <c r="AU189" s="293"/>
      <c r="AV189" s="293"/>
      <c r="AW189" s="293"/>
      <c r="AX189" s="293"/>
      <c r="AY189" s="293"/>
      <c r="AZ189" s="293"/>
      <c r="BA189" s="293"/>
      <c r="BB189" s="293"/>
      <c r="BC189" s="293"/>
      <c r="BD189" s="293"/>
      <c r="BE189" s="294"/>
      <c r="BF189" s="514" t="s">
        <v>264</v>
      </c>
      <c r="BG189" s="515"/>
      <c r="BH189" s="515"/>
      <c r="BI189" s="516"/>
      <c r="BJ189" s="120" t="s">
        <v>257</v>
      </c>
    </row>
    <row r="190" spans="1:70" s="3" customFormat="1" ht="50.85" customHeight="1" x14ac:dyDescent="0.45">
      <c r="A190" s="304" t="s">
        <v>326</v>
      </c>
      <c r="B190" s="305"/>
      <c r="C190" s="305"/>
      <c r="D190" s="306"/>
      <c r="E190" s="292" t="s">
        <v>404</v>
      </c>
      <c r="F190" s="293"/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  <c r="X190" s="293"/>
      <c r="Y190" s="293"/>
      <c r="Z190" s="293"/>
      <c r="AA190" s="293"/>
      <c r="AB190" s="293"/>
      <c r="AC190" s="293"/>
      <c r="AD190" s="293"/>
      <c r="AE190" s="293"/>
      <c r="AF190" s="293"/>
      <c r="AG190" s="293"/>
      <c r="AH190" s="293"/>
      <c r="AI190" s="293"/>
      <c r="AJ190" s="293"/>
      <c r="AK190" s="293"/>
      <c r="AL190" s="293"/>
      <c r="AM190" s="293"/>
      <c r="AN190" s="293"/>
      <c r="AO190" s="293"/>
      <c r="AP190" s="293"/>
      <c r="AQ190" s="293"/>
      <c r="AR190" s="293"/>
      <c r="AS190" s="293"/>
      <c r="AT190" s="293"/>
      <c r="AU190" s="293"/>
      <c r="AV190" s="293"/>
      <c r="AW190" s="293"/>
      <c r="AX190" s="293"/>
      <c r="AY190" s="293"/>
      <c r="AZ190" s="293"/>
      <c r="BA190" s="293"/>
      <c r="BB190" s="293"/>
      <c r="BC190" s="293"/>
      <c r="BD190" s="293"/>
      <c r="BE190" s="294"/>
      <c r="BF190" s="514" t="s">
        <v>265</v>
      </c>
      <c r="BG190" s="515"/>
      <c r="BH190" s="515"/>
      <c r="BI190" s="516"/>
      <c r="BJ190" s="120" t="s">
        <v>255</v>
      </c>
    </row>
    <row r="191" spans="1:70" s="3" customFormat="1" ht="50.85" customHeight="1" x14ac:dyDescent="0.45">
      <c r="A191" s="304" t="s">
        <v>327</v>
      </c>
      <c r="B191" s="305"/>
      <c r="C191" s="305"/>
      <c r="D191" s="306"/>
      <c r="E191" s="292" t="s">
        <v>406</v>
      </c>
      <c r="F191" s="293"/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  <c r="X191" s="293"/>
      <c r="Y191" s="293"/>
      <c r="Z191" s="293"/>
      <c r="AA191" s="293"/>
      <c r="AB191" s="293"/>
      <c r="AC191" s="293"/>
      <c r="AD191" s="293"/>
      <c r="AE191" s="293"/>
      <c r="AF191" s="293"/>
      <c r="AG191" s="293"/>
      <c r="AH191" s="293"/>
      <c r="AI191" s="293"/>
      <c r="AJ191" s="293"/>
      <c r="AK191" s="293"/>
      <c r="AL191" s="293"/>
      <c r="AM191" s="293"/>
      <c r="AN191" s="293"/>
      <c r="AO191" s="293"/>
      <c r="AP191" s="293"/>
      <c r="AQ191" s="293"/>
      <c r="AR191" s="293"/>
      <c r="AS191" s="293"/>
      <c r="AT191" s="293"/>
      <c r="AU191" s="293"/>
      <c r="AV191" s="293"/>
      <c r="AW191" s="293"/>
      <c r="AX191" s="293"/>
      <c r="AY191" s="293"/>
      <c r="AZ191" s="293"/>
      <c r="BA191" s="293"/>
      <c r="BB191" s="293"/>
      <c r="BC191" s="293"/>
      <c r="BD191" s="293"/>
      <c r="BE191" s="294"/>
      <c r="BF191" s="514" t="s">
        <v>320</v>
      </c>
      <c r="BG191" s="515"/>
      <c r="BH191" s="515"/>
      <c r="BI191" s="516"/>
      <c r="BJ191" s="120" t="s">
        <v>247</v>
      </c>
    </row>
    <row r="192" spans="1:70" s="3" customFormat="1" ht="50.85" customHeight="1" thickBot="1" x14ac:dyDescent="0.5">
      <c r="A192" s="534" t="s">
        <v>442</v>
      </c>
      <c r="B192" s="535"/>
      <c r="C192" s="535"/>
      <c r="D192" s="506"/>
      <c r="E192" s="317" t="s">
        <v>407</v>
      </c>
      <c r="F192" s="318"/>
      <c r="G192" s="318"/>
      <c r="H192" s="318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  <c r="AJ192" s="318"/>
      <c r="AK192" s="318"/>
      <c r="AL192" s="318"/>
      <c r="AM192" s="318"/>
      <c r="AN192" s="318"/>
      <c r="AO192" s="318"/>
      <c r="AP192" s="318"/>
      <c r="AQ192" s="318"/>
      <c r="AR192" s="318"/>
      <c r="AS192" s="318"/>
      <c r="AT192" s="318"/>
      <c r="AU192" s="318"/>
      <c r="AV192" s="318"/>
      <c r="AW192" s="318"/>
      <c r="AX192" s="318"/>
      <c r="AY192" s="318"/>
      <c r="AZ192" s="318"/>
      <c r="BA192" s="318"/>
      <c r="BB192" s="318"/>
      <c r="BC192" s="318"/>
      <c r="BD192" s="318"/>
      <c r="BE192" s="319"/>
      <c r="BF192" s="514" t="s">
        <v>321</v>
      </c>
      <c r="BG192" s="515"/>
      <c r="BH192" s="515"/>
      <c r="BI192" s="516"/>
      <c r="BJ192" s="120" t="s">
        <v>249</v>
      </c>
    </row>
    <row r="193" spans="1:65" s="20" customFormat="1" ht="50.85" customHeight="1" x14ac:dyDescent="0.4">
      <c r="A193" s="536" t="s">
        <v>133</v>
      </c>
      <c r="B193" s="328"/>
      <c r="C193" s="328"/>
      <c r="D193" s="537"/>
      <c r="E193" s="524" t="s">
        <v>401</v>
      </c>
      <c r="F193" s="524"/>
      <c r="G193" s="524"/>
      <c r="H193" s="524"/>
      <c r="I193" s="524"/>
      <c r="J193" s="524"/>
      <c r="K193" s="524"/>
      <c r="L193" s="524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524"/>
      <c r="AA193" s="524"/>
      <c r="AB193" s="524"/>
      <c r="AC193" s="524"/>
      <c r="AD193" s="524"/>
      <c r="AE193" s="524"/>
      <c r="AF193" s="524"/>
      <c r="AG193" s="524"/>
      <c r="AH193" s="524"/>
      <c r="AI193" s="524"/>
      <c r="AJ193" s="524"/>
      <c r="AK193" s="524"/>
      <c r="AL193" s="524"/>
      <c r="AM193" s="524"/>
      <c r="AN193" s="524"/>
      <c r="AO193" s="524"/>
      <c r="AP193" s="524"/>
      <c r="AQ193" s="524"/>
      <c r="AR193" s="524"/>
      <c r="AS193" s="524"/>
      <c r="AT193" s="524"/>
      <c r="AU193" s="524"/>
      <c r="AV193" s="524"/>
      <c r="AW193" s="524"/>
      <c r="AX193" s="524"/>
      <c r="AY193" s="524"/>
      <c r="AZ193" s="524"/>
      <c r="BA193" s="524"/>
      <c r="BB193" s="524"/>
      <c r="BC193" s="524"/>
      <c r="BD193" s="524"/>
      <c r="BE193" s="525"/>
      <c r="BF193" s="538" t="s">
        <v>205</v>
      </c>
      <c r="BG193" s="539"/>
      <c r="BH193" s="539"/>
      <c r="BI193" s="540"/>
      <c r="BJ193" s="130" t="s">
        <v>400</v>
      </c>
      <c r="BK193" s="132"/>
      <c r="BL193" s="132"/>
      <c r="BM193" s="132"/>
    </row>
    <row r="194" spans="1:65" s="148" customFormat="1" ht="50.85" customHeight="1" x14ac:dyDescent="0.4">
      <c r="A194" s="304" t="s">
        <v>134</v>
      </c>
      <c r="B194" s="305"/>
      <c r="C194" s="305"/>
      <c r="D194" s="310"/>
      <c r="E194" s="293" t="s">
        <v>219</v>
      </c>
      <c r="F194" s="293"/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  <c r="X194" s="293"/>
      <c r="Y194" s="293"/>
      <c r="Z194" s="293"/>
      <c r="AA194" s="293"/>
      <c r="AB194" s="293"/>
      <c r="AC194" s="293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3"/>
      <c r="AN194" s="293"/>
      <c r="AO194" s="293"/>
      <c r="AP194" s="293"/>
      <c r="AQ194" s="293"/>
      <c r="AR194" s="293"/>
      <c r="AS194" s="293"/>
      <c r="AT194" s="293"/>
      <c r="AU194" s="293"/>
      <c r="AV194" s="293"/>
      <c r="AW194" s="293"/>
      <c r="AX194" s="293"/>
      <c r="AY194" s="293"/>
      <c r="AZ194" s="293"/>
      <c r="BA194" s="293"/>
      <c r="BB194" s="293"/>
      <c r="BC194" s="293"/>
      <c r="BD194" s="293"/>
      <c r="BE194" s="294"/>
      <c r="BF194" s="514" t="s">
        <v>175</v>
      </c>
      <c r="BG194" s="515"/>
      <c r="BH194" s="515"/>
      <c r="BI194" s="516"/>
      <c r="BJ194" s="146" t="s">
        <v>182</v>
      </c>
      <c r="BK194" s="147"/>
      <c r="BL194" s="147"/>
      <c r="BM194" s="147"/>
    </row>
    <row r="195" spans="1:65" s="20" customFormat="1" ht="50.85" customHeight="1" x14ac:dyDescent="0.4">
      <c r="A195" s="304" t="s">
        <v>135</v>
      </c>
      <c r="B195" s="305"/>
      <c r="C195" s="305"/>
      <c r="D195" s="310"/>
      <c r="E195" s="293" t="s">
        <v>220</v>
      </c>
      <c r="F195" s="293"/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  <c r="X195" s="293"/>
      <c r="Y195" s="293"/>
      <c r="Z195" s="293"/>
      <c r="AA195" s="293"/>
      <c r="AB195" s="293"/>
      <c r="AC195" s="293"/>
      <c r="AD195" s="293"/>
      <c r="AE195" s="293"/>
      <c r="AF195" s="293"/>
      <c r="AG195" s="293"/>
      <c r="AH195" s="293"/>
      <c r="AI195" s="293"/>
      <c r="AJ195" s="293"/>
      <c r="AK195" s="293"/>
      <c r="AL195" s="293"/>
      <c r="AM195" s="293"/>
      <c r="AN195" s="293"/>
      <c r="AO195" s="293"/>
      <c r="AP195" s="293"/>
      <c r="AQ195" s="293"/>
      <c r="AR195" s="293"/>
      <c r="AS195" s="293"/>
      <c r="AT195" s="293"/>
      <c r="AU195" s="293"/>
      <c r="AV195" s="293"/>
      <c r="AW195" s="293"/>
      <c r="AX195" s="293"/>
      <c r="AY195" s="293"/>
      <c r="AZ195" s="293"/>
      <c r="BA195" s="293"/>
      <c r="BB195" s="293"/>
      <c r="BC195" s="293"/>
      <c r="BD195" s="293"/>
      <c r="BE195" s="294"/>
      <c r="BF195" s="514" t="s">
        <v>174</v>
      </c>
      <c r="BG195" s="515"/>
      <c r="BH195" s="515"/>
      <c r="BI195" s="516"/>
      <c r="BJ195" s="123" t="s">
        <v>209</v>
      </c>
      <c r="BK195" s="132"/>
      <c r="BL195" s="132"/>
      <c r="BM195" s="132"/>
    </row>
    <row r="196" spans="1:65" s="20" customFormat="1" ht="50.85" customHeight="1" x14ac:dyDescent="0.4">
      <c r="A196" s="304" t="s">
        <v>137</v>
      </c>
      <c r="B196" s="305"/>
      <c r="C196" s="305"/>
      <c r="D196" s="310"/>
      <c r="E196" s="293" t="s">
        <v>397</v>
      </c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4"/>
      <c r="BF196" s="287" t="s">
        <v>176</v>
      </c>
      <c r="BG196" s="288"/>
      <c r="BH196" s="288"/>
      <c r="BI196" s="289"/>
      <c r="BJ196" s="125" t="s">
        <v>200</v>
      </c>
      <c r="BK196" s="132"/>
      <c r="BL196" s="132"/>
      <c r="BM196" s="132"/>
    </row>
    <row r="197" spans="1:65" s="20" customFormat="1" ht="50.85" customHeight="1" x14ac:dyDescent="0.4">
      <c r="A197" s="304" t="s">
        <v>138</v>
      </c>
      <c r="B197" s="305"/>
      <c r="C197" s="305"/>
      <c r="D197" s="310"/>
      <c r="E197" s="292" t="s">
        <v>408</v>
      </c>
      <c r="F197" s="293"/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  <c r="X197" s="293"/>
      <c r="Y197" s="293"/>
      <c r="Z197" s="293"/>
      <c r="AA197" s="293"/>
      <c r="AB197" s="293"/>
      <c r="AC197" s="293"/>
      <c r="AD197" s="293"/>
      <c r="AE197" s="293"/>
      <c r="AF197" s="293"/>
      <c r="AG197" s="293"/>
      <c r="AH197" s="293"/>
      <c r="AI197" s="293"/>
      <c r="AJ197" s="293"/>
      <c r="AK197" s="293"/>
      <c r="AL197" s="293"/>
      <c r="AM197" s="293"/>
      <c r="AN197" s="293"/>
      <c r="AO197" s="293"/>
      <c r="AP197" s="293"/>
      <c r="AQ197" s="293"/>
      <c r="AR197" s="293"/>
      <c r="AS197" s="293"/>
      <c r="AT197" s="293"/>
      <c r="AU197" s="293"/>
      <c r="AV197" s="293"/>
      <c r="AW197" s="293"/>
      <c r="AX197" s="293"/>
      <c r="AY197" s="293"/>
      <c r="AZ197" s="293"/>
      <c r="BA197" s="293"/>
      <c r="BB197" s="293"/>
      <c r="BC197" s="293"/>
      <c r="BD197" s="293"/>
      <c r="BE197" s="294"/>
      <c r="BF197" s="287" t="s">
        <v>267</v>
      </c>
      <c r="BG197" s="288"/>
      <c r="BH197" s="288"/>
      <c r="BI197" s="289"/>
      <c r="BJ197" s="120" t="s">
        <v>268</v>
      </c>
      <c r="BK197" s="132"/>
      <c r="BL197" s="132"/>
      <c r="BM197" s="132"/>
    </row>
    <row r="198" spans="1:65" s="191" customFormat="1" ht="50.85" customHeight="1" x14ac:dyDescent="0.45">
      <c r="A198" s="304" t="s">
        <v>139</v>
      </c>
      <c r="B198" s="305"/>
      <c r="C198" s="305"/>
      <c r="D198" s="310"/>
      <c r="E198" s="298" t="s">
        <v>405</v>
      </c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8"/>
      <c r="AE198" s="298"/>
      <c r="AF198" s="298"/>
      <c r="AG198" s="298"/>
      <c r="AH198" s="298"/>
      <c r="AI198" s="298"/>
      <c r="AJ198" s="298"/>
      <c r="AK198" s="298"/>
      <c r="AL198" s="298"/>
      <c r="AM198" s="298"/>
      <c r="AN198" s="298"/>
      <c r="AO198" s="298"/>
      <c r="AP198" s="298"/>
      <c r="AQ198" s="298"/>
      <c r="AR198" s="298"/>
      <c r="AS198" s="298"/>
      <c r="AT198" s="298"/>
      <c r="AU198" s="298"/>
      <c r="AV198" s="298"/>
      <c r="AW198" s="298"/>
      <c r="AX198" s="298"/>
      <c r="AY198" s="298"/>
      <c r="AZ198" s="298"/>
      <c r="BA198" s="298"/>
      <c r="BB198" s="298"/>
      <c r="BC198" s="298"/>
      <c r="BD198" s="298"/>
      <c r="BE198" s="299"/>
      <c r="BF198" s="287" t="s">
        <v>269</v>
      </c>
      <c r="BG198" s="288"/>
      <c r="BH198" s="288"/>
      <c r="BI198" s="289"/>
      <c r="BJ198" s="190" t="s">
        <v>317</v>
      </c>
    </row>
    <row r="199" spans="1:65" s="194" customFormat="1" ht="50.85" customHeight="1" x14ac:dyDescent="0.35">
      <c r="A199" s="304" t="s">
        <v>330</v>
      </c>
      <c r="B199" s="305"/>
      <c r="C199" s="305"/>
      <c r="D199" s="310"/>
      <c r="E199" s="292" t="s">
        <v>396</v>
      </c>
      <c r="F199" s="293"/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  <c r="X199" s="293"/>
      <c r="Y199" s="293"/>
      <c r="Z199" s="293"/>
      <c r="AA199" s="293"/>
      <c r="AB199" s="293"/>
      <c r="AC199" s="293"/>
      <c r="AD199" s="293"/>
      <c r="AE199" s="293"/>
      <c r="AF199" s="293"/>
      <c r="AG199" s="293"/>
      <c r="AH199" s="293"/>
      <c r="AI199" s="293"/>
      <c r="AJ199" s="293"/>
      <c r="AK199" s="293"/>
      <c r="AL199" s="293"/>
      <c r="AM199" s="293"/>
      <c r="AN199" s="293"/>
      <c r="AO199" s="293"/>
      <c r="AP199" s="293"/>
      <c r="AQ199" s="293"/>
      <c r="AR199" s="293"/>
      <c r="AS199" s="293"/>
      <c r="AT199" s="293"/>
      <c r="AU199" s="293"/>
      <c r="AV199" s="293"/>
      <c r="AW199" s="293"/>
      <c r="AX199" s="293"/>
      <c r="AY199" s="293"/>
      <c r="AZ199" s="293"/>
      <c r="BA199" s="293"/>
      <c r="BB199" s="293"/>
      <c r="BC199" s="293"/>
      <c r="BD199" s="293"/>
      <c r="BE199" s="294"/>
      <c r="BF199" s="287" t="s">
        <v>269</v>
      </c>
      <c r="BG199" s="288"/>
      <c r="BH199" s="288"/>
      <c r="BI199" s="289"/>
      <c r="BJ199" s="207" t="s">
        <v>477</v>
      </c>
      <c r="BK199" s="193"/>
      <c r="BL199" s="193"/>
      <c r="BM199" s="193"/>
    </row>
    <row r="200" spans="1:65" s="3" customFormat="1" ht="50.85" customHeight="1" x14ac:dyDescent="0.45">
      <c r="A200" s="304" t="s">
        <v>331</v>
      </c>
      <c r="B200" s="305"/>
      <c r="C200" s="305"/>
      <c r="D200" s="310"/>
      <c r="E200" s="298" t="s">
        <v>429</v>
      </c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8"/>
      <c r="AE200" s="298"/>
      <c r="AF200" s="298"/>
      <c r="AG200" s="298"/>
      <c r="AH200" s="298"/>
      <c r="AI200" s="298"/>
      <c r="AJ200" s="298"/>
      <c r="AK200" s="298"/>
      <c r="AL200" s="298"/>
      <c r="AM200" s="298"/>
      <c r="AN200" s="298"/>
      <c r="AO200" s="298"/>
      <c r="AP200" s="298"/>
      <c r="AQ200" s="298"/>
      <c r="AR200" s="298"/>
      <c r="AS200" s="298"/>
      <c r="AT200" s="298"/>
      <c r="AU200" s="298"/>
      <c r="AV200" s="298"/>
      <c r="AW200" s="298"/>
      <c r="AX200" s="298"/>
      <c r="AY200" s="298"/>
      <c r="AZ200" s="298"/>
      <c r="BA200" s="298"/>
      <c r="BB200" s="298"/>
      <c r="BC200" s="298"/>
      <c r="BD200" s="298"/>
      <c r="BE200" s="299"/>
      <c r="BF200" s="287" t="s">
        <v>275</v>
      </c>
      <c r="BG200" s="288"/>
      <c r="BH200" s="288"/>
      <c r="BI200" s="289"/>
      <c r="BJ200" s="120" t="s">
        <v>276</v>
      </c>
    </row>
    <row r="201" spans="1:65" s="3" customFormat="1" ht="50.85" customHeight="1" x14ac:dyDescent="0.45">
      <c r="A201" s="304" t="s">
        <v>332</v>
      </c>
      <c r="B201" s="305"/>
      <c r="C201" s="305"/>
      <c r="D201" s="310"/>
      <c r="E201" s="293" t="s">
        <v>381</v>
      </c>
      <c r="F201" s="293"/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  <c r="X201" s="293"/>
      <c r="Y201" s="293"/>
      <c r="Z201" s="293"/>
      <c r="AA201" s="293"/>
      <c r="AB201" s="293"/>
      <c r="AC201" s="293"/>
      <c r="AD201" s="293"/>
      <c r="AE201" s="293"/>
      <c r="AF201" s="293"/>
      <c r="AG201" s="293"/>
      <c r="AH201" s="293"/>
      <c r="AI201" s="293"/>
      <c r="AJ201" s="293"/>
      <c r="AK201" s="293"/>
      <c r="AL201" s="293"/>
      <c r="AM201" s="293"/>
      <c r="AN201" s="293"/>
      <c r="AO201" s="293"/>
      <c r="AP201" s="293"/>
      <c r="AQ201" s="293"/>
      <c r="AR201" s="293"/>
      <c r="AS201" s="293"/>
      <c r="AT201" s="293"/>
      <c r="AU201" s="293"/>
      <c r="AV201" s="293"/>
      <c r="AW201" s="293"/>
      <c r="AX201" s="293"/>
      <c r="AY201" s="293"/>
      <c r="AZ201" s="293"/>
      <c r="BA201" s="293"/>
      <c r="BB201" s="293"/>
      <c r="BC201" s="293"/>
      <c r="BD201" s="293"/>
      <c r="BE201" s="294"/>
      <c r="BF201" s="287" t="s">
        <v>277</v>
      </c>
      <c r="BG201" s="288"/>
      <c r="BH201" s="288"/>
      <c r="BI201" s="289"/>
      <c r="BJ201" s="120" t="s">
        <v>278</v>
      </c>
    </row>
    <row r="202" spans="1:65" s="3" customFormat="1" ht="50.85" customHeight="1" x14ac:dyDescent="0.45">
      <c r="A202" s="304" t="s">
        <v>333</v>
      </c>
      <c r="B202" s="305"/>
      <c r="C202" s="305"/>
      <c r="D202" s="310"/>
      <c r="E202" s="293" t="s">
        <v>393</v>
      </c>
      <c r="F202" s="293"/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  <c r="X202" s="293"/>
      <c r="Y202" s="293"/>
      <c r="Z202" s="293"/>
      <c r="AA202" s="293"/>
      <c r="AB202" s="293"/>
      <c r="AC202" s="293"/>
      <c r="AD202" s="293"/>
      <c r="AE202" s="293"/>
      <c r="AF202" s="293"/>
      <c r="AG202" s="293"/>
      <c r="AH202" s="293"/>
      <c r="AI202" s="293"/>
      <c r="AJ202" s="293"/>
      <c r="AK202" s="293"/>
      <c r="AL202" s="293"/>
      <c r="AM202" s="293"/>
      <c r="AN202" s="293"/>
      <c r="AO202" s="293"/>
      <c r="AP202" s="293"/>
      <c r="AQ202" s="293"/>
      <c r="AR202" s="293"/>
      <c r="AS202" s="293"/>
      <c r="AT202" s="293"/>
      <c r="AU202" s="293"/>
      <c r="AV202" s="293"/>
      <c r="AW202" s="293"/>
      <c r="AX202" s="293"/>
      <c r="AY202" s="293"/>
      <c r="AZ202" s="293"/>
      <c r="BA202" s="293"/>
      <c r="BB202" s="293"/>
      <c r="BC202" s="293"/>
      <c r="BD202" s="293"/>
      <c r="BE202" s="294"/>
      <c r="BF202" s="287" t="s">
        <v>457</v>
      </c>
      <c r="BG202" s="288"/>
      <c r="BH202" s="288"/>
      <c r="BI202" s="289"/>
      <c r="BJ202" s="120" t="s">
        <v>279</v>
      </c>
    </row>
    <row r="203" spans="1:65" s="3" customFormat="1" ht="50.85" customHeight="1" x14ac:dyDescent="0.45">
      <c r="A203" s="304" t="s">
        <v>335</v>
      </c>
      <c r="B203" s="305"/>
      <c r="C203" s="305"/>
      <c r="D203" s="310"/>
      <c r="E203" s="293" t="s">
        <v>409</v>
      </c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  <c r="AS203" s="293"/>
      <c r="AT203" s="293"/>
      <c r="AU203" s="293"/>
      <c r="AV203" s="293"/>
      <c r="AW203" s="293"/>
      <c r="AX203" s="293"/>
      <c r="AY203" s="293"/>
      <c r="AZ203" s="293"/>
      <c r="BA203" s="293"/>
      <c r="BB203" s="293"/>
      <c r="BC203" s="293"/>
      <c r="BD203" s="293"/>
      <c r="BE203" s="294"/>
      <c r="BF203" s="287" t="s">
        <v>282</v>
      </c>
      <c r="BG203" s="288"/>
      <c r="BH203" s="288"/>
      <c r="BI203" s="289"/>
      <c r="BJ203" s="120" t="s">
        <v>334</v>
      </c>
    </row>
    <row r="204" spans="1:65" s="3" customFormat="1" ht="50.85" customHeight="1" x14ac:dyDescent="0.45">
      <c r="A204" s="304" t="s">
        <v>336</v>
      </c>
      <c r="B204" s="305"/>
      <c r="C204" s="305"/>
      <c r="D204" s="310"/>
      <c r="E204" s="293" t="s">
        <v>410</v>
      </c>
      <c r="F204" s="293"/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  <c r="X204" s="293"/>
      <c r="Y204" s="293"/>
      <c r="Z204" s="293"/>
      <c r="AA204" s="293"/>
      <c r="AB204" s="293"/>
      <c r="AC204" s="293"/>
      <c r="AD204" s="293"/>
      <c r="AE204" s="293"/>
      <c r="AF204" s="293"/>
      <c r="AG204" s="293"/>
      <c r="AH204" s="293"/>
      <c r="AI204" s="293"/>
      <c r="AJ204" s="293"/>
      <c r="AK204" s="293"/>
      <c r="AL204" s="293"/>
      <c r="AM204" s="293"/>
      <c r="AN204" s="293"/>
      <c r="AO204" s="293"/>
      <c r="AP204" s="293"/>
      <c r="AQ204" s="293"/>
      <c r="AR204" s="293"/>
      <c r="AS204" s="293"/>
      <c r="AT204" s="293"/>
      <c r="AU204" s="293"/>
      <c r="AV204" s="293"/>
      <c r="AW204" s="293"/>
      <c r="AX204" s="293"/>
      <c r="AY204" s="293"/>
      <c r="AZ204" s="293"/>
      <c r="BA204" s="293"/>
      <c r="BB204" s="293"/>
      <c r="BC204" s="293"/>
      <c r="BD204" s="293"/>
      <c r="BE204" s="294"/>
      <c r="BF204" s="287" t="s">
        <v>284</v>
      </c>
      <c r="BG204" s="288"/>
      <c r="BH204" s="288"/>
      <c r="BI204" s="289"/>
      <c r="BJ204" s="120" t="s">
        <v>283</v>
      </c>
    </row>
    <row r="205" spans="1:65" s="3" customFormat="1" ht="50.85" customHeight="1" x14ac:dyDescent="0.45">
      <c r="A205" s="304" t="s">
        <v>337</v>
      </c>
      <c r="B205" s="305"/>
      <c r="C205" s="305"/>
      <c r="D205" s="310"/>
      <c r="E205" s="293" t="s">
        <v>411</v>
      </c>
      <c r="F205" s="293"/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  <c r="X205" s="293"/>
      <c r="Y205" s="293"/>
      <c r="Z205" s="293"/>
      <c r="AA205" s="293"/>
      <c r="AB205" s="293"/>
      <c r="AC205" s="293"/>
      <c r="AD205" s="293"/>
      <c r="AE205" s="293"/>
      <c r="AF205" s="293"/>
      <c r="AG205" s="293"/>
      <c r="AH205" s="293"/>
      <c r="AI205" s="293"/>
      <c r="AJ205" s="293"/>
      <c r="AK205" s="293"/>
      <c r="AL205" s="293"/>
      <c r="AM205" s="293"/>
      <c r="AN205" s="293"/>
      <c r="AO205" s="293"/>
      <c r="AP205" s="293"/>
      <c r="AQ205" s="293"/>
      <c r="AR205" s="293"/>
      <c r="AS205" s="293"/>
      <c r="AT205" s="293"/>
      <c r="AU205" s="293"/>
      <c r="AV205" s="293"/>
      <c r="AW205" s="293"/>
      <c r="AX205" s="293"/>
      <c r="AY205" s="293"/>
      <c r="AZ205" s="293"/>
      <c r="BA205" s="293"/>
      <c r="BB205" s="293"/>
      <c r="BC205" s="293"/>
      <c r="BD205" s="293"/>
      <c r="BE205" s="294"/>
      <c r="BF205" s="287" t="s">
        <v>284</v>
      </c>
      <c r="BG205" s="288"/>
      <c r="BH205" s="288"/>
      <c r="BI205" s="289"/>
      <c r="BJ205" s="120" t="s">
        <v>318</v>
      </c>
    </row>
    <row r="206" spans="1:65" s="3" customFormat="1" ht="50.85" customHeight="1" x14ac:dyDescent="0.45">
      <c r="A206" s="304" t="s">
        <v>338</v>
      </c>
      <c r="B206" s="305"/>
      <c r="C206" s="305"/>
      <c r="D206" s="310"/>
      <c r="E206" s="293" t="s">
        <v>412</v>
      </c>
      <c r="F206" s="293"/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  <c r="X206" s="293"/>
      <c r="Y206" s="293"/>
      <c r="Z206" s="293"/>
      <c r="AA206" s="293"/>
      <c r="AB206" s="293"/>
      <c r="AC206" s="293"/>
      <c r="AD206" s="293"/>
      <c r="AE206" s="293"/>
      <c r="AF206" s="293"/>
      <c r="AG206" s="293"/>
      <c r="AH206" s="293"/>
      <c r="AI206" s="293"/>
      <c r="AJ206" s="293"/>
      <c r="AK206" s="293"/>
      <c r="AL206" s="293"/>
      <c r="AM206" s="293"/>
      <c r="AN206" s="293"/>
      <c r="AO206" s="293"/>
      <c r="AP206" s="293"/>
      <c r="AQ206" s="293"/>
      <c r="AR206" s="293"/>
      <c r="AS206" s="293"/>
      <c r="AT206" s="293"/>
      <c r="AU206" s="293"/>
      <c r="AV206" s="293"/>
      <c r="AW206" s="293"/>
      <c r="AX206" s="293"/>
      <c r="AY206" s="293"/>
      <c r="AZ206" s="293"/>
      <c r="BA206" s="293"/>
      <c r="BB206" s="293"/>
      <c r="BC206" s="293"/>
      <c r="BD206" s="293"/>
      <c r="BE206" s="294"/>
      <c r="BF206" s="287" t="s">
        <v>287</v>
      </c>
      <c r="BG206" s="288"/>
      <c r="BH206" s="288"/>
      <c r="BI206" s="289"/>
      <c r="BJ206" s="120" t="s">
        <v>291</v>
      </c>
    </row>
    <row r="207" spans="1:65" s="3" customFormat="1" ht="50.85" customHeight="1" x14ac:dyDescent="0.45">
      <c r="A207" s="304" t="s">
        <v>339</v>
      </c>
      <c r="B207" s="305"/>
      <c r="C207" s="305"/>
      <c r="D207" s="310"/>
      <c r="E207" s="293" t="s">
        <v>413</v>
      </c>
      <c r="F207" s="293"/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  <c r="X207" s="293"/>
      <c r="Y207" s="293"/>
      <c r="Z207" s="293"/>
      <c r="AA207" s="293"/>
      <c r="AB207" s="293"/>
      <c r="AC207" s="293"/>
      <c r="AD207" s="293"/>
      <c r="AE207" s="293"/>
      <c r="AF207" s="293"/>
      <c r="AG207" s="293"/>
      <c r="AH207" s="293"/>
      <c r="AI207" s="293"/>
      <c r="AJ207" s="293"/>
      <c r="AK207" s="293"/>
      <c r="AL207" s="293"/>
      <c r="AM207" s="293"/>
      <c r="AN207" s="293"/>
      <c r="AO207" s="293"/>
      <c r="AP207" s="293"/>
      <c r="AQ207" s="293"/>
      <c r="AR207" s="293"/>
      <c r="AS207" s="293"/>
      <c r="AT207" s="293"/>
      <c r="AU207" s="293"/>
      <c r="AV207" s="293"/>
      <c r="AW207" s="293"/>
      <c r="AX207" s="293"/>
      <c r="AY207" s="293"/>
      <c r="AZ207" s="293"/>
      <c r="BA207" s="293"/>
      <c r="BB207" s="293"/>
      <c r="BC207" s="293"/>
      <c r="BD207" s="293"/>
      <c r="BE207" s="294"/>
      <c r="BF207" s="287" t="s">
        <v>289</v>
      </c>
      <c r="BG207" s="295"/>
      <c r="BH207" s="295"/>
      <c r="BI207" s="296"/>
      <c r="BJ207" s="120" t="s">
        <v>288</v>
      </c>
    </row>
    <row r="208" spans="1:65" s="3" customFormat="1" ht="50.85" customHeight="1" x14ac:dyDescent="0.45">
      <c r="A208" s="304" t="s">
        <v>340</v>
      </c>
      <c r="B208" s="305"/>
      <c r="C208" s="305"/>
      <c r="D208" s="310"/>
      <c r="E208" s="293" t="s">
        <v>414</v>
      </c>
      <c r="F208" s="293"/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  <c r="X208" s="293"/>
      <c r="Y208" s="293"/>
      <c r="Z208" s="293"/>
      <c r="AA208" s="293"/>
      <c r="AB208" s="293"/>
      <c r="AC208" s="293"/>
      <c r="AD208" s="293"/>
      <c r="AE208" s="293"/>
      <c r="AF208" s="293"/>
      <c r="AG208" s="293"/>
      <c r="AH208" s="293"/>
      <c r="AI208" s="293"/>
      <c r="AJ208" s="293"/>
      <c r="AK208" s="293"/>
      <c r="AL208" s="293"/>
      <c r="AM208" s="293"/>
      <c r="AN208" s="293"/>
      <c r="AO208" s="293"/>
      <c r="AP208" s="293"/>
      <c r="AQ208" s="293"/>
      <c r="AR208" s="293"/>
      <c r="AS208" s="293"/>
      <c r="AT208" s="293"/>
      <c r="AU208" s="293"/>
      <c r="AV208" s="293"/>
      <c r="AW208" s="293"/>
      <c r="AX208" s="293"/>
      <c r="AY208" s="293"/>
      <c r="AZ208" s="293"/>
      <c r="BA208" s="293"/>
      <c r="BB208" s="293"/>
      <c r="BC208" s="293"/>
      <c r="BD208" s="293"/>
      <c r="BE208" s="294"/>
      <c r="BF208" s="514" t="s">
        <v>290</v>
      </c>
      <c r="BG208" s="515"/>
      <c r="BH208" s="515"/>
      <c r="BI208" s="516"/>
      <c r="BJ208" s="120" t="s">
        <v>341</v>
      </c>
    </row>
    <row r="209" spans="1:70" s="3" customFormat="1" ht="50.85" customHeight="1" x14ac:dyDescent="0.45">
      <c r="A209" s="304" t="s">
        <v>342</v>
      </c>
      <c r="B209" s="305"/>
      <c r="C209" s="305"/>
      <c r="D209" s="310"/>
      <c r="E209" s="293" t="s">
        <v>415</v>
      </c>
      <c r="F209" s="293"/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  <c r="X209" s="293"/>
      <c r="Y209" s="293"/>
      <c r="Z209" s="293"/>
      <c r="AA209" s="293"/>
      <c r="AB209" s="293"/>
      <c r="AC209" s="293"/>
      <c r="AD209" s="293"/>
      <c r="AE209" s="293"/>
      <c r="AF209" s="293"/>
      <c r="AG209" s="293"/>
      <c r="AH209" s="293"/>
      <c r="AI209" s="293"/>
      <c r="AJ209" s="293"/>
      <c r="AK209" s="293"/>
      <c r="AL209" s="293"/>
      <c r="AM209" s="293"/>
      <c r="AN209" s="293"/>
      <c r="AO209" s="293"/>
      <c r="AP209" s="293"/>
      <c r="AQ209" s="293"/>
      <c r="AR209" s="293"/>
      <c r="AS209" s="293"/>
      <c r="AT209" s="293"/>
      <c r="AU209" s="293"/>
      <c r="AV209" s="293"/>
      <c r="AW209" s="293"/>
      <c r="AX209" s="293"/>
      <c r="AY209" s="293"/>
      <c r="AZ209" s="293"/>
      <c r="BA209" s="293"/>
      <c r="BB209" s="293"/>
      <c r="BC209" s="293"/>
      <c r="BD209" s="293"/>
      <c r="BE209" s="294"/>
      <c r="BF209" s="514" t="s">
        <v>290</v>
      </c>
      <c r="BG209" s="515"/>
      <c r="BH209" s="515"/>
      <c r="BI209" s="516"/>
      <c r="BJ209" s="120" t="s">
        <v>478</v>
      </c>
    </row>
    <row r="210" spans="1:70" s="3" customFormat="1" ht="50.85" customHeight="1" x14ac:dyDescent="0.45">
      <c r="A210" s="304" t="s">
        <v>343</v>
      </c>
      <c r="B210" s="305"/>
      <c r="C210" s="305"/>
      <c r="D210" s="310"/>
      <c r="E210" s="293" t="s">
        <v>416</v>
      </c>
      <c r="F210" s="293"/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  <c r="X210" s="293"/>
      <c r="Y210" s="293"/>
      <c r="Z210" s="293"/>
      <c r="AA210" s="293"/>
      <c r="AB210" s="293"/>
      <c r="AC210" s="293"/>
      <c r="AD210" s="293"/>
      <c r="AE210" s="293"/>
      <c r="AF210" s="293"/>
      <c r="AG210" s="293"/>
      <c r="AH210" s="293"/>
      <c r="AI210" s="293"/>
      <c r="AJ210" s="293"/>
      <c r="AK210" s="293"/>
      <c r="AL210" s="293"/>
      <c r="AM210" s="293"/>
      <c r="AN210" s="293"/>
      <c r="AO210" s="293"/>
      <c r="AP210" s="293"/>
      <c r="AQ210" s="293"/>
      <c r="AR210" s="293"/>
      <c r="AS210" s="293"/>
      <c r="AT210" s="293"/>
      <c r="AU210" s="293"/>
      <c r="AV210" s="293"/>
      <c r="AW210" s="293"/>
      <c r="AX210" s="293"/>
      <c r="AY210" s="293"/>
      <c r="AZ210" s="293"/>
      <c r="BA210" s="293"/>
      <c r="BB210" s="293"/>
      <c r="BC210" s="293"/>
      <c r="BD210" s="293"/>
      <c r="BE210" s="294"/>
      <c r="BF210" s="287" t="s">
        <v>292</v>
      </c>
      <c r="BG210" s="288"/>
      <c r="BH210" s="288"/>
      <c r="BI210" s="289"/>
      <c r="BJ210" s="120" t="s">
        <v>293</v>
      </c>
    </row>
    <row r="211" spans="1:70" s="3" customFormat="1" ht="50.85" customHeight="1" x14ac:dyDescent="0.45">
      <c r="A211" s="304" t="s">
        <v>344</v>
      </c>
      <c r="B211" s="305"/>
      <c r="C211" s="305"/>
      <c r="D211" s="310"/>
      <c r="E211" s="293" t="s">
        <v>417</v>
      </c>
      <c r="F211" s="293"/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  <c r="X211" s="293"/>
      <c r="Y211" s="293"/>
      <c r="Z211" s="293"/>
      <c r="AA211" s="293"/>
      <c r="AB211" s="293"/>
      <c r="AC211" s="293"/>
      <c r="AD211" s="293"/>
      <c r="AE211" s="293"/>
      <c r="AF211" s="293"/>
      <c r="AG211" s="293"/>
      <c r="AH211" s="293"/>
      <c r="AI211" s="293"/>
      <c r="AJ211" s="293"/>
      <c r="AK211" s="293"/>
      <c r="AL211" s="293"/>
      <c r="AM211" s="293"/>
      <c r="AN211" s="293"/>
      <c r="AO211" s="293"/>
      <c r="AP211" s="293"/>
      <c r="AQ211" s="293"/>
      <c r="AR211" s="293"/>
      <c r="AS211" s="293"/>
      <c r="AT211" s="293"/>
      <c r="AU211" s="293"/>
      <c r="AV211" s="293"/>
      <c r="AW211" s="293"/>
      <c r="AX211" s="293"/>
      <c r="AY211" s="293"/>
      <c r="AZ211" s="293"/>
      <c r="BA211" s="293"/>
      <c r="BB211" s="293"/>
      <c r="BC211" s="293"/>
      <c r="BD211" s="293"/>
      <c r="BE211" s="294"/>
      <c r="BF211" s="287" t="s">
        <v>296</v>
      </c>
      <c r="BG211" s="288"/>
      <c r="BH211" s="288"/>
      <c r="BI211" s="289"/>
      <c r="BJ211" s="120" t="s">
        <v>346</v>
      </c>
    </row>
    <row r="212" spans="1:70" s="3" customFormat="1" ht="50.85" customHeight="1" thickBot="1" x14ac:dyDescent="0.5">
      <c r="A212" s="541" t="s">
        <v>345</v>
      </c>
      <c r="B212" s="330"/>
      <c r="C212" s="330"/>
      <c r="D212" s="542"/>
      <c r="E212" s="529" t="s">
        <v>418</v>
      </c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  <c r="W212" s="529"/>
      <c r="X212" s="529"/>
      <c r="Y212" s="529"/>
      <c r="Z212" s="529"/>
      <c r="AA212" s="529"/>
      <c r="AB212" s="529"/>
      <c r="AC212" s="529"/>
      <c r="AD212" s="529"/>
      <c r="AE212" s="529"/>
      <c r="AF212" s="529"/>
      <c r="AG212" s="529"/>
      <c r="AH212" s="529"/>
      <c r="AI212" s="529"/>
      <c r="AJ212" s="529"/>
      <c r="AK212" s="529"/>
      <c r="AL212" s="529"/>
      <c r="AM212" s="529"/>
      <c r="AN212" s="529"/>
      <c r="AO212" s="529"/>
      <c r="AP212" s="529"/>
      <c r="AQ212" s="529"/>
      <c r="AR212" s="529"/>
      <c r="AS212" s="529"/>
      <c r="AT212" s="529"/>
      <c r="AU212" s="529"/>
      <c r="AV212" s="529"/>
      <c r="AW212" s="529"/>
      <c r="AX212" s="529"/>
      <c r="AY212" s="529"/>
      <c r="AZ212" s="529"/>
      <c r="BA212" s="529"/>
      <c r="BB212" s="529"/>
      <c r="BC212" s="529"/>
      <c r="BD212" s="529"/>
      <c r="BE212" s="530"/>
      <c r="BF212" s="531" t="s">
        <v>297</v>
      </c>
      <c r="BG212" s="495"/>
      <c r="BH212" s="495"/>
      <c r="BI212" s="496"/>
      <c r="BJ212" s="120" t="s">
        <v>310</v>
      </c>
    </row>
    <row r="213" spans="1:70" s="6" customFormat="1" ht="33.950000000000003" customHeight="1" x14ac:dyDescent="0.45">
      <c r="A213" s="121"/>
      <c r="B213" s="121"/>
      <c r="C213" s="121"/>
      <c r="D213" s="121"/>
      <c r="E213" s="121"/>
      <c r="F213" s="121"/>
      <c r="G213" s="178"/>
      <c r="H213" s="9"/>
      <c r="I213" s="9"/>
      <c r="J213" s="9"/>
      <c r="K213" s="9"/>
      <c r="L213" s="9"/>
      <c r="M213" s="9"/>
      <c r="N213" s="178"/>
      <c r="O213" s="178"/>
      <c r="P213" s="178"/>
      <c r="Q213" s="178"/>
      <c r="R213" s="178"/>
      <c r="S213" s="178"/>
      <c r="T213" s="178"/>
      <c r="U213" s="178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8"/>
      <c r="AL213" s="178"/>
      <c r="AM213" s="179"/>
      <c r="AN213" s="178"/>
      <c r="AO213" s="178"/>
      <c r="AP213" s="178"/>
      <c r="AW213" s="9"/>
      <c r="AX213" s="178"/>
      <c r="AY213" s="178"/>
      <c r="AZ213" s="178"/>
      <c r="BA213" s="178"/>
      <c r="BB213" s="178"/>
      <c r="BC213" s="178"/>
      <c r="BD213" s="178"/>
      <c r="BI213" s="7"/>
      <c r="BJ213" s="7"/>
      <c r="BK213" s="7"/>
      <c r="BL213" s="7"/>
    </row>
    <row r="214" spans="1:70" s="6" customFormat="1" ht="33.950000000000003" customHeight="1" thickBot="1" x14ac:dyDescent="0.5">
      <c r="A214" s="121"/>
      <c r="B214" s="121"/>
      <c r="C214" s="121"/>
      <c r="D214" s="121"/>
      <c r="E214" s="121"/>
      <c r="F214" s="121"/>
      <c r="G214" s="178"/>
      <c r="H214" s="9"/>
      <c r="I214" s="9"/>
      <c r="J214" s="9"/>
      <c r="K214" s="9"/>
      <c r="L214" s="9"/>
      <c r="M214" s="9"/>
      <c r="N214" s="178"/>
      <c r="O214" s="178"/>
      <c r="P214" s="178"/>
      <c r="Q214" s="178"/>
      <c r="R214" s="178"/>
      <c r="S214" s="178"/>
      <c r="T214" s="178"/>
      <c r="U214" s="178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8"/>
      <c r="AL214" s="178"/>
      <c r="AM214" s="179"/>
      <c r="AN214" s="178"/>
      <c r="AO214" s="178"/>
      <c r="AP214" s="178"/>
      <c r="AW214" s="9"/>
      <c r="AX214" s="178"/>
      <c r="AY214" s="178"/>
      <c r="AZ214" s="178"/>
      <c r="BA214" s="178"/>
      <c r="BB214" s="178"/>
      <c r="BC214" s="178"/>
      <c r="BD214" s="178"/>
      <c r="BI214" s="7"/>
      <c r="BJ214" s="7"/>
      <c r="BK214" s="7"/>
      <c r="BL214" s="7"/>
    </row>
    <row r="215" spans="1:70" s="3" customFormat="1" ht="93.6" customHeight="1" thickBot="1" x14ac:dyDescent="0.5">
      <c r="A215" s="266" t="s">
        <v>107</v>
      </c>
      <c r="B215" s="267"/>
      <c r="C215" s="267"/>
      <c r="D215" s="267"/>
      <c r="E215" s="263" t="s">
        <v>108</v>
      </c>
      <c r="F215" s="264"/>
      <c r="G215" s="264"/>
      <c r="H215" s="264"/>
      <c r="I215" s="264"/>
      <c r="J215" s="264"/>
      <c r="K215" s="264"/>
      <c r="L215" s="264"/>
      <c r="M215" s="264"/>
      <c r="N215" s="264"/>
      <c r="O215" s="264"/>
      <c r="P215" s="264"/>
      <c r="Q215" s="264"/>
      <c r="R215" s="264"/>
      <c r="S215" s="264"/>
      <c r="T215" s="264"/>
      <c r="U215" s="264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/>
      <c r="AF215" s="264"/>
      <c r="AG215" s="264"/>
      <c r="AH215" s="264"/>
      <c r="AI215" s="264"/>
      <c r="AJ215" s="264"/>
      <c r="AK215" s="264"/>
      <c r="AL215" s="264"/>
      <c r="AM215" s="264"/>
      <c r="AN215" s="264"/>
      <c r="AO215" s="264"/>
      <c r="AP215" s="264"/>
      <c r="AQ215" s="264"/>
      <c r="AR215" s="264"/>
      <c r="AS215" s="264"/>
      <c r="AT215" s="264"/>
      <c r="AU215" s="264"/>
      <c r="AV215" s="264"/>
      <c r="AW215" s="264"/>
      <c r="AX215" s="264"/>
      <c r="AY215" s="264"/>
      <c r="AZ215" s="264"/>
      <c r="BA215" s="264"/>
      <c r="BB215" s="264"/>
      <c r="BC215" s="264"/>
      <c r="BD215" s="264"/>
      <c r="BE215" s="265"/>
      <c r="BF215" s="311" t="s">
        <v>142</v>
      </c>
      <c r="BG215" s="312"/>
      <c r="BH215" s="312"/>
      <c r="BI215" s="313"/>
      <c r="BJ215" s="133"/>
      <c r="BK215" s="131"/>
      <c r="BL215" s="131"/>
      <c r="BM215" s="131"/>
      <c r="BP215" s="16"/>
      <c r="BQ215" s="16"/>
      <c r="BR215" s="16"/>
    </row>
    <row r="216" spans="1:70" s="3" customFormat="1" ht="48.2" customHeight="1" x14ac:dyDescent="0.45">
      <c r="A216" s="536" t="s">
        <v>348</v>
      </c>
      <c r="B216" s="328"/>
      <c r="C216" s="328"/>
      <c r="D216" s="537"/>
      <c r="E216" s="298" t="s">
        <v>419</v>
      </c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8"/>
      <c r="AE216" s="298"/>
      <c r="AF216" s="298"/>
      <c r="AG216" s="298"/>
      <c r="AH216" s="298"/>
      <c r="AI216" s="298"/>
      <c r="AJ216" s="298"/>
      <c r="AK216" s="298"/>
      <c r="AL216" s="298"/>
      <c r="AM216" s="298"/>
      <c r="AN216" s="298"/>
      <c r="AO216" s="298"/>
      <c r="AP216" s="298"/>
      <c r="AQ216" s="298"/>
      <c r="AR216" s="298"/>
      <c r="AS216" s="298"/>
      <c r="AT216" s="298"/>
      <c r="AU216" s="298"/>
      <c r="AV216" s="298"/>
      <c r="AW216" s="298"/>
      <c r="AX216" s="298"/>
      <c r="AY216" s="298"/>
      <c r="AZ216" s="298"/>
      <c r="BA216" s="298"/>
      <c r="BB216" s="298"/>
      <c r="BC216" s="298"/>
      <c r="BD216" s="298"/>
      <c r="BE216" s="299"/>
      <c r="BF216" s="526" t="s">
        <v>297</v>
      </c>
      <c r="BG216" s="549"/>
      <c r="BH216" s="549"/>
      <c r="BI216" s="550"/>
      <c r="BJ216" s="120" t="s">
        <v>347</v>
      </c>
      <c r="BK216" s="1"/>
    </row>
    <row r="217" spans="1:70" s="3" customFormat="1" ht="48.2" customHeight="1" x14ac:dyDescent="0.45">
      <c r="A217" s="304" t="s">
        <v>349</v>
      </c>
      <c r="B217" s="305"/>
      <c r="C217" s="305"/>
      <c r="D217" s="310"/>
      <c r="E217" s="293" t="s">
        <v>376</v>
      </c>
      <c r="F217" s="293"/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  <c r="X217" s="293"/>
      <c r="Y217" s="293"/>
      <c r="Z217" s="293"/>
      <c r="AA217" s="293"/>
      <c r="AB217" s="293"/>
      <c r="AC217" s="293"/>
      <c r="AD217" s="293"/>
      <c r="AE217" s="293"/>
      <c r="AF217" s="293"/>
      <c r="AG217" s="293"/>
      <c r="AH217" s="293"/>
      <c r="AI217" s="293"/>
      <c r="AJ217" s="293"/>
      <c r="AK217" s="293"/>
      <c r="AL217" s="293"/>
      <c r="AM217" s="293"/>
      <c r="AN217" s="293"/>
      <c r="AO217" s="293"/>
      <c r="AP217" s="293"/>
      <c r="AQ217" s="293"/>
      <c r="AR217" s="293"/>
      <c r="AS217" s="293"/>
      <c r="AT217" s="293"/>
      <c r="AU217" s="293"/>
      <c r="AV217" s="293"/>
      <c r="AW217" s="293"/>
      <c r="AX217" s="293"/>
      <c r="AY217" s="293"/>
      <c r="AZ217" s="293"/>
      <c r="BA217" s="293"/>
      <c r="BB217" s="293"/>
      <c r="BC217" s="293"/>
      <c r="BD217" s="293"/>
      <c r="BE217" s="294"/>
      <c r="BF217" s="287" t="s">
        <v>301</v>
      </c>
      <c r="BG217" s="288"/>
      <c r="BH217" s="288"/>
      <c r="BI217" s="289"/>
      <c r="BJ217" s="120" t="s">
        <v>363</v>
      </c>
      <c r="BK217" s="1"/>
    </row>
    <row r="218" spans="1:70" s="3" customFormat="1" ht="48.2" customHeight="1" x14ac:dyDescent="0.45">
      <c r="A218" s="304" t="s">
        <v>350</v>
      </c>
      <c r="B218" s="305"/>
      <c r="C218" s="305"/>
      <c r="D218" s="310"/>
      <c r="E218" s="293" t="s">
        <v>377</v>
      </c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293"/>
      <c r="Y218" s="293"/>
      <c r="Z218" s="293"/>
      <c r="AA218" s="293"/>
      <c r="AB218" s="293"/>
      <c r="AC218" s="293"/>
      <c r="AD218" s="293"/>
      <c r="AE218" s="293"/>
      <c r="AF218" s="293"/>
      <c r="AG218" s="293"/>
      <c r="AH218" s="293"/>
      <c r="AI218" s="293"/>
      <c r="AJ218" s="293"/>
      <c r="AK218" s="293"/>
      <c r="AL218" s="293"/>
      <c r="AM218" s="293"/>
      <c r="AN218" s="293"/>
      <c r="AO218" s="293"/>
      <c r="AP218" s="293"/>
      <c r="AQ218" s="293"/>
      <c r="AR218" s="293"/>
      <c r="AS218" s="293"/>
      <c r="AT218" s="293"/>
      <c r="AU218" s="293"/>
      <c r="AV218" s="293"/>
      <c r="AW218" s="293"/>
      <c r="AX218" s="293"/>
      <c r="AY218" s="293"/>
      <c r="AZ218" s="293"/>
      <c r="BA218" s="293"/>
      <c r="BB218" s="293"/>
      <c r="BC218" s="293"/>
      <c r="BD218" s="293"/>
      <c r="BE218" s="294"/>
      <c r="BF218" s="287" t="s">
        <v>302</v>
      </c>
      <c r="BG218" s="288"/>
      <c r="BH218" s="288"/>
      <c r="BI218" s="289"/>
      <c r="BJ218" s="120" t="s">
        <v>298</v>
      </c>
    </row>
    <row r="219" spans="1:70" s="3" customFormat="1" ht="48.2" customHeight="1" x14ac:dyDescent="0.45">
      <c r="A219" s="304" t="s">
        <v>352</v>
      </c>
      <c r="B219" s="305"/>
      <c r="C219" s="305"/>
      <c r="D219" s="310"/>
      <c r="E219" s="293" t="s">
        <v>403</v>
      </c>
      <c r="F219" s="293"/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  <c r="X219" s="293"/>
      <c r="Y219" s="293"/>
      <c r="Z219" s="293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293"/>
      <c r="AK219" s="293"/>
      <c r="AL219" s="293"/>
      <c r="AM219" s="293"/>
      <c r="AN219" s="293"/>
      <c r="AO219" s="293"/>
      <c r="AP219" s="293"/>
      <c r="AQ219" s="293"/>
      <c r="AR219" s="293"/>
      <c r="AS219" s="293"/>
      <c r="AT219" s="293"/>
      <c r="AU219" s="293"/>
      <c r="AV219" s="293"/>
      <c r="AW219" s="293"/>
      <c r="AX219" s="293"/>
      <c r="AY219" s="293"/>
      <c r="AZ219" s="293"/>
      <c r="BA219" s="293"/>
      <c r="BB219" s="293"/>
      <c r="BC219" s="293"/>
      <c r="BD219" s="293"/>
      <c r="BE219" s="294"/>
      <c r="BF219" s="287" t="s">
        <v>308</v>
      </c>
      <c r="BG219" s="295"/>
      <c r="BH219" s="295"/>
      <c r="BI219" s="296"/>
      <c r="BJ219" s="120" t="s">
        <v>303</v>
      </c>
      <c r="BK219" s="1"/>
    </row>
    <row r="220" spans="1:70" s="3" customFormat="1" ht="48.2" customHeight="1" x14ac:dyDescent="0.45">
      <c r="A220" s="304" t="s">
        <v>353</v>
      </c>
      <c r="B220" s="305"/>
      <c r="C220" s="305"/>
      <c r="D220" s="310"/>
      <c r="E220" s="293" t="s">
        <v>384</v>
      </c>
      <c r="F220" s="293"/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  <c r="X220" s="293"/>
      <c r="Y220" s="293"/>
      <c r="Z220" s="293"/>
      <c r="AA220" s="293"/>
      <c r="AB220" s="293"/>
      <c r="AC220" s="293"/>
      <c r="AD220" s="293"/>
      <c r="AE220" s="293"/>
      <c r="AF220" s="293"/>
      <c r="AG220" s="293"/>
      <c r="AH220" s="293"/>
      <c r="AI220" s="293"/>
      <c r="AJ220" s="293"/>
      <c r="AK220" s="293"/>
      <c r="AL220" s="293"/>
      <c r="AM220" s="293"/>
      <c r="AN220" s="293"/>
      <c r="AO220" s="293"/>
      <c r="AP220" s="293"/>
      <c r="AQ220" s="293"/>
      <c r="AR220" s="293"/>
      <c r="AS220" s="293"/>
      <c r="AT220" s="293"/>
      <c r="AU220" s="293"/>
      <c r="AV220" s="293"/>
      <c r="AW220" s="293"/>
      <c r="AX220" s="293"/>
      <c r="AY220" s="293"/>
      <c r="AZ220" s="293"/>
      <c r="BA220" s="293"/>
      <c r="BB220" s="293"/>
      <c r="BC220" s="293"/>
      <c r="BD220" s="293"/>
      <c r="BE220" s="294"/>
      <c r="BF220" s="287" t="s">
        <v>309</v>
      </c>
      <c r="BG220" s="295"/>
      <c r="BH220" s="295"/>
      <c r="BI220" s="296"/>
      <c r="BJ220" s="120" t="s">
        <v>304</v>
      </c>
      <c r="BK220" s="1"/>
    </row>
    <row r="221" spans="1:70" s="3" customFormat="1" ht="48.2" customHeight="1" x14ac:dyDescent="0.45">
      <c r="A221" s="304" t="s">
        <v>355</v>
      </c>
      <c r="B221" s="305"/>
      <c r="C221" s="305"/>
      <c r="D221" s="310"/>
      <c r="E221" s="293" t="s">
        <v>383</v>
      </c>
      <c r="F221" s="293"/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  <c r="X221" s="293"/>
      <c r="Y221" s="293"/>
      <c r="Z221" s="293"/>
      <c r="AA221" s="293"/>
      <c r="AB221" s="293"/>
      <c r="AC221" s="293"/>
      <c r="AD221" s="293"/>
      <c r="AE221" s="293"/>
      <c r="AF221" s="293"/>
      <c r="AG221" s="293"/>
      <c r="AH221" s="293"/>
      <c r="AI221" s="293"/>
      <c r="AJ221" s="293"/>
      <c r="AK221" s="293"/>
      <c r="AL221" s="293"/>
      <c r="AM221" s="293"/>
      <c r="AN221" s="293"/>
      <c r="AO221" s="293"/>
      <c r="AP221" s="293"/>
      <c r="AQ221" s="293"/>
      <c r="AR221" s="293"/>
      <c r="AS221" s="293"/>
      <c r="AT221" s="293"/>
      <c r="AU221" s="293"/>
      <c r="AV221" s="293"/>
      <c r="AW221" s="293"/>
      <c r="AX221" s="293"/>
      <c r="AY221" s="293"/>
      <c r="AZ221" s="293"/>
      <c r="BA221" s="293"/>
      <c r="BB221" s="293"/>
      <c r="BC221" s="293"/>
      <c r="BD221" s="293"/>
      <c r="BE221" s="294"/>
      <c r="BF221" s="287" t="s">
        <v>328</v>
      </c>
      <c r="BG221" s="295"/>
      <c r="BH221" s="295"/>
      <c r="BI221" s="296"/>
      <c r="BJ221" s="120" t="s">
        <v>305</v>
      </c>
      <c r="BK221" s="1"/>
    </row>
    <row r="222" spans="1:70" s="3" customFormat="1" ht="48.2" customHeight="1" x14ac:dyDescent="0.45">
      <c r="A222" s="304" t="s">
        <v>356</v>
      </c>
      <c r="B222" s="305"/>
      <c r="C222" s="305"/>
      <c r="D222" s="310"/>
      <c r="E222" s="293" t="s">
        <v>420</v>
      </c>
      <c r="F222" s="293"/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  <c r="X222" s="293"/>
      <c r="Y222" s="293"/>
      <c r="Z222" s="293"/>
      <c r="AA222" s="293"/>
      <c r="AB222" s="293"/>
      <c r="AC222" s="293"/>
      <c r="AD222" s="293"/>
      <c r="AE222" s="293"/>
      <c r="AF222" s="293"/>
      <c r="AG222" s="293"/>
      <c r="AH222" s="293"/>
      <c r="AI222" s="293"/>
      <c r="AJ222" s="293"/>
      <c r="AK222" s="293"/>
      <c r="AL222" s="293"/>
      <c r="AM222" s="293"/>
      <c r="AN222" s="293"/>
      <c r="AO222" s="293"/>
      <c r="AP222" s="293"/>
      <c r="AQ222" s="293"/>
      <c r="AR222" s="293"/>
      <c r="AS222" s="293"/>
      <c r="AT222" s="293"/>
      <c r="AU222" s="293"/>
      <c r="AV222" s="293"/>
      <c r="AW222" s="293"/>
      <c r="AX222" s="293"/>
      <c r="AY222" s="293"/>
      <c r="AZ222" s="293"/>
      <c r="BA222" s="293"/>
      <c r="BB222" s="293"/>
      <c r="BC222" s="293"/>
      <c r="BD222" s="293"/>
      <c r="BE222" s="294"/>
      <c r="BF222" s="287" t="s">
        <v>329</v>
      </c>
      <c r="BG222" s="295"/>
      <c r="BH222" s="295"/>
      <c r="BI222" s="296"/>
      <c r="BJ222" s="120" t="s">
        <v>354</v>
      </c>
      <c r="BK222" s="1"/>
    </row>
    <row r="223" spans="1:70" s="3" customFormat="1" ht="48.2" customHeight="1" x14ac:dyDescent="0.45">
      <c r="A223" s="304" t="s">
        <v>357</v>
      </c>
      <c r="B223" s="305"/>
      <c r="C223" s="305"/>
      <c r="D223" s="310"/>
      <c r="E223" s="292" t="s">
        <v>430</v>
      </c>
      <c r="F223" s="293"/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  <c r="X223" s="293"/>
      <c r="Y223" s="293"/>
      <c r="Z223" s="293"/>
      <c r="AA223" s="293"/>
      <c r="AB223" s="293"/>
      <c r="AC223" s="293"/>
      <c r="AD223" s="293"/>
      <c r="AE223" s="293"/>
      <c r="AF223" s="293"/>
      <c r="AG223" s="293"/>
      <c r="AH223" s="293"/>
      <c r="AI223" s="293"/>
      <c r="AJ223" s="293"/>
      <c r="AK223" s="293"/>
      <c r="AL223" s="293"/>
      <c r="AM223" s="293"/>
      <c r="AN223" s="293"/>
      <c r="AO223" s="293"/>
      <c r="AP223" s="293"/>
      <c r="AQ223" s="293"/>
      <c r="AR223" s="293"/>
      <c r="AS223" s="293"/>
      <c r="AT223" s="293"/>
      <c r="AU223" s="293"/>
      <c r="AV223" s="293"/>
      <c r="AW223" s="293"/>
      <c r="AX223" s="293"/>
      <c r="AY223" s="293"/>
      <c r="AZ223" s="293"/>
      <c r="BA223" s="293"/>
      <c r="BB223" s="293"/>
      <c r="BC223" s="293"/>
      <c r="BD223" s="293"/>
      <c r="BE223" s="294"/>
      <c r="BF223" s="287" t="s">
        <v>329</v>
      </c>
      <c r="BG223" s="295"/>
      <c r="BH223" s="295"/>
      <c r="BI223" s="296"/>
      <c r="BJ223" s="120" t="s">
        <v>425</v>
      </c>
      <c r="BK223" s="1"/>
    </row>
    <row r="224" spans="1:70" s="20" customFormat="1" ht="48.2" customHeight="1" thickBot="1" x14ac:dyDescent="0.45">
      <c r="A224" s="541" t="s">
        <v>358</v>
      </c>
      <c r="B224" s="330"/>
      <c r="C224" s="330"/>
      <c r="D224" s="542"/>
      <c r="E224" s="529" t="s">
        <v>432</v>
      </c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  <c r="U224" s="529"/>
      <c r="V224" s="529"/>
      <c r="W224" s="529"/>
      <c r="X224" s="529"/>
      <c r="Y224" s="529"/>
      <c r="Z224" s="529"/>
      <c r="AA224" s="529"/>
      <c r="AB224" s="529"/>
      <c r="AC224" s="529"/>
      <c r="AD224" s="529"/>
      <c r="AE224" s="529"/>
      <c r="AF224" s="529"/>
      <c r="AG224" s="529"/>
      <c r="AH224" s="529"/>
      <c r="AI224" s="529"/>
      <c r="AJ224" s="529"/>
      <c r="AK224" s="529"/>
      <c r="AL224" s="529"/>
      <c r="AM224" s="529"/>
      <c r="AN224" s="529"/>
      <c r="AO224" s="529"/>
      <c r="AP224" s="529"/>
      <c r="AQ224" s="529"/>
      <c r="AR224" s="529"/>
      <c r="AS224" s="529"/>
      <c r="AT224" s="529"/>
      <c r="AU224" s="529"/>
      <c r="AV224" s="529"/>
      <c r="AW224" s="529"/>
      <c r="AX224" s="529"/>
      <c r="AY224" s="529"/>
      <c r="AZ224" s="529"/>
      <c r="BA224" s="529"/>
      <c r="BB224" s="529"/>
      <c r="BC224" s="529"/>
      <c r="BD224" s="529"/>
      <c r="BE224" s="530"/>
      <c r="BF224" s="531" t="s">
        <v>463</v>
      </c>
      <c r="BG224" s="532"/>
      <c r="BH224" s="532"/>
      <c r="BI224" s="533"/>
      <c r="BJ224" s="125" t="s">
        <v>211</v>
      </c>
      <c r="BK224" s="132"/>
      <c r="BL224" s="132"/>
      <c r="BM224" s="132"/>
    </row>
    <row r="225" spans="1:65" s="5" customFormat="1" ht="84.95" customHeight="1" x14ac:dyDescent="0.45">
      <c r="A225" s="552" t="s">
        <v>481</v>
      </c>
      <c r="B225" s="552"/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  <c r="Q225" s="552"/>
      <c r="R225" s="552"/>
      <c r="S225" s="552"/>
      <c r="T225" s="552"/>
      <c r="U225" s="552"/>
      <c r="V225" s="552"/>
      <c r="W225" s="552"/>
      <c r="X225" s="552"/>
      <c r="Y225" s="552"/>
      <c r="Z225" s="552"/>
      <c r="AA225" s="552"/>
      <c r="AB225" s="552"/>
      <c r="AC225" s="552"/>
      <c r="AD225" s="552"/>
      <c r="AE225" s="552"/>
      <c r="AF225" s="552"/>
      <c r="AG225" s="552"/>
      <c r="AH225" s="552"/>
      <c r="AI225" s="552"/>
      <c r="AJ225" s="552"/>
      <c r="AK225" s="552"/>
      <c r="AL225" s="552"/>
      <c r="AM225" s="552"/>
      <c r="AN225" s="552"/>
      <c r="AO225" s="552"/>
      <c r="AP225" s="552"/>
      <c r="AQ225" s="552"/>
      <c r="AR225" s="552"/>
      <c r="AS225" s="552"/>
      <c r="AT225" s="552"/>
      <c r="AU225" s="552"/>
      <c r="AV225" s="552"/>
      <c r="AW225" s="552"/>
      <c r="AX225" s="552"/>
      <c r="AY225" s="552"/>
      <c r="AZ225" s="552"/>
      <c r="BA225" s="552"/>
      <c r="BB225" s="552"/>
      <c r="BC225" s="552"/>
      <c r="BD225" s="552"/>
      <c r="BE225" s="552"/>
      <c r="BF225" s="552"/>
      <c r="BG225" s="552"/>
      <c r="BH225" s="552"/>
      <c r="BI225" s="552"/>
      <c r="BJ225" s="87"/>
      <c r="BK225" s="88"/>
      <c r="BL225" s="88"/>
      <c r="BM225" s="88"/>
    </row>
    <row r="226" spans="1:65" s="5" customFormat="1" ht="134.25" customHeight="1" x14ac:dyDescent="0.45">
      <c r="A226" s="303" t="s">
        <v>482</v>
      </c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  <c r="AA226" s="303"/>
      <c r="AB226" s="303"/>
      <c r="AC226" s="303"/>
      <c r="AD226" s="303"/>
      <c r="AE226" s="303"/>
      <c r="AF226" s="303"/>
      <c r="AG226" s="303"/>
      <c r="AH226" s="303"/>
      <c r="AI226" s="303"/>
      <c r="AJ226" s="303"/>
      <c r="AK226" s="303"/>
      <c r="AL226" s="303"/>
      <c r="AM226" s="303"/>
      <c r="AN226" s="303"/>
      <c r="AO226" s="303"/>
      <c r="AP226" s="303"/>
      <c r="AQ226" s="303"/>
      <c r="AR226" s="303"/>
      <c r="AS226" s="303"/>
      <c r="AT226" s="303"/>
      <c r="AU226" s="303"/>
      <c r="AV226" s="303"/>
      <c r="AW226" s="303"/>
      <c r="AX226" s="303"/>
      <c r="AY226" s="303"/>
      <c r="AZ226" s="303"/>
      <c r="BA226" s="303"/>
      <c r="BB226" s="303"/>
      <c r="BC226" s="303"/>
      <c r="BD226" s="303"/>
      <c r="BE226" s="303"/>
      <c r="BF226" s="303"/>
      <c r="BG226" s="303"/>
      <c r="BH226" s="303"/>
      <c r="BI226" s="303"/>
      <c r="BJ226" s="185"/>
      <c r="BK226" s="186"/>
      <c r="BL226" s="186"/>
      <c r="BM226" s="186"/>
    </row>
    <row r="227" spans="1:65" s="5" customFormat="1" ht="84.95" customHeight="1" x14ac:dyDescent="0.45">
      <c r="A227" s="167" t="s">
        <v>123</v>
      </c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89"/>
      <c r="S227" s="89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71"/>
      <c r="AG227" s="168"/>
      <c r="AH227" s="168"/>
      <c r="AI227" s="553" t="s">
        <v>123</v>
      </c>
      <c r="AJ227" s="553"/>
      <c r="AK227" s="553"/>
      <c r="AL227" s="553"/>
      <c r="AM227" s="553"/>
      <c r="AN227" s="553"/>
      <c r="AO227" s="553"/>
      <c r="AP227" s="553"/>
      <c r="AQ227" s="553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  <c r="BG227" s="168"/>
      <c r="BH227" s="168"/>
      <c r="BK227" s="88"/>
      <c r="BL227" s="88"/>
      <c r="BM227" s="88"/>
    </row>
    <row r="228" spans="1:65" s="5" customFormat="1" ht="42.6" customHeight="1" x14ac:dyDescent="0.5">
      <c r="A228" s="576" t="s">
        <v>486</v>
      </c>
      <c r="B228" s="576"/>
      <c r="C228" s="576"/>
      <c r="D228" s="576"/>
      <c r="E228" s="576"/>
      <c r="F228" s="576"/>
      <c r="G228" s="576"/>
      <c r="H228" s="576"/>
      <c r="I228" s="576"/>
      <c r="J228" s="576"/>
      <c r="K228" s="576"/>
      <c r="L228" s="576"/>
      <c r="M228" s="576"/>
      <c r="N228" s="576"/>
      <c r="O228" s="576"/>
      <c r="P228" s="576"/>
      <c r="Q228" s="576"/>
      <c r="R228" s="576"/>
      <c r="S228" s="576"/>
      <c r="T228" s="576"/>
      <c r="U228" s="576"/>
      <c r="V228" s="576"/>
      <c r="W228" s="576"/>
      <c r="X228" s="576"/>
      <c r="Y228" s="576"/>
      <c r="Z228" s="576"/>
      <c r="AA228" s="576"/>
      <c r="AB228" s="576"/>
      <c r="AC228" s="576"/>
      <c r="AD228" s="576"/>
      <c r="AE228" s="576"/>
      <c r="AF228" s="168"/>
      <c r="AG228" s="168"/>
      <c r="AH228" s="168"/>
      <c r="AI228" s="427" t="s">
        <v>422</v>
      </c>
      <c r="AJ228" s="427"/>
      <c r="AK228" s="427"/>
      <c r="AL228" s="427"/>
      <c r="AM228" s="427"/>
      <c r="AN228" s="427"/>
      <c r="AO228" s="427"/>
      <c r="AP228" s="427"/>
      <c r="AQ228" s="427"/>
      <c r="AR228" s="427"/>
      <c r="AS228" s="427"/>
      <c r="AT228" s="427"/>
      <c r="AU228" s="427"/>
      <c r="AV228" s="427"/>
      <c r="AW228" s="427"/>
      <c r="AX228" s="427"/>
      <c r="AY228" s="427"/>
      <c r="AZ228" s="427"/>
      <c r="BA228" s="427"/>
      <c r="BB228" s="427"/>
      <c r="BC228" s="427"/>
      <c r="BD228" s="427"/>
      <c r="BE228" s="427"/>
      <c r="BF228" s="427"/>
      <c r="BG228" s="427"/>
      <c r="BH228" s="427"/>
      <c r="BI228" s="427"/>
      <c r="BJ228" s="138"/>
      <c r="BK228" s="88"/>
      <c r="BL228" s="88"/>
      <c r="BM228" s="88"/>
    </row>
    <row r="229" spans="1:65" s="5" customFormat="1" ht="42.6" customHeight="1" x14ac:dyDescent="0.5">
      <c r="A229" s="576"/>
      <c r="B229" s="576"/>
      <c r="C229" s="576"/>
      <c r="D229" s="576"/>
      <c r="E229" s="576"/>
      <c r="F229" s="576"/>
      <c r="G229" s="576"/>
      <c r="H229" s="576"/>
      <c r="I229" s="576"/>
      <c r="J229" s="576"/>
      <c r="K229" s="576"/>
      <c r="L229" s="576"/>
      <c r="M229" s="576"/>
      <c r="N229" s="576"/>
      <c r="O229" s="576"/>
      <c r="P229" s="576"/>
      <c r="Q229" s="576"/>
      <c r="R229" s="576"/>
      <c r="S229" s="576"/>
      <c r="T229" s="576"/>
      <c r="U229" s="576"/>
      <c r="V229" s="576"/>
      <c r="W229" s="576"/>
      <c r="X229" s="576"/>
      <c r="Y229" s="576"/>
      <c r="Z229" s="576"/>
      <c r="AA229" s="576"/>
      <c r="AB229" s="576"/>
      <c r="AC229" s="576"/>
      <c r="AD229" s="576"/>
      <c r="AE229" s="576"/>
      <c r="AG229" s="168"/>
      <c r="AH229" s="168"/>
      <c r="AI229" s="427"/>
      <c r="AJ229" s="427"/>
      <c r="AK229" s="427"/>
      <c r="AL229" s="427"/>
      <c r="AM229" s="427"/>
      <c r="AN229" s="427"/>
      <c r="AO229" s="427"/>
      <c r="AP229" s="427"/>
      <c r="AQ229" s="427"/>
      <c r="AR229" s="427"/>
      <c r="AS229" s="427"/>
      <c r="AT229" s="427"/>
      <c r="AU229" s="427"/>
      <c r="AV229" s="427"/>
      <c r="AW229" s="427"/>
      <c r="AX229" s="427"/>
      <c r="AY229" s="427"/>
      <c r="AZ229" s="427"/>
      <c r="BA229" s="427"/>
      <c r="BB229" s="427"/>
      <c r="BC229" s="427"/>
      <c r="BD229" s="427"/>
      <c r="BE229" s="427"/>
      <c r="BF229" s="427"/>
      <c r="BG229" s="427"/>
      <c r="BH229" s="427"/>
      <c r="BI229" s="427"/>
      <c r="BJ229" s="138"/>
      <c r="BK229" s="88"/>
      <c r="BL229" s="88"/>
      <c r="BM229" s="88"/>
    </row>
    <row r="230" spans="1:65" s="5" customFormat="1" ht="42.6" customHeight="1" x14ac:dyDescent="0.5">
      <c r="A230" s="577"/>
      <c r="B230" s="577"/>
      <c r="C230" s="577"/>
      <c r="D230" s="577"/>
      <c r="E230" s="577"/>
      <c r="F230" s="577"/>
      <c r="G230" s="577"/>
      <c r="H230" s="577"/>
      <c r="I230" s="577"/>
      <c r="J230" s="578" t="s">
        <v>487</v>
      </c>
      <c r="K230" s="578"/>
      <c r="L230" s="578"/>
      <c r="M230" s="578"/>
      <c r="N230" s="578"/>
      <c r="O230" s="578"/>
      <c r="P230" s="578"/>
      <c r="Q230" s="578"/>
      <c r="R230" s="578"/>
      <c r="S230" s="579"/>
      <c r="T230" s="579"/>
      <c r="U230" s="579"/>
      <c r="V230" s="579"/>
      <c r="W230" s="579"/>
      <c r="X230" s="579"/>
      <c r="Y230" s="579"/>
      <c r="Z230" s="579"/>
      <c r="AA230" s="579"/>
      <c r="AB230" s="579"/>
      <c r="AC230" s="579"/>
      <c r="AD230" s="580"/>
      <c r="AE230" s="581"/>
      <c r="AG230" s="168"/>
      <c r="AH230" s="168"/>
      <c r="AI230" s="428"/>
      <c r="AJ230" s="428"/>
      <c r="AK230" s="428"/>
      <c r="AL230" s="428"/>
      <c r="AM230" s="428"/>
      <c r="AN230" s="428"/>
      <c r="AO230" s="428"/>
      <c r="AP230" s="429" t="s">
        <v>161</v>
      </c>
      <c r="AQ230" s="429"/>
      <c r="AR230" s="429"/>
      <c r="AS230" s="429"/>
      <c r="AT230" s="429"/>
      <c r="AU230" s="429"/>
      <c r="AV230" s="429"/>
      <c r="AW230" s="429"/>
      <c r="AX230" s="429"/>
      <c r="AY230" s="429"/>
      <c r="AZ230" s="91"/>
      <c r="BA230" s="91"/>
      <c r="BB230" s="91"/>
      <c r="BC230" s="91"/>
      <c r="BD230" s="168"/>
      <c r="BE230" s="168"/>
      <c r="BF230" s="168"/>
      <c r="BG230" s="168"/>
      <c r="BH230" s="168"/>
      <c r="BK230" s="88"/>
      <c r="BL230" s="88"/>
      <c r="BM230" s="88"/>
    </row>
    <row r="231" spans="1:65" s="5" customFormat="1" ht="42.6" customHeight="1" x14ac:dyDescent="0.5">
      <c r="A231" s="559" t="s">
        <v>160</v>
      </c>
      <c r="B231" s="559"/>
      <c r="C231" s="559"/>
      <c r="D231" s="559"/>
      <c r="E231" s="559"/>
      <c r="F231" s="559"/>
      <c r="G231" s="559"/>
      <c r="H231" s="559"/>
      <c r="I231" s="559"/>
      <c r="J231" s="431">
        <v>2022</v>
      </c>
      <c r="K231" s="431"/>
      <c r="L231" s="431"/>
      <c r="N231" s="168"/>
      <c r="O231" s="168"/>
      <c r="P231" s="168"/>
      <c r="Q231" s="168"/>
      <c r="R231" s="89"/>
      <c r="S231" s="89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71"/>
      <c r="AG231" s="168"/>
      <c r="AH231" s="168"/>
      <c r="AI231" s="430"/>
      <c r="AJ231" s="430"/>
      <c r="AK231" s="430"/>
      <c r="AL231" s="430"/>
      <c r="AM231" s="430"/>
      <c r="AN231" s="430"/>
      <c r="AO231" s="430"/>
      <c r="AP231" s="431">
        <v>2022</v>
      </c>
      <c r="AQ231" s="431"/>
      <c r="AR231" s="431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K231" s="88"/>
      <c r="BL231" s="88"/>
      <c r="BM231" s="88"/>
    </row>
    <row r="232" spans="1:65" s="5" customFormat="1" ht="42.6" customHeight="1" x14ac:dyDescent="0.45">
      <c r="A232" s="92"/>
      <c r="B232" s="93"/>
      <c r="C232" s="93"/>
      <c r="D232" s="93"/>
      <c r="E232" s="93"/>
      <c r="F232" s="93"/>
      <c r="G232" s="168"/>
      <c r="H232" s="82"/>
      <c r="I232" s="168"/>
      <c r="J232" s="168"/>
      <c r="K232" s="168"/>
      <c r="L232" s="168"/>
      <c r="M232" s="168"/>
      <c r="N232" s="168"/>
      <c r="O232" s="168"/>
      <c r="P232" s="168"/>
      <c r="Q232" s="168"/>
      <c r="R232" s="89"/>
      <c r="S232" s="89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71"/>
      <c r="AG232" s="168"/>
      <c r="AH232" s="168"/>
      <c r="AI232" s="168"/>
      <c r="AJ232" s="93"/>
      <c r="AK232" s="93"/>
      <c r="AL232" s="93"/>
      <c r="AM232" s="93"/>
      <c r="AN232" s="93"/>
      <c r="AO232" s="93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68"/>
      <c r="BD232" s="168"/>
      <c r="BE232" s="168"/>
      <c r="BF232" s="168"/>
      <c r="BG232" s="168"/>
      <c r="BH232" s="168"/>
      <c r="BK232" s="88"/>
      <c r="BL232" s="88"/>
      <c r="BM232" s="88"/>
    </row>
    <row r="233" spans="1:65" s="5" customFormat="1" ht="42.6" customHeight="1" x14ac:dyDescent="0.45">
      <c r="A233" s="562" t="s">
        <v>162</v>
      </c>
      <c r="B233" s="562"/>
      <c r="C233" s="562"/>
      <c r="D233" s="562"/>
      <c r="E233" s="562"/>
      <c r="F233" s="562"/>
      <c r="G233" s="562"/>
      <c r="H233" s="562"/>
      <c r="I233" s="562"/>
      <c r="J233" s="562"/>
      <c r="K233" s="562"/>
      <c r="L233" s="562"/>
      <c r="M233" s="562"/>
      <c r="N233" s="562"/>
      <c r="O233" s="562"/>
      <c r="P233" s="562"/>
      <c r="Q233" s="562"/>
      <c r="R233" s="562"/>
      <c r="S233" s="562"/>
      <c r="T233" s="562"/>
      <c r="U233" s="562"/>
      <c r="V233" s="562"/>
      <c r="W233" s="562"/>
      <c r="X233" s="562"/>
      <c r="Y233" s="562"/>
      <c r="Z233" s="562"/>
      <c r="AA233" s="562"/>
      <c r="AB233" s="562"/>
      <c r="AC233" s="562"/>
      <c r="AD233" s="562"/>
      <c r="AE233" s="562"/>
      <c r="AG233" s="168"/>
      <c r="AH233" s="168"/>
      <c r="AI233" s="427" t="s">
        <v>423</v>
      </c>
      <c r="AJ233" s="427"/>
      <c r="AK233" s="427"/>
      <c r="AL233" s="427"/>
      <c r="AM233" s="427"/>
      <c r="AN233" s="427"/>
      <c r="AO233" s="427"/>
      <c r="AP233" s="427"/>
      <c r="AQ233" s="427"/>
      <c r="AR233" s="427"/>
      <c r="AS233" s="427"/>
      <c r="AT233" s="427"/>
      <c r="AU233" s="427"/>
      <c r="AV233" s="427"/>
      <c r="AW233" s="427"/>
      <c r="AX233" s="427"/>
      <c r="AY233" s="427"/>
      <c r="AZ233" s="427"/>
      <c r="BA233" s="427"/>
      <c r="BB233" s="427"/>
      <c r="BC233" s="427"/>
      <c r="BD233" s="427"/>
      <c r="BE233" s="427"/>
      <c r="BF233" s="427"/>
      <c r="BG233" s="427"/>
      <c r="BH233" s="427"/>
      <c r="BI233" s="427"/>
      <c r="BJ233" s="139"/>
      <c r="BK233" s="88"/>
      <c r="BL233" s="88"/>
      <c r="BM233" s="88"/>
    </row>
    <row r="234" spans="1:65" s="5" customFormat="1" ht="42.6" customHeight="1" x14ac:dyDescent="0.45">
      <c r="A234" s="562"/>
      <c r="B234" s="562"/>
      <c r="C234" s="562"/>
      <c r="D234" s="562"/>
      <c r="E234" s="562"/>
      <c r="F234" s="562"/>
      <c r="G234" s="562"/>
      <c r="H234" s="562"/>
      <c r="I234" s="562"/>
      <c r="J234" s="562"/>
      <c r="K234" s="562"/>
      <c r="L234" s="562"/>
      <c r="M234" s="562"/>
      <c r="N234" s="562"/>
      <c r="O234" s="562"/>
      <c r="P234" s="562"/>
      <c r="Q234" s="562"/>
      <c r="R234" s="562"/>
      <c r="S234" s="562"/>
      <c r="T234" s="562"/>
      <c r="U234" s="562"/>
      <c r="V234" s="562"/>
      <c r="W234" s="562"/>
      <c r="X234" s="562"/>
      <c r="Y234" s="562"/>
      <c r="Z234" s="562"/>
      <c r="AA234" s="562"/>
      <c r="AB234" s="562"/>
      <c r="AC234" s="562"/>
      <c r="AD234" s="562"/>
      <c r="AE234" s="562"/>
      <c r="AG234" s="168"/>
      <c r="AH234" s="168"/>
      <c r="AI234" s="427"/>
      <c r="AJ234" s="427"/>
      <c r="AK234" s="427"/>
      <c r="AL234" s="427"/>
      <c r="AM234" s="427"/>
      <c r="AN234" s="427"/>
      <c r="AO234" s="427"/>
      <c r="AP234" s="427"/>
      <c r="AQ234" s="427"/>
      <c r="AR234" s="427"/>
      <c r="AS234" s="427"/>
      <c r="AT234" s="427"/>
      <c r="AU234" s="427"/>
      <c r="AV234" s="427"/>
      <c r="AW234" s="427"/>
      <c r="AX234" s="427"/>
      <c r="AY234" s="427"/>
      <c r="AZ234" s="427"/>
      <c r="BA234" s="427"/>
      <c r="BB234" s="427"/>
      <c r="BC234" s="427"/>
      <c r="BD234" s="427"/>
      <c r="BE234" s="427"/>
      <c r="BF234" s="427"/>
      <c r="BG234" s="427"/>
      <c r="BH234" s="427"/>
      <c r="BI234" s="427"/>
      <c r="BJ234" s="139"/>
      <c r="BK234" s="94"/>
      <c r="BL234" s="88"/>
      <c r="BM234" s="88"/>
    </row>
    <row r="235" spans="1:65" s="5" customFormat="1" ht="42.6" customHeight="1" x14ac:dyDescent="0.5">
      <c r="A235" s="558"/>
      <c r="B235" s="558"/>
      <c r="C235" s="558"/>
      <c r="D235" s="558"/>
      <c r="E235" s="558"/>
      <c r="F235" s="558"/>
      <c r="G235" s="558"/>
      <c r="H235" s="558"/>
      <c r="I235" s="558"/>
      <c r="J235" s="429" t="s">
        <v>163</v>
      </c>
      <c r="K235" s="429"/>
      <c r="L235" s="429"/>
      <c r="M235" s="429"/>
      <c r="N235" s="429"/>
      <c r="O235" s="429"/>
      <c r="P235" s="429"/>
      <c r="Q235" s="429"/>
      <c r="R235" s="429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168"/>
      <c r="AE235" s="171"/>
      <c r="AG235" s="168"/>
      <c r="AH235" s="168"/>
      <c r="AI235" s="558"/>
      <c r="AJ235" s="558"/>
      <c r="AK235" s="558"/>
      <c r="AL235" s="558"/>
      <c r="AM235" s="558"/>
      <c r="AN235" s="558"/>
      <c r="AO235" s="558"/>
      <c r="AP235" s="429" t="s">
        <v>165</v>
      </c>
      <c r="AQ235" s="429"/>
      <c r="AR235" s="429"/>
      <c r="AS235" s="429"/>
      <c r="AT235" s="429"/>
      <c r="AU235" s="429"/>
      <c r="AV235" s="160"/>
      <c r="AW235" s="160"/>
      <c r="AX235" s="158"/>
      <c r="AY235" s="158"/>
      <c r="AZ235" s="158"/>
      <c r="BA235" s="158"/>
      <c r="BB235" s="158"/>
      <c r="BC235" s="158"/>
      <c r="BD235" s="158"/>
      <c r="BE235" s="158"/>
      <c r="BF235" s="158"/>
      <c r="BG235" s="158"/>
      <c r="BH235" s="158"/>
      <c r="BI235" s="11"/>
      <c r="BJ235" s="11"/>
      <c r="BK235" s="94"/>
      <c r="BL235" s="88"/>
      <c r="BM235" s="88"/>
    </row>
    <row r="236" spans="1:65" s="5" customFormat="1" ht="42.6" customHeight="1" x14ac:dyDescent="0.5">
      <c r="A236" s="559" t="s">
        <v>160</v>
      </c>
      <c r="B236" s="559"/>
      <c r="C236" s="559"/>
      <c r="D236" s="559"/>
      <c r="E236" s="559"/>
      <c r="F236" s="559"/>
      <c r="G236" s="559"/>
      <c r="H236" s="559"/>
      <c r="I236" s="559"/>
      <c r="J236" s="431">
        <v>2022</v>
      </c>
      <c r="K236" s="431"/>
      <c r="L236" s="431"/>
      <c r="AD236" s="168"/>
      <c r="AE236" s="171"/>
      <c r="AG236" s="168"/>
      <c r="AH236" s="168"/>
      <c r="AI236" s="432" t="s">
        <v>160</v>
      </c>
      <c r="AJ236" s="432"/>
      <c r="AK236" s="432"/>
      <c r="AL236" s="432"/>
      <c r="AM236" s="432"/>
      <c r="AN236" s="432"/>
      <c r="AO236" s="432"/>
      <c r="AP236" s="431">
        <v>2022</v>
      </c>
      <c r="AQ236" s="431"/>
      <c r="AR236" s="431"/>
      <c r="AS236" s="171"/>
      <c r="AT236" s="171"/>
      <c r="AU236" s="171"/>
      <c r="AV236" s="171"/>
      <c r="AW236" s="17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168"/>
      <c r="BK236" s="94"/>
      <c r="BL236" s="88"/>
      <c r="BM236" s="88"/>
    </row>
    <row r="237" spans="1:65" s="5" customFormat="1" ht="42.6" customHeight="1" x14ac:dyDescent="0.5">
      <c r="A237" s="88"/>
      <c r="AD237" s="168"/>
      <c r="AE237" s="171"/>
      <c r="AG237" s="168"/>
      <c r="AH237" s="168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168"/>
      <c r="BI237" s="96"/>
      <c r="BJ237" s="96"/>
      <c r="BK237" s="88"/>
      <c r="BL237" s="88"/>
      <c r="BM237" s="88"/>
    </row>
    <row r="238" spans="1:65" s="5" customFormat="1" ht="42.6" customHeight="1" x14ac:dyDescent="0.45">
      <c r="A238" s="556" t="s">
        <v>365</v>
      </c>
      <c r="B238" s="556"/>
      <c r="C238" s="556"/>
      <c r="D238" s="556"/>
      <c r="E238" s="556"/>
      <c r="F238" s="556"/>
      <c r="G238" s="556"/>
      <c r="H238" s="556"/>
      <c r="I238" s="556"/>
      <c r="J238" s="556"/>
      <c r="K238" s="556"/>
      <c r="L238" s="556"/>
      <c r="M238" s="556"/>
      <c r="N238" s="556"/>
      <c r="O238" s="556"/>
      <c r="P238" s="556"/>
      <c r="Q238" s="556"/>
      <c r="R238" s="556"/>
      <c r="S238" s="556"/>
      <c r="T238" s="556"/>
      <c r="U238" s="556"/>
      <c r="V238" s="556"/>
      <c r="W238" s="556"/>
      <c r="X238" s="556"/>
      <c r="Y238" s="556"/>
      <c r="Z238" s="556"/>
      <c r="AA238" s="556"/>
      <c r="AB238" s="556"/>
      <c r="AC238" s="556"/>
      <c r="AD238" s="556"/>
      <c r="AE238" s="556"/>
      <c r="AG238" s="168"/>
      <c r="AH238" s="168"/>
      <c r="AI238" s="557" t="s">
        <v>124</v>
      </c>
      <c r="AJ238" s="557"/>
      <c r="AK238" s="557"/>
      <c r="AL238" s="557"/>
      <c r="AM238" s="557"/>
      <c r="AN238" s="557"/>
      <c r="AO238" s="557"/>
      <c r="AP238" s="557"/>
      <c r="AQ238" s="557"/>
      <c r="AR238" s="557"/>
      <c r="AS238" s="557"/>
      <c r="AT238" s="557"/>
      <c r="AU238" s="557"/>
      <c r="AV238" s="557"/>
      <c r="AW238" s="557"/>
      <c r="AX238" s="557"/>
      <c r="AY238" s="557"/>
      <c r="AZ238" s="557"/>
      <c r="BA238" s="557"/>
      <c r="BB238" s="557"/>
      <c r="BC238" s="557"/>
      <c r="BD238" s="557"/>
      <c r="BE238" s="557"/>
      <c r="BF238" s="557"/>
      <c r="BG238" s="557"/>
      <c r="BH238" s="557"/>
      <c r="BI238" s="557"/>
      <c r="BJ238" s="141"/>
      <c r="BK238" s="88"/>
      <c r="BL238" s="88"/>
      <c r="BM238" s="88"/>
    </row>
    <row r="239" spans="1:65" s="5" customFormat="1" ht="42.6" customHeight="1" x14ac:dyDescent="0.45">
      <c r="A239" s="556"/>
      <c r="B239" s="556"/>
      <c r="C239" s="556"/>
      <c r="D239" s="556"/>
      <c r="E239" s="556"/>
      <c r="F239" s="556"/>
      <c r="G239" s="556"/>
      <c r="H239" s="556"/>
      <c r="I239" s="556"/>
      <c r="J239" s="556"/>
      <c r="K239" s="556"/>
      <c r="L239" s="556"/>
      <c r="M239" s="556"/>
      <c r="N239" s="556"/>
      <c r="O239" s="556"/>
      <c r="P239" s="556"/>
      <c r="Q239" s="556"/>
      <c r="R239" s="556"/>
      <c r="S239" s="556"/>
      <c r="T239" s="556"/>
      <c r="U239" s="556"/>
      <c r="V239" s="556"/>
      <c r="W239" s="556"/>
      <c r="X239" s="556"/>
      <c r="Y239" s="556"/>
      <c r="Z239" s="556"/>
      <c r="AA239" s="556"/>
      <c r="AB239" s="556"/>
      <c r="AC239" s="556"/>
      <c r="AD239" s="556"/>
      <c r="AE239" s="556"/>
      <c r="AG239" s="168"/>
      <c r="AH239" s="168"/>
      <c r="AI239" s="557"/>
      <c r="AJ239" s="557"/>
      <c r="AK239" s="557"/>
      <c r="AL239" s="557"/>
      <c r="AM239" s="557"/>
      <c r="AN239" s="557"/>
      <c r="AO239" s="557"/>
      <c r="AP239" s="557"/>
      <c r="AQ239" s="557"/>
      <c r="AR239" s="557"/>
      <c r="AS239" s="557"/>
      <c r="AT239" s="557"/>
      <c r="AU239" s="557"/>
      <c r="AV239" s="557"/>
      <c r="AW239" s="557"/>
      <c r="AX239" s="557"/>
      <c r="AY239" s="557"/>
      <c r="AZ239" s="557"/>
      <c r="BA239" s="557"/>
      <c r="BB239" s="557"/>
      <c r="BC239" s="557"/>
      <c r="BD239" s="557"/>
      <c r="BE239" s="557"/>
      <c r="BF239" s="557"/>
      <c r="BG239" s="557"/>
      <c r="BH239" s="557"/>
      <c r="BI239" s="557"/>
      <c r="BJ239" s="141"/>
      <c r="BK239" s="88"/>
      <c r="BL239" s="88"/>
      <c r="BM239" s="88"/>
    </row>
    <row r="240" spans="1:65" s="5" customFormat="1" ht="42.6" customHeight="1" x14ac:dyDescent="0.5">
      <c r="A240" s="558"/>
      <c r="B240" s="558"/>
      <c r="C240" s="558"/>
      <c r="D240" s="558"/>
      <c r="E240" s="558"/>
      <c r="F240" s="558"/>
      <c r="G240" s="558"/>
      <c r="H240" s="558"/>
      <c r="I240" s="558"/>
      <c r="J240" s="429" t="s">
        <v>319</v>
      </c>
      <c r="K240" s="429"/>
      <c r="L240" s="429"/>
      <c r="M240" s="429"/>
      <c r="N240" s="429"/>
      <c r="O240" s="429"/>
      <c r="P240" s="429"/>
      <c r="Q240" s="429"/>
      <c r="R240" s="429"/>
      <c r="S240" s="157"/>
      <c r="T240" s="157"/>
      <c r="U240" s="157"/>
      <c r="V240" s="157"/>
      <c r="W240" s="157"/>
      <c r="X240" s="157"/>
      <c r="Y240" s="157"/>
      <c r="Z240" s="157"/>
      <c r="AA240" s="157"/>
      <c r="AB240" s="157"/>
      <c r="AC240" s="157"/>
      <c r="AD240" s="168"/>
      <c r="AE240" s="171"/>
      <c r="AG240" s="168"/>
      <c r="AH240" s="168"/>
      <c r="AI240" s="558"/>
      <c r="AJ240" s="558"/>
      <c r="AK240" s="558"/>
      <c r="AL240" s="558"/>
      <c r="AM240" s="558"/>
      <c r="AN240" s="558"/>
      <c r="AO240" s="558"/>
      <c r="AP240" s="429" t="s">
        <v>449</v>
      </c>
      <c r="AQ240" s="429"/>
      <c r="AR240" s="429"/>
      <c r="AS240" s="429"/>
      <c r="AT240" s="429"/>
      <c r="AU240" s="429"/>
      <c r="AV240" s="171"/>
      <c r="AW240" s="17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168"/>
      <c r="BI240" s="22"/>
      <c r="BJ240" s="22"/>
      <c r="BK240" s="88"/>
      <c r="BL240" s="88"/>
      <c r="BM240" s="88"/>
    </row>
    <row r="241" spans="1:65" s="5" customFormat="1" ht="42.6" customHeight="1" x14ac:dyDescent="0.5">
      <c r="A241" s="554"/>
      <c r="B241" s="554"/>
      <c r="C241" s="554"/>
      <c r="D241" s="554"/>
      <c r="E241" s="554"/>
      <c r="F241" s="554"/>
      <c r="G241" s="554"/>
      <c r="H241" s="554"/>
      <c r="I241" s="554"/>
      <c r="J241" s="431">
        <v>2022</v>
      </c>
      <c r="K241" s="431"/>
      <c r="L241" s="431"/>
      <c r="AD241" s="168"/>
      <c r="AE241" s="171"/>
      <c r="AG241" s="168"/>
      <c r="AH241" s="168"/>
      <c r="AI241" s="555"/>
      <c r="AJ241" s="555"/>
      <c r="AK241" s="555"/>
      <c r="AL241" s="555"/>
      <c r="AM241" s="555"/>
      <c r="AN241" s="555"/>
      <c r="AO241" s="555"/>
      <c r="AP241" s="431">
        <v>2022</v>
      </c>
      <c r="AQ241" s="431"/>
      <c r="AR241" s="431"/>
      <c r="AW241" s="17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168"/>
      <c r="BI241" s="22"/>
      <c r="BJ241" s="22"/>
      <c r="BK241" s="88"/>
      <c r="BL241" s="88"/>
      <c r="BM241" s="88"/>
    </row>
    <row r="242" spans="1:65" s="5" customFormat="1" ht="42.6" customHeight="1" x14ac:dyDescent="0.5">
      <c r="P242" s="171"/>
      <c r="Q242" s="168"/>
      <c r="R242" s="89"/>
      <c r="S242" s="89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71"/>
      <c r="AG242" s="168"/>
      <c r="AH242" s="168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168"/>
      <c r="BI242" s="22"/>
      <c r="BJ242" s="22"/>
      <c r="BK242" s="88"/>
      <c r="BL242" s="88"/>
      <c r="BM242" s="88"/>
    </row>
    <row r="243" spans="1:65" s="5" customFormat="1" ht="42.6" customHeight="1" x14ac:dyDescent="0.5">
      <c r="A243" s="426" t="s">
        <v>166</v>
      </c>
      <c r="B243" s="426"/>
      <c r="C243" s="426"/>
      <c r="D243" s="426"/>
      <c r="E243" s="426"/>
      <c r="F243" s="426"/>
      <c r="G243" s="426"/>
      <c r="H243" s="426"/>
      <c r="I243" s="426"/>
      <c r="J243" s="426"/>
      <c r="K243" s="426"/>
      <c r="L243" s="426"/>
      <c r="M243" s="426"/>
      <c r="N243" s="426"/>
      <c r="O243" s="426"/>
      <c r="P243" s="426"/>
      <c r="Q243" s="426"/>
      <c r="R243" s="426"/>
      <c r="S243" s="426"/>
      <c r="T243" s="426"/>
      <c r="U243" s="426"/>
      <c r="V243" s="426"/>
      <c r="W243" s="426"/>
      <c r="X243" s="426"/>
      <c r="Y243" s="426"/>
      <c r="Z243" s="426"/>
      <c r="AA243" s="426"/>
      <c r="AB243" s="426"/>
      <c r="AC243" s="426"/>
      <c r="AD243" s="168"/>
      <c r="AE243" s="171"/>
      <c r="AG243" s="168"/>
      <c r="AH243" s="168"/>
      <c r="AI243" s="171"/>
      <c r="AJ243" s="11"/>
      <c r="AK243" s="11"/>
      <c r="AL243" s="11"/>
      <c r="AM243" s="11"/>
      <c r="AN243" s="11"/>
      <c r="AO243" s="11"/>
      <c r="AP243" s="11"/>
      <c r="AX243" s="91"/>
      <c r="AY243" s="91"/>
      <c r="AZ243" s="91"/>
      <c r="BA243" s="91"/>
      <c r="BB243" s="91"/>
      <c r="BC243" s="91"/>
      <c r="BD243" s="91"/>
      <c r="BE243" s="91"/>
      <c r="BF243" s="91"/>
      <c r="BG243" s="168"/>
      <c r="BH243" s="168"/>
      <c r="BI243" s="22"/>
      <c r="BJ243" s="22"/>
      <c r="BK243" s="88"/>
      <c r="BL243" s="88"/>
      <c r="BM243" s="88"/>
    </row>
    <row r="244" spans="1:65" s="5" customFormat="1" ht="42.6" customHeight="1" x14ac:dyDescent="0.5">
      <c r="A244" s="426"/>
      <c r="B244" s="426"/>
      <c r="C244" s="426"/>
      <c r="D244" s="426"/>
      <c r="E244" s="426"/>
      <c r="F244" s="426"/>
      <c r="G244" s="426"/>
      <c r="H244" s="426"/>
      <c r="I244" s="426"/>
      <c r="J244" s="426"/>
      <c r="K244" s="426"/>
      <c r="L244" s="426"/>
      <c r="M244" s="426"/>
      <c r="N244" s="426"/>
      <c r="O244" s="426"/>
      <c r="P244" s="426"/>
      <c r="Q244" s="426"/>
      <c r="R244" s="426"/>
      <c r="S244" s="426"/>
      <c r="T244" s="426"/>
      <c r="U244" s="426"/>
      <c r="V244" s="426"/>
      <c r="W244" s="426"/>
      <c r="X244" s="426"/>
      <c r="Y244" s="426"/>
      <c r="Z244" s="426"/>
      <c r="AA244" s="426"/>
      <c r="AB244" s="426"/>
      <c r="AC244" s="426"/>
      <c r="AD244" s="168"/>
      <c r="AE244" s="171"/>
      <c r="AG244" s="168"/>
      <c r="AH244" s="168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2"/>
      <c r="AT244" s="92"/>
      <c r="AU244" s="92"/>
      <c r="AV244" s="92"/>
      <c r="AW244" s="169"/>
      <c r="AX244" s="169"/>
      <c r="AY244" s="169"/>
      <c r="AZ244" s="169"/>
      <c r="BA244" s="169"/>
      <c r="BB244" s="169"/>
      <c r="BC244" s="169"/>
      <c r="BD244" s="168"/>
      <c r="BE244" s="168"/>
      <c r="BF244" s="168"/>
      <c r="BG244" s="168"/>
      <c r="BH244" s="168"/>
      <c r="BI244" s="22"/>
      <c r="BJ244" s="22"/>
      <c r="BK244" s="88"/>
      <c r="BL244" s="88"/>
      <c r="BM244" s="88"/>
    </row>
    <row r="245" spans="1:65" s="5" customFormat="1" ht="42.6" customHeight="1" x14ac:dyDescent="0.5">
      <c r="A245" s="88"/>
      <c r="AD245" s="168"/>
      <c r="AE245" s="171"/>
      <c r="AG245" s="168"/>
      <c r="AH245" s="168"/>
      <c r="AI245" s="171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171"/>
      <c r="BD245" s="168"/>
      <c r="BE245" s="168"/>
      <c r="BF245" s="168"/>
      <c r="BG245" s="168"/>
      <c r="BH245" s="168"/>
      <c r="BI245" s="22"/>
      <c r="BJ245" s="22"/>
      <c r="BK245" s="88"/>
      <c r="BL245" s="88"/>
      <c r="BM245" s="88"/>
    </row>
    <row r="246" spans="1:65" s="5" customFormat="1" ht="33" customHeight="1" x14ac:dyDescent="0.5">
      <c r="A246" s="431" t="s">
        <v>445</v>
      </c>
      <c r="B246" s="431"/>
      <c r="C246" s="431"/>
      <c r="D246" s="431"/>
      <c r="E246" s="431"/>
      <c r="F246" s="431"/>
      <c r="G246" s="431"/>
      <c r="H246" s="431"/>
      <c r="I246" s="431"/>
      <c r="J246" s="431"/>
      <c r="K246" s="431"/>
      <c r="L246" s="431"/>
      <c r="M246" s="431"/>
      <c r="N246" s="431"/>
      <c r="O246" s="431"/>
      <c r="P246" s="431"/>
      <c r="Q246" s="431"/>
      <c r="R246" s="431"/>
      <c r="S246" s="431"/>
      <c r="T246" s="431"/>
      <c r="U246" s="431"/>
      <c r="V246" s="431"/>
      <c r="W246" s="431"/>
      <c r="X246" s="431"/>
      <c r="Y246" s="431"/>
      <c r="Z246" s="431"/>
      <c r="AA246" s="431"/>
      <c r="AB246" s="431"/>
      <c r="AC246" s="6"/>
      <c r="AD246" s="178"/>
      <c r="AE246" s="175"/>
      <c r="AG246" s="168"/>
      <c r="AH246" s="168"/>
      <c r="AI246" s="171"/>
      <c r="AJ246" s="12"/>
      <c r="AK246" s="12"/>
      <c r="AL246" s="12"/>
      <c r="AM246" s="12"/>
      <c r="AN246" s="12"/>
      <c r="AO246" s="12"/>
      <c r="AP246" s="13"/>
      <c r="AQ246" s="13"/>
      <c r="AR246" s="13"/>
      <c r="AS246" s="11"/>
      <c r="AT246" s="11"/>
      <c r="AU246" s="11"/>
      <c r="AV246" s="11"/>
      <c r="BD246" s="168"/>
      <c r="BE246" s="168"/>
      <c r="BF246" s="168"/>
      <c r="BG246" s="168"/>
      <c r="BH246" s="168"/>
      <c r="BI246" s="10"/>
      <c r="BJ246" s="144"/>
      <c r="BK246" s="145"/>
      <c r="BL246" s="145"/>
      <c r="BM246" s="145"/>
    </row>
    <row r="247" spans="1:65" s="5" customFormat="1" ht="42.6" customHeight="1" x14ac:dyDescent="0.5">
      <c r="A247" s="161"/>
      <c r="B247" s="161"/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D247" s="168"/>
      <c r="AE247" s="171"/>
      <c r="AG247" s="168"/>
      <c r="AH247" s="168"/>
      <c r="AI247" s="171"/>
      <c r="AJ247" s="12"/>
      <c r="AK247" s="12"/>
      <c r="AL247" s="12"/>
      <c r="AM247" s="12"/>
      <c r="AN247" s="12"/>
      <c r="AO247" s="12"/>
      <c r="AP247" s="13"/>
      <c r="AQ247" s="13"/>
      <c r="AR247" s="13"/>
      <c r="AS247" s="11"/>
      <c r="AT247" s="11"/>
      <c r="AU247" s="11"/>
      <c r="AV247" s="11"/>
      <c r="BD247" s="168"/>
      <c r="BE247" s="168"/>
      <c r="BF247" s="168"/>
      <c r="BG247" s="168"/>
      <c r="BH247" s="168"/>
      <c r="BI247" s="22"/>
      <c r="BJ247" s="22"/>
      <c r="BK247" s="88"/>
      <c r="BL247" s="88"/>
      <c r="BM247" s="88"/>
    </row>
    <row r="248" spans="1:65" s="80" customFormat="1" ht="42.6" customHeight="1" x14ac:dyDescent="0.5">
      <c r="R248" s="98"/>
      <c r="S248" s="98"/>
      <c r="BF248" s="99"/>
      <c r="BG248" s="99"/>
      <c r="BH248" s="99"/>
      <c r="BI248" s="99"/>
      <c r="BJ248" s="87"/>
      <c r="BK248" s="99"/>
      <c r="BL248" s="99"/>
      <c r="BM248" s="99"/>
    </row>
    <row r="249" spans="1:65" s="80" customFormat="1" ht="42.6" customHeight="1" x14ac:dyDescent="0.5">
      <c r="R249" s="98"/>
      <c r="S249" s="98"/>
      <c r="BF249" s="99"/>
      <c r="BG249" s="99"/>
      <c r="BH249" s="99"/>
      <c r="BI249" s="99"/>
      <c r="BJ249" s="87"/>
      <c r="BK249" s="99"/>
      <c r="BL249" s="99"/>
      <c r="BM249" s="99"/>
    </row>
    <row r="250" spans="1:65" s="80" customFormat="1" ht="42.6" customHeight="1" x14ac:dyDescent="0.5">
      <c r="R250" s="98"/>
      <c r="S250" s="98"/>
      <c r="BF250" s="99"/>
      <c r="BG250" s="99"/>
      <c r="BH250" s="99"/>
      <c r="BI250" s="99"/>
      <c r="BJ250" s="87"/>
      <c r="BK250" s="99"/>
      <c r="BL250" s="99"/>
      <c r="BM250" s="99"/>
    </row>
    <row r="251" spans="1:65" s="80" customFormat="1" ht="42.6" customHeight="1" x14ac:dyDescent="0.5">
      <c r="R251" s="98"/>
      <c r="S251" s="98"/>
      <c r="BF251" s="99"/>
      <c r="BG251" s="99"/>
      <c r="BH251" s="99"/>
      <c r="BI251" s="99"/>
      <c r="BJ251" s="87"/>
      <c r="BK251" s="99"/>
      <c r="BL251" s="99"/>
      <c r="BM251" s="99"/>
    </row>
    <row r="252" spans="1:65" s="80" customFormat="1" ht="42.6" customHeight="1" x14ac:dyDescent="0.5">
      <c r="R252" s="98"/>
      <c r="S252" s="98"/>
      <c r="BF252" s="99"/>
      <c r="BG252" s="99"/>
      <c r="BH252" s="99"/>
      <c r="BI252" s="99"/>
      <c r="BJ252" s="87"/>
      <c r="BK252" s="99"/>
      <c r="BL252" s="99"/>
      <c r="BM252" s="99"/>
    </row>
    <row r="253" spans="1:65" s="80" customFormat="1" ht="42.6" customHeight="1" x14ac:dyDescent="0.5">
      <c r="R253" s="98"/>
      <c r="S253" s="98"/>
      <c r="BF253" s="99"/>
      <c r="BG253" s="99"/>
      <c r="BH253" s="99"/>
      <c r="BI253" s="99"/>
      <c r="BJ253" s="87"/>
      <c r="BK253" s="99"/>
      <c r="BL253" s="99"/>
      <c r="BM253" s="99"/>
    </row>
    <row r="254" spans="1:65" s="80" customFormat="1" ht="42.6" customHeight="1" x14ac:dyDescent="0.5">
      <c r="R254" s="98"/>
      <c r="S254" s="98"/>
      <c r="BF254" s="99"/>
      <c r="BG254" s="99"/>
      <c r="BH254" s="99"/>
      <c r="BI254" s="99"/>
      <c r="BJ254" s="87"/>
      <c r="BK254" s="99"/>
      <c r="BL254" s="99"/>
      <c r="BM254" s="99"/>
    </row>
    <row r="255" spans="1:65" s="80" customFormat="1" ht="42.6" customHeight="1" x14ac:dyDescent="0.5">
      <c r="R255" s="98"/>
      <c r="S255" s="98"/>
      <c r="BF255" s="99"/>
      <c r="BG255" s="99"/>
      <c r="BH255" s="99"/>
      <c r="BI255" s="99"/>
      <c r="BJ255" s="87"/>
      <c r="BK255" s="99"/>
      <c r="BL255" s="99"/>
      <c r="BM255" s="99"/>
    </row>
  </sheetData>
  <mergeCells count="1279">
    <mergeCell ref="BD132:BI132"/>
    <mergeCell ref="BD133:BI133"/>
    <mergeCell ref="BD134:BI134"/>
    <mergeCell ref="BD135:BI135"/>
    <mergeCell ref="BD136:BI136"/>
    <mergeCell ref="BD110:BI110"/>
    <mergeCell ref="BD111:BI111"/>
    <mergeCell ref="BD112:BI112"/>
    <mergeCell ref="BD113:BI113"/>
    <mergeCell ref="BD114:BI114"/>
    <mergeCell ref="BD115:BI115"/>
    <mergeCell ref="BD116:BI116"/>
    <mergeCell ref="BD117:BI117"/>
    <mergeCell ref="BD118:BI118"/>
    <mergeCell ref="BD119:BI119"/>
    <mergeCell ref="BD120:BI120"/>
    <mergeCell ref="BD121:BI121"/>
    <mergeCell ref="BD122:BI122"/>
    <mergeCell ref="BD123:BI123"/>
    <mergeCell ref="BD124:BI124"/>
    <mergeCell ref="BD125:BI125"/>
    <mergeCell ref="BD126:BI126"/>
    <mergeCell ref="BD127:BI127"/>
    <mergeCell ref="BD50:BI53"/>
    <mergeCell ref="BD54:BI54"/>
    <mergeCell ref="BD55:BI55"/>
    <mergeCell ref="BD100:BI100"/>
    <mergeCell ref="BD101:BI101"/>
    <mergeCell ref="BD56:BI56"/>
    <mergeCell ref="BD57:BI57"/>
    <mergeCell ref="BD58:BI58"/>
    <mergeCell ref="BD59:BI59"/>
    <mergeCell ref="BD60:BI60"/>
    <mergeCell ref="BD61:BI61"/>
    <mergeCell ref="BD62:BI62"/>
    <mergeCell ref="BD63:BI63"/>
    <mergeCell ref="BD64:BI64"/>
    <mergeCell ref="BD65:BI65"/>
    <mergeCell ref="BD69:BI69"/>
    <mergeCell ref="BD70:BI70"/>
    <mergeCell ref="BD77:BI77"/>
    <mergeCell ref="BD78:BI78"/>
    <mergeCell ref="BD79:BI79"/>
    <mergeCell ref="BD80:BI80"/>
    <mergeCell ref="BD81:BI81"/>
    <mergeCell ref="BD82:BI82"/>
    <mergeCell ref="BD83:BI83"/>
    <mergeCell ref="BD84:BI84"/>
    <mergeCell ref="BD85:BI85"/>
    <mergeCell ref="BD86:BI86"/>
    <mergeCell ref="BD73:BI73"/>
    <mergeCell ref="BD74:BI74"/>
    <mergeCell ref="BD75:BI75"/>
    <mergeCell ref="BD76:BI76"/>
    <mergeCell ref="BD71:BI71"/>
    <mergeCell ref="A100:A101"/>
    <mergeCell ref="B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246:AB246"/>
    <mergeCell ref="A231:I231"/>
    <mergeCell ref="J231:L231"/>
    <mergeCell ref="AI231:AO231"/>
    <mergeCell ref="AP231:AR231"/>
    <mergeCell ref="A233:AE234"/>
    <mergeCell ref="AI233:BI234"/>
    <mergeCell ref="A228:AE229"/>
    <mergeCell ref="AI228:BI229"/>
    <mergeCell ref="A230:I230"/>
    <mergeCell ref="J230:R230"/>
    <mergeCell ref="AI230:AO230"/>
    <mergeCell ref="AP230:AY230"/>
    <mergeCell ref="A217:D217"/>
    <mergeCell ref="E217:BE217"/>
    <mergeCell ref="BF217:BI217"/>
    <mergeCell ref="A218:D218"/>
    <mergeCell ref="BD128:BI128"/>
    <mergeCell ref="BD129:BI129"/>
    <mergeCell ref="BD130:BI130"/>
    <mergeCell ref="BD131:BI131"/>
    <mergeCell ref="BD103:BI103"/>
    <mergeCell ref="W8:AL8"/>
    <mergeCell ref="A225:BI225"/>
    <mergeCell ref="AI227:AQ227"/>
    <mergeCell ref="A241:I241"/>
    <mergeCell ref="J241:L241"/>
    <mergeCell ref="AI241:AO241"/>
    <mergeCell ref="AP241:AR241"/>
    <mergeCell ref="A243:AC244"/>
    <mergeCell ref="A238:AE239"/>
    <mergeCell ref="AI238:BI239"/>
    <mergeCell ref="A240:I240"/>
    <mergeCell ref="J240:R240"/>
    <mergeCell ref="AI240:AO240"/>
    <mergeCell ref="AP240:AU240"/>
    <mergeCell ref="A235:I235"/>
    <mergeCell ref="J235:R235"/>
    <mergeCell ref="AI235:AO235"/>
    <mergeCell ref="AP235:AU235"/>
    <mergeCell ref="A236:I236"/>
    <mergeCell ref="J236:L236"/>
    <mergeCell ref="AI236:AO236"/>
    <mergeCell ref="AP236:AR236"/>
    <mergeCell ref="A222:D222"/>
    <mergeCell ref="E222:BE222"/>
    <mergeCell ref="BF222:BI222"/>
    <mergeCell ref="A219:D219"/>
    <mergeCell ref="E219:BE219"/>
    <mergeCell ref="BD104:BI104"/>
    <mergeCell ref="BD105:BI105"/>
    <mergeCell ref="BD66:BI66"/>
    <mergeCell ref="BD67:BI67"/>
    <mergeCell ref="AB101:AC101"/>
    <mergeCell ref="A215:D215"/>
    <mergeCell ref="E215:BE215"/>
    <mergeCell ref="BF215:BI215"/>
    <mergeCell ref="E223:BE223"/>
    <mergeCell ref="BF223:BI223"/>
    <mergeCell ref="A216:D216"/>
    <mergeCell ref="E216:BE216"/>
    <mergeCell ref="BF216:BI216"/>
    <mergeCell ref="A211:D211"/>
    <mergeCell ref="E211:BE211"/>
    <mergeCell ref="BF211:BI211"/>
    <mergeCell ref="A212:D212"/>
    <mergeCell ref="E212:BE212"/>
    <mergeCell ref="BF212:BI212"/>
    <mergeCell ref="A209:D209"/>
    <mergeCell ref="E209:BE209"/>
    <mergeCell ref="BF209:BI209"/>
    <mergeCell ref="A210:D210"/>
    <mergeCell ref="E210:BE210"/>
    <mergeCell ref="BF210:BI210"/>
    <mergeCell ref="A221:D221"/>
    <mergeCell ref="E221:BE221"/>
    <mergeCell ref="BF221:BI221"/>
    <mergeCell ref="E207:BE207"/>
    <mergeCell ref="BF207:BI207"/>
    <mergeCell ref="A208:D208"/>
    <mergeCell ref="E208:BE208"/>
    <mergeCell ref="E218:BE218"/>
    <mergeCell ref="BF218:BI218"/>
    <mergeCell ref="A223:D223"/>
    <mergeCell ref="BD102:BI102"/>
    <mergeCell ref="A184:D184"/>
    <mergeCell ref="E184:BE184"/>
    <mergeCell ref="BF184:BI184"/>
    <mergeCell ref="BF208:BI208"/>
    <mergeCell ref="A205:D205"/>
    <mergeCell ref="E205:BE205"/>
    <mergeCell ref="BF205:BI205"/>
    <mergeCell ref="A206:D206"/>
    <mergeCell ref="E206:BE206"/>
    <mergeCell ref="BF206:BI206"/>
    <mergeCell ref="A203:D203"/>
    <mergeCell ref="E203:BE203"/>
    <mergeCell ref="BF203:BI203"/>
    <mergeCell ref="A204:D204"/>
    <mergeCell ref="E204:BE204"/>
    <mergeCell ref="BF204:BI204"/>
    <mergeCell ref="BF185:BI185"/>
    <mergeCell ref="A186:D186"/>
    <mergeCell ref="E186:BE186"/>
    <mergeCell ref="BF186:BI186"/>
    <mergeCell ref="A195:D195"/>
    <mergeCell ref="E195:BE195"/>
    <mergeCell ref="BF195:BI195"/>
    <mergeCell ref="A196:D196"/>
    <mergeCell ref="E196:BE196"/>
    <mergeCell ref="BF196:BI196"/>
    <mergeCell ref="A194:D194"/>
    <mergeCell ref="E194:BE194"/>
    <mergeCell ref="BF194:BI194"/>
    <mergeCell ref="A193:D193"/>
    <mergeCell ref="E193:BE193"/>
    <mergeCell ref="BF193:BI193"/>
    <mergeCell ref="A185:D185"/>
    <mergeCell ref="E185:BE185"/>
    <mergeCell ref="A224:D224"/>
    <mergeCell ref="E224:BE224"/>
    <mergeCell ref="BF224:BI224"/>
    <mergeCell ref="A201:D201"/>
    <mergeCell ref="E201:BE201"/>
    <mergeCell ref="BF201:BI201"/>
    <mergeCell ref="A202:D202"/>
    <mergeCell ref="E202:BE202"/>
    <mergeCell ref="BF202:BI202"/>
    <mergeCell ref="A197:D197"/>
    <mergeCell ref="E197:BE197"/>
    <mergeCell ref="BF197:BI197"/>
    <mergeCell ref="A200:D200"/>
    <mergeCell ref="E200:BE200"/>
    <mergeCell ref="BF200:BI200"/>
    <mergeCell ref="A207:D207"/>
    <mergeCell ref="BF219:BI219"/>
    <mergeCell ref="A220:D220"/>
    <mergeCell ref="E220:BE220"/>
    <mergeCell ref="BF220:BI220"/>
    <mergeCell ref="A191:D191"/>
    <mergeCell ref="E191:BE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70:X171"/>
    <mergeCell ref="AI170:BH171"/>
    <mergeCell ref="A172:G172"/>
    <mergeCell ref="H172:Q172"/>
    <mergeCell ref="AP172:AW172"/>
    <mergeCell ref="A173:G173"/>
    <mergeCell ref="H173:J173"/>
    <mergeCell ref="AI173:AO173"/>
    <mergeCell ref="A168:D168"/>
    <mergeCell ref="E168:BE168"/>
    <mergeCell ref="BF168:BI168"/>
    <mergeCell ref="AI169:AQ169"/>
    <mergeCell ref="A183:D183"/>
    <mergeCell ref="E183:BE183"/>
    <mergeCell ref="BF183:BI183"/>
    <mergeCell ref="A181:D181"/>
    <mergeCell ref="E181:BE181"/>
    <mergeCell ref="BF181:BI181"/>
    <mergeCell ref="A182:D182"/>
    <mergeCell ref="E182:BE182"/>
    <mergeCell ref="BF182:BI182"/>
    <mergeCell ref="A180:D180"/>
    <mergeCell ref="E180:BE180"/>
    <mergeCell ref="BF180:BI180"/>
    <mergeCell ref="BF191:BI191"/>
    <mergeCell ref="A151:D151"/>
    <mergeCell ref="E151:BE151"/>
    <mergeCell ref="BF151:BI151"/>
    <mergeCell ref="A152:D152"/>
    <mergeCell ref="E152:BE152"/>
    <mergeCell ref="BF152:BI152"/>
    <mergeCell ref="E161:BE161"/>
    <mergeCell ref="A153:D153"/>
    <mergeCell ref="E153:BE153"/>
    <mergeCell ref="BF153:BI153"/>
    <mergeCell ref="A154:D154"/>
    <mergeCell ref="E154:BE154"/>
    <mergeCell ref="BF154:BI154"/>
    <mergeCell ref="A155:D155"/>
    <mergeCell ref="E155:BE155"/>
    <mergeCell ref="A165:D165"/>
    <mergeCell ref="E165:BE165"/>
    <mergeCell ref="BF165:BI165"/>
    <mergeCell ref="A163:D163"/>
    <mergeCell ref="E163:BE163"/>
    <mergeCell ref="BF163:BI163"/>
    <mergeCell ref="A164:D164"/>
    <mergeCell ref="E164:BE164"/>
    <mergeCell ref="BF164:BI164"/>
    <mergeCell ref="A162:D162"/>
    <mergeCell ref="E162:BE162"/>
    <mergeCell ref="BF162:BI162"/>
    <mergeCell ref="BF155:BI155"/>
    <mergeCell ref="A156:D156"/>
    <mergeCell ref="E156:BE156"/>
    <mergeCell ref="BF156:BI156"/>
    <mergeCell ref="A157:D157"/>
    <mergeCell ref="A149:D149"/>
    <mergeCell ref="E149:BE149"/>
    <mergeCell ref="BF149:BI149"/>
    <mergeCell ref="A150:D150"/>
    <mergeCell ref="E150:BE150"/>
    <mergeCell ref="BF150:BI150"/>
    <mergeCell ref="BF146:BI146"/>
    <mergeCell ref="A147:D147"/>
    <mergeCell ref="E147:BE147"/>
    <mergeCell ref="BF147:BI147"/>
    <mergeCell ref="A148:D148"/>
    <mergeCell ref="E148:BE148"/>
    <mergeCell ref="BF148:BI148"/>
    <mergeCell ref="AP141:AT142"/>
    <mergeCell ref="Q142:V142"/>
    <mergeCell ref="W142:Y142"/>
    <mergeCell ref="Z142:AB142"/>
    <mergeCell ref="AC142:AE142"/>
    <mergeCell ref="A146:D146"/>
    <mergeCell ref="E146:BE146"/>
    <mergeCell ref="A141:G142"/>
    <mergeCell ref="H141:J142"/>
    <mergeCell ref="K141:M142"/>
    <mergeCell ref="N141:P142"/>
    <mergeCell ref="Q141:V141"/>
    <mergeCell ref="W141:Y141"/>
    <mergeCell ref="AO136:AQ136"/>
    <mergeCell ref="AU135:AW135"/>
    <mergeCell ref="AX135:AZ135"/>
    <mergeCell ref="BA135:BC135"/>
    <mergeCell ref="Z140:AB140"/>
    <mergeCell ref="AC140:AE140"/>
    <mergeCell ref="AF140:AJ140"/>
    <mergeCell ref="AK140:AO140"/>
    <mergeCell ref="AP140:AT140"/>
    <mergeCell ref="AU140:BI142"/>
    <mergeCell ref="Z141:AB141"/>
    <mergeCell ref="AC141:AE141"/>
    <mergeCell ref="AF141:AJ142"/>
    <mergeCell ref="AK141:AO142"/>
    <mergeCell ref="A139:P139"/>
    <mergeCell ref="Q139:AE139"/>
    <mergeCell ref="AF139:AT139"/>
    <mergeCell ref="AU139:BI139"/>
    <mergeCell ref="A140:G140"/>
    <mergeCell ref="H140:J140"/>
    <mergeCell ref="K140:M140"/>
    <mergeCell ref="N140:P140"/>
    <mergeCell ref="Q140:V140"/>
    <mergeCell ref="W140:Y140"/>
    <mergeCell ref="AU133:AW133"/>
    <mergeCell ref="AX133:AZ133"/>
    <mergeCell ref="BA133:BC133"/>
    <mergeCell ref="A136:S136"/>
    <mergeCell ref="T136:U136"/>
    <mergeCell ref="V136:W136"/>
    <mergeCell ref="X136:Y136"/>
    <mergeCell ref="Z136:AA136"/>
    <mergeCell ref="AD135:AE135"/>
    <mergeCell ref="AF135:AH135"/>
    <mergeCell ref="AI135:AK135"/>
    <mergeCell ref="AL135:AN135"/>
    <mergeCell ref="AO135:AQ135"/>
    <mergeCell ref="AR135:AT135"/>
    <mergeCell ref="A135:S135"/>
    <mergeCell ref="T135:U135"/>
    <mergeCell ref="V135:W135"/>
    <mergeCell ref="X135:Y135"/>
    <mergeCell ref="Z135:AA135"/>
    <mergeCell ref="AB135:AC135"/>
    <mergeCell ref="AR136:AT136"/>
    <mergeCell ref="AU136:AW136"/>
    <mergeCell ref="AX136:AZ136"/>
    <mergeCell ref="A134:S134"/>
    <mergeCell ref="T134:U134"/>
    <mergeCell ref="V134:W134"/>
    <mergeCell ref="BA136:BC136"/>
    <mergeCell ref="AB136:AC136"/>
    <mergeCell ref="AD136:AE136"/>
    <mergeCell ref="AF136:AH136"/>
    <mergeCell ref="AI136:AK136"/>
    <mergeCell ref="AL136:AN136"/>
    <mergeCell ref="X134:Y134"/>
    <mergeCell ref="Z134:AA134"/>
    <mergeCell ref="AD133:AE133"/>
    <mergeCell ref="AF133:AH133"/>
    <mergeCell ref="AI133:AK133"/>
    <mergeCell ref="AL133:AN133"/>
    <mergeCell ref="AO133:AQ133"/>
    <mergeCell ref="AR133:AT133"/>
    <mergeCell ref="AX132:AZ132"/>
    <mergeCell ref="BA132:BC132"/>
    <mergeCell ref="A133:S133"/>
    <mergeCell ref="T133:U133"/>
    <mergeCell ref="V133:W133"/>
    <mergeCell ref="X133:Y133"/>
    <mergeCell ref="Z133:AA133"/>
    <mergeCell ref="AB133:AC133"/>
    <mergeCell ref="AF132:AH132"/>
    <mergeCell ref="AI132:AK132"/>
    <mergeCell ref="AL132:AN132"/>
    <mergeCell ref="AO132:AQ132"/>
    <mergeCell ref="AR132:AT132"/>
    <mergeCell ref="AU132:AW132"/>
    <mergeCell ref="AR134:AT134"/>
    <mergeCell ref="AU134:AW134"/>
    <mergeCell ref="AX134:AZ134"/>
    <mergeCell ref="BA134:BC134"/>
    <mergeCell ref="AB134:AC134"/>
    <mergeCell ref="AD134:AE134"/>
    <mergeCell ref="AF134:AH134"/>
    <mergeCell ref="AI134:AK134"/>
    <mergeCell ref="AL134:AN134"/>
    <mergeCell ref="AO134:AQ134"/>
    <mergeCell ref="AD131:AE131"/>
    <mergeCell ref="A132:S132"/>
    <mergeCell ref="T132:U132"/>
    <mergeCell ref="V132:W132"/>
    <mergeCell ref="X132:Y132"/>
    <mergeCell ref="Z132:AA132"/>
    <mergeCell ref="AB132:AC132"/>
    <mergeCell ref="AD132:AE132"/>
    <mergeCell ref="A131:S131"/>
    <mergeCell ref="T131:U131"/>
    <mergeCell ref="V131:W131"/>
    <mergeCell ref="X131:Y131"/>
    <mergeCell ref="Z131:AA131"/>
    <mergeCell ref="AB131:AC131"/>
    <mergeCell ref="X130:Y130"/>
    <mergeCell ref="Z130:AA130"/>
    <mergeCell ref="AB130:AC130"/>
    <mergeCell ref="AD130:AE130"/>
    <mergeCell ref="Z129:AA129"/>
    <mergeCell ref="AB129:AC129"/>
    <mergeCell ref="AD129:AE129"/>
    <mergeCell ref="B130:O130"/>
    <mergeCell ref="P130:Q130"/>
    <mergeCell ref="R130:S130"/>
    <mergeCell ref="T130:U130"/>
    <mergeCell ref="V130:W130"/>
    <mergeCell ref="B129:O129"/>
    <mergeCell ref="P129:Q129"/>
    <mergeCell ref="R129:S129"/>
    <mergeCell ref="T129:U129"/>
    <mergeCell ref="V129:W129"/>
    <mergeCell ref="X129:Y129"/>
    <mergeCell ref="X128:Y128"/>
    <mergeCell ref="Z128:AA128"/>
    <mergeCell ref="AB128:AC128"/>
    <mergeCell ref="AD128:AE128"/>
    <mergeCell ref="Z127:AA127"/>
    <mergeCell ref="AB127:AC127"/>
    <mergeCell ref="AD127:AE127"/>
    <mergeCell ref="B128:O128"/>
    <mergeCell ref="P128:Q128"/>
    <mergeCell ref="R128:S128"/>
    <mergeCell ref="T128:U128"/>
    <mergeCell ref="V128:W128"/>
    <mergeCell ref="B127:O127"/>
    <mergeCell ref="P127:Q127"/>
    <mergeCell ref="R127:S127"/>
    <mergeCell ref="T127:U127"/>
    <mergeCell ref="V127:W127"/>
    <mergeCell ref="X127:Y127"/>
    <mergeCell ref="X126:Y126"/>
    <mergeCell ref="Z126:AA126"/>
    <mergeCell ref="AB126:AC126"/>
    <mergeCell ref="AD126:AE126"/>
    <mergeCell ref="Z125:AA125"/>
    <mergeCell ref="AB125:AC125"/>
    <mergeCell ref="AD125:AE125"/>
    <mergeCell ref="B126:O126"/>
    <mergeCell ref="P126:Q126"/>
    <mergeCell ref="R126:S126"/>
    <mergeCell ref="T126:U126"/>
    <mergeCell ref="V126:W126"/>
    <mergeCell ref="B125:O125"/>
    <mergeCell ref="P125:Q125"/>
    <mergeCell ref="R125:S125"/>
    <mergeCell ref="T125:U125"/>
    <mergeCell ref="V125:W125"/>
    <mergeCell ref="X125:Y125"/>
    <mergeCell ref="X124:Y124"/>
    <mergeCell ref="Z124:AA124"/>
    <mergeCell ref="AB124:AC124"/>
    <mergeCell ref="AD124:AE124"/>
    <mergeCell ref="Z123:AA123"/>
    <mergeCell ref="AB123:AC123"/>
    <mergeCell ref="AD123:AE123"/>
    <mergeCell ref="B124:O124"/>
    <mergeCell ref="P124:Q124"/>
    <mergeCell ref="R124:S124"/>
    <mergeCell ref="T124:U124"/>
    <mergeCell ref="V124:W124"/>
    <mergeCell ref="B123:O123"/>
    <mergeCell ref="P123:Q123"/>
    <mergeCell ref="R123:S123"/>
    <mergeCell ref="T123:U123"/>
    <mergeCell ref="V123:W123"/>
    <mergeCell ref="X123:Y123"/>
    <mergeCell ref="X122:Y122"/>
    <mergeCell ref="Z122:AA122"/>
    <mergeCell ref="AB122:AC122"/>
    <mergeCell ref="AD122:AE122"/>
    <mergeCell ref="Z121:AA121"/>
    <mergeCell ref="AB121:AC121"/>
    <mergeCell ref="AD121:AE121"/>
    <mergeCell ref="B122:O122"/>
    <mergeCell ref="P122:Q122"/>
    <mergeCell ref="R122:S122"/>
    <mergeCell ref="T122:U122"/>
    <mergeCell ref="V122:W122"/>
    <mergeCell ref="B121:O121"/>
    <mergeCell ref="P121:Q121"/>
    <mergeCell ref="R121:S121"/>
    <mergeCell ref="T121:U121"/>
    <mergeCell ref="V121:W121"/>
    <mergeCell ref="X121:Y121"/>
    <mergeCell ref="X120:Y120"/>
    <mergeCell ref="Z120:AA120"/>
    <mergeCell ref="AB120:AC120"/>
    <mergeCell ref="AD120:AE120"/>
    <mergeCell ref="Z119:AA119"/>
    <mergeCell ref="AB119:AC119"/>
    <mergeCell ref="AD119:AE119"/>
    <mergeCell ref="B120:O120"/>
    <mergeCell ref="P120:Q120"/>
    <mergeCell ref="R120:S120"/>
    <mergeCell ref="T120:U120"/>
    <mergeCell ref="V120:W120"/>
    <mergeCell ref="B119:O119"/>
    <mergeCell ref="P119:Q119"/>
    <mergeCell ref="R119:S119"/>
    <mergeCell ref="T119:U119"/>
    <mergeCell ref="V119:W119"/>
    <mergeCell ref="X119:Y119"/>
    <mergeCell ref="X118:Y118"/>
    <mergeCell ref="Z118:AA118"/>
    <mergeCell ref="AB118:AC118"/>
    <mergeCell ref="AD118:AE118"/>
    <mergeCell ref="Z117:AA117"/>
    <mergeCell ref="AB117:AC117"/>
    <mergeCell ref="AD117:AE117"/>
    <mergeCell ref="B118:O118"/>
    <mergeCell ref="P118:Q118"/>
    <mergeCell ref="R118:S118"/>
    <mergeCell ref="T118:U118"/>
    <mergeCell ref="V118:W118"/>
    <mergeCell ref="B117:O117"/>
    <mergeCell ref="P117:Q117"/>
    <mergeCell ref="R117:S117"/>
    <mergeCell ref="T117:U117"/>
    <mergeCell ref="V117:W117"/>
    <mergeCell ref="X117:Y117"/>
    <mergeCell ref="X116:Y116"/>
    <mergeCell ref="Z116:AA116"/>
    <mergeCell ref="AB116:AC116"/>
    <mergeCell ref="AD116:AE116"/>
    <mergeCell ref="Z115:AA115"/>
    <mergeCell ref="AB115:AC115"/>
    <mergeCell ref="AD115:AE115"/>
    <mergeCell ref="B116:O116"/>
    <mergeCell ref="P116:Q116"/>
    <mergeCell ref="R116:S116"/>
    <mergeCell ref="T116:U116"/>
    <mergeCell ref="V116:W116"/>
    <mergeCell ref="B115:O115"/>
    <mergeCell ref="P115:Q115"/>
    <mergeCell ref="R115:S115"/>
    <mergeCell ref="T115:U115"/>
    <mergeCell ref="V115:W115"/>
    <mergeCell ref="X115:Y115"/>
    <mergeCell ref="X114:Y114"/>
    <mergeCell ref="Z114:AA114"/>
    <mergeCell ref="AB114:AC114"/>
    <mergeCell ref="AD114:AE114"/>
    <mergeCell ref="B114:O114"/>
    <mergeCell ref="P114:Q114"/>
    <mergeCell ref="R114:S114"/>
    <mergeCell ref="T114:U114"/>
    <mergeCell ref="V114:W114"/>
    <mergeCell ref="AB111:AC111"/>
    <mergeCell ref="AD111:AE111"/>
    <mergeCell ref="Z113:AA113"/>
    <mergeCell ref="AB113:AC113"/>
    <mergeCell ref="AD113:AE113"/>
    <mergeCell ref="B113:O113"/>
    <mergeCell ref="P113:Q113"/>
    <mergeCell ref="R113:S113"/>
    <mergeCell ref="T113:U113"/>
    <mergeCell ref="V113:W113"/>
    <mergeCell ref="X113:Y113"/>
    <mergeCell ref="X112:Y112"/>
    <mergeCell ref="Z112:AA112"/>
    <mergeCell ref="AB112:AC112"/>
    <mergeCell ref="AD112:AE112"/>
    <mergeCell ref="B112:O112"/>
    <mergeCell ref="P112:Q112"/>
    <mergeCell ref="R112:S112"/>
    <mergeCell ref="T112:U112"/>
    <mergeCell ref="V112:W112"/>
    <mergeCell ref="A108:A109"/>
    <mergeCell ref="B108:O108"/>
    <mergeCell ref="P108:Q108"/>
    <mergeCell ref="R108:S108"/>
    <mergeCell ref="T108:U108"/>
    <mergeCell ref="V108:W108"/>
    <mergeCell ref="B109:O109"/>
    <mergeCell ref="P109:Q109"/>
    <mergeCell ref="R109:S109"/>
    <mergeCell ref="T109:U109"/>
    <mergeCell ref="X107:Y107"/>
    <mergeCell ref="Z107:AA107"/>
    <mergeCell ref="AB107:AC107"/>
    <mergeCell ref="AD107:AE107"/>
    <mergeCell ref="B111:O111"/>
    <mergeCell ref="P111:Q111"/>
    <mergeCell ref="R111:S111"/>
    <mergeCell ref="T111:U111"/>
    <mergeCell ref="V111:W111"/>
    <mergeCell ref="X111:Y111"/>
    <mergeCell ref="Z111:AA111"/>
    <mergeCell ref="B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V109:W109"/>
    <mergeCell ref="X109:Y109"/>
    <mergeCell ref="BD108:BI108"/>
    <mergeCell ref="BD109:BI109"/>
    <mergeCell ref="Z106:AA106"/>
    <mergeCell ref="AB106:AC106"/>
    <mergeCell ref="AD106:AE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X108:Y108"/>
    <mergeCell ref="Z108:AA108"/>
    <mergeCell ref="AB108:AC108"/>
    <mergeCell ref="AD108:AE108"/>
    <mergeCell ref="Z109:AA109"/>
    <mergeCell ref="AB109:AC109"/>
    <mergeCell ref="AD109:AE109"/>
    <mergeCell ref="BD107:BI107"/>
    <mergeCell ref="AB68:AC68"/>
    <mergeCell ref="AD68:AE68"/>
    <mergeCell ref="BD68:BI68"/>
    <mergeCell ref="BD106:BI106"/>
    <mergeCell ref="Z67:AA67"/>
    <mergeCell ref="AB67:AC67"/>
    <mergeCell ref="AD67:AE67"/>
    <mergeCell ref="B68:O68"/>
    <mergeCell ref="P68:Q68"/>
    <mergeCell ref="R68:S68"/>
    <mergeCell ref="T68:U68"/>
    <mergeCell ref="V68:W68"/>
    <mergeCell ref="B67:O67"/>
    <mergeCell ref="P67:Q67"/>
    <mergeCell ref="R67:S67"/>
    <mergeCell ref="T67:U67"/>
    <mergeCell ref="V67:W67"/>
    <mergeCell ref="X67:Y67"/>
    <mergeCell ref="AD102:AE102"/>
    <mergeCell ref="AD103:AE103"/>
    <mergeCell ref="V103:W103"/>
    <mergeCell ref="X103:Y103"/>
    <mergeCell ref="Z103:AA103"/>
    <mergeCell ref="AB103:AC103"/>
    <mergeCell ref="B102:O102"/>
    <mergeCell ref="P102:Q102"/>
    <mergeCell ref="R102:S102"/>
    <mergeCell ref="T102:U102"/>
    <mergeCell ref="V102:W102"/>
    <mergeCell ref="X102:Y102"/>
    <mergeCell ref="AD101:AE101"/>
    <mergeCell ref="AR97:AW97"/>
    <mergeCell ref="Z66:AA66"/>
    <mergeCell ref="AB66:AC66"/>
    <mergeCell ref="AD66:AE66"/>
    <mergeCell ref="Z105:AA105"/>
    <mergeCell ref="AB105:AC105"/>
    <mergeCell ref="AD105:AE105"/>
    <mergeCell ref="B66:O66"/>
    <mergeCell ref="P66:Q66"/>
    <mergeCell ref="R66:S66"/>
    <mergeCell ref="T66:U66"/>
    <mergeCell ref="V66:W66"/>
    <mergeCell ref="AB104:AC104"/>
    <mergeCell ref="AD104:AE104"/>
    <mergeCell ref="B105:O105"/>
    <mergeCell ref="P105:Q105"/>
    <mergeCell ref="R105:S105"/>
    <mergeCell ref="T105:U105"/>
    <mergeCell ref="V105:W105"/>
    <mergeCell ref="X105:Y105"/>
    <mergeCell ref="B104:O104"/>
    <mergeCell ref="P104:Q104"/>
    <mergeCell ref="R104:S104"/>
    <mergeCell ref="T104:U104"/>
    <mergeCell ref="V104:W104"/>
    <mergeCell ref="X104:Y104"/>
    <mergeCell ref="Z104:AA104"/>
    <mergeCell ref="B103:O103"/>
    <mergeCell ref="P103:Q103"/>
    <mergeCell ref="R103:S103"/>
    <mergeCell ref="T103:U103"/>
    <mergeCell ref="X68:Y68"/>
    <mergeCell ref="Z68:AA68"/>
    <mergeCell ref="A96:A99"/>
    <mergeCell ref="B96:O99"/>
    <mergeCell ref="P96:Q99"/>
    <mergeCell ref="R96:S99"/>
    <mergeCell ref="T96:AE96"/>
    <mergeCell ref="AF96:BC96"/>
    <mergeCell ref="Z98:AA99"/>
    <mergeCell ref="AB98:AC99"/>
    <mergeCell ref="AD98:AE99"/>
    <mergeCell ref="AF98:AH98"/>
    <mergeCell ref="BA98:BC98"/>
    <mergeCell ref="A88:X89"/>
    <mergeCell ref="AI88:BH89"/>
    <mergeCell ref="A90:G90"/>
    <mergeCell ref="H90:Q90"/>
    <mergeCell ref="AP90:AW90"/>
    <mergeCell ref="A91:G91"/>
    <mergeCell ref="H91:J91"/>
    <mergeCell ref="AI91:AO91"/>
    <mergeCell ref="AI98:AK98"/>
    <mergeCell ref="AL98:AN98"/>
    <mergeCell ref="AO98:AQ98"/>
    <mergeCell ref="AR98:AT98"/>
    <mergeCell ref="AU98:AW98"/>
    <mergeCell ref="AX98:AZ98"/>
    <mergeCell ref="T97:U99"/>
    <mergeCell ref="V97:W99"/>
    <mergeCell ref="X97:AE97"/>
    <mergeCell ref="AF97:AK97"/>
    <mergeCell ref="AL97:AQ97"/>
    <mergeCell ref="X98:Y99"/>
    <mergeCell ref="BD96:BI99"/>
    <mergeCell ref="AD80:AE80"/>
    <mergeCell ref="X82:Y82"/>
    <mergeCell ref="AX97:BC97"/>
    <mergeCell ref="Z86:AA86"/>
    <mergeCell ref="AB86:AC86"/>
    <mergeCell ref="AD86:AE86"/>
    <mergeCell ref="AI87:AQ87"/>
    <mergeCell ref="B86:O86"/>
    <mergeCell ref="P86:Q86"/>
    <mergeCell ref="R86:S86"/>
    <mergeCell ref="T86:U86"/>
    <mergeCell ref="V86:W86"/>
    <mergeCell ref="X86:Y86"/>
    <mergeCell ref="X85:Y85"/>
    <mergeCell ref="Z85:AA85"/>
    <mergeCell ref="AB85:AC85"/>
    <mergeCell ref="AD85:AE85"/>
    <mergeCell ref="Z84:AA84"/>
    <mergeCell ref="AB84:AC84"/>
    <mergeCell ref="AD84:AE84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X78:Y78"/>
    <mergeCell ref="Z78:AA78"/>
    <mergeCell ref="Z102:AA102"/>
    <mergeCell ref="AB102:AC102"/>
    <mergeCell ref="X83:Y83"/>
    <mergeCell ref="Z83:AA83"/>
    <mergeCell ref="AB83:AC83"/>
    <mergeCell ref="AD83:AE83"/>
    <mergeCell ref="B83:O83"/>
    <mergeCell ref="P83:Q83"/>
    <mergeCell ref="R83:S83"/>
    <mergeCell ref="T83:U83"/>
    <mergeCell ref="V83:W83"/>
    <mergeCell ref="AD77:AE77"/>
    <mergeCell ref="B78:O78"/>
    <mergeCell ref="Z81:AA81"/>
    <mergeCell ref="AB81:AC81"/>
    <mergeCell ref="AD81:AE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0:Y80"/>
    <mergeCell ref="Z80:AA80"/>
    <mergeCell ref="AB80:AC80"/>
    <mergeCell ref="T74:U74"/>
    <mergeCell ref="B76:O76"/>
    <mergeCell ref="P76:Q76"/>
    <mergeCell ref="R76:S76"/>
    <mergeCell ref="T76:U76"/>
    <mergeCell ref="B75:O75"/>
    <mergeCell ref="P75:Q75"/>
    <mergeCell ref="R75:S75"/>
    <mergeCell ref="T75:U75"/>
    <mergeCell ref="Z82:AA82"/>
    <mergeCell ref="AB82:AC82"/>
    <mergeCell ref="AD82:AE82"/>
    <mergeCell ref="Z79:AA79"/>
    <mergeCell ref="AB79:AC79"/>
    <mergeCell ref="AD79:AE79"/>
    <mergeCell ref="B80:O80"/>
    <mergeCell ref="P80:Q80"/>
    <mergeCell ref="R80:S80"/>
    <mergeCell ref="T80:U80"/>
    <mergeCell ref="V80:W80"/>
    <mergeCell ref="AB78:AC78"/>
    <mergeCell ref="AD78:AE78"/>
    <mergeCell ref="B79:O79"/>
    <mergeCell ref="P79:Q79"/>
    <mergeCell ref="R79:S79"/>
    <mergeCell ref="T79:U79"/>
    <mergeCell ref="V79:W79"/>
    <mergeCell ref="X79:Y79"/>
    <mergeCell ref="P78:Q78"/>
    <mergeCell ref="R78:S78"/>
    <mergeCell ref="T78:U78"/>
    <mergeCell ref="V78:W78"/>
    <mergeCell ref="T71:U71"/>
    <mergeCell ref="V71:W71"/>
    <mergeCell ref="X71:Y71"/>
    <mergeCell ref="AD74:AE74"/>
    <mergeCell ref="V76:W76"/>
    <mergeCell ref="X76:Y76"/>
    <mergeCell ref="Z76:AA76"/>
    <mergeCell ref="AB76:AC76"/>
    <mergeCell ref="AD76:AE76"/>
    <mergeCell ref="Z73:AA73"/>
    <mergeCell ref="AB73:AC73"/>
    <mergeCell ref="AD73:AE73"/>
    <mergeCell ref="Z75:AA75"/>
    <mergeCell ref="AB75:AC75"/>
    <mergeCell ref="AD75:AE75"/>
    <mergeCell ref="V74:W74"/>
    <mergeCell ref="B77:O77"/>
    <mergeCell ref="P77:Q77"/>
    <mergeCell ref="R77:S77"/>
    <mergeCell ref="T77:U77"/>
    <mergeCell ref="V77:W77"/>
    <mergeCell ref="X77:Y77"/>
    <mergeCell ref="Z77:AA77"/>
    <mergeCell ref="AB77:AC77"/>
    <mergeCell ref="V75:W75"/>
    <mergeCell ref="X75:Y75"/>
    <mergeCell ref="X74:Y74"/>
    <mergeCell ref="Z74:AA74"/>
    <mergeCell ref="AB74:AC74"/>
    <mergeCell ref="B74:O74"/>
    <mergeCell ref="P74:Q74"/>
    <mergeCell ref="R74:S74"/>
    <mergeCell ref="BD72:BI72"/>
    <mergeCell ref="X70:Y70"/>
    <mergeCell ref="Z70:AA70"/>
    <mergeCell ref="AB70:AC70"/>
    <mergeCell ref="AD70:AE70"/>
    <mergeCell ref="Z69:AA69"/>
    <mergeCell ref="AB69:AC69"/>
    <mergeCell ref="AD69:AE69"/>
    <mergeCell ref="B70:O70"/>
    <mergeCell ref="P70:Q70"/>
    <mergeCell ref="R70:S70"/>
    <mergeCell ref="T70:U70"/>
    <mergeCell ref="V70:W70"/>
    <mergeCell ref="B69:O69"/>
    <mergeCell ref="P69:Q69"/>
    <mergeCell ref="R69:S69"/>
    <mergeCell ref="T69:U69"/>
    <mergeCell ref="V69:W69"/>
    <mergeCell ref="X69:Y69"/>
    <mergeCell ref="X72:Y72"/>
    <mergeCell ref="Z72:AA72"/>
    <mergeCell ref="AB72:AC72"/>
    <mergeCell ref="AD72:AE72"/>
    <mergeCell ref="Z71:AA71"/>
    <mergeCell ref="AB71:AC71"/>
    <mergeCell ref="AD71:AE71"/>
    <mergeCell ref="B72:O72"/>
    <mergeCell ref="P72:Q72"/>
    <mergeCell ref="R72:S72"/>
    <mergeCell ref="T72:U72"/>
    <mergeCell ref="V72:W72"/>
    <mergeCell ref="R71:S71"/>
    <mergeCell ref="AB58:AC58"/>
    <mergeCell ref="AD58:AE58"/>
    <mergeCell ref="AB61:AC61"/>
    <mergeCell ref="Z64:AA64"/>
    <mergeCell ref="AB64:AC64"/>
    <mergeCell ref="AD64:AE64"/>
    <mergeCell ref="B65:O65"/>
    <mergeCell ref="P65:Q65"/>
    <mergeCell ref="R65:S65"/>
    <mergeCell ref="T65:U65"/>
    <mergeCell ref="V65:W65"/>
    <mergeCell ref="B64:O64"/>
    <mergeCell ref="P64:Q64"/>
    <mergeCell ref="R64:S64"/>
    <mergeCell ref="T64:U64"/>
    <mergeCell ref="V64:W64"/>
    <mergeCell ref="X64:Y64"/>
    <mergeCell ref="AB100:AC100"/>
    <mergeCell ref="AD100:AE100"/>
    <mergeCell ref="AD55:AE55"/>
    <mergeCell ref="B100:O100"/>
    <mergeCell ref="P100:Q100"/>
    <mergeCell ref="R100:S100"/>
    <mergeCell ref="T100:U100"/>
    <mergeCell ref="V100:W100"/>
    <mergeCell ref="X100:Y100"/>
    <mergeCell ref="B57:O57"/>
    <mergeCell ref="P57:Q57"/>
    <mergeCell ref="R57:S57"/>
    <mergeCell ref="T57:U57"/>
    <mergeCell ref="V57:W57"/>
    <mergeCell ref="X57:Y57"/>
    <mergeCell ref="B60:O60"/>
    <mergeCell ref="P60:Q60"/>
    <mergeCell ref="R60:S60"/>
    <mergeCell ref="T60:U60"/>
    <mergeCell ref="V60:W60"/>
    <mergeCell ref="X60:Y60"/>
    <mergeCell ref="Z60:AA60"/>
    <mergeCell ref="AD59:AE59"/>
    <mergeCell ref="Z57:AA57"/>
    <mergeCell ref="AB57:AC57"/>
    <mergeCell ref="AD57:AE57"/>
    <mergeCell ref="B58:O58"/>
    <mergeCell ref="P58:Q58"/>
    <mergeCell ref="R58:S58"/>
    <mergeCell ref="T58:U58"/>
    <mergeCell ref="V58:W58"/>
    <mergeCell ref="X58:Y58"/>
    <mergeCell ref="AB55:AC55"/>
    <mergeCell ref="B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Z56:AA56"/>
    <mergeCell ref="AB56:AC56"/>
    <mergeCell ref="AD56:AE56"/>
    <mergeCell ref="B56:O56"/>
    <mergeCell ref="P56:Q56"/>
    <mergeCell ref="R56:S56"/>
    <mergeCell ref="T56:U56"/>
    <mergeCell ref="V56:W56"/>
    <mergeCell ref="X56:Y56"/>
    <mergeCell ref="V47:W47"/>
    <mergeCell ref="B46:O46"/>
    <mergeCell ref="P46:Q46"/>
    <mergeCell ref="R46:S46"/>
    <mergeCell ref="T46:U46"/>
    <mergeCell ref="V46:W46"/>
    <mergeCell ref="X46:Y46"/>
    <mergeCell ref="B101:O101"/>
    <mergeCell ref="P101:Q101"/>
    <mergeCell ref="R101:S101"/>
    <mergeCell ref="T101:U101"/>
    <mergeCell ref="V101:W101"/>
    <mergeCell ref="X101:Y101"/>
    <mergeCell ref="Z101:AA101"/>
    <mergeCell ref="B55:O55"/>
    <mergeCell ref="P55:Q55"/>
    <mergeCell ref="R55:S55"/>
    <mergeCell ref="T55:U55"/>
    <mergeCell ref="V55:W55"/>
    <mergeCell ref="X55:Y55"/>
    <mergeCell ref="Z55:AA55"/>
    <mergeCell ref="Z100:AA100"/>
    <mergeCell ref="Z58:AA58"/>
    <mergeCell ref="X66:Y66"/>
    <mergeCell ref="B73:O73"/>
    <mergeCell ref="P73:Q73"/>
    <mergeCell ref="R73:S73"/>
    <mergeCell ref="T73:U73"/>
    <mergeCell ref="V73:W73"/>
    <mergeCell ref="X73:Y73"/>
    <mergeCell ref="B71:O71"/>
    <mergeCell ref="P71:Q71"/>
    <mergeCell ref="BD47:BI47"/>
    <mergeCell ref="X45:Y45"/>
    <mergeCell ref="Z45:AA45"/>
    <mergeCell ref="AB45:AC45"/>
    <mergeCell ref="AD45:AE45"/>
    <mergeCell ref="Z44:AA44"/>
    <mergeCell ref="AB44:AC44"/>
    <mergeCell ref="AD44:AE44"/>
    <mergeCell ref="B45:O45"/>
    <mergeCell ref="P45:Q45"/>
    <mergeCell ref="R45:S45"/>
    <mergeCell ref="T45:U45"/>
    <mergeCell ref="V45:W45"/>
    <mergeCell ref="B44:O44"/>
    <mergeCell ref="P44:Q44"/>
    <mergeCell ref="R44:S44"/>
    <mergeCell ref="T44:U44"/>
    <mergeCell ref="V44:W44"/>
    <mergeCell ref="X44:Y44"/>
    <mergeCell ref="BD44:BI44"/>
    <mergeCell ref="BD45:BI45"/>
    <mergeCell ref="X47:Y47"/>
    <mergeCell ref="Z47:AA47"/>
    <mergeCell ref="AB47:AC47"/>
    <mergeCell ref="AD47:AE47"/>
    <mergeCell ref="Z46:AA46"/>
    <mergeCell ref="AB46:AC46"/>
    <mergeCell ref="AD46:AE46"/>
    <mergeCell ref="B47:O47"/>
    <mergeCell ref="P47:Q47"/>
    <mergeCell ref="R47:S47"/>
    <mergeCell ref="T47:U47"/>
    <mergeCell ref="AB43:AC43"/>
    <mergeCell ref="AD43:AE43"/>
    <mergeCell ref="Z42:AA42"/>
    <mergeCell ref="AB42:AC42"/>
    <mergeCell ref="AD42:AE42"/>
    <mergeCell ref="B43:O43"/>
    <mergeCell ref="P43:Q43"/>
    <mergeCell ref="R43:S43"/>
    <mergeCell ref="T43:U43"/>
    <mergeCell ref="V43:W43"/>
    <mergeCell ref="B42:O42"/>
    <mergeCell ref="P42:Q42"/>
    <mergeCell ref="R42:S42"/>
    <mergeCell ref="T42:U42"/>
    <mergeCell ref="V42:W42"/>
    <mergeCell ref="X42:Y42"/>
    <mergeCell ref="BD46:BI46"/>
    <mergeCell ref="T40:U40"/>
    <mergeCell ref="V40:W40"/>
    <mergeCell ref="B38:O38"/>
    <mergeCell ref="P38:Q38"/>
    <mergeCell ref="R38:S38"/>
    <mergeCell ref="T38:U38"/>
    <mergeCell ref="V38:W38"/>
    <mergeCell ref="X38:Y38"/>
    <mergeCell ref="BD42:BI42"/>
    <mergeCell ref="BD43:BI43"/>
    <mergeCell ref="X41:Y41"/>
    <mergeCell ref="Z41:AA41"/>
    <mergeCell ref="AB41:AC41"/>
    <mergeCell ref="AD41:AE41"/>
    <mergeCell ref="Z39:AA39"/>
    <mergeCell ref="AB39:AC39"/>
    <mergeCell ref="AD39:AE39"/>
    <mergeCell ref="B41:O41"/>
    <mergeCell ref="P41:Q41"/>
    <mergeCell ref="R41:S41"/>
    <mergeCell ref="T41:U41"/>
    <mergeCell ref="V41:W41"/>
    <mergeCell ref="B39:O39"/>
    <mergeCell ref="P39:Q39"/>
    <mergeCell ref="R39:S39"/>
    <mergeCell ref="T39:U39"/>
    <mergeCell ref="V39:W39"/>
    <mergeCell ref="X39:Y39"/>
    <mergeCell ref="BD39:BI39"/>
    <mergeCell ref="BD41:BI41"/>
    <mergeCell ref="X43:Y43"/>
    <mergeCell ref="Z43:AA43"/>
    <mergeCell ref="BD38:BI38"/>
    <mergeCell ref="BD40:BI40"/>
    <mergeCell ref="X37:Y37"/>
    <mergeCell ref="Z37:AA37"/>
    <mergeCell ref="AB37:AC37"/>
    <mergeCell ref="AD37:AE37"/>
    <mergeCell ref="Z36:AA36"/>
    <mergeCell ref="AB36:AC36"/>
    <mergeCell ref="AD36:AE36"/>
    <mergeCell ref="B37:O37"/>
    <mergeCell ref="P37:Q37"/>
    <mergeCell ref="R37:S37"/>
    <mergeCell ref="T37:U37"/>
    <mergeCell ref="V37:W37"/>
    <mergeCell ref="B36:O36"/>
    <mergeCell ref="P36:Q36"/>
    <mergeCell ref="R36:S36"/>
    <mergeCell ref="T36:U36"/>
    <mergeCell ref="V36:W36"/>
    <mergeCell ref="X36:Y36"/>
    <mergeCell ref="BD36:BI36"/>
    <mergeCell ref="BD37:BI37"/>
    <mergeCell ref="X40:Y40"/>
    <mergeCell ref="Z40:AA40"/>
    <mergeCell ref="AB40:AC40"/>
    <mergeCell ref="AD40:AE40"/>
    <mergeCell ref="Z38:AA38"/>
    <mergeCell ref="AB38:AC38"/>
    <mergeCell ref="AD38:AE38"/>
    <mergeCell ref="B40:O40"/>
    <mergeCell ref="P40:Q40"/>
    <mergeCell ref="R40:S40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Z35:AA35"/>
    <mergeCell ref="AB35:AC35"/>
    <mergeCell ref="AD35:AE35"/>
    <mergeCell ref="B35:O35"/>
    <mergeCell ref="P35:Q35"/>
    <mergeCell ref="R35:S35"/>
    <mergeCell ref="T35:U35"/>
    <mergeCell ref="V35:W35"/>
    <mergeCell ref="X35:Y35"/>
    <mergeCell ref="BD33:BI33"/>
    <mergeCell ref="BD34:BI34"/>
    <mergeCell ref="BD35:BI35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Z33:AA33"/>
    <mergeCell ref="AB33:AC33"/>
    <mergeCell ref="AD33:AE33"/>
    <mergeCell ref="BD29:BI32"/>
    <mergeCell ref="W15:W16"/>
    <mergeCell ref="X15:Z15"/>
    <mergeCell ref="AA15:AA16"/>
    <mergeCell ref="AB15:AE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C2:BI2"/>
    <mergeCell ref="A15:A16"/>
    <mergeCell ref="B15:E15"/>
    <mergeCell ref="F15:F16"/>
    <mergeCell ref="G15:I15"/>
    <mergeCell ref="J15:J16"/>
    <mergeCell ref="K15:N15"/>
    <mergeCell ref="O15:R15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A59:A60"/>
    <mergeCell ref="B59:O59"/>
    <mergeCell ref="P59:Q59"/>
    <mergeCell ref="R59:S59"/>
    <mergeCell ref="T59:U59"/>
    <mergeCell ref="Z62:AA62"/>
    <mergeCell ref="AB62:AC62"/>
    <mergeCell ref="AD62:AE62"/>
    <mergeCell ref="AD61:AE61"/>
    <mergeCell ref="B62:O62"/>
    <mergeCell ref="P62:Q62"/>
    <mergeCell ref="R62:S62"/>
    <mergeCell ref="T62:U62"/>
    <mergeCell ref="V62:W62"/>
    <mergeCell ref="X65:Y65"/>
    <mergeCell ref="Z65:AA65"/>
    <mergeCell ref="AB65:AC65"/>
    <mergeCell ref="AD65:AE65"/>
    <mergeCell ref="X62:Y62"/>
    <mergeCell ref="B61:O61"/>
    <mergeCell ref="P61:Q61"/>
    <mergeCell ref="R61:S61"/>
    <mergeCell ref="T61:U61"/>
    <mergeCell ref="V61:W61"/>
    <mergeCell ref="X61:Y61"/>
    <mergeCell ref="Z61:AA61"/>
    <mergeCell ref="AB60:AC60"/>
    <mergeCell ref="AD60:AE60"/>
    <mergeCell ref="V59:W59"/>
    <mergeCell ref="X59:Y59"/>
    <mergeCell ref="Z59:AA59"/>
    <mergeCell ref="AB59:AC59"/>
    <mergeCell ref="E157:BE157"/>
    <mergeCell ref="BF157:BI157"/>
    <mergeCell ref="A158:D158"/>
    <mergeCell ref="E158:BE158"/>
    <mergeCell ref="BF158:BI158"/>
    <mergeCell ref="A159:D159"/>
    <mergeCell ref="E159:BE159"/>
    <mergeCell ref="BF159:BI159"/>
    <mergeCell ref="A160:D160"/>
    <mergeCell ref="E160:BE160"/>
    <mergeCell ref="BF160:BI160"/>
    <mergeCell ref="A226:BI226"/>
    <mergeCell ref="A179:D179"/>
    <mergeCell ref="E179:BE179"/>
    <mergeCell ref="BF179:BI179"/>
    <mergeCell ref="A199:D199"/>
    <mergeCell ref="E199:BE199"/>
    <mergeCell ref="BF199:BI199"/>
    <mergeCell ref="A161:D161"/>
    <mergeCell ref="BF161:BI161"/>
    <mergeCell ref="A166:D166"/>
    <mergeCell ref="E166:BE166"/>
    <mergeCell ref="BF166:BI166"/>
    <mergeCell ref="A178:D178"/>
    <mergeCell ref="E178:BE178"/>
    <mergeCell ref="BF178:BI178"/>
    <mergeCell ref="A198:D198"/>
    <mergeCell ref="E198:BE198"/>
    <mergeCell ref="BF198:BI198"/>
    <mergeCell ref="A167:D167"/>
    <mergeCell ref="E167:BE167"/>
    <mergeCell ref="BF167:BI167"/>
    <mergeCell ref="V51:W53"/>
    <mergeCell ref="T51:U53"/>
    <mergeCell ref="AF50:BC50"/>
    <mergeCell ref="T50:AE50"/>
    <mergeCell ref="R50:S53"/>
    <mergeCell ref="P50:Q53"/>
    <mergeCell ref="B50:O53"/>
    <mergeCell ref="A50:A53"/>
    <mergeCell ref="BA52:BC52"/>
    <mergeCell ref="AX52:AZ52"/>
    <mergeCell ref="AU52:AW52"/>
    <mergeCell ref="AR52:AT52"/>
    <mergeCell ref="AO52:AQ52"/>
    <mergeCell ref="AL52:AN52"/>
    <mergeCell ref="AI52:AK52"/>
    <mergeCell ref="AF52:AH52"/>
    <mergeCell ref="AD52:AE53"/>
    <mergeCell ref="AB52:AC53"/>
    <mergeCell ref="Z52:AA53"/>
    <mergeCell ref="X52:Y53"/>
    <mergeCell ref="AX51:BC51"/>
    <mergeCell ref="AR51:AW51"/>
    <mergeCell ref="AL51:AQ51"/>
    <mergeCell ref="AF51:AK51"/>
    <mergeCell ref="X51:AE51"/>
  </mergeCells>
  <printOptions horizontalCentered="1"/>
  <pageMargins left="0" right="0" top="0" bottom="0" header="0" footer="0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ЭЭ (ЭЭБ) 2022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2022-09-20T13:03:14Z</cp:lastPrinted>
  <dcterms:created xsi:type="dcterms:W3CDTF">1999-02-26T09:40:51Z</dcterms:created>
  <dcterms:modified xsi:type="dcterms:W3CDTF">2022-10-25T12:56:02Z</dcterms:modified>
</cp:coreProperties>
</file>