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БАЙДУН\ПЛАНЫ НЕПРЕРЫВКА_3+\!New_БГТУ\7-07-0722-01\"/>
    </mc:Choice>
  </mc:AlternateContent>
  <xr:revisionPtr revIDLastSave="0" documentId="13_ncr:1_{2E84F775-8AA7-4D9D-9BC3-30AB66B9483A}" xr6:coauthVersionLast="45" xr6:coauthVersionMax="45" xr10:uidLastSave="{00000000-0000-0000-0000-000000000000}"/>
  <bookViews>
    <workbookView xWindow="-108" yWindow="-108" windowWidth="17496" windowHeight="10440" xr2:uid="{00000000-000D-0000-FFFF-FFFF00000000}"/>
  </bookViews>
  <sheets>
    <sheet name="изм.030125" sheetId="36" r:id="rId1"/>
  </sheets>
  <definedNames>
    <definedName name="_xlnm._FilterDatabase" localSheetId="0" hidden="1">изм.030125!$A$31:$BM$119</definedName>
    <definedName name="_xlnm.Print_Area" localSheetId="0">изм.030125!$A$1:$BL$226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G96" i="36" l="1"/>
  <c r="BD96" i="36"/>
  <c r="BA96" i="36"/>
  <c r="AX96" i="36"/>
  <c r="AU96" i="36"/>
  <c r="AR96" i="36"/>
  <c r="AO96" i="36"/>
  <c r="AL96" i="36"/>
  <c r="AI96" i="36"/>
  <c r="AF96" i="36"/>
  <c r="V96" i="36"/>
  <c r="AS96" i="36" s="1"/>
  <c r="BG97" i="36"/>
  <c r="BD97" i="36"/>
  <c r="BA97" i="36"/>
  <c r="AX97" i="36"/>
  <c r="AU97" i="36"/>
  <c r="AR97" i="36"/>
  <c r="AO97" i="36"/>
  <c r="AL97" i="36"/>
  <c r="AI97" i="36"/>
  <c r="AF97" i="36"/>
  <c r="V97" i="36"/>
  <c r="AV97" i="36" s="1"/>
  <c r="T97" i="36" l="1"/>
  <c r="T96" i="36"/>
  <c r="BH119" i="36"/>
  <c r="BG119" i="36"/>
  <c r="AU48" i="36" l="1"/>
  <c r="BD63" i="36"/>
  <c r="BD92" i="36"/>
  <c r="AZ130" i="36"/>
  <c r="AB36" i="36" l="1"/>
  <c r="V36" i="36" s="1"/>
  <c r="AM130" i="36"/>
  <c r="AX81" i="36"/>
  <c r="AU79" i="36"/>
  <c r="BA82" i="36"/>
  <c r="R131" i="36"/>
  <c r="R130" i="36"/>
  <c r="BD126" i="36"/>
  <c r="BA126" i="36"/>
  <c r="AX126" i="36"/>
  <c r="AU126" i="36"/>
  <c r="AR126" i="36"/>
  <c r="AO126" i="36"/>
  <c r="AL126" i="36"/>
  <c r="AI126" i="36"/>
  <c r="AF126" i="36"/>
  <c r="BD125" i="36"/>
  <c r="BA125" i="36"/>
  <c r="AX125" i="36"/>
  <c r="AU125" i="36"/>
  <c r="AR125" i="36"/>
  <c r="AO125" i="36"/>
  <c r="AL125" i="36"/>
  <c r="AI125" i="36"/>
  <c r="AF125" i="36"/>
  <c r="BE118" i="36"/>
  <c r="BD118" i="36"/>
  <c r="BB117" i="36"/>
  <c r="BA117" i="36"/>
  <c r="AY116" i="36"/>
  <c r="AX116" i="36"/>
  <c r="AV115" i="36"/>
  <c r="AU115" i="36"/>
  <c r="V114" i="36"/>
  <c r="AM113" i="36"/>
  <c r="AL113" i="36"/>
  <c r="V112" i="36"/>
  <c r="T112" i="36" s="1"/>
  <c r="V110" i="36"/>
  <c r="T110" i="36" s="1"/>
  <c r="AG108" i="36"/>
  <c r="AF108" i="36"/>
  <c r="BG106" i="36"/>
  <c r="BD106" i="36"/>
  <c r="BA106" i="36"/>
  <c r="AX106" i="36"/>
  <c r="AU106" i="36"/>
  <c r="AR106" i="36"/>
  <c r="AO106" i="36"/>
  <c r="AL106" i="36"/>
  <c r="AI106" i="36"/>
  <c r="AF106" i="36"/>
  <c r="V106" i="36"/>
  <c r="BE106" i="36" s="1"/>
  <c r="BG105" i="36"/>
  <c r="BD105" i="36"/>
  <c r="BA105" i="36"/>
  <c r="AX105" i="36"/>
  <c r="AU105" i="36"/>
  <c r="AO105" i="36"/>
  <c r="AL105" i="36"/>
  <c r="AI105" i="36"/>
  <c r="AF105" i="36"/>
  <c r="V105" i="36"/>
  <c r="AV105" i="36" s="1"/>
  <c r="BG104" i="36"/>
  <c r="BD104" i="36"/>
  <c r="BA104" i="36"/>
  <c r="AX104" i="36"/>
  <c r="AU104" i="36"/>
  <c r="AR104" i="36"/>
  <c r="AO104" i="36"/>
  <c r="AL104" i="36"/>
  <c r="AI104" i="36"/>
  <c r="AF104" i="36"/>
  <c r="BG103" i="36"/>
  <c r="BD103" i="36"/>
  <c r="BA103" i="36"/>
  <c r="AX103" i="36"/>
  <c r="AU103" i="36"/>
  <c r="AR103" i="36"/>
  <c r="AO103" i="36"/>
  <c r="AL103" i="36"/>
  <c r="AI103" i="36"/>
  <c r="AF103" i="36"/>
  <c r="V103" i="36"/>
  <c r="BB103" i="36" s="1"/>
  <c r="BG102" i="36"/>
  <c r="BD102" i="36"/>
  <c r="BA102" i="36"/>
  <c r="AX102" i="36"/>
  <c r="AU102" i="36"/>
  <c r="AR102" i="36"/>
  <c r="AO102" i="36"/>
  <c r="AL102" i="36"/>
  <c r="AI102" i="36"/>
  <c r="AF102" i="36"/>
  <c r="V102" i="36"/>
  <c r="BE102" i="36" s="1"/>
  <c r="BG101" i="36"/>
  <c r="BD101" i="36"/>
  <c r="BA101" i="36"/>
  <c r="AX101" i="36"/>
  <c r="AU101" i="36"/>
  <c r="AR101" i="36"/>
  <c r="AO101" i="36"/>
  <c r="AL101" i="36"/>
  <c r="AI101" i="36"/>
  <c r="AF101" i="36"/>
  <c r="V101" i="36"/>
  <c r="BB101" i="36" s="1"/>
  <c r="BG100" i="36"/>
  <c r="BD100" i="36"/>
  <c r="BA100" i="36"/>
  <c r="AX100" i="36"/>
  <c r="AU100" i="36"/>
  <c r="AR100" i="36"/>
  <c r="AO100" i="36"/>
  <c r="AL100" i="36"/>
  <c r="AI100" i="36"/>
  <c r="AF100" i="36"/>
  <c r="V100" i="36"/>
  <c r="BB100" i="36" s="1"/>
  <c r="BG99" i="36"/>
  <c r="BD99" i="36"/>
  <c r="BA99" i="36"/>
  <c r="AX99" i="36"/>
  <c r="AU99" i="36"/>
  <c r="AR99" i="36"/>
  <c r="AO99" i="36"/>
  <c r="AL99" i="36"/>
  <c r="AI99" i="36"/>
  <c r="AF99" i="36"/>
  <c r="V99" i="36"/>
  <c r="AY99" i="36" s="1"/>
  <c r="BG98" i="36"/>
  <c r="BD98" i="36"/>
  <c r="BA98" i="36"/>
  <c r="AX98" i="36"/>
  <c r="AU98" i="36"/>
  <c r="AR98" i="36"/>
  <c r="AO98" i="36"/>
  <c r="AL98" i="36"/>
  <c r="AI98" i="36"/>
  <c r="AF98" i="36"/>
  <c r="V98" i="36"/>
  <c r="AY98" i="36" s="1"/>
  <c r="BG95" i="36"/>
  <c r="BD95" i="36"/>
  <c r="BA95" i="36"/>
  <c r="AX95" i="36"/>
  <c r="AU95" i="36"/>
  <c r="AR95" i="36"/>
  <c r="AO95" i="36"/>
  <c r="AL95" i="36"/>
  <c r="AI95" i="36"/>
  <c r="AF95" i="36"/>
  <c r="V95" i="36"/>
  <c r="BG94" i="36"/>
  <c r="BD94" i="36"/>
  <c r="BA94" i="36"/>
  <c r="AX94" i="36"/>
  <c r="AU94" i="36"/>
  <c r="AR94" i="36"/>
  <c r="AO94" i="36"/>
  <c r="AL94" i="36"/>
  <c r="AI94" i="36"/>
  <c r="AF94" i="36"/>
  <c r="V94" i="36"/>
  <c r="BE94" i="36" s="1"/>
  <c r="BG93" i="36"/>
  <c r="AX93" i="36"/>
  <c r="AU93" i="36"/>
  <c r="AR93" i="36"/>
  <c r="AO93" i="36"/>
  <c r="AL93" i="36"/>
  <c r="AI93" i="36"/>
  <c r="AF93" i="36"/>
  <c r="BG92" i="36"/>
  <c r="BA92" i="36"/>
  <c r="AX92" i="36"/>
  <c r="AU92" i="36"/>
  <c r="AR92" i="36"/>
  <c r="AO92" i="36"/>
  <c r="AL92" i="36"/>
  <c r="AI92" i="36"/>
  <c r="AF92" i="36"/>
  <c r="V92" i="36"/>
  <c r="BG91" i="36"/>
  <c r="BD91" i="36"/>
  <c r="BA91" i="36"/>
  <c r="AX91" i="36"/>
  <c r="AU91" i="36"/>
  <c r="AR91" i="36"/>
  <c r="AO91" i="36"/>
  <c r="AL91" i="36"/>
  <c r="AI91" i="36"/>
  <c r="AF91" i="36"/>
  <c r="V91" i="36"/>
  <c r="BG84" i="36"/>
  <c r="BD84" i="36"/>
  <c r="BA84" i="36"/>
  <c r="AX84" i="36"/>
  <c r="AU84" i="36"/>
  <c r="AR84" i="36"/>
  <c r="AO84" i="36"/>
  <c r="AL84" i="36"/>
  <c r="AI84" i="36"/>
  <c r="AF84" i="36"/>
  <c r="V84" i="36"/>
  <c r="BG83" i="36"/>
  <c r="BD83" i="36"/>
  <c r="BA83" i="36"/>
  <c r="AX83" i="36"/>
  <c r="AU83" i="36"/>
  <c r="AR83" i="36"/>
  <c r="AO83" i="36"/>
  <c r="AL83" i="36"/>
  <c r="AI83" i="36"/>
  <c r="AF83" i="36"/>
  <c r="V83" i="36"/>
  <c r="BB83" i="36" s="1"/>
  <c r="BG82" i="36"/>
  <c r="AX82" i="36"/>
  <c r="AU82" i="36"/>
  <c r="AR82" i="36"/>
  <c r="AO82" i="36"/>
  <c r="AL82" i="36"/>
  <c r="AI82" i="36"/>
  <c r="AF82" i="36"/>
  <c r="V82" i="36"/>
  <c r="BG81" i="36"/>
  <c r="BD81" i="36"/>
  <c r="BA81" i="36"/>
  <c r="AU81" i="36"/>
  <c r="AR81" i="36"/>
  <c r="AO81" i="36"/>
  <c r="AL81" i="36"/>
  <c r="AI81" i="36"/>
  <c r="AF81" i="36"/>
  <c r="V81" i="36"/>
  <c r="BG80" i="36"/>
  <c r="BD80" i="36"/>
  <c r="BA80" i="36"/>
  <c r="AU80" i="36"/>
  <c r="AR80" i="36"/>
  <c r="AO80" i="36"/>
  <c r="AL80" i="36"/>
  <c r="AI80" i="36"/>
  <c r="AF80" i="36"/>
  <c r="V80" i="36"/>
  <c r="BG79" i="36"/>
  <c r="BD79" i="36"/>
  <c r="BA79" i="36"/>
  <c r="AX79" i="36"/>
  <c r="AR79" i="36"/>
  <c r="AO79" i="36"/>
  <c r="AL79" i="36"/>
  <c r="AI79" i="36"/>
  <c r="AF79" i="36"/>
  <c r="V79" i="36"/>
  <c r="AV79" i="36" s="1"/>
  <c r="BG78" i="36"/>
  <c r="BD78" i="36"/>
  <c r="BA78" i="36"/>
  <c r="AX78" i="36"/>
  <c r="AU78" i="36"/>
  <c r="AR78" i="36"/>
  <c r="AO78" i="36"/>
  <c r="AL78" i="36"/>
  <c r="AI78" i="36"/>
  <c r="AF78" i="36"/>
  <c r="V78" i="36"/>
  <c r="BG71" i="36"/>
  <c r="BD71" i="36"/>
  <c r="BA71" i="36"/>
  <c r="AX71" i="36"/>
  <c r="AU71" i="36"/>
  <c r="AR71" i="36"/>
  <c r="AO71" i="36"/>
  <c r="AL71" i="36"/>
  <c r="AI71" i="36"/>
  <c r="AF71" i="36"/>
  <c r="V71" i="36"/>
  <c r="AY71" i="36" s="1"/>
  <c r="BG70" i="36"/>
  <c r="BD70" i="36"/>
  <c r="BA70" i="36"/>
  <c r="AX70" i="36"/>
  <c r="AU70" i="36"/>
  <c r="AR70" i="36"/>
  <c r="AO70" i="36"/>
  <c r="AL70" i="36"/>
  <c r="AF70" i="36"/>
  <c r="V70" i="36"/>
  <c r="AM70" i="36" s="1"/>
  <c r="BG69" i="36"/>
  <c r="BD69" i="36"/>
  <c r="BA69" i="36"/>
  <c r="AX69" i="36"/>
  <c r="AU69" i="36"/>
  <c r="AR69" i="36"/>
  <c r="AO69" i="36"/>
  <c r="AL69" i="36"/>
  <c r="AI69" i="36"/>
  <c r="AF69" i="36"/>
  <c r="V69" i="36"/>
  <c r="BG68" i="36"/>
  <c r="BD68" i="36"/>
  <c r="BA68" i="36"/>
  <c r="AX68" i="36"/>
  <c r="AU68" i="36"/>
  <c r="AR68" i="36"/>
  <c r="AO68" i="36"/>
  <c r="AL68" i="36"/>
  <c r="AI68" i="36"/>
  <c r="AF68" i="36"/>
  <c r="V68" i="36"/>
  <c r="AV68" i="36" s="1"/>
  <c r="BG67" i="36"/>
  <c r="BD67" i="36"/>
  <c r="BA67" i="36"/>
  <c r="AX67" i="36"/>
  <c r="AU67" i="36"/>
  <c r="AR67" i="36"/>
  <c r="AO67" i="36"/>
  <c r="AL67" i="36"/>
  <c r="AI67" i="36"/>
  <c r="AF67" i="36"/>
  <c r="V67" i="36"/>
  <c r="BG66" i="36"/>
  <c r="BD66" i="36"/>
  <c r="BA66" i="36"/>
  <c r="AX66" i="36"/>
  <c r="AU66" i="36"/>
  <c r="AR66" i="36"/>
  <c r="AO66" i="36"/>
  <c r="AL66" i="36"/>
  <c r="AI66" i="36"/>
  <c r="V66" i="36"/>
  <c r="BG65" i="36"/>
  <c r="BD65" i="36"/>
  <c r="BA65" i="36"/>
  <c r="AX65" i="36"/>
  <c r="AU65" i="36"/>
  <c r="AR65" i="36"/>
  <c r="AO65" i="36"/>
  <c r="AL65" i="36"/>
  <c r="AI65" i="36"/>
  <c r="AF65" i="36"/>
  <c r="BI64" i="36"/>
  <c r="BH64" i="36"/>
  <c r="BF64" i="36"/>
  <c r="BC64" i="36"/>
  <c r="AZ64" i="36"/>
  <c r="AW64" i="36"/>
  <c r="AT64" i="36"/>
  <c r="AQ64" i="36"/>
  <c r="AN64" i="36"/>
  <c r="AK64" i="36"/>
  <c r="AJ64" i="36"/>
  <c r="AH64" i="36"/>
  <c r="AG64" i="36"/>
  <c r="AD64" i="36"/>
  <c r="AB64" i="36"/>
  <c r="Z64" i="36"/>
  <c r="X64" i="36"/>
  <c r="BG63" i="36"/>
  <c r="BA63" i="36"/>
  <c r="AX63" i="36"/>
  <c r="AU63" i="36"/>
  <c r="AR63" i="36"/>
  <c r="AO63" i="36"/>
  <c r="AL63" i="36"/>
  <c r="AI63" i="36"/>
  <c r="AF63" i="36"/>
  <c r="V63" i="36"/>
  <c r="BE63" i="36" s="1"/>
  <c r="BE31" i="36" s="1"/>
  <c r="BG62" i="36"/>
  <c r="BD62" i="36"/>
  <c r="BA62" i="36"/>
  <c r="AX62" i="36"/>
  <c r="AU62" i="36"/>
  <c r="AR62" i="36"/>
  <c r="AL62" i="36"/>
  <c r="V62" i="36"/>
  <c r="AG62" i="36" s="1"/>
  <c r="BG61" i="36"/>
  <c r="BD61" i="36"/>
  <c r="BA61" i="36"/>
  <c r="AX61" i="36"/>
  <c r="AU61" i="36"/>
  <c r="AR61" i="36"/>
  <c r="AO61" i="36"/>
  <c r="AL61" i="36"/>
  <c r="AI61" i="36"/>
  <c r="AF61" i="36"/>
  <c r="V61" i="36"/>
  <c r="BG60" i="36"/>
  <c r="BD60" i="36"/>
  <c r="BA60" i="36"/>
  <c r="AX60" i="36"/>
  <c r="AU60" i="36"/>
  <c r="AR60" i="36"/>
  <c r="AO60" i="36"/>
  <c r="AL60" i="36"/>
  <c r="AI60" i="36"/>
  <c r="AF60" i="36"/>
  <c r="V60" i="36"/>
  <c r="BB60" i="36" s="1"/>
  <c r="BB31" i="36" s="1"/>
  <c r="BG59" i="36"/>
  <c r="BD59" i="36"/>
  <c r="AU59" i="36"/>
  <c r="AR59" i="36"/>
  <c r="AO59" i="36"/>
  <c r="AL59" i="36"/>
  <c r="AI59" i="36"/>
  <c r="AF59" i="36"/>
  <c r="V59" i="36"/>
  <c r="BG58" i="36"/>
  <c r="BD58" i="36"/>
  <c r="BA58" i="36"/>
  <c r="AX58" i="36"/>
  <c r="AU58" i="36"/>
  <c r="AR58" i="36"/>
  <c r="AO58" i="36"/>
  <c r="AL58" i="36"/>
  <c r="AI58" i="36"/>
  <c r="AF58" i="36"/>
  <c r="V58" i="36"/>
  <c r="AY58" i="36" s="1"/>
  <c r="BG57" i="36"/>
  <c r="BD57" i="36"/>
  <c r="BA57" i="36"/>
  <c r="AX57" i="36"/>
  <c r="AU57" i="36"/>
  <c r="AR57" i="36"/>
  <c r="AO57" i="36"/>
  <c r="AL57" i="36"/>
  <c r="AI57" i="36"/>
  <c r="AF57" i="36"/>
  <c r="V57" i="36"/>
  <c r="AY57" i="36" s="1"/>
  <c r="BG56" i="36"/>
  <c r="BD56" i="36"/>
  <c r="BA56" i="36"/>
  <c r="AX56" i="36"/>
  <c r="AU56" i="36"/>
  <c r="AR56" i="36"/>
  <c r="AO56" i="36"/>
  <c r="AL56" i="36"/>
  <c r="AI56" i="36"/>
  <c r="AF56" i="36"/>
  <c r="V56" i="36"/>
  <c r="AV56" i="36" s="1"/>
  <c r="BG55" i="36"/>
  <c r="BD55" i="36"/>
  <c r="BA55" i="36"/>
  <c r="AX55" i="36"/>
  <c r="AU55" i="36"/>
  <c r="AR55" i="36"/>
  <c r="AO55" i="36"/>
  <c r="AL55" i="36"/>
  <c r="AI55" i="36"/>
  <c r="AF55" i="36"/>
  <c r="V55" i="36"/>
  <c r="BG77" i="36"/>
  <c r="BD77" i="36"/>
  <c r="BA77" i="36"/>
  <c r="AX77" i="36"/>
  <c r="AU77" i="36"/>
  <c r="AR77" i="36"/>
  <c r="AO77" i="36"/>
  <c r="AL77" i="36"/>
  <c r="AI77" i="36"/>
  <c r="AF77" i="36"/>
  <c r="V77" i="36"/>
  <c r="BG76" i="36"/>
  <c r="BD76" i="36"/>
  <c r="BA76" i="36"/>
  <c r="AX76" i="36"/>
  <c r="AU76" i="36"/>
  <c r="AR76" i="36"/>
  <c r="AO76" i="36"/>
  <c r="AL76" i="36"/>
  <c r="AI76" i="36"/>
  <c r="AF76" i="36"/>
  <c r="V76" i="36"/>
  <c r="AS76" i="36" s="1"/>
  <c r="BG75" i="36"/>
  <c r="BD75" i="36"/>
  <c r="BA75" i="36"/>
  <c r="AX75" i="36"/>
  <c r="AU75" i="36"/>
  <c r="AR75" i="36"/>
  <c r="AO75" i="36"/>
  <c r="AL75" i="36"/>
  <c r="AI75" i="36"/>
  <c r="AF75" i="36"/>
  <c r="V75" i="36"/>
  <c r="AS75" i="36" s="1"/>
  <c r="BG74" i="36"/>
  <c r="BD74" i="36"/>
  <c r="BA74" i="36"/>
  <c r="AX74" i="36"/>
  <c r="AU74" i="36"/>
  <c r="AR74" i="36"/>
  <c r="AO74" i="36"/>
  <c r="AL74" i="36"/>
  <c r="AI74" i="36"/>
  <c r="AF74" i="36"/>
  <c r="V74" i="36"/>
  <c r="AS74" i="36" s="1"/>
  <c r="BG73" i="36"/>
  <c r="BD73" i="36"/>
  <c r="BA73" i="36"/>
  <c r="AX73" i="36"/>
  <c r="AU73" i="36"/>
  <c r="AR73" i="36"/>
  <c r="AO73" i="36"/>
  <c r="AL73" i="36"/>
  <c r="AI73" i="36"/>
  <c r="AF73" i="36"/>
  <c r="V73" i="36"/>
  <c r="BG72" i="36"/>
  <c r="BD72" i="36"/>
  <c r="BA72" i="36"/>
  <c r="AX72" i="36"/>
  <c r="AU72" i="36"/>
  <c r="AR72" i="36"/>
  <c r="AO72" i="36"/>
  <c r="AL72" i="36"/>
  <c r="AI72" i="36"/>
  <c r="AF72" i="36"/>
  <c r="BG54" i="36"/>
  <c r="BD54" i="36"/>
  <c r="BA54" i="36"/>
  <c r="AX54" i="36"/>
  <c r="AU54" i="36"/>
  <c r="AR54" i="36"/>
  <c r="AO54" i="36"/>
  <c r="AL54" i="36"/>
  <c r="AI54" i="36"/>
  <c r="AF54" i="36"/>
  <c r="V54" i="36"/>
  <c r="AV54" i="36" s="1"/>
  <c r="BG53" i="36"/>
  <c r="BD53" i="36"/>
  <c r="BA53" i="36"/>
  <c r="AX53" i="36"/>
  <c r="AU53" i="36"/>
  <c r="AR53" i="36"/>
  <c r="AO53" i="36"/>
  <c r="AL53" i="36"/>
  <c r="AI53" i="36"/>
  <c r="AF53" i="36"/>
  <c r="V53" i="36"/>
  <c r="BG52" i="36"/>
  <c r="BD52" i="36"/>
  <c r="BA52" i="36"/>
  <c r="AX52" i="36"/>
  <c r="AU52" i="36"/>
  <c r="AR52" i="36"/>
  <c r="AO52" i="36"/>
  <c r="AL52" i="36"/>
  <c r="AI52" i="36"/>
  <c r="AF52" i="36"/>
  <c r="V52" i="36"/>
  <c r="BG51" i="36"/>
  <c r="BD51" i="36"/>
  <c r="BA51" i="36"/>
  <c r="AX51" i="36"/>
  <c r="AU51" i="36"/>
  <c r="AR51" i="36"/>
  <c r="AO51" i="36"/>
  <c r="AL51" i="36"/>
  <c r="AI51" i="36"/>
  <c r="AF51" i="36"/>
  <c r="V51" i="36"/>
  <c r="BG50" i="36"/>
  <c r="BD50" i="36"/>
  <c r="BA50" i="36"/>
  <c r="AX50" i="36"/>
  <c r="AR50" i="36"/>
  <c r="AO50" i="36"/>
  <c r="AL50" i="36"/>
  <c r="AI50" i="36"/>
  <c r="AF50" i="36"/>
  <c r="V50" i="36"/>
  <c r="BG49" i="36"/>
  <c r="BD49" i="36"/>
  <c r="BA49" i="36"/>
  <c r="AX49" i="36"/>
  <c r="AU49" i="36"/>
  <c r="AR49" i="36"/>
  <c r="AO49" i="36"/>
  <c r="AL49" i="36"/>
  <c r="AI49" i="36"/>
  <c r="AF49" i="36"/>
  <c r="V49" i="36"/>
  <c r="BG48" i="36"/>
  <c r="BD48" i="36"/>
  <c r="BA48" i="36"/>
  <c r="AX48" i="36"/>
  <c r="AO48" i="36"/>
  <c r="AL48" i="36"/>
  <c r="AI48" i="36"/>
  <c r="AF48" i="36"/>
  <c r="V48" i="36"/>
  <c r="BG47" i="36"/>
  <c r="BD47" i="36"/>
  <c r="BA47" i="36"/>
  <c r="AX47" i="36"/>
  <c r="AU47" i="36"/>
  <c r="AR47" i="36"/>
  <c r="AO47" i="36"/>
  <c r="AL47" i="36"/>
  <c r="AI47" i="36"/>
  <c r="AF47" i="36"/>
  <c r="V47" i="36"/>
  <c r="AS47" i="36" s="1"/>
  <c r="BG46" i="36"/>
  <c r="BD46" i="36"/>
  <c r="BA46" i="36"/>
  <c r="AX46" i="36"/>
  <c r="AU46" i="36"/>
  <c r="AR46" i="36"/>
  <c r="AO46" i="36"/>
  <c r="AL46" i="36"/>
  <c r="AI46" i="36"/>
  <c r="AF46" i="36"/>
  <c r="V46" i="36"/>
  <c r="AP46" i="36" s="1"/>
  <c r="BG45" i="36"/>
  <c r="BD45" i="36"/>
  <c r="BA45" i="36"/>
  <c r="AX45" i="36"/>
  <c r="AU45" i="36"/>
  <c r="AR45" i="36"/>
  <c r="AO45" i="36"/>
  <c r="AL45" i="36"/>
  <c r="AI45" i="36"/>
  <c r="AF45" i="36"/>
  <c r="V45" i="36"/>
  <c r="BG44" i="36"/>
  <c r="BD44" i="36"/>
  <c r="BA44" i="36"/>
  <c r="AX44" i="36"/>
  <c r="AU44" i="36"/>
  <c r="AR44" i="36"/>
  <c r="AO44" i="36"/>
  <c r="AL44" i="36"/>
  <c r="AI44" i="36"/>
  <c r="AF44" i="36"/>
  <c r="V44" i="36"/>
  <c r="BG43" i="36"/>
  <c r="BD43" i="36"/>
  <c r="BA43" i="36"/>
  <c r="AX43" i="36"/>
  <c r="AU43" i="36"/>
  <c r="AR43" i="36"/>
  <c r="AO43" i="36"/>
  <c r="AL43" i="36"/>
  <c r="AI43" i="36"/>
  <c r="AF43" i="36"/>
  <c r="V43" i="36"/>
  <c r="BG42" i="36"/>
  <c r="BD42" i="36"/>
  <c r="BA42" i="36"/>
  <c r="AX42" i="36"/>
  <c r="AU42" i="36"/>
  <c r="AR42" i="36"/>
  <c r="AO42" i="36"/>
  <c r="AL42" i="36"/>
  <c r="AI42" i="36"/>
  <c r="AF42" i="36"/>
  <c r="V42" i="36"/>
  <c r="BG41" i="36"/>
  <c r="BD41" i="36"/>
  <c r="BA41" i="36"/>
  <c r="AX41" i="36"/>
  <c r="AU41" i="36"/>
  <c r="AR41" i="36"/>
  <c r="AO41" i="36"/>
  <c r="AL41" i="36"/>
  <c r="AI41" i="36"/>
  <c r="AF41" i="36"/>
  <c r="V41" i="36"/>
  <c r="BG40" i="36"/>
  <c r="BD40" i="36"/>
  <c r="BA40" i="36"/>
  <c r="AX40" i="36"/>
  <c r="AU40" i="36"/>
  <c r="AR40" i="36"/>
  <c r="AO40" i="36"/>
  <c r="AL40" i="36"/>
  <c r="AI40" i="36"/>
  <c r="AF40" i="36"/>
  <c r="V40" i="36"/>
  <c r="BG39" i="36"/>
  <c r="BD39" i="36"/>
  <c r="BA39" i="36"/>
  <c r="AX39" i="36"/>
  <c r="AU39" i="36"/>
  <c r="AR39" i="36"/>
  <c r="AO39" i="36"/>
  <c r="AL39" i="36"/>
  <c r="AI39" i="36"/>
  <c r="AF39" i="36"/>
  <c r="V39" i="36"/>
  <c r="AG39" i="36" s="1"/>
  <c r="BG38" i="36"/>
  <c r="BD38" i="36"/>
  <c r="BA38" i="36"/>
  <c r="AX38" i="36"/>
  <c r="AU38" i="36"/>
  <c r="AR38" i="36"/>
  <c r="AO38" i="36"/>
  <c r="AL38" i="36"/>
  <c r="AI38" i="36"/>
  <c r="AF38" i="36"/>
  <c r="V38" i="36"/>
  <c r="BG37" i="36"/>
  <c r="BD37" i="36"/>
  <c r="BA37" i="36"/>
  <c r="AX37" i="36"/>
  <c r="AU37" i="36"/>
  <c r="AR37" i="36"/>
  <c r="AO37" i="36"/>
  <c r="AL37" i="36"/>
  <c r="AI37" i="36"/>
  <c r="AF37" i="36"/>
  <c r="V37" i="36"/>
  <c r="BG36" i="36"/>
  <c r="BD36" i="36"/>
  <c r="BA36" i="36"/>
  <c r="AX36" i="36"/>
  <c r="AU36" i="36"/>
  <c r="AR36" i="36"/>
  <c r="AO36" i="36"/>
  <c r="AL36" i="36"/>
  <c r="AI36" i="36"/>
  <c r="AF36" i="36"/>
  <c r="BG35" i="36"/>
  <c r="BD35" i="36"/>
  <c r="BA35" i="36"/>
  <c r="AX35" i="36"/>
  <c r="AU35" i="36"/>
  <c r="AR35" i="36"/>
  <c r="AO35" i="36"/>
  <c r="AI35" i="36"/>
  <c r="AF35" i="36"/>
  <c r="V35" i="36"/>
  <c r="AP35" i="36" s="1"/>
  <c r="BG34" i="36"/>
  <c r="BD34" i="36"/>
  <c r="BA34" i="36"/>
  <c r="AX34" i="36"/>
  <c r="AU34" i="36"/>
  <c r="AR34" i="36"/>
  <c r="AO34" i="36"/>
  <c r="AL34" i="36"/>
  <c r="AI34" i="36"/>
  <c r="AF34" i="36"/>
  <c r="V34" i="36"/>
  <c r="AM34" i="36" s="1"/>
  <c r="AM31" i="36" s="1"/>
  <c r="BG33" i="36"/>
  <c r="BD33" i="36"/>
  <c r="BA33" i="36"/>
  <c r="AX33" i="36"/>
  <c r="AU33" i="36"/>
  <c r="AR33" i="36"/>
  <c r="AO33" i="36"/>
  <c r="AL33" i="36"/>
  <c r="AI33" i="36"/>
  <c r="AF33" i="36"/>
  <c r="V33" i="36"/>
  <c r="BG32" i="36"/>
  <c r="BD32" i="36"/>
  <c r="BA32" i="36"/>
  <c r="AX32" i="36"/>
  <c r="AU32" i="36"/>
  <c r="AR32" i="36"/>
  <c r="AO32" i="36"/>
  <c r="AL32" i="36"/>
  <c r="AI32" i="36"/>
  <c r="AF32" i="36"/>
  <c r="BI31" i="36"/>
  <c r="BH31" i="36"/>
  <c r="BF31" i="36"/>
  <c r="BC31" i="36"/>
  <c r="AZ31" i="36"/>
  <c r="AW31" i="36"/>
  <c r="AT31" i="36"/>
  <c r="AQ31" i="36"/>
  <c r="AN31" i="36"/>
  <c r="AK31" i="36"/>
  <c r="AH31" i="36"/>
  <c r="BI20" i="36"/>
  <c r="BH20" i="36"/>
  <c r="BG20" i="36"/>
  <c r="BF20" i="36"/>
  <c r="BE20" i="36"/>
  <c r="BD20" i="36"/>
  <c r="BJ19" i="36"/>
  <c r="BC18" i="36"/>
  <c r="BJ18" i="36" s="1"/>
  <c r="BC17" i="36"/>
  <c r="BJ17" i="36" s="1"/>
  <c r="BC16" i="36"/>
  <c r="BJ16" i="36" s="1"/>
  <c r="BC15" i="36"/>
  <c r="D14" i="36"/>
  <c r="E14" i="36" s="1"/>
  <c r="F14" i="36" s="1"/>
  <c r="G14" i="36" s="1"/>
  <c r="H14" i="36" s="1"/>
  <c r="I14" i="36" s="1"/>
  <c r="J14" i="36" s="1"/>
  <c r="K14" i="36" s="1"/>
  <c r="L14" i="36" s="1"/>
  <c r="M14" i="36" s="1"/>
  <c r="N14" i="36" s="1"/>
  <c r="O14" i="36" s="1"/>
  <c r="P14" i="36" s="1"/>
  <c r="Q14" i="36" s="1"/>
  <c r="R14" i="36" s="1"/>
  <c r="S14" i="36" s="1"/>
  <c r="T14" i="36" s="1"/>
  <c r="U14" i="36" s="1"/>
  <c r="V14" i="36" s="1"/>
  <c r="W14" i="36" s="1"/>
  <c r="X14" i="36" s="1"/>
  <c r="Y14" i="36" s="1"/>
  <c r="Z14" i="36" s="1"/>
  <c r="AA14" i="36" s="1"/>
  <c r="AB14" i="36" s="1"/>
  <c r="AC14" i="36" s="1"/>
  <c r="AD14" i="36" s="1"/>
  <c r="AE14" i="36" s="1"/>
  <c r="AF14" i="36" s="1"/>
  <c r="AG14" i="36" s="1"/>
  <c r="AH14" i="36" s="1"/>
  <c r="AI14" i="36" s="1"/>
  <c r="AJ14" i="36" s="1"/>
  <c r="AK14" i="36" s="1"/>
  <c r="AL14" i="36" s="1"/>
  <c r="AM14" i="36" s="1"/>
  <c r="AN14" i="36" s="1"/>
  <c r="AO14" i="36" s="1"/>
  <c r="AP14" i="36" s="1"/>
  <c r="AQ14" i="36" s="1"/>
  <c r="AR14" i="36" s="1"/>
  <c r="AS14" i="36" s="1"/>
  <c r="AT14" i="36" s="1"/>
  <c r="AU14" i="36" s="1"/>
  <c r="AV14" i="36" s="1"/>
  <c r="AW14" i="36" s="1"/>
  <c r="AX14" i="36" s="1"/>
  <c r="AY14" i="36" s="1"/>
  <c r="AZ14" i="36" s="1"/>
  <c r="BA14" i="36" s="1"/>
  <c r="BB14" i="36" s="1"/>
  <c r="BJ64" i="36" l="1"/>
  <c r="BJ31" i="36"/>
  <c r="T70" i="36"/>
  <c r="T44" i="36"/>
  <c r="T69" i="36"/>
  <c r="T81" i="36"/>
  <c r="T93" i="36"/>
  <c r="T104" i="36"/>
  <c r="AS64" i="36"/>
  <c r="AD32" i="36"/>
  <c r="AB32" i="36" s="1"/>
  <c r="Z32" i="36" s="1"/>
  <c r="AU31" i="36"/>
  <c r="T36" i="36"/>
  <c r="T42" i="36"/>
  <c r="T43" i="36"/>
  <c r="AR64" i="36"/>
  <c r="T47" i="36"/>
  <c r="T55" i="36"/>
  <c r="T57" i="36"/>
  <c r="T59" i="36"/>
  <c r="T61" i="36"/>
  <c r="T106" i="36"/>
  <c r="AK121" i="36"/>
  <c r="AQ121" i="36"/>
  <c r="AZ121" i="36"/>
  <c r="T77" i="36"/>
  <c r="T56" i="36"/>
  <c r="T58" i="36"/>
  <c r="T60" i="36"/>
  <c r="T62" i="36"/>
  <c r="T65" i="36"/>
  <c r="AD31" i="36"/>
  <c r="AD121" i="36" s="1"/>
  <c r="AW121" i="36"/>
  <c r="T32" i="36"/>
  <c r="AO31" i="36"/>
  <c r="BG31" i="36"/>
  <c r="T51" i="36"/>
  <c r="T53" i="36"/>
  <c r="T72" i="36"/>
  <c r="T73" i="36"/>
  <c r="T75" i="36"/>
  <c r="T83" i="36"/>
  <c r="T91" i="36"/>
  <c r="AR31" i="36"/>
  <c r="AR123" i="36" s="1"/>
  <c r="AX31" i="36"/>
  <c r="BD31" i="36"/>
  <c r="T34" i="36"/>
  <c r="T46" i="36"/>
  <c r="T48" i="36"/>
  <c r="T49" i="36"/>
  <c r="T52" i="36"/>
  <c r="T54" i="36"/>
  <c r="T63" i="36"/>
  <c r="T94" i="36"/>
  <c r="T98" i="36"/>
  <c r="T100" i="36"/>
  <c r="T66" i="36"/>
  <c r="T82" i="36"/>
  <c r="T84" i="36"/>
  <c r="T92" i="36"/>
  <c r="BF121" i="36"/>
  <c r="BI122" i="36" s="1"/>
  <c r="T102" i="36"/>
  <c r="BC121" i="36"/>
  <c r="V64" i="36"/>
  <c r="AV31" i="36"/>
  <c r="AI31" i="36"/>
  <c r="BA31" i="36"/>
  <c r="T39" i="36"/>
  <c r="AS31" i="36"/>
  <c r="AX64" i="36"/>
  <c r="AY64" i="36"/>
  <c r="T80" i="36"/>
  <c r="BB64" i="36"/>
  <c r="BB121" i="36" s="1"/>
  <c r="BB122" i="36" s="1"/>
  <c r="AY31" i="36"/>
  <c r="AP67" i="36"/>
  <c r="AP64" i="36" s="1"/>
  <c r="BC20" i="36"/>
  <c r="BJ20" i="36" s="1"/>
  <c r="AH121" i="36"/>
  <c r="AG31" i="36"/>
  <c r="AG121" i="36" s="1"/>
  <c r="AG122" i="36" s="1"/>
  <c r="T35" i="36"/>
  <c r="T37" i="36"/>
  <c r="T41" i="36"/>
  <c r="T45" i="36"/>
  <c r="T50" i="36"/>
  <c r="T74" i="36"/>
  <c r="T76" i="36"/>
  <c r="AF64" i="36"/>
  <c r="AL64" i="36"/>
  <c r="AV64" i="36"/>
  <c r="T78" i="36"/>
  <c r="T105" i="36"/>
  <c r="AP42" i="36"/>
  <c r="AP31" i="36" s="1"/>
  <c r="AP121" i="36" s="1"/>
  <c r="AP122" i="36" s="1"/>
  <c r="AM66" i="36"/>
  <c r="AM64" i="36" s="1"/>
  <c r="AM121" i="36" s="1"/>
  <c r="AM122" i="36" s="1"/>
  <c r="AN121" i="36"/>
  <c r="AT121" i="36"/>
  <c r="T68" i="36"/>
  <c r="T40" i="36"/>
  <c r="AJ33" i="36"/>
  <c r="AJ31" i="36" s="1"/>
  <c r="AJ121" i="36" s="1"/>
  <c r="AJ122" i="36" s="1"/>
  <c r="T33" i="36"/>
  <c r="AF31" i="36"/>
  <c r="T38" i="36"/>
  <c r="BE64" i="36"/>
  <c r="BE121" i="36" s="1"/>
  <c r="BD64" i="36"/>
  <c r="T71" i="36"/>
  <c r="T95" i="36"/>
  <c r="T99" i="36"/>
  <c r="T101" i="36"/>
  <c r="T125" i="36"/>
  <c r="T126" i="36"/>
  <c r="T79" i="36"/>
  <c r="T67" i="36"/>
  <c r="BJ15" i="36"/>
  <c r="AL31" i="36"/>
  <c r="AI64" i="36"/>
  <c r="AO64" i="36"/>
  <c r="AU64" i="36"/>
  <c r="BA64" i="36"/>
  <c r="BG64" i="36"/>
  <c r="T103" i="36"/>
  <c r="AQ122" i="36" l="1"/>
  <c r="AW122" i="36"/>
  <c r="BD124" i="36"/>
  <c r="BJ121" i="36"/>
  <c r="AS121" i="36"/>
  <c r="AS122" i="36" s="1"/>
  <c r="AF124" i="36"/>
  <c r="AI123" i="36"/>
  <c r="AI121" i="36"/>
  <c r="AI122" i="36" s="1"/>
  <c r="AK122" i="36"/>
  <c r="BC122" i="36"/>
  <c r="AF123" i="36"/>
  <c r="AX124" i="36"/>
  <c r="AR124" i="36"/>
  <c r="AU124" i="36"/>
  <c r="AR121" i="36"/>
  <c r="AR122" i="36" s="1"/>
  <c r="AO124" i="36"/>
  <c r="BA121" i="36"/>
  <c r="BA122" i="36" s="1"/>
  <c r="AO123" i="36"/>
  <c r="AF121" i="36"/>
  <c r="AF122" i="36" s="1"/>
  <c r="AX123" i="36"/>
  <c r="AB31" i="36"/>
  <c r="AB121" i="36" s="1"/>
  <c r="AX121" i="36"/>
  <c r="AX122" i="36" s="1"/>
  <c r="AV121" i="36"/>
  <c r="AV122" i="36" s="1"/>
  <c r="AY121" i="36"/>
  <c r="AY122" i="36" s="1"/>
  <c r="BD123" i="36"/>
  <c r="AO121" i="36"/>
  <c r="AO122" i="36" s="1"/>
  <c r="T31" i="36"/>
  <c r="BE122" i="36"/>
  <c r="T64" i="36"/>
  <c r="BD121" i="36"/>
  <c r="BD122" i="36" s="1"/>
  <c r="BA124" i="36"/>
  <c r="AI124" i="36"/>
  <c r="AU123" i="36"/>
  <c r="AL124" i="36"/>
  <c r="AL123" i="36"/>
  <c r="AL121" i="36"/>
  <c r="AL122" i="36" s="1"/>
  <c r="AU121" i="36"/>
  <c r="AU122" i="36" s="1"/>
  <c r="BA123" i="36"/>
  <c r="X32" i="36"/>
  <c r="Z31" i="36"/>
  <c r="Z121" i="36" s="1"/>
  <c r="BJ122" i="36" l="1"/>
  <c r="V122" i="36"/>
  <c r="T121" i="36"/>
  <c r="T123" i="36"/>
  <c r="T124" i="36"/>
  <c r="X31" i="36"/>
  <c r="X121" i="36" s="1"/>
  <c r="V32" i="36"/>
  <c r="T122" i="36"/>
  <c r="V31" i="36" l="1"/>
  <c r="V121" i="36" s="1"/>
</calcChain>
</file>

<file path=xl/sharedStrings.xml><?xml version="1.0" encoding="utf-8"?>
<sst xmlns="http://schemas.openxmlformats.org/spreadsheetml/2006/main" count="847" uniqueCount="473">
  <si>
    <t>Государственный компонент</t>
  </si>
  <si>
    <t>Социально-гуманитарный модуль 1</t>
  </si>
  <si>
    <t>Философия</t>
  </si>
  <si>
    <t>Социально-гуманитарный модуль 2</t>
  </si>
  <si>
    <t>Факультативные дисциплины</t>
  </si>
  <si>
    <t>/10</t>
  </si>
  <si>
    <t>Физическая культура</t>
  </si>
  <si>
    <t>Дополнительные виды обучения</t>
  </si>
  <si>
    <t>/36</t>
  </si>
  <si>
    <t>Обзорные лекции по специальности</t>
  </si>
  <si>
    <t>№
п/п</t>
  </si>
  <si>
    <t>Название модуля, учебной дисциплины, курсового проекта (курсовой работы)</t>
  </si>
  <si>
    <t>Экзамены</t>
  </si>
  <si>
    <t>Зачеты</t>
  </si>
  <si>
    <t>Количество академических часов</t>
  </si>
  <si>
    <t>Распределение по курсам и семестрам</t>
  </si>
  <si>
    <t>Код компетенции</t>
  </si>
  <si>
    <t>Всего</t>
  </si>
  <si>
    <t>Аудиторных</t>
  </si>
  <si>
    <t>Из них</t>
  </si>
  <si>
    <t>I курс</t>
  </si>
  <si>
    <t>II курс</t>
  </si>
  <si>
    <t>III курс</t>
  </si>
  <si>
    <t>IV курс</t>
  </si>
  <si>
    <t>Лекции</t>
  </si>
  <si>
    <t>Лабораторные</t>
  </si>
  <si>
    <t>Практические</t>
  </si>
  <si>
    <t>Семинарские</t>
  </si>
  <si>
    <t>1 семестр</t>
  </si>
  <si>
    <t>2 семестр</t>
  </si>
  <si>
    <t>3 семестр</t>
  </si>
  <si>
    <t>4 семестр</t>
  </si>
  <si>
    <t>5 семестр</t>
  </si>
  <si>
    <t>6 семестр</t>
  </si>
  <si>
    <t>7 семестр</t>
  </si>
  <si>
    <t>8 семестр</t>
  </si>
  <si>
    <t>недель</t>
  </si>
  <si>
    <t>Всего часов</t>
  </si>
  <si>
    <t>УК-1</t>
  </si>
  <si>
    <t>УК-2</t>
  </si>
  <si>
    <t>УК-3</t>
  </si>
  <si>
    <t>УК-4</t>
  </si>
  <si>
    <t>УК-5</t>
  </si>
  <si>
    <t>Количество часов учебных занятий в неделю</t>
  </si>
  <si>
    <t>Количество курсовых проектов</t>
  </si>
  <si>
    <t>Количество курсовых работ</t>
  </si>
  <si>
    <t>Количество экзаменов</t>
  </si>
  <si>
    <t>Количество зачетов</t>
  </si>
  <si>
    <t>/72</t>
  </si>
  <si>
    <t>УТВЕРЖДАЮ</t>
  </si>
  <si>
    <t>КУРСЫ</t>
  </si>
  <si>
    <t>I</t>
  </si>
  <si>
    <t>II</t>
  </si>
  <si>
    <t>III</t>
  </si>
  <si>
    <t>IV</t>
  </si>
  <si>
    <t>Обозначения:</t>
  </si>
  <si>
    <t>Наименование компетенции</t>
  </si>
  <si>
    <t>Код модуля, учебной дисциплины</t>
  </si>
  <si>
    <t>УК-6</t>
  </si>
  <si>
    <t>Название практики</t>
  </si>
  <si>
    <t>Семестр</t>
  </si>
  <si>
    <t>Недель</t>
  </si>
  <si>
    <t>Зачетных единиц</t>
  </si>
  <si>
    <t>1.1.1</t>
  </si>
  <si>
    <t>1.1</t>
  </si>
  <si>
    <t>1.1.2</t>
  </si>
  <si>
    <t>1.1.3</t>
  </si>
  <si>
    <t>2</t>
  </si>
  <si>
    <t>2.1</t>
  </si>
  <si>
    <t>2.1.1</t>
  </si>
  <si>
    <t>2.1.2</t>
  </si>
  <si>
    <t>Великая Отечественная война советского народа (в контексте Второй мировой войны)</t>
  </si>
  <si>
    <t>/1-6</t>
  </si>
  <si>
    <t>/16</t>
  </si>
  <si>
    <t>Количество часов учебных занятий</t>
  </si>
  <si>
    <t>Зач.единиц</t>
  </si>
  <si>
    <t>Ауд.часов</t>
  </si>
  <si>
    <t>Первый заместитель</t>
  </si>
  <si>
    <t>Министра образования</t>
  </si>
  <si>
    <t>Республики Беларусь</t>
  </si>
  <si>
    <t>Коррупция и ее общественная опасность</t>
  </si>
  <si>
    <t>Деловой иностранный язык</t>
  </si>
  <si>
    <t>СОГЛАСОВАНО</t>
  </si>
  <si>
    <t>Начальник Главного управления профессионального образования</t>
  </si>
  <si>
    <t>Проректор по научно-методической работе Государственного</t>
  </si>
  <si>
    <t>Министерства образования Республики Беларусь</t>
  </si>
  <si>
    <t>учреждения образования "Республиканский институт высшей школы"</t>
  </si>
  <si>
    <t>20___</t>
  </si>
  <si>
    <t>М.П.</t>
  </si>
  <si>
    <t>Эксперт-нормоконтролер</t>
  </si>
  <si>
    <t>Рекомендован к утверждению Президиумом Совета УМО</t>
  </si>
  <si>
    <t>Протокол №____ от _____________</t>
  </si>
  <si>
    <t>2.1.3</t>
  </si>
  <si>
    <t>История белорусской государственности</t>
  </si>
  <si>
    <t>Современная политэкономия</t>
  </si>
  <si>
    <t>д</t>
  </si>
  <si>
    <t>Обладать способностью анализировать процессы государственного строительства в разные исторические периоды, выявлять факторы и механизмы исторических изменений, определять социально-политическое значение исторических событий (личностей, артефактов и символов) для современной белорусской государственности, в совершенстве использовать выявленные закономерности в процессе формирования гражданской идентичности</t>
  </si>
  <si>
    <t>Обладать современной культурой мышления, гуманистическим мировоззрением, аналитическим и инновационно-критическим стилем познавательной, социально-практической и коммуникативной деятельности, использовать основы философских знаний в непосредственной профессиональной деятельности, самостоятельно усваивать философские знания и выстраивать на их основании мировоззренческую позицию</t>
  </si>
  <si>
    <t>Обладать способностью анализировать политические события, процессы, отношения, владеть культурой политического мышления и поведения, использовать основы политологических знаний для формирования культуры осознанного и рационального политического выбора, утверждения социально ориентированных ценностей</t>
  </si>
  <si>
    <t>Обладать способностью грамотно использовать основы правовых знаний в различных сферах жизнедеятельности, владеть навыками поиска нормативных правовых актов, анализа их содержания и применения в непосредственной профессиональной деятельности</t>
  </si>
  <si>
    <t>Обладать способностью разрабатывать и реализовать методики и технологии самоорганизации и самообразования, проектировать траектории своего профессионального роста и личностного развития, осознанно осуществлять педагогическую работу с детьми в условиях семьи в разных видах деятельности</t>
  </si>
  <si>
    <t>*</t>
  </si>
  <si>
    <t>I. График образовательного процесса</t>
  </si>
  <si>
    <t>III. План образовательного процесса</t>
  </si>
  <si>
    <t>Регистрационный №______________</t>
  </si>
  <si>
    <t>Компонент учреждения образования</t>
  </si>
  <si>
    <t>IV. Учебные практики</t>
  </si>
  <si>
    <t>V. Производственные практики</t>
  </si>
  <si>
    <t>VII. Итоговая аттестация</t>
  </si>
  <si>
    <t>VIII. Матрица компетенций</t>
  </si>
  <si>
    <t>_________________________________________________</t>
  </si>
  <si>
    <t>/60</t>
  </si>
  <si>
    <t>/34</t>
  </si>
  <si>
    <t>/22</t>
  </si>
  <si>
    <t>/12</t>
  </si>
  <si>
    <t>/6</t>
  </si>
  <si>
    <t>2.6</t>
  </si>
  <si>
    <t>2.6.1</t>
  </si>
  <si>
    <t>2.6.2</t>
  </si>
  <si>
    <t>/360</t>
  </si>
  <si>
    <t>Применять нормы международного и национального законодательства в процессе создания и реализации объектов интеллектуальной собственности</t>
  </si>
  <si>
    <t>**</t>
  </si>
  <si>
    <t>2.7</t>
  </si>
  <si>
    <t>2.7.1</t>
  </si>
  <si>
    <t>2.7.2</t>
  </si>
  <si>
    <t>Основы управления интеллектуальной собственностью**</t>
  </si>
  <si>
    <t>/144</t>
  </si>
  <si>
    <t>УК-7</t>
  </si>
  <si>
    <t>УК-8</t>
  </si>
  <si>
    <t>УК-9</t>
  </si>
  <si>
    <t>УК-10</t>
  </si>
  <si>
    <t>УК-11</t>
  </si>
  <si>
    <t>УК-12</t>
  </si>
  <si>
    <t>УК-13</t>
  </si>
  <si>
    <t>УК-14</t>
  </si>
  <si>
    <t>УК-15</t>
  </si>
  <si>
    <t>УК-16</t>
  </si>
  <si>
    <t>При составлении учебного плана учреждения образования по специальности учебная дисциплина "Основы управления интеллектуальной собственностью" планируется в качестве дисциплины компонента учреждения образования.</t>
  </si>
  <si>
    <t>И.В.Титович</t>
  </si>
  <si>
    <t>Председатель УМО по химико-технологическому образованию</t>
  </si>
  <si>
    <t>И.В.Войтов</t>
  </si>
  <si>
    <t>по химико-технологическому образованию</t>
  </si>
  <si>
    <t>Использовать основные понятия и термины специальной лексики белорусского языка в профессиональной деятельности</t>
  </si>
  <si>
    <t>Председатель НМС _________________________</t>
  </si>
  <si>
    <t>Личностно-профессиональное развитие специалиста</t>
  </si>
  <si>
    <t>__________20____</t>
  </si>
  <si>
    <t>________________А.Г.Баханович</t>
  </si>
  <si>
    <t>V</t>
  </si>
  <si>
    <t>Иностранный язык</t>
  </si>
  <si>
    <t>Физико-математический модуль</t>
  </si>
  <si>
    <t>Высшая математика</t>
  </si>
  <si>
    <t>Информатика</t>
  </si>
  <si>
    <t>Инженерная и машинная графика</t>
  </si>
  <si>
    <t>Физика</t>
  </si>
  <si>
    <t>Методы автоматизированного проектирования</t>
  </si>
  <si>
    <t>Модуль "Механика и конструирование"</t>
  </si>
  <si>
    <t>Теоретическая механика</t>
  </si>
  <si>
    <t>Механика материалов и конструкций</t>
  </si>
  <si>
    <t>Теория механизмов и машин</t>
  </si>
  <si>
    <t>Детали машин и основы конструирования</t>
  </si>
  <si>
    <t>Курсовой проект по учебной дисциплине "Детали машин и основы конструирования"</t>
  </si>
  <si>
    <t>Механика композиционных материалов</t>
  </si>
  <si>
    <t>Курсовая работа по дисциплине "Механика композиционных материалов"</t>
  </si>
  <si>
    <t>Модуль "Материаловедение"</t>
  </si>
  <si>
    <t>Материаловедение и технология конструкционных материалов</t>
  </si>
  <si>
    <t>Полимерные и композиционные материалы в производстве беспилотной техники</t>
  </si>
  <si>
    <t xml:space="preserve">Физикохимия полимерных и композиционных материалов </t>
  </si>
  <si>
    <t>Модуль "Общетехнические дисциплины"</t>
  </si>
  <si>
    <t>Общая и неорганическая химия</t>
  </si>
  <si>
    <t>Термодинамика и теплопередача</t>
  </si>
  <si>
    <t>Электротехника, электроника и электрооборудование</t>
  </si>
  <si>
    <t>Нормирование точности и технические измерения в производстве беспилотной техники</t>
  </si>
  <si>
    <t xml:space="preserve">Аэродинамика </t>
  </si>
  <si>
    <t>Конструкция беспилотной техники</t>
  </si>
  <si>
    <t>Проектирование беспилотной техники</t>
  </si>
  <si>
    <t>Конструирование агрегатов беспилотной техники</t>
  </si>
  <si>
    <t>Курсовой проект по дисциплине "Конструирование агрегатов беспилотной техники"</t>
  </si>
  <si>
    <t>Технология производства беспилотной техники</t>
  </si>
  <si>
    <t>Модуль "Безопасность жизнедеятельности"</t>
  </si>
  <si>
    <t>Безопасность жизнедеятельности человека*</t>
  </si>
  <si>
    <t>Охрана труда</t>
  </si>
  <si>
    <t>9 семестр</t>
  </si>
  <si>
    <t>Модуль "Инженерное предпринимательство"</t>
  </si>
  <si>
    <t>Экономика предприятий и цифровое производство</t>
  </si>
  <si>
    <t>Теория решения изобретательских задач</t>
  </si>
  <si>
    <t>УК-3,4</t>
  </si>
  <si>
    <t>БПК-1</t>
  </si>
  <si>
    <t>БПК-3</t>
  </si>
  <si>
    <t>БПК-4</t>
  </si>
  <si>
    <t>БПК-5</t>
  </si>
  <si>
    <t>БПК-6</t>
  </si>
  <si>
    <t>БПК-7</t>
  </si>
  <si>
    <t>БПК-8</t>
  </si>
  <si>
    <t>БПК-9</t>
  </si>
  <si>
    <t>УК-1,5,6,
БПК-9</t>
  </si>
  <si>
    <t>БПК-10</t>
  </si>
  <si>
    <t>УК-1,5,6 БПК-10</t>
  </si>
  <si>
    <t>БПК-11</t>
  </si>
  <si>
    <t>БПК-12</t>
  </si>
  <si>
    <t>БПК-13</t>
  </si>
  <si>
    <t>БПК-14</t>
  </si>
  <si>
    <t>БПК-15</t>
  </si>
  <si>
    <t>УК-4,14</t>
  </si>
  <si>
    <t>Конструирование и расчет изделий из полимеров</t>
  </si>
  <si>
    <t>Курсовая работа по учебной дисциплине "Конструирование и расчет изделий из полимеров"</t>
  </si>
  <si>
    <t>Компьютерное моделирование и инженерный анализ на прочность беспилотных летательных аппаратов</t>
  </si>
  <si>
    <t>Технология изготовления деталей беспилотных летательных аппаратов из композиционных материалов</t>
  </si>
  <si>
    <t>Курсовой проект по дисицплине "Технология изготовления деталей беспилотных летательных аппаратов из композиционных материалов"</t>
  </si>
  <si>
    <t>Аддитивные технологии в производстве беспилотных летательных аппаратов</t>
  </si>
  <si>
    <t>Модуль "Оборудование беспилотных летательных аппаратов"</t>
  </si>
  <si>
    <t>Системы беспилотных летательных аппаратов</t>
  </si>
  <si>
    <t>Двигатели и силовые установки беспилотных летательных аппаратов</t>
  </si>
  <si>
    <t>Радиоэлектронное оборудование</t>
  </si>
  <si>
    <t>Целевое оборудование</t>
  </si>
  <si>
    <t>Геоинформационные системы</t>
  </si>
  <si>
    <t>Системы автоматического управления беспилотных летательных аппаратов</t>
  </si>
  <si>
    <t>Модуль "Сертификация беспилотных летательных аппаратов"</t>
  </si>
  <si>
    <t>Метрология и стандартизация</t>
  </si>
  <si>
    <t>Правовые основы и сертификация беспилотных летательных аппаратов</t>
  </si>
  <si>
    <t>СК-1</t>
  </si>
  <si>
    <t>СК-2</t>
  </si>
  <si>
    <t>СК-3</t>
  </si>
  <si>
    <t>СК-4</t>
  </si>
  <si>
    <t>СК-5</t>
  </si>
  <si>
    <t>СК-6</t>
  </si>
  <si>
    <t>СК-7</t>
  </si>
  <si>
    <t>СК-8</t>
  </si>
  <si>
    <t>СК-9</t>
  </si>
  <si>
    <t>СК-10</t>
  </si>
  <si>
    <t>СК-11</t>
  </si>
  <si>
    <t>СК-12</t>
  </si>
  <si>
    <t>СК-13</t>
  </si>
  <si>
    <t>СК-14</t>
  </si>
  <si>
    <t>Белорусский язык (профессиональная лексика)</t>
  </si>
  <si>
    <t>/4-5</t>
  </si>
  <si>
    <t>/7</t>
  </si>
  <si>
    <t>/8</t>
  </si>
  <si>
    <t>/3</t>
  </si>
  <si>
    <t>С.Н.Пищов</t>
  </si>
  <si>
    <t>1.2</t>
  </si>
  <si>
    <t>1.3</t>
  </si>
  <si>
    <t>1.3.1</t>
  </si>
  <si>
    <t>1.3.2</t>
  </si>
  <si>
    <t>1.3.3</t>
  </si>
  <si>
    <t>1.3.4</t>
  </si>
  <si>
    <t>1.3.5</t>
  </si>
  <si>
    <t>1.4</t>
  </si>
  <si>
    <t>1.4.1</t>
  </si>
  <si>
    <t>1.4.2</t>
  </si>
  <si>
    <t>1.4.3</t>
  </si>
  <si>
    <t>1.4.4</t>
  </si>
  <si>
    <t>1.4.5</t>
  </si>
  <si>
    <t>1.4.6</t>
  </si>
  <si>
    <t>1.4.7</t>
  </si>
  <si>
    <t>1.5</t>
  </si>
  <si>
    <t>1.5.1</t>
  </si>
  <si>
    <t>1.5.2</t>
  </si>
  <si>
    <t>1.5.3</t>
  </si>
  <si>
    <t>1.6</t>
  </si>
  <si>
    <t>1.6.1</t>
  </si>
  <si>
    <t>1.6.2</t>
  </si>
  <si>
    <t>1.6.3</t>
  </si>
  <si>
    <t>1.6.4</t>
  </si>
  <si>
    <t>1.6.5</t>
  </si>
  <si>
    <t>1.7</t>
  </si>
  <si>
    <t>1.7.1</t>
  </si>
  <si>
    <t>1.7.2</t>
  </si>
  <si>
    <t>2.2</t>
  </si>
  <si>
    <t>2.2.1</t>
  </si>
  <si>
    <t>2.2.2</t>
  </si>
  <si>
    <t>2.3</t>
  </si>
  <si>
    <t>2.3.1</t>
  </si>
  <si>
    <t>2.3.2</t>
  </si>
  <si>
    <t>2.3.3</t>
  </si>
  <si>
    <t>2.3.4</t>
  </si>
  <si>
    <t>2.3.5</t>
  </si>
  <si>
    <t>2.4</t>
  </si>
  <si>
    <t>2.4.1</t>
  </si>
  <si>
    <t>2.4.2</t>
  </si>
  <si>
    <t>2.4.3</t>
  </si>
  <si>
    <t>2.5</t>
  </si>
  <si>
    <t>2.5.1</t>
  </si>
  <si>
    <t>2.5.2</t>
  </si>
  <si>
    <t>2.5.3</t>
  </si>
  <si>
    <t>2.8</t>
  </si>
  <si>
    <t>2.8.1</t>
  </si>
  <si>
    <t>2.8.2</t>
  </si>
  <si>
    <t>2.8.3</t>
  </si>
  <si>
    <t>Применять математические понятия и методы для анализа и решения задач, возникающих в сфере профессиональной деятельности</t>
  </si>
  <si>
    <t>Разрабатывать и выполнять графические изображения для проектно-сметной и другой документации с учетом требований Единой системы конструкторской документации</t>
  </si>
  <si>
    <t>Выбирать конструкционные материалы и формы элементов конструкций, расчетные схемы, производить расчеты технических конструкций и их элементов на прочность, устойчивость, жесткость</t>
  </si>
  <si>
    <t xml:space="preserve">Обладать навыками построения и расчета динамических моделей механизмов и машин </t>
  </si>
  <si>
    <t>Владеть основами расчета и рационального проектирования машин и элементов конструкций для обеспечения высокого уровня их надежности и работоспособности</t>
  </si>
  <si>
    <t>Использовать методы механики композиционных материалов, особенности структуры и механического поведения композиционных материалов при разработке процессов формообразования и прогнозировании свойств композиционных материалов</t>
  </si>
  <si>
    <t>1.4.6, 1.4.7</t>
  </si>
  <si>
    <t xml:space="preserve">Выбирать и эксплуатировать электротехнические, электронные, электроизмерительные устройства для управления производственными процессами, решать вопросы экономии электроэнергии </t>
  </si>
  <si>
    <t>Знать системы и закономерности построения основных норм взаимозаменяемости деталей машин и их соединений, основы выбора норм точности геометрических параметров при конструировании изделий, методов измерений, методик выбора средств измерений, методов и принципов стандартизации</t>
  </si>
  <si>
    <t>Проводить проектировочные расчеты аэродинамики, прочности и экономики проектируемой беспилотной техники</t>
  </si>
  <si>
    <t>Применять современные методы конструирования деталей и узлов беспилотной техники</t>
  </si>
  <si>
    <t>Применять знания и навыки, необходимые для создания и эффективного использования прогрессивных технологических процессов изготовления машин и агрегатов беспилотной техники, а также их испытаний с технико-экономической оценкой предлагаемых решений</t>
  </si>
  <si>
    <t>Применять основные методы защиты населения от влияния негативных факторов антропогенного, техногенного и естественного происхождения, принципы рационального природопользования и энергосбережения, обеспечивать здоровые и безопасные условия труда</t>
  </si>
  <si>
    <t>Разрабатывать и реализовывать мероприятия по предупреждению производственного травматизма и профессиональных заболеваний</t>
  </si>
  <si>
    <t>Владеть основами проектирования изделий из полимерных материалов, расчетов на жесткость, прочность, точность и надежность, оценки эффективности принимаемых конструктивных решений</t>
  </si>
  <si>
    <t>Владеть основами проектирования изделий из композиционных материалов, расчетов на жесткость, прочность, точность и надежность, оценки эффективности принимаемых конструктивных решений</t>
  </si>
  <si>
    <t>Применять программные средства ЭВМ для моделирования основных технологических процессов производства и обработки изделий из композиционных материалов, осуществлять их
оптимизацию по результатам моделирования</t>
  </si>
  <si>
    <t>Владеть основами расчета и конструирования специальных средств технологического оснащения для различных методов получения изделий из полимерных и композиционных материалов</t>
  </si>
  <si>
    <t>Выбирать и разрабатывать технологические процессы формообразования изделий из полимерных и композиционных материалов, рассчитывать технологические параметры процессов</t>
  </si>
  <si>
    <t>2.4.1, 2.4.2</t>
  </si>
  <si>
    <t>Выбирать и разрабатывать технологические процессы аддитивного синтеза, рассчитывать их технологические параметры</t>
  </si>
  <si>
    <t>Обладать знаниями по конструкции, составу управления и оборудования беспилотных летательных аппаратов, а также практическими навыками по составлению схем управления и регулирования работы оборудования</t>
  </si>
  <si>
    <t>Владеть знаниями в области двигателей, представляющих самостоятельные устройства, и в области силовых установок беспилотных летательных аппаратов, обеспечивающих их работу</t>
  </si>
  <si>
    <t>Владеть навыками разработки основной технической документации, связанной с профессиональной деятельностью с использованием стандартов, норм и правил</t>
  </si>
  <si>
    <t>БПК-2</t>
  </si>
  <si>
    <t>Применять базовые и научно-теоретические знания по общей, неорганической химии для решения теоретических и практических задач в профессиональной деятельности</t>
  </si>
  <si>
    <t>Ознакомительная</t>
  </si>
  <si>
    <t>Общеинженерная</t>
  </si>
  <si>
    <t>Конструкторско-технологическая</t>
  </si>
  <si>
    <t>Преддипломная</t>
  </si>
  <si>
    <t>СК-15</t>
  </si>
  <si>
    <t>СК-16</t>
  </si>
  <si>
    <t>СК-17</t>
  </si>
  <si>
    <t>1.4.4, 1.4.5</t>
  </si>
  <si>
    <t>Обладать способностью осуществлять поиск, критический анализ и синтез информации, применять системный подход для решения поставленных задач, осуществлять социальное взаимодействие и реализовывать свою роль в команде</t>
  </si>
  <si>
    <t>Владеть базовыми знаниями и навыками практической работы со средствами современных информационных технологий для проведения прикладных и фундаментальных исследований, хранения, обработки и представления информации, моделирования и компьютерного проектирования</t>
  </si>
  <si>
    <t>Владеть знаниями о теоретических и практических методах получения, преобразования, передачи и использования теплоты для выбора энергосберегающего теплотехнического оборудования и реализации эффективных режимов его эксплуатации</t>
  </si>
  <si>
    <t>Основы права</t>
  </si>
  <si>
    <t>Логика / Политология</t>
  </si>
  <si>
    <t>Модуль "Моделирование и расчет деталей беспилотных летательных аппаратов"</t>
  </si>
  <si>
    <t>По технологии и обработке металлов</t>
  </si>
  <si>
    <t>18 недель</t>
  </si>
  <si>
    <t>Конструкция и проектирование технологической оснастки для изделий из композиционных материалов</t>
  </si>
  <si>
    <t>10</t>
  </si>
  <si>
    <t>V курс</t>
  </si>
  <si>
    <t>10 семестр</t>
  </si>
  <si>
    <t>Основы информационных технологий***</t>
  </si>
  <si>
    <t>/50</t>
  </si>
  <si>
    <t>/26</t>
  </si>
  <si>
    <t>/24</t>
  </si>
  <si>
    <t>/2</t>
  </si>
  <si>
    <t>Иностранный язык***</t>
  </si>
  <si>
    <t>/142</t>
  </si>
  <si>
    <t>/96</t>
  </si>
  <si>
    <t>/4</t>
  </si>
  <si>
    <t>Философия и методология науки***</t>
  </si>
  <si>
    <t>/9</t>
  </si>
  <si>
    <t>/124</t>
  </si>
  <si>
    <t>/40</t>
  </si>
  <si>
    <t>/32</t>
  </si>
  <si>
    <t>УК-1,8</t>
  </si>
  <si>
    <t>VI. Магистерская диссертация</t>
  </si>
  <si>
    <t>1. Государственный экзамен
2. Защита магистерской диссертации</t>
  </si>
  <si>
    <t>6</t>
  </si>
  <si>
    <t>итоговая аттестация</t>
  </si>
  <si>
    <t>−</t>
  </si>
  <si>
    <t>//</t>
  </si>
  <si>
    <t>производственная практика</t>
  </si>
  <si>
    <t>Х</t>
  </si>
  <si>
    <t>экзаменационная сессия</t>
  </si>
  <si>
    <t>:</t>
  </si>
  <si>
    <t>каникулы</t>
  </si>
  <si>
    <t>=</t>
  </si>
  <si>
    <t>/</t>
  </si>
  <si>
    <t>учебная практика</t>
  </si>
  <si>
    <t>О</t>
  </si>
  <si>
    <t>теоретическое обучение</t>
  </si>
  <si>
    <t>Каникулы</t>
  </si>
  <si>
    <t>Итоговая аттестация</t>
  </si>
  <si>
    <t>Производственные практики</t>
  </si>
  <si>
    <t>Учебные практики</t>
  </si>
  <si>
    <t>Экзаменационные сессии</t>
  </si>
  <si>
    <t>Теоретическое обучение</t>
  </si>
  <si>
    <t>август</t>
  </si>
  <si>
    <t>июль</t>
  </si>
  <si>
    <t>июнь</t>
  </si>
  <si>
    <t>май</t>
  </si>
  <si>
    <t>апрель</t>
  </si>
  <si>
    <t>март</t>
  </si>
  <si>
    <t>февраль</t>
  </si>
  <si>
    <t>январь</t>
  </si>
  <si>
    <t>декабрь</t>
  </si>
  <si>
    <t>ноябрь</t>
  </si>
  <si>
    <t>октябрь</t>
  </si>
  <si>
    <t>сентябрь</t>
  </si>
  <si>
    <t>II. Сводные данные по бюджету времени (в неделях)</t>
  </si>
  <si>
    <t>Срок обучения: 5 лет</t>
  </si>
  <si>
    <t>Степень: Магистр</t>
  </si>
  <si>
    <t>Инженер. Технолог</t>
  </si>
  <si>
    <t>Квалификация:</t>
  </si>
  <si>
    <t>ПРИМЕРНЫЙ УЧЕБНЫЙ ПЛАН</t>
  </si>
  <si>
    <t>МИНИСТЕРСТВО ОБРАЗОВАНИЯ РЕСПУБЛИКИ БЕЛАРУСЬ</t>
  </si>
  <si>
    <t>магистерская диссертация</t>
  </si>
  <si>
    <t>Магистерская диссертация</t>
  </si>
  <si>
    <t>12</t>
  </si>
  <si>
    <t>Дифференцированный зачет.</t>
  </si>
  <si>
    <t>Интегрированная учебная дисциплина "Безопасность жизнедеятельности человека" включает вопросы защиты населения и объектов от чрезвычайных ситуаций природного и техногенного характера, радиационной безопасности, основ экологии, основ энергосбережения.</t>
  </si>
  <si>
    <t>***</t>
  </si>
  <si>
    <t>Конструирование и расчет изделий из композиционных материалов</t>
  </si>
  <si>
    <t>Курсовой проект по учебной дисциплине "Конструирование и расчет изделий из композиционных материалов"</t>
  </si>
  <si>
    <t>УПК-1</t>
  </si>
  <si>
    <t>УПК-2</t>
  </si>
  <si>
    <t>УПК-3</t>
  </si>
  <si>
    <t>УПК-4</t>
  </si>
  <si>
    <t>УК-1,5,6, УПК-3</t>
  </si>
  <si>
    <t>Модуль "Технология и проектирование беспилотной техники 1"</t>
  </si>
  <si>
    <t>Модуль "Технология и проектирование беспилотной техники 2"</t>
  </si>
  <si>
    <t>1.6.3, 1.6.4</t>
  </si>
  <si>
    <t>1.4.5, 1.4.7, 1.6.4, 2.2.1, 2.4.2, 2.4.4, 2.5.2, 2.9.7</t>
  </si>
  <si>
    <t>1.3.2, 2.9.5</t>
  </si>
  <si>
    <t>1.2, 2.9.3, 2.9.6</t>
  </si>
  <si>
    <t>1.2, 2.1.1, 2.9.3, 2.9.6</t>
  </si>
  <si>
    <t>1.4.5, 1.4.7, 1.6.4, 2.4.2, 2.4.4, 2.5.2</t>
  </si>
  <si>
    <t>1.1.3, 2.9.7</t>
  </si>
  <si>
    <t>СК-18</t>
  </si>
  <si>
    <t>СК-19</t>
  </si>
  <si>
    <t>СК-20</t>
  </si>
  <si>
    <t>УК-1,5,6,
СК-6</t>
  </si>
  <si>
    <t>УК-1,5,6,
СК-7</t>
  </si>
  <si>
    <t>УК-1,5,6,
СК-10</t>
  </si>
  <si>
    <t>2.4.3, 2.4.4</t>
  </si>
  <si>
    <t>2.4.5</t>
  </si>
  <si>
    <t>2.4.6</t>
  </si>
  <si>
    <t>2.5.1, 2.5.2</t>
  </si>
  <si>
    <t>2.6.3</t>
  </si>
  <si>
    <t>2.6.4</t>
  </si>
  <si>
    <t>2.6.5</t>
  </si>
  <si>
    <t>2.6.6</t>
  </si>
  <si>
    <t>2.9.4</t>
  </si>
  <si>
    <t>2.4.4</t>
  </si>
  <si>
    <t>2.9</t>
  </si>
  <si>
    <t>2.9.1</t>
  </si>
  <si>
    <t>2.9.2</t>
  </si>
  <si>
    <t>2.9.3</t>
  </si>
  <si>
    <t>2.9.5</t>
  </si>
  <si>
    <t>2.9.6</t>
  </si>
  <si>
    <t>2.9.7</t>
  </si>
  <si>
    <t>2.9.8</t>
  </si>
  <si>
    <t>Применять методы научного познания в исследовательской деятельности, генерировать и реализовывать инновационные идеи</t>
  </si>
  <si>
    <t>Решать профессиональные, научно-исследовательские и инновационные задачи на основе применения информационно-коммуникационных технологий</t>
  </si>
  <si>
    <t>Осуществлять коммуникации на иностранном языке в академической, научной и профессиональной среде для реализации научно-исследовательской и инновационной деятельности</t>
  </si>
  <si>
    <t>Обеспечивать коммуникации, проявлять лидерские навыки, быть способным к командообразованию и разработке стратегических целей и задач, толерантно воспринимать социальные, этнические, конфессиональные, культурные и иные различия</t>
  </si>
  <si>
    <t>Быть способным к саморазвитию и совершенствованию в профессиональной деятельности, развивать инновационную восприимчивость и способность к инновационной деятельности</t>
  </si>
  <si>
    <t>Проявлять инициативу и адаптироваться к изменениям в профессиональной деятельности, быть способным к прогнозированию условий реализации профессиональной деятельности и решению профессиональных задач в условиях неопределенности</t>
  </si>
  <si>
    <t>Использовать занятия физической культурой и спортом, физкультурно-оздоровительные и спортивно-массовые мероприятия для сохранения и укрепления здоровья, профилактики заболеваний</t>
  </si>
  <si>
    <t>Специальность: 7-07-0722-01 Проектирование и технология беспилотных
авиационных комплексов</t>
  </si>
  <si>
    <t>Продолжение примерного учебного плана по специальности 7-07-0722-01 "Проектирование и технология беспилотных авиационных комплексов", регистрационный №_________________________</t>
  </si>
  <si>
    <t>Разработан в качестве примера реализации образовательного стандарта по специальности 7-07-0722-01 "Проектирование и технология беспилотных авиационных комплексов".</t>
  </si>
  <si>
    <t>Общеобразовательные дисциплины "Философия и методология науки", "Иностранный язык", "Основы информационных технологий" включаются в перечень учебных дисциплин модуля «Дополнительные виды обучения» учебного плана и изучаются по желанию обучающихся.</t>
  </si>
  <si>
    <t>Применять знания в области законодательства и сертификации беспилотных летательных аппаратов в непосредственной профессиональной деятельности</t>
  </si>
  <si>
    <t>Владеть знаниями в области применения геоинформационных систем на беспилотных летательных аппаратах</t>
  </si>
  <si>
    <t>Проектировать основные агрегаты и системы беспилотной техники</t>
  </si>
  <si>
    <r>
      <t xml:space="preserve">Обладать способностью анализировать экономическую систему общества в ее динамике, законы ее функционирования и развития для понимания факторов возникновения и направлений развития </t>
    </r>
    <r>
      <rPr>
        <sz val="18"/>
        <rFont val="Arial"/>
        <family val="2"/>
        <charset val="204"/>
      </rPr>
      <t>социально-экономических систем, их способности удовлетворять потребности людей, выявлять факторы и механизмы политических и социально-экономических процессов, использовать инструменты экономического анализа для оценки политического процесса принятия экономических решений и результативности экономической политики</t>
    </r>
  </si>
  <si>
    <t>Использовать современные информационные технологии для решения типовых задач по проектированию, конструированию и производству объектов профессиональной деятельности</t>
  </si>
  <si>
    <t xml:space="preserve">Применять знания о конструкции беспилотной техники при ее разработке с учетом предъявляемых технических требований </t>
  </si>
  <si>
    <t>Использовать формы, приемы, методы и законы интеллектуальной познавательной деятельности в профессиональной сфере</t>
  </si>
  <si>
    <t>М.М.Байдун</t>
  </si>
  <si>
    <t>Применять знания о принципиальных схемах систем управления, исполнительных механизмах и рулевых приводах беспилотных летательных аппаратов</t>
  </si>
  <si>
    <t>Системное программное обеспечение беспилотных летательных аппаратов</t>
  </si>
  <si>
    <t>Основы разработки программного обеспечения беспилотных летательных аппаратов</t>
  </si>
  <si>
    <t>2.6.7</t>
  </si>
  <si>
    <t>2.6.8</t>
  </si>
  <si>
    <t>УК-2,БПК-2</t>
  </si>
  <si>
    <t>Применять знания об основных видах радиоэлектронного оборудования беспилотных летательных аппаратов, их параметрах и принципах действия</t>
  </si>
  <si>
    <t>СК-21</t>
  </si>
  <si>
    <t>СК-22</t>
  </si>
  <si>
    <t>Владеть системами слежения за объектами инфраструктур и специализированным оборудованием беспилотных летательных аппаратов в зависимости от его назначения</t>
  </si>
  <si>
    <t>Применять знания о конструкционных и инструментальных материалах, их составах, маркировке, технологиях производства и обработки, структуре и свойствах при проектировании и производстве беспилотной техники</t>
  </si>
  <si>
    <t>УК-15
/УК-12</t>
  </si>
  <si>
    <t>Применять алгоритмические и программные решения в области системного программного обеспечения, включая программные реализации систем с параллельной обработкой данных и высокопроизводительных систем</t>
  </si>
  <si>
    <t>Использовать в разработке программных продуктов беспилотных летательных аппаратов методы конструирования программного обеспечения, оценки сложности алгоритмов и их практической реализации</t>
  </si>
  <si>
    <t>Применять знания о полимерных и композиционных материалах, их компонентах, технологии получения, структуре и свойствах при производстве беспилотной техники</t>
  </si>
  <si>
    <t>Владеть знаниями о физических и физико-химических явлениях, сопровождающих процессы получения, обработки, эксплуатации и переработки полимерных и композиционных материалов, используемых в производстве беспилотной техники</t>
  </si>
  <si>
    <t>Применять основные законы и теории классической и современной физики для решения профессиональных задач</t>
  </si>
  <si>
    <t>Владеть основными теоретическими положениями кинематики и динамики для понимания принципов устройства механизмов и машин и их аналитического исследования при решении профессиональных задач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</si>
</sst>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 x14ac:knownFonts="1">
    <font>
      <sz val="11"/>
      <color theme="1"/>
      <name val="Calibri"/>
      <family val="2"/>
      <charset val="204"/>
      <scheme val="minor"/>
    </font>
    <font>
      <sz val="12"/>
      <name val="Arial Narrow"/>
      <family val="2"/>
      <charset val="204"/>
    </font>
    <font>
      <sz val="16"/>
      <name val="Arial Narrow"/>
      <family val="2"/>
      <charset val="204"/>
    </font>
    <font>
      <sz val="15"/>
      <name val="Arial Narrow"/>
      <family val="2"/>
      <charset val="204"/>
    </font>
    <font>
      <sz val="12"/>
      <color indexed="10"/>
      <name val="Arial Narrow"/>
      <family val="2"/>
      <charset val="204"/>
    </font>
    <font>
      <sz val="10"/>
      <color indexed="10"/>
      <name val="Arial Narrow"/>
      <family val="2"/>
      <charset val="204"/>
    </font>
    <font>
      <sz val="18"/>
      <name val="Arial"/>
      <family val="2"/>
      <charset val="204"/>
    </font>
    <font>
      <sz val="20"/>
      <name val="Arial"/>
      <family val="2"/>
      <charset val="204"/>
    </font>
    <font>
      <sz val="16"/>
      <name val="Arial"/>
      <family val="2"/>
      <charset val="204"/>
    </font>
    <font>
      <b/>
      <sz val="18"/>
      <name val="Arial"/>
      <family val="2"/>
      <charset val="204"/>
    </font>
    <font>
      <vertAlign val="superscript"/>
      <sz val="18"/>
      <name val="Arial"/>
      <family val="2"/>
      <charset val="204"/>
    </font>
    <font>
      <sz val="17"/>
      <name val="Arial"/>
      <family val="2"/>
      <charset val="204"/>
    </font>
    <font>
      <sz val="17"/>
      <name val="Arial Narrow"/>
      <family val="2"/>
      <charset val="204"/>
    </font>
    <font>
      <b/>
      <sz val="20"/>
      <name val="Arial"/>
      <family val="2"/>
      <charset val="204"/>
    </font>
    <font>
      <sz val="18"/>
      <name val="Arial Narrow"/>
      <family val="2"/>
      <charset val="204"/>
    </font>
    <font>
      <b/>
      <sz val="18"/>
      <name val="Arial Narrow"/>
      <family val="2"/>
      <charset val="204"/>
    </font>
    <font>
      <b/>
      <sz val="22"/>
      <name val="Arial"/>
      <family val="2"/>
      <charset val="204"/>
    </font>
    <font>
      <sz val="10"/>
      <name val="Arial Narrow"/>
      <family val="2"/>
      <charset val="204"/>
    </font>
    <font>
      <b/>
      <sz val="12"/>
      <name val="Arial Narrow"/>
      <family val="2"/>
      <charset val="204"/>
    </font>
    <font>
      <sz val="12"/>
      <color rgb="FF008080"/>
      <name val="Arial Narrow"/>
      <family val="2"/>
      <charset val="204"/>
    </font>
    <font>
      <b/>
      <sz val="18"/>
      <color theme="0"/>
      <name val="Arial"/>
      <family val="2"/>
      <charset val="204"/>
    </font>
    <font>
      <sz val="11"/>
      <name val="Calibri"/>
      <family val="2"/>
      <charset val="204"/>
      <scheme val="minor"/>
    </font>
    <font>
      <sz val="22"/>
      <name val="Arial"/>
      <family val="2"/>
      <charset val="204"/>
    </font>
    <font>
      <b/>
      <sz val="22"/>
      <name val="Arial Narrow"/>
      <family val="2"/>
      <charset val="204"/>
    </font>
    <font>
      <sz val="22"/>
      <name val="Arial Narrow"/>
      <family val="2"/>
      <charset val="204"/>
    </font>
    <font>
      <b/>
      <sz val="24"/>
      <name val="Arial"/>
      <family val="2"/>
      <charset val="204"/>
    </font>
    <font>
      <sz val="20"/>
      <name val="Arial Narrow"/>
      <family val="2"/>
      <charset val="204"/>
    </font>
    <font>
      <vertAlign val="superscript"/>
      <sz val="20"/>
      <name val="Arial"/>
      <family val="2"/>
      <charset val="204"/>
    </font>
    <font>
      <sz val="18"/>
      <color rgb="FFFF0000"/>
      <name val="Arial"/>
      <family val="2"/>
      <charset val="204"/>
    </font>
    <font>
      <sz val="12"/>
      <color rgb="FFFF0000"/>
      <name val="Arial Narrow"/>
      <family val="2"/>
      <charset val="204"/>
    </font>
    <font>
      <sz val="24"/>
      <name val="Arial"/>
      <family val="2"/>
      <charset val="204"/>
    </font>
    <font>
      <b/>
      <sz val="28"/>
      <name val="Arial"/>
      <family val="2"/>
      <charset val="204"/>
    </font>
    <font>
      <sz val="28"/>
      <name val="Arial"/>
      <family val="2"/>
      <charset val="204"/>
    </font>
    <font>
      <b/>
      <sz val="20"/>
      <name val="Arial Narrow"/>
      <family val="2"/>
      <charset val="204"/>
    </font>
    <font>
      <sz val="15"/>
      <name val="Arial"/>
      <family val="2"/>
      <charset val="204"/>
    </font>
    <font>
      <sz val="18"/>
      <name val="Calibri"/>
      <family val="2"/>
      <charset val="204"/>
      <scheme val="minor"/>
    </font>
    <font>
      <sz val="2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8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double">
        <color auto="1"/>
      </top>
      <bottom style="double">
        <color auto="1"/>
      </bottom>
      <diagonal/>
    </border>
    <border>
      <left/>
      <right style="hair">
        <color auto="1"/>
      </right>
      <top style="double">
        <color auto="1"/>
      </top>
      <bottom style="double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indexed="64"/>
      </bottom>
      <diagonal/>
    </border>
    <border>
      <left style="double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double">
        <color auto="1"/>
      </right>
      <top style="hair">
        <color auto="1"/>
      </top>
      <bottom/>
      <diagonal/>
    </border>
    <border>
      <left style="double">
        <color auto="1"/>
      </left>
      <right style="hair">
        <color auto="1"/>
      </right>
      <top style="double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/>
      <top style="hair">
        <color auto="1"/>
      </top>
      <bottom style="double">
        <color indexed="64"/>
      </bottom>
      <diagonal/>
    </border>
    <border>
      <left/>
      <right style="hair">
        <color auto="1"/>
      </right>
      <top style="hair">
        <color auto="1"/>
      </top>
      <bottom style="double">
        <color indexed="64"/>
      </bottom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double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double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indexed="64"/>
      </bottom>
      <diagonal/>
    </border>
    <border>
      <left style="hair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double">
        <color auto="1"/>
      </left>
      <right/>
      <top/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double">
        <color auto="1"/>
      </right>
      <top style="hair">
        <color auto="1"/>
      </top>
      <bottom/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auto="1"/>
      </left>
      <right style="hair">
        <color auto="1"/>
      </right>
      <top style="double">
        <color auto="1"/>
      </top>
      <bottom/>
      <diagonal/>
    </border>
    <border>
      <left style="hair">
        <color auto="1"/>
      </left>
      <right style="hair">
        <color auto="1"/>
      </right>
      <top style="double">
        <color auto="1"/>
      </top>
      <bottom/>
      <diagonal/>
    </border>
    <border>
      <left style="hair">
        <color auto="1"/>
      </left>
      <right/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23"/>
      </left>
      <right style="thin">
        <color indexed="23"/>
      </right>
      <top style="double">
        <color indexed="23"/>
      </top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 style="double">
        <color indexed="23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double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/>
      <bottom/>
      <diagonal/>
    </border>
    <border>
      <left style="hair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double">
        <color auto="1"/>
      </left>
      <right style="hair">
        <color auto="1"/>
      </right>
      <top style="thin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double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indexed="64"/>
      </bottom>
      <diagonal/>
    </border>
    <border>
      <left style="hair">
        <color auto="1"/>
      </left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indexed="64"/>
      </bottom>
      <diagonal/>
    </border>
    <border>
      <left style="hair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double">
        <color auto="1"/>
      </top>
      <bottom/>
      <diagonal/>
    </border>
    <border>
      <left style="hair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hair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/>
      <bottom style="double">
        <color indexed="64"/>
      </bottom>
      <diagonal/>
    </border>
    <border>
      <left style="double">
        <color auto="1"/>
      </left>
      <right style="hair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/>
      <top style="double">
        <color auto="1"/>
      </top>
      <bottom style="thin">
        <color auto="1"/>
      </bottom>
      <diagonal/>
    </border>
    <border>
      <left/>
      <right style="hair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indexed="64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 style="thin">
        <color auto="1"/>
      </left>
      <right style="double">
        <color indexed="64"/>
      </right>
      <top/>
      <bottom/>
      <diagonal/>
    </border>
    <border>
      <left style="hair">
        <color auto="1"/>
      </left>
      <right/>
      <top/>
      <bottom style="double">
        <color auto="1"/>
      </bottom>
      <diagonal/>
    </border>
    <border>
      <left style="double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</borders>
  <cellStyleXfs count="1">
    <xf numFmtId="0" fontId="0" fillId="0" borderId="0"/>
  </cellStyleXfs>
  <cellXfs count="750">
    <xf numFmtId="0" fontId="0" fillId="0" borderId="0" xfId="0"/>
    <xf numFmtId="0" fontId="6" fillId="0" borderId="0" xfId="0" applyFont="1" applyFill="1"/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vertical="top"/>
    </xf>
    <xf numFmtId="49" fontId="6" fillId="0" borderId="0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 applyAlignment="1" applyProtection="1">
      <alignment vertical="center"/>
      <protection locked="0"/>
    </xf>
    <xf numFmtId="0" fontId="4" fillId="0" borderId="0" xfId="0" applyFont="1" applyFill="1" applyProtection="1">
      <protection locked="0"/>
    </xf>
    <xf numFmtId="49" fontId="7" fillId="0" borderId="0" xfId="0" applyNumberFormat="1" applyFont="1" applyFill="1" applyBorder="1" applyAlignment="1" applyProtection="1">
      <alignment vertical="center"/>
      <protection locked="0"/>
    </xf>
    <xf numFmtId="0" fontId="7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Protection="1">
      <protection locked="0"/>
    </xf>
    <xf numFmtId="0" fontId="6" fillId="0" borderId="0" xfId="0" applyFont="1" applyFill="1" applyProtection="1">
      <protection locked="0"/>
    </xf>
    <xf numFmtId="0" fontId="6" fillId="0" borderId="0" xfId="0" applyFont="1" applyFill="1" applyBorder="1" applyAlignment="1" applyProtection="1">
      <alignment horizontal="left" vertical="center"/>
      <protection locked="0"/>
    </xf>
    <xf numFmtId="0" fontId="1" fillId="0" borderId="0" xfId="0" applyFont="1" applyFill="1" applyAlignment="1" applyProtection="1">
      <protection locked="0"/>
    </xf>
    <xf numFmtId="0" fontId="2" fillId="0" borderId="0" xfId="0" applyFont="1" applyFill="1" applyProtection="1">
      <protection locked="0"/>
    </xf>
    <xf numFmtId="0" fontId="18" fillId="0" borderId="0" xfId="0" applyFont="1" applyFill="1" applyProtection="1">
      <protection locked="0"/>
    </xf>
    <xf numFmtId="0" fontId="17" fillId="0" borderId="0" xfId="0" applyFont="1" applyFill="1" applyProtection="1">
      <protection locked="0"/>
    </xf>
    <xf numFmtId="0" fontId="14" fillId="0" borderId="0" xfId="0" applyFont="1" applyFill="1" applyProtection="1">
      <protection locked="0"/>
    </xf>
    <xf numFmtId="0" fontId="14" fillId="0" borderId="0" xfId="0" applyFont="1" applyFill="1" applyAlignment="1" applyProtection="1">
      <alignment horizontal="center"/>
      <protection locked="0"/>
    </xf>
    <xf numFmtId="0" fontId="6" fillId="0" borderId="0" xfId="0" applyFont="1" applyFill="1" applyAlignment="1">
      <alignment horizontal="center"/>
    </xf>
    <xf numFmtId="0" fontId="1" fillId="0" borderId="0" xfId="0" applyFont="1" applyFill="1" applyAlignment="1" applyProtection="1">
      <alignment vertical="center"/>
      <protection locked="0"/>
    </xf>
    <xf numFmtId="0" fontId="1" fillId="0" borderId="0" xfId="0" applyFont="1" applyFill="1" applyBorder="1" applyProtection="1">
      <protection locked="0"/>
    </xf>
    <xf numFmtId="0" fontId="3" fillId="0" borderId="0" xfId="0" applyFont="1" applyFill="1" applyProtection="1">
      <protection locked="0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justify" vertical="center" wrapText="1"/>
    </xf>
    <xf numFmtId="0" fontId="1" fillId="0" borderId="0" xfId="0" applyFont="1" applyFill="1" applyAlignment="1" applyProtection="1">
      <alignment horizontal="center"/>
      <protection locked="0"/>
    </xf>
    <xf numFmtId="0" fontId="19" fillId="0" borderId="0" xfId="0" applyFont="1" applyFill="1" applyProtection="1">
      <protection locked="0"/>
    </xf>
    <xf numFmtId="0" fontId="4" fillId="0" borderId="0" xfId="0" applyFont="1" applyFill="1" applyAlignment="1" applyProtection="1">
      <alignment horizontal="center"/>
      <protection locked="0"/>
    </xf>
    <xf numFmtId="0" fontId="5" fillId="0" borderId="0" xfId="0" applyFont="1" applyFill="1" applyProtection="1">
      <protection locked="0"/>
    </xf>
    <xf numFmtId="0" fontId="14" fillId="0" borderId="0" xfId="0" applyFont="1" applyFill="1" applyAlignment="1" applyProtection="1">
      <alignment horizontal="left"/>
      <protection locked="0"/>
    </xf>
    <xf numFmtId="0" fontId="6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vertical="center" wrapText="1"/>
    </xf>
    <xf numFmtId="49" fontId="12" fillId="0" borderId="0" xfId="0" applyNumberFormat="1" applyFont="1" applyBorder="1" applyAlignment="1">
      <alignment horizontal="center" vertical="center" wrapText="1"/>
    </xf>
    <xf numFmtId="0" fontId="12" fillId="0" borderId="0" xfId="0" applyFont="1" applyBorder="1"/>
    <xf numFmtId="0" fontId="1" fillId="2" borderId="0" xfId="0" applyFont="1" applyFill="1" applyProtection="1">
      <protection locked="0"/>
    </xf>
    <xf numFmtId="0" fontId="14" fillId="0" borderId="60" xfId="0" applyFont="1" applyFill="1" applyBorder="1" applyProtection="1"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49" fontId="6" fillId="0" borderId="0" xfId="0" applyNumberFormat="1" applyFont="1" applyFill="1" applyBorder="1" applyAlignment="1" applyProtection="1">
      <alignment horizontal="center" vertical="center"/>
      <protection locked="0"/>
    </xf>
    <xf numFmtId="0" fontId="22" fillId="0" borderId="0" xfId="0" applyFont="1" applyFill="1" applyAlignment="1" applyProtection="1">
      <alignment horizontal="left" vertical="center"/>
      <protection locked="0"/>
    </xf>
    <xf numFmtId="0" fontId="23" fillId="0" borderId="0" xfId="0" applyFont="1" applyFill="1" applyAlignment="1" applyProtection="1">
      <protection locked="0"/>
    </xf>
    <xf numFmtId="0" fontId="7" fillId="0" borderId="0" xfId="0" applyFont="1" applyFill="1" applyProtection="1">
      <protection locked="0"/>
    </xf>
    <xf numFmtId="0" fontId="7" fillId="0" borderId="0" xfId="0" applyFont="1" applyFill="1" applyAlignment="1" applyProtection="1">
      <alignment vertical="center"/>
      <protection locked="0"/>
    </xf>
    <xf numFmtId="49" fontId="22" fillId="0" borderId="0" xfId="0" applyNumberFormat="1" applyFont="1" applyFill="1" applyAlignment="1" applyProtection="1">
      <alignment horizontal="left" vertical="center"/>
      <protection locked="0"/>
    </xf>
    <xf numFmtId="49" fontId="22" fillId="0" borderId="0" xfId="0" applyNumberFormat="1" applyFont="1" applyFill="1" applyAlignment="1" applyProtection="1">
      <alignment vertical="center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49" fontId="7" fillId="0" borderId="0" xfId="0" applyNumberFormat="1" applyFont="1" applyFill="1" applyAlignment="1" applyProtection="1">
      <alignment horizontal="center" vertical="center"/>
      <protection locked="0"/>
    </xf>
    <xf numFmtId="0" fontId="7" fillId="0" borderId="0" xfId="0" applyFont="1" applyFill="1" applyAlignment="1" applyProtection="1">
      <alignment horizontal="center" vertical="center" wrapText="1"/>
      <protection locked="0"/>
    </xf>
    <xf numFmtId="0" fontId="24" fillId="0" borderId="0" xfId="0" applyFont="1" applyFill="1" applyProtection="1">
      <protection locked="0"/>
    </xf>
    <xf numFmtId="0" fontId="7" fillId="0" borderId="0" xfId="0" applyFont="1" applyFill="1" applyAlignment="1" applyProtection="1">
      <alignment horizontal="center"/>
      <protection locked="0"/>
    </xf>
    <xf numFmtId="0" fontId="7" fillId="0" borderId="0" xfId="0" applyFont="1" applyFill="1" applyAlignment="1" applyProtection="1">
      <alignment horizontal="left" vertical="center"/>
      <protection locked="0"/>
    </xf>
    <xf numFmtId="0" fontId="16" fillId="0" borderId="0" xfId="0" applyFont="1" applyFill="1" applyAlignment="1" applyProtection="1">
      <alignment horizontal="center" vertical="center"/>
      <protection locked="0"/>
    </xf>
    <xf numFmtId="0" fontId="25" fillId="0" borderId="0" xfId="0" applyFont="1" applyFill="1" applyAlignment="1" applyProtection="1">
      <alignment horizontal="center"/>
      <protection locked="0"/>
    </xf>
    <xf numFmtId="0" fontId="7" fillId="0" borderId="0" xfId="0" applyFont="1" applyFill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left" vertical="center"/>
      <protection locked="0"/>
    </xf>
    <xf numFmtId="0" fontId="26" fillId="0" borderId="0" xfId="0" applyFont="1" applyFill="1" applyAlignment="1" applyProtection="1">
      <alignment horizontal="left"/>
      <protection locked="0"/>
    </xf>
    <xf numFmtId="0" fontId="6" fillId="0" borderId="0" xfId="0" applyFont="1" applyBorder="1" applyAlignment="1">
      <alignment horizontal="justify" vertical="center" wrapText="1"/>
    </xf>
    <xf numFmtId="0" fontId="27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top"/>
    </xf>
    <xf numFmtId="0" fontId="26" fillId="0" borderId="0" xfId="0" applyFont="1" applyFill="1" applyProtection="1">
      <protection locked="0"/>
    </xf>
    <xf numFmtId="0" fontId="29" fillId="0" borderId="0" xfId="0" applyFont="1" applyFill="1" applyProtection="1">
      <protection locked="0"/>
    </xf>
    <xf numFmtId="0" fontId="28" fillId="0" borderId="0" xfId="0" applyFont="1" applyFill="1"/>
    <xf numFmtId="0" fontId="6" fillId="0" borderId="109" xfId="0" applyFont="1" applyFill="1" applyBorder="1" applyAlignment="1" applyProtection="1">
      <alignment horizontal="right" vertical="center"/>
      <protection locked="0"/>
    </xf>
    <xf numFmtId="0" fontId="10" fillId="0" borderId="109" xfId="0" applyFont="1" applyFill="1" applyBorder="1" applyAlignment="1" applyProtection="1">
      <alignment horizontal="left" vertical="center"/>
      <protection locked="0"/>
    </xf>
    <xf numFmtId="0" fontId="10" fillId="0" borderId="109" xfId="0" applyFont="1" applyFill="1" applyBorder="1" applyAlignment="1" applyProtection="1">
      <alignment horizontal="center" vertical="center"/>
      <protection locked="0"/>
    </xf>
    <xf numFmtId="0" fontId="3" fillId="0" borderId="144" xfId="0" applyFont="1" applyFill="1" applyBorder="1" applyProtection="1">
      <protection locked="0"/>
    </xf>
    <xf numFmtId="0" fontId="3" fillId="0" borderId="29" xfId="0" applyFont="1" applyFill="1" applyBorder="1" applyProtection="1">
      <protection locked="0"/>
    </xf>
    <xf numFmtId="0" fontId="1" fillId="0" borderId="54" xfId="0" applyFont="1" applyFill="1" applyBorder="1" applyProtection="1">
      <protection locked="0"/>
    </xf>
    <xf numFmtId="0" fontId="1" fillId="0" borderId="88" xfId="0" applyFont="1" applyFill="1" applyBorder="1" applyProtection="1">
      <protection locked="0"/>
    </xf>
    <xf numFmtId="0" fontId="1" fillId="0" borderId="109" xfId="0" applyFont="1" applyFill="1" applyBorder="1" applyProtection="1">
      <protection locked="0"/>
    </xf>
    <xf numFmtId="0" fontId="1" fillId="0" borderId="89" xfId="0" applyFont="1" applyFill="1" applyBorder="1" applyProtection="1">
      <protection locked="0"/>
    </xf>
    <xf numFmtId="0" fontId="6" fillId="0" borderId="90" xfId="0" applyFont="1" applyFill="1" applyBorder="1" applyAlignment="1" applyProtection="1">
      <alignment horizontal="right" vertical="center"/>
      <protection locked="0"/>
    </xf>
    <xf numFmtId="0" fontId="6" fillId="0" borderId="88" xfId="0" applyFont="1" applyFill="1" applyBorder="1" applyAlignment="1" applyProtection="1">
      <alignment horizontal="right" vertical="center"/>
      <protection locked="0"/>
    </xf>
    <xf numFmtId="0" fontId="6" fillId="0" borderId="5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 applyProtection="1">
      <alignment horizontal="left" vertical="center" wrapText="1"/>
      <protection locked="0"/>
    </xf>
    <xf numFmtId="49" fontId="6" fillId="0" borderId="5" xfId="0" applyNumberFormat="1" applyFont="1" applyFill="1" applyBorder="1" applyAlignment="1" applyProtection="1">
      <alignment horizontal="center" vertical="center"/>
      <protection locked="0"/>
    </xf>
    <xf numFmtId="0" fontId="7" fillId="0" borderId="5" xfId="0" applyFont="1" applyFill="1" applyBorder="1" applyAlignment="1" applyProtection="1">
      <alignment horizontal="left" vertical="center" wrapText="1"/>
      <protection locked="0"/>
    </xf>
    <xf numFmtId="1" fontId="6" fillId="0" borderId="0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 vertical="center" wrapText="1"/>
    </xf>
    <xf numFmtId="1" fontId="20" fillId="0" borderId="109" xfId="0" applyNumberFormat="1" applyFont="1" applyFill="1" applyBorder="1" applyAlignment="1" applyProtection="1">
      <alignment horizontal="center" vertical="center" wrapText="1"/>
    </xf>
    <xf numFmtId="1" fontId="9" fillId="0" borderId="109" xfId="0" applyNumberFormat="1" applyFont="1" applyFill="1" applyBorder="1" applyAlignment="1" applyProtection="1">
      <alignment horizontal="center" vertical="center" wrapText="1"/>
    </xf>
    <xf numFmtId="1" fontId="20" fillId="0" borderId="88" xfId="0" applyNumberFormat="1" applyFont="1" applyFill="1" applyBorder="1" applyAlignment="1" applyProtection="1">
      <alignment horizontal="center" vertical="center" wrapText="1"/>
    </xf>
    <xf numFmtId="1" fontId="20" fillId="0" borderId="90" xfId="0" applyNumberFormat="1" applyFont="1" applyFill="1" applyBorder="1" applyAlignment="1" applyProtection="1">
      <alignment horizontal="center" vertical="center" wrapText="1"/>
    </xf>
    <xf numFmtId="1" fontId="20" fillId="0" borderId="85" xfId="0" applyNumberFormat="1" applyFont="1" applyFill="1" applyBorder="1" applyAlignment="1" applyProtection="1">
      <alignment horizontal="center" vertical="center" wrapText="1"/>
    </xf>
    <xf numFmtId="1" fontId="20" fillId="0" borderId="89" xfId="0" applyNumberFormat="1" applyFont="1" applyFill="1" applyBorder="1" applyAlignment="1" applyProtection="1">
      <alignment horizontal="center" vertical="center" wrapText="1"/>
    </xf>
    <xf numFmtId="0" fontId="20" fillId="0" borderId="88" xfId="0" applyFont="1" applyFill="1" applyBorder="1" applyAlignment="1" applyProtection="1">
      <alignment horizontal="center" vertical="center"/>
      <protection locked="0"/>
    </xf>
    <xf numFmtId="0" fontId="20" fillId="0" borderId="109" xfId="0" applyFont="1" applyFill="1" applyBorder="1" applyAlignment="1" applyProtection="1">
      <alignment horizontal="center" vertical="center"/>
      <protection locked="0"/>
    </xf>
    <xf numFmtId="1" fontId="20" fillId="0" borderId="89" xfId="0" applyNumberFormat="1" applyFont="1" applyFill="1" applyBorder="1" applyAlignment="1" applyProtection="1">
      <alignment horizontal="center" vertical="center"/>
      <protection locked="0"/>
    </xf>
    <xf numFmtId="0" fontId="6" fillId="0" borderId="90" xfId="0" applyFont="1" applyFill="1" applyBorder="1" applyAlignment="1" applyProtection="1">
      <alignment horizontal="center" vertical="center"/>
      <protection locked="0"/>
    </xf>
    <xf numFmtId="0" fontId="7" fillId="0" borderId="86" xfId="0" applyFont="1" applyFill="1" applyBorder="1" applyAlignment="1" applyProtection="1">
      <alignment horizontal="center" vertical="center" wrapText="1"/>
      <protection locked="0"/>
    </xf>
    <xf numFmtId="0" fontId="6" fillId="0" borderId="109" xfId="0" applyFont="1" applyFill="1" applyBorder="1" applyAlignment="1" applyProtection="1">
      <alignment horizontal="center" vertical="center"/>
      <protection locked="0"/>
    </xf>
    <xf numFmtId="0" fontId="6" fillId="0" borderId="85" xfId="0" applyFont="1" applyFill="1" applyBorder="1" applyAlignment="1" applyProtection="1">
      <alignment horizontal="center" vertical="center"/>
      <protection locked="0"/>
    </xf>
    <xf numFmtId="0" fontId="7" fillId="0" borderId="93" xfId="0" applyFont="1" applyFill="1" applyBorder="1" applyAlignment="1" applyProtection="1">
      <alignment horizontal="center" vertical="center" wrapText="1"/>
      <protection locked="0"/>
    </xf>
    <xf numFmtId="49" fontId="22" fillId="0" borderId="0" xfId="0" applyNumberFormat="1" applyFont="1" applyFill="1" applyBorder="1" applyAlignment="1" applyProtection="1">
      <alignment vertical="center"/>
      <protection locked="0"/>
    </xf>
    <xf numFmtId="0" fontId="22" fillId="0" borderId="0" xfId="0" applyFont="1" applyFill="1" applyBorder="1" applyAlignment="1" applyProtection="1">
      <alignment vertical="center"/>
      <protection locked="0"/>
    </xf>
    <xf numFmtId="0" fontId="7" fillId="0" borderId="0" xfId="0" applyFont="1" applyFill="1" applyAlignment="1" applyProtection="1">
      <alignment horizontal="left"/>
      <protection locked="0"/>
    </xf>
    <xf numFmtId="0" fontId="7" fillId="0" borderId="72" xfId="0" applyFont="1" applyFill="1" applyBorder="1" applyAlignment="1" applyProtection="1">
      <alignment horizontal="center" vertical="center"/>
      <protection locked="0"/>
    </xf>
    <xf numFmtId="49" fontId="13" fillId="0" borderId="72" xfId="0" applyNumberFormat="1" applyFont="1" applyFill="1" applyBorder="1" applyAlignment="1" applyProtection="1">
      <alignment horizontal="center" vertical="center"/>
      <protection locked="0"/>
    </xf>
    <xf numFmtId="49" fontId="7" fillId="0" borderId="0" xfId="0" applyNumberFormat="1" applyFont="1" applyFill="1" applyBorder="1" applyAlignment="1" applyProtection="1">
      <alignment horizontal="left" vertical="center"/>
      <protection locked="0"/>
    </xf>
    <xf numFmtId="0" fontId="13" fillId="0" borderId="72" xfId="0" applyFont="1" applyFill="1" applyBorder="1" applyAlignment="1" applyProtection="1">
      <alignment horizontal="center" vertical="center"/>
      <protection locked="0"/>
    </xf>
    <xf numFmtId="0" fontId="7" fillId="0" borderId="93" xfId="0" applyFont="1" applyFill="1" applyBorder="1" applyAlignment="1" applyProtection="1">
      <alignment horizontal="center" vertical="center"/>
      <protection locked="0"/>
    </xf>
    <xf numFmtId="0" fontId="7" fillId="0" borderId="93" xfId="0" applyNumberFormat="1" applyFont="1" applyFill="1" applyBorder="1" applyAlignment="1" applyProtection="1">
      <alignment horizontal="center" vertical="center"/>
      <protection locked="0"/>
    </xf>
    <xf numFmtId="0" fontId="26" fillId="0" borderId="99" xfId="0" applyNumberFormat="1" applyFont="1" applyFill="1" applyBorder="1" applyAlignment="1" applyProtection="1">
      <alignment horizontal="center" vertical="center"/>
      <protection locked="0"/>
    </xf>
    <xf numFmtId="0" fontId="26" fillId="0" borderId="98" xfId="0" applyNumberFormat="1" applyFont="1" applyFill="1" applyBorder="1" applyAlignment="1" applyProtection="1">
      <alignment horizontal="center" vertical="center"/>
      <protection locked="0"/>
    </xf>
    <xf numFmtId="0" fontId="26" fillId="0" borderId="97" xfId="0" applyNumberFormat="1" applyFont="1" applyFill="1" applyBorder="1" applyAlignment="1" applyProtection="1">
      <alignment horizontal="center" vertical="center"/>
      <protection locked="0"/>
    </xf>
    <xf numFmtId="0" fontId="26" fillId="0" borderId="70" xfId="0" applyNumberFormat="1" applyFont="1" applyFill="1" applyBorder="1" applyAlignment="1" applyProtection="1">
      <alignment horizontal="center" vertical="center"/>
      <protection locked="0"/>
    </xf>
    <xf numFmtId="0" fontId="26" fillId="0" borderId="69" xfId="0" applyNumberFormat="1" applyFont="1" applyFill="1" applyBorder="1" applyAlignment="1" applyProtection="1">
      <alignment horizontal="center" vertical="center"/>
      <protection locked="0"/>
    </xf>
    <xf numFmtId="0" fontId="26" fillId="0" borderId="68" xfId="0" applyNumberFormat="1" applyFont="1" applyFill="1" applyBorder="1" applyAlignment="1" applyProtection="1">
      <alignment horizontal="center" vertical="center"/>
      <protection locked="0"/>
    </xf>
    <xf numFmtId="0" fontId="26" fillId="0" borderId="79" xfId="0" applyNumberFormat="1" applyFont="1" applyFill="1" applyBorder="1" applyAlignment="1" applyProtection="1">
      <alignment horizontal="center" vertical="center"/>
      <protection locked="0"/>
    </xf>
    <xf numFmtId="0" fontId="26" fillId="0" borderId="81" xfId="0" applyNumberFormat="1" applyFont="1" applyFill="1" applyBorder="1" applyAlignment="1" applyProtection="1">
      <alignment horizontal="center" vertical="center"/>
      <protection locked="0"/>
    </xf>
    <xf numFmtId="0" fontId="26" fillId="0" borderId="80" xfId="0" applyNumberFormat="1" applyFont="1" applyFill="1" applyBorder="1" applyAlignment="1" applyProtection="1">
      <alignment horizontal="center" vertical="center"/>
      <protection locked="0"/>
    </xf>
    <xf numFmtId="0" fontId="7" fillId="0" borderId="94" xfId="0" applyFont="1" applyFill="1" applyBorder="1" applyAlignment="1" applyProtection="1">
      <alignment horizontal="left" vertical="center" wrapText="1"/>
      <protection locked="0"/>
    </xf>
    <xf numFmtId="0" fontId="26" fillId="0" borderId="93" xfId="0" applyFont="1" applyFill="1" applyBorder="1" applyAlignment="1" applyProtection="1">
      <alignment horizontal="center" vertical="center" wrapText="1"/>
      <protection locked="0"/>
    </xf>
    <xf numFmtId="0" fontId="13" fillId="0" borderId="93" xfId="0" applyFont="1" applyFill="1" applyBorder="1" applyAlignment="1" applyProtection="1">
      <alignment horizontal="center" vertical="center" wrapText="1"/>
      <protection locked="0"/>
    </xf>
    <xf numFmtId="0" fontId="7" fillId="0" borderId="93" xfId="0" applyFont="1" applyFill="1" applyBorder="1" applyAlignment="1" applyProtection="1">
      <alignment horizontal="center"/>
      <protection locked="0"/>
    </xf>
    <xf numFmtId="49" fontId="13" fillId="0" borderId="93" xfId="0" applyNumberFormat="1" applyFont="1" applyFill="1" applyBorder="1" applyAlignment="1" applyProtection="1">
      <alignment horizontal="center" vertical="center" wrapText="1"/>
      <protection locked="0"/>
    </xf>
    <xf numFmtId="49" fontId="13" fillId="0" borderId="95" xfId="0" applyNumberFormat="1" applyFont="1" applyFill="1" applyBorder="1" applyAlignment="1" applyProtection="1">
      <alignment horizontal="center" vertical="center" wrapText="1"/>
      <protection locked="0"/>
    </xf>
    <xf numFmtId="0" fontId="26" fillId="0" borderId="94" xfId="0" applyNumberFormat="1" applyFont="1" applyFill="1" applyBorder="1" applyAlignment="1" applyProtection="1">
      <alignment horizontal="center" vertical="center" wrapText="1"/>
      <protection locked="0"/>
    </xf>
    <xf numFmtId="0" fontId="26" fillId="0" borderId="93" xfId="0" applyNumberFormat="1" applyFont="1" applyFill="1" applyBorder="1" applyAlignment="1" applyProtection="1">
      <alignment horizontal="center" vertical="center" wrapText="1"/>
      <protection locked="0"/>
    </xf>
    <xf numFmtId="0" fontId="26" fillId="0" borderId="9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87" xfId="0" applyFont="1" applyFill="1" applyBorder="1" applyAlignment="1" applyProtection="1">
      <alignment horizontal="center" vertical="center" wrapText="1"/>
      <protection locked="0"/>
    </xf>
    <xf numFmtId="0" fontId="26" fillId="0" borderId="86" xfId="0" applyFont="1" applyFill="1" applyBorder="1" applyAlignment="1" applyProtection="1">
      <alignment horizontal="center" vertical="center" wrapText="1"/>
      <protection locked="0"/>
    </xf>
    <xf numFmtId="0" fontId="13" fillId="0" borderId="86" xfId="0" applyFont="1" applyFill="1" applyBorder="1" applyAlignment="1" applyProtection="1">
      <alignment horizontal="center" vertical="center" wrapText="1"/>
      <protection locked="0"/>
    </xf>
    <xf numFmtId="49" fontId="13" fillId="0" borderId="86" xfId="0" applyNumberFormat="1" applyFont="1" applyFill="1" applyBorder="1" applyAlignment="1" applyProtection="1">
      <alignment horizontal="center" vertical="center"/>
      <protection locked="0"/>
    </xf>
    <xf numFmtId="49" fontId="13" fillId="0" borderId="86" xfId="0" applyNumberFormat="1" applyFont="1" applyFill="1" applyBorder="1" applyAlignment="1" applyProtection="1">
      <alignment horizontal="center" vertical="center" wrapText="1"/>
      <protection locked="0"/>
    </xf>
    <xf numFmtId="49" fontId="13" fillId="0" borderId="88" xfId="0" applyNumberFormat="1" applyFont="1" applyFill="1" applyBorder="1" applyAlignment="1" applyProtection="1">
      <alignment horizontal="center" vertical="center" wrapText="1"/>
      <protection locked="0"/>
    </xf>
    <xf numFmtId="0" fontId="26" fillId="0" borderId="87" xfId="0" applyNumberFormat="1" applyFont="1" applyFill="1" applyBorder="1" applyAlignment="1" applyProtection="1">
      <alignment horizontal="center" vertical="center" wrapText="1"/>
      <protection locked="0"/>
    </xf>
    <xf numFmtId="0" fontId="26" fillId="0" borderId="86" xfId="0" applyNumberFormat="1" applyFont="1" applyFill="1" applyBorder="1" applyAlignment="1" applyProtection="1">
      <alignment horizontal="center" vertical="center" wrapText="1"/>
      <protection locked="0"/>
    </xf>
    <xf numFmtId="0" fontId="26" fillId="0" borderId="84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81" xfId="0" applyFont="1" applyFill="1" applyBorder="1" applyAlignment="1" applyProtection="1">
      <alignment horizontal="center" vertical="center" wrapText="1"/>
      <protection locked="0"/>
    </xf>
    <xf numFmtId="49" fontId="13" fillId="0" borderId="81" xfId="0" applyNumberFormat="1" applyFont="1" applyFill="1" applyBorder="1" applyAlignment="1" applyProtection="1">
      <alignment horizontal="center" vertical="center" wrapText="1"/>
      <protection locked="0"/>
    </xf>
    <xf numFmtId="0" fontId="26" fillId="0" borderId="66" xfId="0" applyFont="1" applyFill="1" applyBorder="1" applyAlignment="1" applyProtection="1">
      <alignment horizontal="center" vertical="center" wrapText="1"/>
      <protection locked="0"/>
    </xf>
    <xf numFmtId="49" fontId="13" fillId="0" borderId="66" xfId="0" applyNumberFormat="1" applyFont="1" applyFill="1" applyBorder="1" applyAlignment="1" applyProtection="1">
      <alignment horizontal="center" vertical="center"/>
      <protection locked="0"/>
    </xf>
    <xf numFmtId="0" fontId="7" fillId="0" borderId="66" xfId="0" applyFont="1" applyFill="1" applyBorder="1" applyAlignment="1" applyProtection="1">
      <alignment horizontal="center" vertical="center" wrapText="1"/>
      <protection locked="0"/>
    </xf>
    <xf numFmtId="0" fontId="7" fillId="0" borderId="78" xfId="0" applyFont="1" applyFill="1" applyBorder="1" applyAlignment="1" applyProtection="1">
      <alignment horizontal="center" vertical="center" wrapText="1"/>
      <protection locked="0"/>
    </xf>
    <xf numFmtId="0" fontId="7" fillId="0" borderId="80" xfId="0" applyFont="1" applyFill="1" applyBorder="1" applyAlignment="1" applyProtection="1">
      <alignment horizontal="center" vertical="center" wrapText="1"/>
      <protection locked="0"/>
    </xf>
    <xf numFmtId="0" fontId="26" fillId="0" borderId="79" xfId="0" applyNumberFormat="1" applyFont="1" applyFill="1" applyBorder="1" applyAlignment="1" applyProtection="1">
      <alignment horizontal="center" vertical="center" wrapText="1"/>
      <protection locked="0"/>
    </xf>
    <xf numFmtId="0" fontId="26" fillId="0" borderId="78" xfId="0" applyNumberFormat="1" applyFont="1" applyFill="1" applyBorder="1" applyAlignment="1" applyProtection="1">
      <alignment horizontal="center" vertical="center" wrapText="1"/>
      <protection locked="0"/>
    </xf>
    <xf numFmtId="0" fontId="26" fillId="0" borderId="76" xfId="0" applyNumberFormat="1" applyFont="1" applyFill="1" applyBorder="1" applyAlignment="1" applyProtection="1">
      <alignment horizontal="center" vertical="center" wrapText="1"/>
      <protection locked="0"/>
    </xf>
    <xf numFmtId="0" fontId="33" fillId="0" borderId="75" xfId="0" applyNumberFormat="1" applyFont="1" applyFill="1" applyBorder="1" applyAlignment="1" applyProtection="1">
      <alignment horizontal="center" vertical="center"/>
    </xf>
    <xf numFmtId="0" fontId="33" fillId="0" borderId="74" xfId="0" applyNumberFormat="1" applyFont="1" applyFill="1" applyBorder="1" applyAlignment="1" applyProtection="1">
      <alignment horizontal="center" vertical="center"/>
    </xf>
    <xf numFmtId="0" fontId="33" fillId="0" borderId="73" xfId="0" applyNumberFormat="1" applyFont="1" applyFill="1" applyBorder="1" applyAlignment="1" applyProtection="1">
      <alignment horizontal="center" vertical="center"/>
    </xf>
    <xf numFmtId="0" fontId="15" fillId="0" borderId="21" xfId="0" applyFont="1" applyFill="1" applyBorder="1" applyAlignment="1" applyProtection="1">
      <alignment horizontal="center" vertical="center" wrapText="1"/>
    </xf>
    <xf numFmtId="0" fontId="15" fillId="0" borderId="10" xfId="0" applyFont="1" applyFill="1" applyBorder="1" applyAlignment="1" applyProtection="1">
      <alignment horizontal="center" vertical="center" wrapText="1"/>
    </xf>
    <xf numFmtId="0" fontId="15" fillId="0" borderId="30" xfId="0" applyFont="1" applyFill="1" applyBorder="1" applyAlignment="1" applyProtection="1">
      <alignment horizontal="center" vertical="center" wrapText="1"/>
    </xf>
    <xf numFmtId="0" fontId="15" fillId="0" borderId="40" xfId="0" applyFont="1" applyFill="1" applyBorder="1" applyAlignment="1" applyProtection="1">
      <alignment horizontal="center" vertical="center" wrapText="1"/>
    </xf>
    <xf numFmtId="0" fontId="15" fillId="0" borderId="31" xfId="0" applyFont="1" applyFill="1" applyBorder="1" applyAlignment="1" applyProtection="1">
      <alignment horizontal="center" vertical="center" wrapText="1"/>
    </xf>
    <xf numFmtId="0" fontId="15" fillId="0" borderId="47" xfId="0" applyFont="1" applyFill="1" applyBorder="1" applyAlignment="1" applyProtection="1">
      <alignment horizontal="center" vertical="center" wrapText="1"/>
    </xf>
    <xf numFmtId="0" fontId="14" fillId="0" borderId="36" xfId="0" applyFont="1" applyFill="1" applyBorder="1" applyAlignment="1" applyProtection="1">
      <alignment horizontal="center" vertical="center" wrapText="1"/>
    </xf>
    <xf numFmtId="0" fontId="14" fillId="0" borderId="105" xfId="0" applyFont="1" applyFill="1" applyBorder="1" applyAlignment="1" applyProtection="1">
      <alignment horizontal="center" vertical="center" wrapText="1"/>
      <protection locked="0"/>
    </xf>
    <xf numFmtId="0" fontId="14" fillId="0" borderId="64" xfId="0" applyFont="1" applyFill="1" applyBorder="1" applyAlignment="1" applyProtection="1">
      <alignment horizontal="center" vertical="center" wrapText="1"/>
      <protection locked="0"/>
    </xf>
    <xf numFmtId="0" fontId="14" fillId="0" borderId="118" xfId="0" applyFont="1" applyFill="1" applyBorder="1" applyAlignment="1" applyProtection="1">
      <alignment horizontal="center" vertical="center" wrapText="1"/>
    </xf>
    <xf numFmtId="0" fontId="14" fillId="0" borderId="104" xfId="0" applyFont="1" applyFill="1" applyBorder="1" applyAlignment="1" applyProtection="1">
      <alignment horizontal="center" vertical="center" wrapText="1"/>
    </xf>
    <xf numFmtId="0" fontId="14" fillId="0" borderId="119" xfId="0" applyFont="1" applyFill="1" applyBorder="1" applyAlignment="1" applyProtection="1">
      <alignment horizontal="center" vertical="center" wrapText="1"/>
      <protection locked="0"/>
    </xf>
    <xf numFmtId="0" fontId="14" fillId="0" borderId="63" xfId="0" applyFont="1" applyFill="1" applyBorder="1" applyAlignment="1" applyProtection="1">
      <alignment horizontal="center" vertical="center" wrapText="1"/>
    </xf>
    <xf numFmtId="0" fontId="14" fillId="0" borderId="117" xfId="0" applyFont="1" applyFill="1" applyBorder="1" applyAlignment="1" applyProtection="1">
      <alignment horizontal="center" vertical="center" wrapText="1"/>
      <protection locked="0"/>
    </xf>
    <xf numFmtId="0" fontId="14" fillId="0" borderId="129" xfId="0" applyFont="1" applyFill="1" applyBorder="1" applyAlignment="1" applyProtection="1">
      <alignment horizontal="center" vertical="center" wrapText="1"/>
    </xf>
    <xf numFmtId="0" fontId="14" fillId="0" borderId="56" xfId="0" applyFont="1" applyFill="1" applyBorder="1" applyAlignment="1" applyProtection="1">
      <alignment horizontal="center" vertical="center" wrapText="1"/>
      <protection locked="0"/>
    </xf>
    <xf numFmtId="0" fontId="14" fillId="0" borderId="130" xfId="0" applyFont="1" applyFill="1" applyBorder="1" applyAlignment="1" applyProtection="1">
      <alignment horizontal="center" vertical="center" wrapText="1"/>
      <protection locked="0"/>
    </xf>
    <xf numFmtId="0" fontId="14" fillId="0" borderId="127" xfId="0" applyFont="1" applyFill="1" applyBorder="1" applyAlignment="1" applyProtection="1">
      <alignment horizontal="center" vertical="center" wrapText="1"/>
    </xf>
    <xf numFmtId="0" fontId="14" fillId="0" borderId="107" xfId="0" applyFont="1" applyFill="1" applyBorder="1" applyAlignment="1" applyProtection="1">
      <alignment horizontal="center" vertical="center" wrapText="1"/>
      <protection locked="0"/>
    </xf>
    <xf numFmtId="0" fontId="14" fillId="0" borderId="108" xfId="0" applyFont="1" applyFill="1" applyBorder="1" applyAlignment="1" applyProtection="1">
      <alignment horizontal="center" vertical="center" wrapText="1"/>
      <protection locked="0"/>
    </xf>
    <xf numFmtId="0" fontId="14" fillId="0" borderId="125" xfId="0" applyFont="1" applyFill="1" applyBorder="1" applyAlignment="1" applyProtection="1">
      <alignment horizontal="center" vertical="center" wrapText="1"/>
    </xf>
    <xf numFmtId="0" fontId="14" fillId="0" borderId="106" xfId="0" applyFont="1" applyFill="1" applyBorder="1" applyAlignment="1" applyProtection="1">
      <alignment horizontal="center" vertical="center" wrapText="1"/>
    </xf>
    <xf numFmtId="0" fontId="14" fillId="0" borderId="126" xfId="0" applyFont="1" applyFill="1" applyBorder="1" applyAlignment="1" applyProtection="1">
      <alignment horizontal="center" vertical="center" wrapText="1"/>
      <protection locked="0"/>
    </xf>
    <xf numFmtId="0" fontId="14" fillId="0" borderId="128" xfId="0" applyFont="1" applyFill="1" applyBorder="1" applyAlignment="1" applyProtection="1">
      <alignment horizontal="center" vertical="center" wrapText="1"/>
      <protection locked="0"/>
    </xf>
    <xf numFmtId="0" fontId="15" fillId="0" borderId="127" xfId="0" applyFont="1" applyFill="1" applyBorder="1" applyAlignment="1" applyProtection="1">
      <alignment horizontal="center" vertical="center" wrapText="1"/>
    </xf>
    <xf numFmtId="0" fontId="15" fillId="0" borderId="107" xfId="0" applyFont="1" applyFill="1" applyBorder="1" applyAlignment="1" applyProtection="1">
      <alignment horizontal="center" vertical="center" wrapText="1"/>
      <protection locked="0"/>
    </xf>
    <xf numFmtId="0" fontId="15" fillId="0" borderId="108" xfId="0" applyFont="1" applyFill="1" applyBorder="1" applyAlignment="1" applyProtection="1">
      <alignment horizontal="center" vertical="center" wrapText="1"/>
      <protection locked="0"/>
    </xf>
    <xf numFmtId="0" fontId="15" fillId="0" borderId="125" xfId="0" applyFont="1" applyFill="1" applyBorder="1" applyAlignment="1" applyProtection="1">
      <alignment horizontal="center" vertical="center" wrapText="1"/>
    </xf>
    <xf numFmtId="0" fontId="15" fillId="0" borderId="106" xfId="0" applyFont="1" applyFill="1" applyBorder="1" applyAlignment="1" applyProtection="1">
      <alignment horizontal="center" vertical="center" wrapText="1"/>
    </xf>
    <xf numFmtId="0" fontId="15" fillId="0" borderId="126" xfId="0" applyFont="1" applyFill="1" applyBorder="1" applyAlignment="1" applyProtection="1">
      <alignment horizontal="center" vertical="center" wrapText="1"/>
      <protection locked="0"/>
    </xf>
    <xf numFmtId="0" fontId="15" fillId="0" borderId="128" xfId="0" applyFont="1" applyFill="1" applyBorder="1" applyAlignment="1" applyProtection="1">
      <alignment horizontal="center" vertical="center" wrapText="1"/>
      <protection locked="0"/>
    </xf>
    <xf numFmtId="0" fontId="14" fillId="0" borderId="12" xfId="0" applyFont="1" applyFill="1" applyBorder="1" applyAlignment="1" applyProtection="1">
      <alignment horizontal="center" vertical="center" wrapText="1"/>
    </xf>
    <xf numFmtId="0" fontId="14" fillId="0" borderId="8" xfId="0" applyFont="1" applyFill="1" applyBorder="1" applyAlignment="1" applyProtection="1">
      <alignment horizontal="center" vertical="center" wrapText="1"/>
      <protection locked="0"/>
    </xf>
    <xf numFmtId="0" fontId="14" fillId="0" borderId="11" xfId="0" applyFont="1" applyFill="1" applyBorder="1" applyAlignment="1" applyProtection="1">
      <alignment horizontal="center" vertical="center" wrapText="1"/>
      <protection locked="0"/>
    </xf>
    <xf numFmtId="0" fontId="14" fillId="0" borderId="42" xfId="0" applyFont="1" applyFill="1" applyBorder="1" applyAlignment="1" applyProtection="1">
      <alignment horizontal="center" vertical="center" wrapText="1"/>
    </xf>
    <xf numFmtId="0" fontId="14" fillId="0" borderId="23" xfId="0" applyFont="1" applyFill="1" applyBorder="1" applyAlignment="1" applyProtection="1">
      <alignment horizontal="center" vertical="center" wrapText="1"/>
    </xf>
    <xf numFmtId="0" fontId="14" fillId="0" borderId="43" xfId="0" applyFont="1" applyFill="1" applyBorder="1" applyAlignment="1" applyProtection="1">
      <alignment horizontal="center" vertical="center" wrapText="1"/>
      <protection locked="0"/>
    </xf>
    <xf numFmtId="0" fontId="14" fillId="0" borderId="24" xfId="0" applyFont="1" applyFill="1" applyBorder="1" applyAlignment="1" applyProtection="1">
      <alignment horizontal="center" vertical="center" wrapText="1"/>
      <protection locked="0"/>
    </xf>
    <xf numFmtId="0" fontId="15" fillId="0" borderId="6" xfId="0" applyFont="1" applyFill="1" applyBorder="1" applyAlignment="1" applyProtection="1">
      <alignment horizontal="center" vertical="center" wrapText="1"/>
    </xf>
    <xf numFmtId="0" fontId="15" fillId="0" borderId="9" xfId="0" applyFont="1" applyFill="1" applyBorder="1" applyAlignment="1" applyProtection="1">
      <alignment horizontal="center" vertical="center" wrapText="1"/>
    </xf>
    <xf numFmtId="0" fontId="15" fillId="0" borderId="41" xfId="0" applyFont="1" applyFill="1" applyBorder="1" applyAlignment="1" applyProtection="1">
      <alignment horizontal="center" vertical="center" wrapText="1"/>
    </xf>
    <xf numFmtId="0" fontId="15" fillId="0" borderId="22" xfId="0" applyFont="1" applyFill="1" applyBorder="1" applyAlignment="1" applyProtection="1">
      <alignment horizontal="center" vertical="center" wrapText="1"/>
    </xf>
    <xf numFmtId="0" fontId="15" fillId="0" borderId="105" xfId="0" applyFont="1" applyFill="1" applyBorder="1" applyAlignment="1" applyProtection="1">
      <alignment horizontal="center" vertical="center" wrapText="1"/>
      <protection locked="0"/>
    </xf>
    <xf numFmtId="0" fontId="15" fillId="0" borderId="64" xfId="0" applyFont="1" applyFill="1" applyBorder="1" applyAlignment="1" applyProtection="1">
      <alignment horizontal="center" vertical="center" wrapText="1"/>
      <protection locked="0"/>
    </xf>
    <xf numFmtId="0" fontId="14" fillId="0" borderId="7" xfId="0" applyFont="1" applyFill="1" applyBorder="1" applyAlignment="1" applyProtection="1">
      <alignment horizontal="center" vertical="center" wrapText="1"/>
      <protection locked="0"/>
    </xf>
    <xf numFmtId="0" fontId="14" fillId="0" borderId="39" xfId="0" applyFont="1" applyFill="1" applyBorder="1" applyAlignment="1" applyProtection="1">
      <alignment horizontal="center" vertical="center" wrapText="1"/>
      <protection locked="0"/>
    </xf>
    <xf numFmtId="0" fontId="15" fillId="0" borderId="117" xfId="0" applyFont="1" applyFill="1" applyBorder="1" applyAlignment="1" applyProtection="1">
      <alignment horizontal="center" vertical="center" wrapText="1"/>
      <protection locked="0"/>
    </xf>
    <xf numFmtId="0" fontId="14" fillId="0" borderId="34" xfId="0" applyFont="1" applyFill="1" applyBorder="1" applyAlignment="1" applyProtection="1">
      <alignment horizontal="center" vertical="center" wrapText="1"/>
      <protection locked="0"/>
    </xf>
    <xf numFmtId="0" fontId="14" fillId="0" borderId="107" xfId="0" applyFont="1" applyFill="1" applyBorder="1" applyAlignment="1" applyProtection="1">
      <alignment horizontal="center" vertical="center"/>
      <protection locked="0"/>
    </xf>
    <xf numFmtId="0" fontId="14" fillId="0" borderId="128" xfId="0" applyFont="1" applyFill="1" applyBorder="1" applyAlignment="1" applyProtection="1">
      <alignment horizontal="center" vertical="center"/>
      <protection locked="0"/>
    </xf>
    <xf numFmtId="0" fontId="15" fillId="0" borderId="127" xfId="0" applyFont="1" applyFill="1" applyBorder="1" applyAlignment="1" applyProtection="1">
      <alignment horizontal="center" vertical="center" wrapText="1"/>
      <protection locked="0"/>
    </xf>
    <xf numFmtId="0" fontId="15" fillId="0" borderId="125" xfId="0" applyFont="1" applyFill="1" applyBorder="1" applyAlignment="1" applyProtection="1">
      <alignment horizontal="center" vertical="center" wrapText="1"/>
      <protection locked="0"/>
    </xf>
    <xf numFmtId="0" fontId="15" fillId="0" borderId="106" xfId="0" applyFont="1" applyFill="1" applyBorder="1" applyAlignment="1" applyProtection="1">
      <alignment horizontal="center" vertical="center" wrapText="1"/>
      <protection locked="0"/>
    </xf>
    <xf numFmtId="0" fontId="14" fillId="0" borderId="127" xfId="0" applyFont="1" applyFill="1" applyBorder="1" applyAlignment="1" applyProtection="1">
      <alignment horizontal="center" vertical="center" wrapText="1"/>
      <protection locked="0"/>
    </xf>
    <xf numFmtId="0" fontId="14" fillId="0" borderId="125" xfId="0" applyFont="1" applyFill="1" applyBorder="1" applyAlignment="1" applyProtection="1">
      <alignment horizontal="center" vertical="center" wrapText="1"/>
      <protection locked="0"/>
    </xf>
    <xf numFmtId="0" fontId="14" fillId="0" borderId="106" xfId="0" applyFont="1" applyFill="1" applyBorder="1" applyAlignment="1" applyProtection="1">
      <alignment horizontal="center" vertical="center" wrapText="1"/>
      <protection locked="0"/>
    </xf>
    <xf numFmtId="0" fontId="14" fillId="0" borderId="65" xfId="0" applyFont="1" applyFill="1" applyBorder="1" applyAlignment="1" applyProtection="1">
      <alignment horizontal="center" vertical="center" wrapText="1"/>
      <protection locked="0"/>
    </xf>
    <xf numFmtId="0" fontId="14" fillId="0" borderId="121" xfId="0" applyFont="1" applyFill="1" applyBorder="1" applyAlignment="1" applyProtection="1">
      <alignment horizontal="center" vertical="center" wrapText="1"/>
      <protection locked="0"/>
    </xf>
    <xf numFmtId="0" fontId="14" fillId="0" borderId="123" xfId="0" applyFont="1" applyFill="1" applyBorder="1" applyAlignment="1" applyProtection="1">
      <alignment horizontal="center" vertical="center" wrapText="1"/>
      <protection locked="0"/>
    </xf>
    <xf numFmtId="0" fontId="14" fillId="0" borderId="120" xfId="0" applyFont="1" applyFill="1" applyBorder="1" applyAlignment="1" applyProtection="1">
      <alignment horizontal="center" vertical="center" wrapText="1"/>
      <protection locked="0"/>
    </xf>
    <xf numFmtId="0" fontId="14" fillId="0" borderId="124" xfId="0" applyFont="1" applyFill="1" applyBorder="1" applyAlignment="1" applyProtection="1">
      <alignment horizontal="center" vertical="center" wrapText="1"/>
      <protection locked="0"/>
    </xf>
    <xf numFmtId="0" fontId="14" fillId="0" borderId="122" xfId="0" applyFont="1" applyFill="1" applyBorder="1" applyAlignment="1" applyProtection="1">
      <alignment horizontal="center" vertical="center" wrapText="1"/>
      <protection locked="0"/>
    </xf>
    <xf numFmtId="1" fontId="15" fillId="0" borderId="142" xfId="0" applyNumberFormat="1" applyFont="1" applyFill="1" applyBorder="1" applyAlignment="1" applyProtection="1">
      <alignment horizontal="center" vertical="center" wrapText="1"/>
    </xf>
    <xf numFmtId="1" fontId="15" fillId="0" borderId="56" xfId="0" applyNumberFormat="1" applyFont="1" applyFill="1" applyBorder="1" applyAlignment="1" applyProtection="1">
      <alignment horizontal="center" vertical="center" wrapText="1"/>
    </xf>
    <xf numFmtId="1" fontId="15" fillId="0" borderId="57" xfId="0" applyNumberFormat="1" applyFont="1" applyFill="1" applyBorder="1" applyAlignment="1" applyProtection="1">
      <alignment horizontal="center" vertical="center" wrapText="1"/>
    </xf>
    <xf numFmtId="1" fontId="15" fillId="0" borderId="129" xfId="0" applyNumberFormat="1" applyFont="1" applyFill="1" applyBorder="1" applyAlignment="1" applyProtection="1">
      <alignment horizontal="center" vertical="center" wrapText="1"/>
    </xf>
    <xf numFmtId="1" fontId="15" fillId="0" borderId="55" xfId="0" applyNumberFormat="1" applyFont="1" applyFill="1" applyBorder="1" applyAlignment="1" applyProtection="1">
      <alignment horizontal="center" vertical="center" wrapText="1"/>
    </xf>
    <xf numFmtId="1" fontId="15" fillId="0" borderId="130" xfId="0" applyNumberFormat="1" applyFont="1" applyFill="1" applyBorder="1" applyAlignment="1" applyProtection="1">
      <alignment horizontal="center" vertical="center" wrapText="1"/>
    </xf>
    <xf numFmtId="1" fontId="15" fillId="0" borderId="111" xfId="0" applyNumberFormat="1" applyFont="1" applyFill="1" applyBorder="1" applyAlignment="1" applyProtection="1">
      <alignment horizontal="center" vertical="center" wrapText="1"/>
    </xf>
    <xf numFmtId="0" fontId="14" fillId="0" borderId="140" xfId="0" applyFont="1" applyFill="1" applyBorder="1" applyProtection="1">
      <protection locked="0"/>
    </xf>
    <xf numFmtId="0" fontId="14" fillId="0" borderId="62" xfId="0" applyFont="1" applyFill="1" applyBorder="1" applyProtection="1">
      <protection locked="0"/>
    </xf>
    <xf numFmtId="0" fontId="6" fillId="0" borderId="65" xfId="0" applyFont="1" applyFill="1" applyBorder="1" applyAlignment="1" applyProtection="1">
      <alignment horizontal="center" textRotation="90"/>
      <protection locked="0"/>
    </xf>
    <xf numFmtId="0" fontId="6" fillId="0" borderId="121" xfId="0" applyFont="1" applyFill="1" applyBorder="1" applyAlignment="1" applyProtection="1">
      <alignment horizontal="center" textRotation="90"/>
      <protection locked="0"/>
    </xf>
    <xf numFmtId="0" fontId="6" fillId="0" borderId="123" xfId="0" applyFont="1" applyFill="1" applyBorder="1" applyAlignment="1" applyProtection="1">
      <alignment horizontal="center" textRotation="90"/>
      <protection locked="0"/>
    </xf>
    <xf numFmtId="0" fontId="6" fillId="0" borderId="120" xfId="0" applyFont="1" applyFill="1" applyBorder="1" applyAlignment="1" applyProtection="1">
      <alignment horizontal="center" textRotation="90"/>
      <protection locked="0"/>
    </xf>
    <xf numFmtId="0" fontId="6" fillId="0" borderId="124" xfId="0" applyFont="1" applyFill="1" applyBorder="1" applyAlignment="1" applyProtection="1">
      <alignment horizontal="center" textRotation="90"/>
      <protection locked="0"/>
    </xf>
    <xf numFmtId="0" fontId="6" fillId="0" borderId="122" xfId="0" applyFont="1" applyFill="1" applyBorder="1" applyAlignment="1" applyProtection="1">
      <alignment horizontal="center" textRotation="90"/>
      <protection locked="0"/>
    </xf>
    <xf numFmtId="0" fontId="6" fillId="0" borderId="63" xfId="0" applyFont="1" applyFill="1" applyBorder="1" applyAlignment="1" applyProtection="1">
      <alignment horizontal="center" textRotation="90"/>
      <protection locked="0"/>
    </xf>
    <xf numFmtId="0" fontId="6" fillId="0" borderId="105" xfId="0" applyFont="1" applyFill="1" applyBorder="1" applyAlignment="1" applyProtection="1">
      <alignment horizontal="center" textRotation="90"/>
      <protection locked="0"/>
    </xf>
    <xf numFmtId="0" fontId="6" fillId="0" borderId="64" xfId="0" applyFont="1" applyFill="1" applyBorder="1" applyAlignment="1" applyProtection="1">
      <alignment horizontal="center" textRotation="90"/>
      <protection locked="0"/>
    </xf>
    <xf numFmtId="0" fontId="6" fillId="0" borderId="118" xfId="0" applyFont="1" applyFill="1" applyBorder="1" applyAlignment="1" applyProtection="1">
      <alignment horizontal="center" textRotation="90"/>
      <protection locked="0"/>
    </xf>
    <xf numFmtId="0" fontId="6" fillId="0" borderId="104" xfId="0" applyFont="1" applyFill="1" applyBorder="1" applyAlignment="1" applyProtection="1">
      <alignment horizontal="center" textRotation="90"/>
      <protection locked="0"/>
    </xf>
    <xf numFmtId="0" fontId="6" fillId="0" borderId="119" xfId="0" applyFont="1" applyFill="1" applyBorder="1" applyAlignment="1" applyProtection="1">
      <alignment horizontal="center" textRotation="90"/>
      <protection locked="0"/>
    </xf>
    <xf numFmtId="0" fontId="6" fillId="0" borderId="117" xfId="0" applyFont="1" applyFill="1" applyBorder="1" applyAlignment="1" applyProtection="1">
      <alignment horizontal="center" textRotation="90"/>
      <protection locked="0"/>
    </xf>
    <xf numFmtId="0" fontId="7" fillId="0" borderId="0" xfId="0" applyFont="1" applyFill="1" applyAlignment="1">
      <alignment vertical="center"/>
    </xf>
    <xf numFmtId="0" fontId="36" fillId="0" borderId="0" xfId="0" applyFont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/>
    </xf>
    <xf numFmtId="49" fontId="26" fillId="0" borderId="0" xfId="0" applyNumberFormat="1" applyFont="1" applyBorder="1" applyAlignment="1">
      <alignment horizontal="center" vertical="center" wrapText="1"/>
    </xf>
    <xf numFmtId="0" fontId="26" fillId="0" borderId="0" xfId="0" applyFont="1" applyBorder="1"/>
    <xf numFmtId="0" fontId="7" fillId="0" borderId="0" xfId="0" applyFont="1" applyFill="1"/>
    <xf numFmtId="0" fontId="7" fillId="0" borderId="1" xfId="0" applyFont="1" applyFill="1" applyBorder="1" applyAlignment="1">
      <alignment vertical="center"/>
    </xf>
    <xf numFmtId="0" fontId="7" fillId="0" borderId="1" xfId="0" applyFont="1" applyFill="1" applyBorder="1"/>
    <xf numFmtId="0" fontId="7" fillId="0" borderId="0" xfId="0" applyFont="1" applyFill="1" applyBorder="1" applyAlignment="1">
      <alignment vertical="center"/>
    </xf>
    <xf numFmtId="0" fontId="7" fillId="0" borderId="1" xfId="0" applyFont="1" applyFill="1" applyBorder="1" applyAlignment="1"/>
    <xf numFmtId="0" fontId="7" fillId="0" borderId="1" xfId="0" applyFont="1" applyFill="1" applyBorder="1" applyAlignment="1">
      <alignment horizontal="left" vertical="center"/>
    </xf>
    <xf numFmtId="49" fontId="7" fillId="0" borderId="0" xfId="0" applyNumberFormat="1" applyFont="1" applyFill="1" applyBorder="1" applyAlignment="1">
      <alignment horizontal="left" vertical="center"/>
    </xf>
    <xf numFmtId="0" fontId="27" fillId="0" borderId="0" xfId="0" applyFont="1" applyFill="1" applyBorder="1" applyAlignment="1">
      <alignment horizontal="center" vertical="top"/>
    </xf>
    <xf numFmtId="0" fontId="27" fillId="0" borderId="0" xfId="0" applyFont="1" applyFill="1" applyBorder="1" applyAlignment="1">
      <alignment vertical="top"/>
    </xf>
    <xf numFmtId="0" fontId="2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13" fillId="0" borderId="0" xfId="0" applyFont="1" applyFill="1"/>
    <xf numFmtId="0" fontId="7" fillId="0" borderId="0" xfId="0" applyFont="1" applyFill="1" applyAlignment="1">
      <alignment horizontal="center"/>
    </xf>
    <xf numFmtId="0" fontId="13" fillId="0" borderId="0" xfId="0" applyFont="1" applyFill="1" applyAlignment="1">
      <alignment vertical="center"/>
    </xf>
    <xf numFmtId="0" fontId="7" fillId="0" borderId="0" xfId="0" applyFont="1" applyFill="1" applyAlignment="1">
      <alignment horizontal="left" vertical="top"/>
    </xf>
    <xf numFmtId="0" fontId="7" fillId="0" borderId="0" xfId="0" applyFont="1" applyFill="1" applyAlignment="1">
      <alignment horizontal="left"/>
    </xf>
    <xf numFmtId="0" fontId="6" fillId="0" borderId="153" xfId="0" applyFont="1" applyFill="1" applyBorder="1" applyAlignment="1" applyProtection="1">
      <alignment horizontal="center" textRotation="90"/>
      <protection locked="0"/>
    </xf>
    <xf numFmtId="0" fontId="14" fillId="0" borderId="153" xfId="0" applyFont="1" applyFill="1" applyBorder="1" applyAlignment="1" applyProtection="1">
      <alignment horizontal="center" vertical="center" wrapText="1"/>
      <protection locked="0"/>
    </xf>
    <xf numFmtId="0" fontId="21" fillId="0" borderId="0" xfId="0" applyFont="1" applyFill="1" applyBorder="1" applyAlignment="1">
      <alignment vertical="center" wrapText="1"/>
    </xf>
    <xf numFmtId="0" fontId="6" fillId="0" borderId="106" xfId="0" applyFont="1" applyFill="1" applyBorder="1" applyAlignment="1">
      <alignment horizontal="center" vertical="center" wrapText="1"/>
    </xf>
    <xf numFmtId="0" fontId="6" fillId="0" borderId="107" xfId="0" applyFont="1" applyFill="1" applyBorder="1" applyAlignment="1">
      <alignment horizontal="center" vertical="center" wrapText="1"/>
    </xf>
    <xf numFmtId="0" fontId="6" fillId="0" borderId="108" xfId="0" applyFont="1" applyFill="1" applyBorder="1" applyAlignment="1">
      <alignment horizontal="center" vertical="center" wrapText="1"/>
    </xf>
    <xf numFmtId="0" fontId="6" fillId="0" borderId="90" xfId="0" applyFont="1" applyBorder="1" applyAlignment="1">
      <alignment horizontal="justify" vertical="center" wrapText="1"/>
    </xf>
    <xf numFmtId="0" fontId="21" fillId="0" borderId="109" xfId="0" applyFont="1" applyBorder="1" applyAlignment="1">
      <alignment vertical="center" wrapText="1"/>
    </xf>
    <xf numFmtId="0" fontId="21" fillId="0" borderId="89" xfId="0" applyFont="1" applyBorder="1" applyAlignment="1">
      <alignment vertical="center" wrapText="1"/>
    </xf>
    <xf numFmtId="49" fontId="6" fillId="0" borderId="90" xfId="0" applyNumberFormat="1" applyFont="1" applyFill="1" applyBorder="1" applyAlignment="1">
      <alignment horizontal="center" vertical="center" wrapText="1"/>
    </xf>
    <xf numFmtId="49" fontId="6" fillId="0" borderId="109" xfId="0" applyNumberFormat="1" applyFont="1" applyFill="1" applyBorder="1" applyAlignment="1">
      <alignment horizontal="center" vertical="center" wrapText="1"/>
    </xf>
    <xf numFmtId="49" fontId="6" fillId="0" borderId="89" xfId="0" applyNumberFormat="1" applyFont="1" applyFill="1" applyBorder="1" applyAlignment="1">
      <alignment horizontal="center" vertical="center" wrapText="1"/>
    </xf>
    <xf numFmtId="0" fontId="6" fillId="0" borderId="90" xfId="0" applyFont="1" applyFill="1" applyBorder="1" applyAlignment="1">
      <alignment horizontal="justify" vertical="center" wrapText="1"/>
    </xf>
    <xf numFmtId="0" fontId="21" fillId="0" borderId="109" xfId="0" applyFont="1" applyFill="1" applyBorder="1" applyAlignment="1">
      <alignment vertical="center" wrapText="1"/>
    </xf>
    <xf numFmtId="0" fontId="21" fillId="0" borderId="89" xfId="0" applyFont="1" applyFill="1" applyBorder="1" applyAlignment="1">
      <alignment vertical="center" wrapText="1"/>
    </xf>
    <xf numFmtId="0" fontId="6" fillId="0" borderId="106" xfId="0" applyFont="1" applyBorder="1" applyAlignment="1">
      <alignment horizontal="center" vertical="center" wrapText="1"/>
    </xf>
    <xf numFmtId="0" fontId="6" fillId="0" borderId="107" xfId="0" applyFont="1" applyBorder="1" applyAlignment="1">
      <alignment horizontal="center" vertical="center" wrapText="1"/>
    </xf>
    <xf numFmtId="0" fontId="6" fillId="0" borderId="108" xfId="0" applyFont="1" applyBorder="1" applyAlignment="1">
      <alignment horizontal="center" vertical="center" wrapText="1"/>
    </xf>
    <xf numFmtId="0" fontId="6" fillId="0" borderId="109" xfId="0" applyFont="1" applyBorder="1" applyAlignment="1">
      <alignment horizontal="justify" vertical="center" wrapText="1"/>
    </xf>
    <xf numFmtId="49" fontId="6" fillId="0" borderId="90" xfId="0" applyNumberFormat="1" applyFont="1" applyBorder="1" applyAlignment="1">
      <alignment horizontal="center" vertical="center" wrapText="1"/>
    </xf>
    <xf numFmtId="49" fontId="6" fillId="0" borderId="109" xfId="0" applyNumberFormat="1" applyFont="1" applyBorder="1" applyAlignment="1">
      <alignment horizontal="center" vertical="center" wrapText="1"/>
    </xf>
    <xf numFmtId="49" fontId="6" fillId="0" borderId="89" xfId="0" applyNumberFormat="1" applyFont="1" applyBorder="1" applyAlignment="1">
      <alignment horizontal="center" vertical="center" wrapText="1"/>
    </xf>
    <xf numFmtId="0" fontId="6" fillId="0" borderId="0" xfId="0" applyFont="1" applyFill="1" applyAlignment="1">
      <alignment horizontal="left" vertical="top" wrapText="1"/>
    </xf>
    <xf numFmtId="0" fontId="6" fillId="0" borderId="109" xfId="0" applyFont="1" applyFill="1" applyBorder="1" applyAlignment="1" applyProtection="1">
      <alignment horizontal="center" vertical="center"/>
      <protection locked="0"/>
    </xf>
    <xf numFmtId="0" fontId="6" fillId="0" borderId="89" xfId="0" applyFont="1" applyFill="1" applyBorder="1" applyAlignment="1" applyProtection="1">
      <alignment horizontal="center" vertical="center"/>
      <protection locked="0"/>
    </xf>
    <xf numFmtId="0" fontId="6" fillId="0" borderId="90" xfId="0" applyFont="1" applyFill="1" applyBorder="1" applyAlignment="1" applyProtection="1">
      <alignment horizontal="center" vertical="center"/>
      <protection locked="0"/>
    </xf>
    <xf numFmtId="0" fontId="6" fillId="0" borderId="85" xfId="0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top" wrapText="1"/>
    </xf>
    <xf numFmtId="0" fontId="6" fillId="0" borderId="114" xfId="0" applyFont="1" applyFill="1" applyBorder="1" applyAlignment="1">
      <alignment horizontal="center" vertical="center" wrapText="1"/>
    </xf>
    <xf numFmtId="0" fontId="6" fillId="0" borderId="115" xfId="0" applyFont="1" applyFill="1" applyBorder="1" applyAlignment="1">
      <alignment horizontal="center" vertical="center" wrapText="1"/>
    </xf>
    <xf numFmtId="0" fontId="6" fillId="0" borderId="116" xfId="0" applyFont="1" applyFill="1" applyBorder="1" applyAlignment="1">
      <alignment horizontal="center" vertical="center" wrapText="1"/>
    </xf>
    <xf numFmtId="0" fontId="6" fillId="0" borderId="112" xfId="0" applyFont="1" applyFill="1" applyBorder="1" applyAlignment="1">
      <alignment horizontal="justify" vertical="center" wrapText="1"/>
    </xf>
    <xf numFmtId="49" fontId="6" fillId="0" borderId="83" xfId="0" applyNumberFormat="1" applyFont="1" applyFill="1" applyBorder="1" applyAlignment="1">
      <alignment horizontal="center" vertical="center" wrapText="1"/>
    </xf>
    <xf numFmtId="49" fontId="6" fillId="0" borderId="113" xfId="0" applyNumberFormat="1" applyFont="1" applyFill="1" applyBorder="1" applyAlignment="1">
      <alignment horizontal="center" vertical="center" wrapText="1"/>
    </xf>
    <xf numFmtId="49" fontId="6" fillId="0" borderId="82" xfId="0" applyNumberFormat="1" applyFont="1" applyFill="1" applyBorder="1" applyAlignment="1">
      <alignment horizontal="center" vertical="center" wrapText="1"/>
    </xf>
    <xf numFmtId="0" fontId="6" fillId="0" borderId="90" xfId="0" applyFont="1" applyBorder="1" applyAlignment="1">
      <alignment horizontal="left" vertical="center" wrapText="1"/>
    </xf>
    <xf numFmtId="0" fontId="6" fillId="0" borderId="109" xfId="0" applyFont="1" applyBorder="1" applyAlignment="1">
      <alignment horizontal="left" vertical="center" wrapText="1"/>
    </xf>
    <xf numFmtId="0" fontId="21" fillId="0" borderId="109" xfId="0" applyFont="1" applyBorder="1" applyAlignment="1">
      <alignment horizontal="left" vertical="center" wrapText="1"/>
    </xf>
    <xf numFmtId="0" fontId="6" fillId="0" borderId="109" xfId="0" applyFont="1" applyFill="1" applyBorder="1" applyAlignment="1">
      <alignment horizontal="justify" vertical="center" wrapText="1"/>
    </xf>
    <xf numFmtId="1" fontId="6" fillId="0" borderId="52" xfId="0" applyNumberFormat="1" applyFont="1" applyFill="1" applyBorder="1" applyAlignment="1">
      <alignment horizontal="center" vertical="center" wrapText="1"/>
    </xf>
    <xf numFmtId="0" fontId="6" fillId="0" borderId="52" xfId="0" applyFont="1" applyFill="1" applyBorder="1" applyAlignment="1">
      <alignment horizontal="center" vertical="center"/>
    </xf>
    <xf numFmtId="1" fontId="6" fillId="0" borderId="32" xfId="0" applyNumberFormat="1" applyFont="1" applyFill="1" applyBorder="1" applyAlignment="1">
      <alignment horizontal="center" vertical="center" wrapText="1"/>
    </xf>
    <xf numFmtId="1" fontId="6" fillId="0" borderId="30" xfId="0" applyNumberFormat="1" applyFont="1" applyFill="1" applyBorder="1" applyAlignment="1">
      <alignment horizontal="center" vertical="center" wrapText="1"/>
    </xf>
    <xf numFmtId="1" fontId="6" fillId="0" borderId="31" xfId="0" applyNumberFormat="1" applyFont="1" applyFill="1" applyBorder="1" applyAlignment="1">
      <alignment horizontal="center" vertical="center" wrapText="1"/>
    </xf>
    <xf numFmtId="0" fontId="6" fillId="0" borderId="104" xfId="0" applyFont="1" applyBorder="1" applyAlignment="1">
      <alignment horizontal="center" vertical="center" wrapText="1"/>
    </xf>
    <xf numFmtId="0" fontId="6" fillId="0" borderId="105" xfId="0" applyFont="1" applyBorder="1" applyAlignment="1">
      <alignment horizontal="center" vertical="center" wrapText="1"/>
    </xf>
    <xf numFmtId="0" fontId="6" fillId="0" borderId="64" xfId="0" applyFont="1" applyBorder="1" applyAlignment="1">
      <alignment horizontal="center" vertical="center" wrapText="1"/>
    </xf>
    <xf numFmtId="0" fontId="6" fillId="0" borderId="58" xfId="0" applyFont="1" applyFill="1" applyBorder="1" applyAlignment="1">
      <alignment horizontal="justify" vertical="center" wrapText="1"/>
    </xf>
    <xf numFmtId="0" fontId="6" fillId="0" borderId="0" xfId="0" applyFont="1" applyFill="1" applyBorder="1" applyAlignment="1">
      <alignment horizontal="justify" vertical="center" wrapText="1"/>
    </xf>
    <xf numFmtId="0" fontId="6" fillId="0" borderId="59" xfId="0" applyFont="1" applyFill="1" applyBorder="1" applyAlignment="1">
      <alignment horizontal="justify" vertical="center" wrapText="1"/>
    </xf>
    <xf numFmtId="49" fontId="6" fillId="0" borderId="58" xfId="0" applyNumberFormat="1" applyFont="1" applyBorder="1" applyAlignment="1">
      <alignment horizontal="center" vertical="center" wrapText="1"/>
    </xf>
    <xf numFmtId="49" fontId="6" fillId="0" borderId="0" xfId="0" applyNumberFormat="1" applyFont="1" applyBorder="1" applyAlignment="1">
      <alignment horizontal="center" vertical="center" wrapText="1"/>
    </xf>
    <xf numFmtId="49" fontId="6" fillId="0" borderId="59" xfId="0" applyNumberFormat="1" applyFont="1" applyBorder="1" applyAlignment="1">
      <alignment horizontal="center" vertical="center" wrapText="1"/>
    </xf>
    <xf numFmtId="0" fontId="6" fillId="0" borderId="90" xfId="0" applyFont="1" applyFill="1" applyBorder="1" applyAlignment="1">
      <alignment horizontal="left" vertical="center"/>
    </xf>
    <xf numFmtId="0" fontId="21" fillId="0" borderId="109" xfId="0" applyFont="1" applyFill="1" applyBorder="1" applyAlignment="1">
      <alignment horizontal="left" vertical="center"/>
    </xf>
    <xf numFmtId="0" fontId="21" fillId="0" borderId="89" xfId="0" applyFont="1" applyFill="1" applyBorder="1" applyAlignment="1">
      <alignment horizontal="left" vertical="center"/>
    </xf>
    <xf numFmtId="0" fontId="6" fillId="0" borderId="103" xfId="0" applyFont="1" applyFill="1" applyBorder="1" applyAlignment="1">
      <alignment horizontal="center" vertical="center" wrapText="1"/>
    </xf>
    <xf numFmtId="0" fontId="6" fillId="0" borderId="89" xfId="0" applyFont="1" applyFill="1" applyBorder="1" applyAlignment="1">
      <alignment horizontal="justify" vertical="center" wrapText="1"/>
    </xf>
    <xf numFmtId="0" fontId="6" fillId="0" borderId="110" xfId="0" applyFont="1" applyFill="1" applyBorder="1" applyAlignment="1">
      <alignment horizontal="center" vertical="center" wrapText="1"/>
    </xf>
    <xf numFmtId="0" fontId="6" fillId="0" borderId="61" xfId="0" applyFont="1" applyFill="1" applyBorder="1" applyAlignment="1">
      <alignment horizontal="justify" vertical="center" wrapText="1"/>
    </xf>
    <xf numFmtId="0" fontId="6" fillId="0" borderId="60" xfId="0" applyFont="1" applyFill="1" applyBorder="1" applyAlignment="1">
      <alignment horizontal="justify" vertical="center" wrapText="1"/>
    </xf>
    <xf numFmtId="0" fontId="6" fillId="0" borderId="62" xfId="0" applyFont="1" applyFill="1" applyBorder="1" applyAlignment="1">
      <alignment horizontal="justify" vertical="center" wrapText="1"/>
    </xf>
    <xf numFmtId="49" fontId="8" fillId="0" borderId="58" xfId="0" applyNumberFormat="1" applyFont="1" applyBorder="1" applyAlignment="1">
      <alignment horizontal="center" vertical="center" wrapText="1"/>
    </xf>
    <xf numFmtId="49" fontId="8" fillId="0" borderId="0" xfId="0" applyNumberFormat="1" applyFont="1" applyBorder="1" applyAlignment="1">
      <alignment horizontal="center" vertical="center" wrapText="1"/>
    </xf>
    <xf numFmtId="49" fontId="8" fillId="0" borderId="59" xfId="0" applyNumberFormat="1" applyFont="1" applyBorder="1" applyAlignment="1">
      <alignment horizontal="center" vertical="center" wrapText="1"/>
    </xf>
    <xf numFmtId="1" fontId="7" fillId="0" borderId="135" xfId="0" applyNumberFormat="1" applyFont="1" applyFill="1" applyBorder="1" applyAlignment="1">
      <alignment horizontal="center" vertical="center" wrapText="1"/>
    </xf>
    <xf numFmtId="1" fontId="7" fillId="0" borderId="152" xfId="0" applyNumberFormat="1" applyFont="1" applyFill="1" applyBorder="1" applyAlignment="1">
      <alignment horizontal="center" vertical="center" wrapText="1"/>
    </xf>
    <xf numFmtId="1" fontId="7" fillId="0" borderId="74" xfId="0" applyNumberFormat="1" applyFont="1" applyFill="1" applyBorder="1" applyAlignment="1">
      <alignment horizontal="center" vertical="center" wrapText="1"/>
    </xf>
    <xf numFmtId="1" fontId="7" fillId="0" borderId="73" xfId="0" applyNumberFormat="1" applyFont="1" applyFill="1" applyBorder="1" applyAlignment="1">
      <alignment horizontal="center" vertical="center" wrapText="1"/>
    </xf>
    <xf numFmtId="49" fontId="7" fillId="0" borderId="58" xfId="0" applyNumberFormat="1" applyFont="1" applyFill="1" applyBorder="1" applyAlignment="1" applyProtection="1">
      <alignment horizontal="left" vertical="center" wrapText="1"/>
      <protection locked="0"/>
    </xf>
    <xf numFmtId="49" fontId="7" fillId="0" borderId="0" xfId="0" applyNumberFormat="1" applyFont="1" applyFill="1" applyBorder="1" applyAlignment="1" applyProtection="1">
      <alignment horizontal="left" vertical="center" wrapText="1"/>
      <protection locked="0"/>
    </xf>
    <xf numFmtId="0" fontId="21" fillId="0" borderId="53" xfId="0" applyFont="1" applyFill="1" applyBorder="1" applyAlignment="1">
      <alignment horizontal="left" vertical="center" wrapText="1"/>
    </xf>
    <xf numFmtId="0" fontId="21" fillId="0" borderId="29" xfId="0" applyFont="1" applyFill="1" applyBorder="1" applyAlignment="1">
      <alignment horizontal="left" vertical="center" wrapText="1"/>
    </xf>
    <xf numFmtId="0" fontId="7" fillId="0" borderId="135" xfId="0" applyFont="1" applyFill="1" applyBorder="1" applyAlignment="1" applyProtection="1">
      <alignment horizontal="center" vertical="center" wrapText="1"/>
      <protection locked="0"/>
    </xf>
    <xf numFmtId="0" fontId="21" fillId="0" borderId="74" xfId="0" applyFont="1" applyFill="1" applyBorder="1" applyAlignment="1">
      <alignment horizontal="center" vertical="center" wrapText="1"/>
    </xf>
    <xf numFmtId="1" fontId="7" fillId="0" borderId="0" xfId="0" applyNumberFormat="1" applyFont="1" applyFill="1" applyBorder="1" applyAlignment="1">
      <alignment horizontal="center" vertical="center" wrapText="1"/>
    </xf>
    <xf numFmtId="1" fontId="7" fillId="0" borderId="59" xfId="0" applyNumberFormat="1" applyFont="1" applyFill="1" applyBorder="1" applyAlignment="1">
      <alignment horizontal="center" vertical="center" wrapText="1"/>
    </xf>
    <xf numFmtId="0" fontId="21" fillId="0" borderId="29" xfId="0" applyFont="1" applyFill="1" applyBorder="1" applyAlignment="1">
      <alignment horizontal="center" vertical="center" wrapText="1"/>
    </xf>
    <xf numFmtId="0" fontId="21" fillId="0" borderId="54" xfId="0" applyFont="1" applyFill="1" applyBorder="1" applyAlignment="1">
      <alignment horizontal="center" vertical="center" wrapText="1"/>
    </xf>
    <xf numFmtId="49" fontId="7" fillId="0" borderId="145" xfId="0" applyNumberFormat="1" applyFont="1" applyFill="1" applyBorder="1" applyAlignment="1" applyProtection="1">
      <alignment horizontal="left" vertical="center" wrapText="1"/>
      <protection locked="0"/>
    </xf>
    <xf numFmtId="49" fontId="7" fillId="0" borderId="146" xfId="0" applyNumberFormat="1" applyFont="1" applyFill="1" applyBorder="1" applyAlignment="1" applyProtection="1">
      <alignment horizontal="left" vertical="center" wrapText="1"/>
      <protection locked="0"/>
    </xf>
    <xf numFmtId="49" fontId="7" fillId="0" borderId="147" xfId="0" applyNumberFormat="1" applyFont="1" applyFill="1" applyBorder="1" applyAlignment="1" applyProtection="1">
      <alignment horizontal="left" vertical="center" wrapText="1"/>
      <protection locked="0"/>
    </xf>
    <xf numFmtId="0" fontId="7" fillId="0" borderId="93" xfId="0" applyFont="1" applyFill="1" applyBorder="1" applyAlignment="1" applyProtection="1">
      <alignment horizontal="center" vertical="center" wrapText="1"/>
      <protection locked="0"/>
    </xf>
    <xf numFmtId="0" fontId="6" fillId="0" borderId="134" xfId="0" applyFont="1" applyFill="1" applyBorder="1" applyAlignment="1" applyProtection="1">
      <alignment horizontal="center" vertical="center" wrapText="1"/>
      <protection locked="0"/>
    </xf>
    <xf numFmtId="1" fontId="6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6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6" fillId="0" borderId="22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137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134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34" xfId="0" applyFont="1" applyFill="1" applyBorder="1" applyAlignment="1" applyProtection="1">
      <alignment horizontal="center" vertical="center"/>
      <protection locked="0"/>
    </xf>
    <xf numFmtId="0" fontId="8" fillId="0" borderId="150" xfId="0" applyFont="1" applyFill="1" applyBorder="1" applyAlignment="1" applyProtection="1">
      <alignment horizontal="center" vertical="center"/>
      <protection locked="0"/>
    </xf>
    <xf numFmtId="1" fontId="7" fillId="0" borderId="61" xfId="0" applyNumberFormat="1" applyFont="1" applyFill="1" applyBorder="1" applyAlignment="1" applyProtection="1">
      <alignment horizontal="left" vertical="center" wrapText="1"/>
      <protection locked="0"/>
    </xf>
    <xf numFmtId="1" fontId="7" fillId="0" borderId="60" xfId="0" applyNumberFormat="1" applyFont="1" applyFill="1" applyBorder="1" applyAlignment="1" applyProtection="1">
      <alignment horizontal="left" vertical="center" wrapText="1"/>
      <protection locked="0"/>
    </xf>
    <xf numFmtId="1" fontId="7" fillId="0" borderId="62" xfId="0" applyNumberFormat="1" applyFont="1" applyFill="1" applyBorder="1" applyAlignment="1" applyProtection="1">
      <alignment horizontal="left" vertical="center" wrapText="1"/>
      <protection locked="0"/>
    </xf>
    <xf numFmtId="1" fontId="7" fillId="0" borderId="58" xfId="0" applyNumberFormat="1" applyFont="1" applyFill="1" applyBorder="1" applyAlignment="1" applyProtection="1">
      <alignment horizontal="left" vertical="center" wrapText="1"/>
      <protection locked="0"/>
    </xf>
    <xf numFmtId="1" fontId="7" fillId="0" borderId="0" xfId="0" applyNumberFormat="1" applyFont="1" applyFill="1" applyBorder="1" applyAlignment="1" applyProtection="1">
      <alignment horizontal="left" vertical="center" wrapText="1"/>
      <protection locked="0"/>
    </xf>
    <xf numFmtId="1" fontId="7" fillId="0" borderId="59" xfId="0" applyNumberFormat="1" applyFont="1" applyFill="1" applyBorder="1" applyAlignment="1" applyProtection="1">
      <alignment horizontal="left" vertical="center" wrapText="1"/>
      <protection locked="0"/>
    </xf>
    <xf numFmtId="1" fontId="7" fillId="0" borderId="53" xfId="0" applyNumberFormat="1" applyFont="1" applyFill="1" applyBorder="1" applyAlignment="1" applyProtection="1">
      <alignment horizontal="left" vertical="center" wrapText="1"/>
      <protection locked="0"/>
    </xf>
    <xf numFmtId="1" fontId="7" fillId="0" borderId="29" xfId="0" applyNumberFormat="1" applyFont="1" applyFill="1" applyBorder="1" applyAlignment="1" applyProtection="1">
      <alignment horizontal="left" vertical="center" wrapText="1"/>
      <protection locked="0"/>
    </xf>
    <xf numFmtId="1" fontId="7" fillId="0" borderId="54" xfId="0" applyNumberFormat="1" applyFont="1" applyFill="1" applyBorder="1" applyAlignment="1" applyProtection="1">
      <alignment horizontal="left" vertical="center" wrapText="1"/>
      <protection locked="0"/>
    </xf>
    <xf numFmtId="1" fontId="7" fillId="0" borderId="148" xfId="0" applyNumberFormat="1" applyFont="1" applyFill="1" applyBorder="1" applyAlignment="1">
      <alignment horizontal="center" vertical="center" wrapText="1"/>
    </xf>
    <xf numFmtId="1" fontId="7" fillId="0" borderId="146" xfId="0" applyNumberFormat="1" applyFont="1" applyFill="1" applyBorder="1" applyAlignment="1">
      <alignment horizontal="center" vertical="center" wrapText="1"/>
    </xf>
    <xf numFmtId="1" fontId="7" fillId="0" borderId="149" xfId="0" applyNumberFormat="1" applyFont="1" applyFill="1" applyBorder="1" applyAlignment="1">
      <alignment horizontal="center" vertical="center" wrapText="1"/>
    </xf>
    <xf numFmtId="49" fontId="7" fillId="0" borderId="151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135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75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74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34" xfId="0" applyFont="1" applyFill="1" applyBorder="1" applyAlignment="1" applyProtection="1">
      <alignment horizontal="center" vertical="center"/>
      <protection locked="0"/>
    </xf>
    <xf numFmtId="0" fontId="16" fillId="0" borderId="29" xfId="0" applyFont="1" applyFill="1" applyBorder="1" applyAlignment="1">
      <alignment horizontal="center" vertical="center"/>
    </xf>
    <xf numFmtId="49" fontId="6" fillId="0" borderId="55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56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57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55" xfId="0" applyNumberFormat="1" applyFont="1" applyFill="1" applyBorder="1" applyAlignment="1" applyProtection="1">
      <alignment horizontal="left" vertical="center" wrapText="1"/>
      <protection locked="0"/>
    </xf>
    <xf numFmtId="49" fontId="7" fillId="0" borderId="56" xfId="0" applyNumberFormat="1" applyFont="1" applyFill="1" applyBorder="1" applyAlignment="1" applyProtection="1">
      <alignment horizontal="left" vertical="center" wrapText="1"/>
      <protection locked="0"/>
    </xf>
    <xf numFmtId="49" fontId="7" fillId="0" borderId="57" xfId="0" applyNumberFormat="1" applyFont="1" applyFill="1" applyBorder="1" applyAlignment="1" applyProtection="1">
      <alignment horizontal="left" vertical="center" wrapText="1"/>
      <protection locked="0"/>
    </xf>
    <xf numFmtId="49" fontId="7" fillId="0" borderId="87" xfId="0" applyNumberFormat="1" applyFont="1" applyFill="1" applyBorder="1" applyAlignment="1" applyProtection="1">
      <alignment horizontal="left" vertical="center"/>
      <protection locked="0"/>
    </xf>
    <xf numFmtId="49" fontId="7" fillId="0" borderId="86" xfId="0" applyNumberFormat="1" applyFont="1" applyFill="1" applyBorder="1" applyAlignment="1" applyProtection="1">
      <alignment horizontal="left" vertical="center"/>
      <protection locked="0"/>
    </xf>
    <xf numFmtId="49" fontId="7" fillId="0" borderId="88" xfId="0" applyNumberFormat="1" applyFont="1" applyFill="1" applyBorder="1" applyAlignment="1" applyProtection="1">
      <alignment horizontal="left" vertical="center"/>
      <protection locked="0"/>
    </xf>
    <xf numFmtId="49" fontId="7" fillId="0" borderId="120" xfId="0" applyNumberFormat="1" applyFont="1" applyFill="1" applyBorder="1" applyAlignment="1" applyProtection="1">
      <alignment horizontal="left" vertical="center" wrapText="1"/>
      <protection locked="0"/>
    </xf>
    <xf numFmtId="49" fontId="7" fillId="0" borderId="121" xfId="0" applyNumberFormat="1" applyFont="1" applyFill="1" applyBorder="1" applyAlignment="1" applyProtection="1">
      <alignment horizontal="left" vertical="center" wrapText="1"/>
      <protection locked="0"/>
    </xf>
    <xf numFmtId="49" fontId="7" fillId="0" borderId="153" xfId="0" applyNumberFormat="1" applyFont="1" applyFill="1" applyBorder="1" applyAlignment="1" applyProtection="1">
      <alignment horizontal="left" vertical="center" wrapText="1"/>
      <protection locked="0"/>
    </xf>
    <xf numFmtId="1" fontId="7" fillId="0" borderId="65" xfId="0" applyNumberFormat="1" applyFont="1" applyFill="1" applyBorder="1" applyAlignment="1">
      <alignment horizontal="center" vertical="center" wrapText="1"/>
    </xf>
    <xf numFmtId="1" fontId="7" fillId="0" borderId="121" xfId="0" applyNumberFormat="1" applyFont="1" applyFill="1" applyBorder="1" applyAlignment="1">
      <alignment horizontal="center" vertical="center" wrapText="1"/>
    </xf>
    <xf numFmtId="1" fontId="7" fillId="0" borderId="122" xfId="0" applyNumberFormat="1" applyFont="1" applyFill="1" applyBorder="1" applyAlignment="1">
      <alignment horizontal="center" vertical="center" wrapText="1"/>
    </xf>
    <xf numFmtId="1" fontId="11" fillId="0" borderId="142" xfId="0" applyNumberFormat="1" applyFont="1" applyFill="1" applyBorder="1" applyAlignment="1" applyProtection="1">
      <alignment horizontal="center" vertical="center" wrapText="1"/>
      <protection locked="0"/>
    </xf>
    <xf numFmtId="1" fontId="11" fillId="0" borderId="56" xfId="0" applyNumberFormat="1" applyFont="1" applyFill="1" applyBorder="1" applyAlignment="1" applyProtection="1">
      <alignment horizontal="center" vertical="center" wrapText="1"/>
      <protection locked="0"/>
    </xf>
    <xf numFmtId="1" fontId="11" fillId="0" borderId="111" xfId="0" applyNumberFormat="1" applyFont="1" applyFill="1" applyBorder="1" applyAlignment="1" applyProtection="1">
      <alignment horizontal="center" vertical="center" wrapText="1"/>
      <protection locked="0"/>
    </xf>
    <xf numFmtId="1" fontId="7" fillId="0" borderId="142" xfId="0" applyNumberFormat="1" applyFont="1" applyFill="1" applyBorder="1" applyAlignment="1">
      <alignment horizontal="center" vertical="center" wrapText="1"/>
    </xf>
    <xf numFmtId="1" fontId="7" fillId="0" borderId="56" xfId="0" applyNumberFormat="1" applyFont="1" applyFill="1" applyBorder="1" applyAlignment="1">
      <alignment horizontal="center" vertical="center" wrapText="1"/>
    </xf>
    <xf numFmtId="1" fontId="7" fillId="0" borderId="111" xfId="0" applyNumberFormat="1" applyFont="1" applyFill="1" applyBorder="1" applyAlignment="1">
      <alignment horizontal="center" vertical="center" wrapText="1"/>
    </xf>
    <xf numFmtId="1" fontId="7" fillId="0" borderId="85" xfId="0" applyNumberFormat="1" applyFont="1" applyFill="1" applyBorder="1" applyAlignment="1">
      <alignment horizontal="center" vertical="center" wrapText="1"/>
    </xf>
    <xf numFmtId="1" fontId="7" fillId="0" borderId="86" xfId="0" applyNumberFormat="1" applyFont="1" applyFill="1" applyBorder="1" applyAlignment="1">
      <alignment horizontal="center" vertical="center" wrapText="1"/>
    </xf>
    <xf numFmtId="1" fontId="7" fillId="0" borderId="84" xfId="0" applyNumberFormat="1" applyFont="1" applyFill="1" applyBorder="1" applyAlignment="1">
      <alignment horizontal="center" vertical="center" wrapText="1"/>
    </xf>
    <xf numFmtId="0" fontId="6" fillId="0" borderId="143" xfId="0" applyFont="1" applyFill="1" applyBorder="1" applyAlignment="1" applyProtection="1">
      <alignment horizontal="center" vertical="center" wrapText="1"/>
      <protection locked="0"/>
    </xf>
    <xf numFmtId="1" fontId="7" fillId="0" borderId="143" xfId="0" applyNumberFormat="1" applyFont="1" applyFill="1" applyBorder="1" applyAlignment="1">
      <alignment horizontal="center" vertical="center" wrapText="1"/>
    </xf>
    <xf numFmtId="0" fontId="7" fillId="0" borderId="86" xfId="0" applyFont="1" applyFill="1" applyBorder="1" applyAlignment="1" applyProtection="1">
      <alignment horizontal="center" vertical="center" wrapText="1"/>
      <protection locked="0"/>
    </xf>
    <xf numFmtId="0" fontId="6" fillId="0" borderId="143" xfId="0" applyFont="1" applyFill="1" applyBorder="1" applyAlignment="1" applyProtection="1">
      <alignment horizontal="center" vertical="center"/>
      <protection locked="0"/>
    </xf>
    <xf numFmtId="0" fontId="7" fillId="0" borderId="143" xfId="0" applyFont="1" applyFill="1" applyBorder="1" applyAlignment="1" applyProtection="1">
      <alignment horizontal="center" vertical="center" wrapText="1"/>
      <protection locked="0"/>
    </xf>
    <xf numFmtId="1" fontId="9" fillId="0" borderId="123" xfId="0" applyNumberFormat="1" applyFont="1" applyFill="1" applyBorder="1" applyAlignment="1" applyProtection="1">
      <alignment horizontal="center" vertical="center" wrapText="1"/>
    </xf>
    <xf numFmtId="1" fontId="9" fillId="0" borderId="121" xfId="0" applyNumberFormat="1" applyFont="1" applyFill="1" applyBorder="1" applyAlignment="1" applyProtection="1">
      <alignment horizontal="center" vertical="center" wrapText="1"/>
    </xf>
    <xf numFmtId="1" fontId="9" fillId="0" borderId="153" xfId="0" applyNumberFormat="1" applyFont="1" applyFill="1" applyBorder="1" applyAlignment="1" applyProtection="1">
      <alignment horizontal="center" vertical="center" wrapText="1"/>
    </xf>
    <xf numFmtId="1" fontId="9" fillId="0" borderId="120" xfId="0" applyNumberFormat="1" applyFont="1" applyFill="1" applyBorder="1" applyAlignment="1" applyProtection="1">
      <alignment horizontal="center" vertical="center" wrapText="1"/>
    </xf>
    <xf numFmtId="1" fontId="9" fillId="0" borderId="124" xfId="0" applyNumberFormat="1" applyFont="1" applyFill="1" applyBorder="1" applyAlignment="1" applyProtection="1">
      <alignment horizontal="center" vertical="center" wrapText="1"/>
    </xf>
    <xf numFmtId="1" fontId="9" fillId="0" borderId="65" xfId="0" applyNumberFormat="1" applyFont="1" applyFill="1" applyBorder="1" applyAlignment="1" applyProtection="1">
      <alignment horizontal="center" vertical="center" wrapText="1"/>
    </xf>
    <xf numFmtId="1" fontId="9" fillId="0" borderId="122" xfId="0" applyNumberFormat="1" applyFont="1" applyFill="1" applyBorder="1" applyAlignment="1" applyProtection="1">
      <alignment horizontal="center" vertical="center" wrapText="1"/>
    </xf>
    <xf numFmtId="0" fontId="6" fillId="0" borderId="120" xfId="0" applyFont="1" applyFill="1" applyBorder="1" applyAlignment="1" applyProtection="1">
      <alignment horizontal="left" vertical="center" wrapText="1"/>
    </xf>
    <xf numFmtId="0" fontId="6" fillId="0" borderId="121" xfId="0" applyFont="1" applyFill="1" applyBorder="1" applyAlignment="1" applyProtection="1">
      <alignment horizontal="left" vertical="center" wrapText="1"/>
    </xf>
    <xf numFmtId="0" fontId="6" fillId="0" borderId="122" xfId="0" applyFont="1" applyFill="1" applyBorder="1" applyAlignment="1" applyProtection="1">
      <alignment horizontal="left" vertical="center" wrapText="1"/>
    </xf>
    <xf numFmtId="49" fontId="16" fillId="0" borderId="21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22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30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31" xfId="0" applyNumberFormat="1" applyFont="1" applyFill="1" applyBorder="1" applyAlignment="1" applyProtection="1">
      <alignment horizontal="center" vertical="center" wrapText="1"/>
      <protection locked="0"/>
    </xf>
    <xf numFmtId="1" fontId="9" fillId="0" borderId="106" xfId="0" applyNumberFormat="1" applyFont="1" applyFill="1" applyBorder="1" applyAlignment="1" applyProtection="1">
      <alignment horizontal="center" vertical="center" wrapText="1"/>
    </xf>
    <xf numFmtId="1" fontId="9" fillId="0" borderId="107" xfId="0" applyNumberFormat="1" applyFont="1" applyFill="1" applyBorder="1" applyAlignment="1" applyProtection="1">
      <alignment horizontal="center" vertical="center" wrapText="1"/>
    </xf>
    <xf numFmtId="1" fontId="9" fillId="0" borderId="126" xfId="0" applyNumberFormat="1" applyFont="1" applyFill="1" applyBorder="1" applyAlignment="1" applyProtection="1">
      <alignment horizontal="center" vertical="center" wrapText="1"/>
    </xf>
    <xf numFmtId="1" fontId="9" fillId="0" borderId="127" xfId="0" applyNumberFormat="1" applyFont="1" applyFill="1" applyBorder="1" applyAlignment="1" applyProtection="1">
      <alignment horizontal="center" vertical="center" wrapText="1"/>
    </xf>
    <xf numFmtId="1" fontId="9" fillId="0" borderId="128" xfId="0" applyNumberFormat="1" applyFont="1" applyFill="1" applyBorder="1" applyAlignment="1" applyProtection="1">
      <alignment horizontal="center" vertical="center" wrapText="1"/>
    </xf>
    <xf numFmtId="1" fontId="9" fillId="0" borderId="108" xfId="0" applyNumberFormat="1" applyFont="1" applyFill="1" applyBorder="1" applyAlignment="1" applyProtection="1">
      <alignment horizontal="center" vertical="center" wrapText="1"/>
    </xf>
    <xf numFmtId="0" fontId="6" fillId="0" borderId="106" xfId="0" applyFont="1" applyFill="1" applyBorder="1" applyAlignment="1" applyProtection="1">
      <alignment horizontal="left" vertical="center" wrapText="1"/>
    </xf>
    <xf numFmtId="0" fontId="6" fillId="0" borderId="107" xfId="0" applyFont="1" applyFill="1" applyBorder="1" applyAlignment="1" applyProtection="1">
      <alignment horizontal="left" vertical="center" wrapText="1"/>
    </xf>
    <xf numFmtId="0" fontId="6" fillId="0" borderId="128" xfId="0" applyFont="1" applyFill="1" applyBorder="1" applyAlignment="1" applyProtection="1">
      <alignment horizontal="left" vertical="center" wrapText="1"/>
    </xf>
    <xf numFmtId="0" fontId="13" fillId="0" borderId="120" xfId="0" applyFont="1" applyFill="1" applyBorder="1" applyAlignment="1" applyProtection="1">
      <alignment vertical="center" wrapText="1"/>
      <protection locked="0"/>
    </xf>
    <xf numFmtId="0" fontId="13" fillId="0" borderId="121" xfId="0" applyFont="1" applyFill="1" applyBorder="1" applyAlignment="1" applyProtection="1">
      <alignment vertical="center" wrapText="1"/>
      <protection locked="0"/>
    </xf>
    <xf numFmtId="0" fontId="13" fillId="0" borderId="153" xfId="0" applyFont="1" applyFill="1" applyBorder="1" applyAlignment="1" applyProtection="1">
      <alignment vertical="center" wrapText="1"/>
      <protection locked="0"/>
    </xf>
    <xf numFmtId="1" fontId="9" fillId="0" borderId="74" xfId="0" applyNumberFormat="1" applyFont="1" applyFill="1" applyBorder="1" applyAlignment="1" applyProtection="1">
      <alignment horizontal="center" vertical="center" wrapText="1"/>
    </xf>
    <xf numFmtId="1" fontId="9" fillId="0" borderId="125" xfId="0" applyNumberFormat="1" applyFont="1" applyFill="1" applyBorder="1" applyAlignment="1" applyProtection="1">
      <alignment horizontal="center" vertical="center" wrapText="1"/>
    </xf>
    <xf numFmtId="0" fontId="13" fillId="0" borderId="106" xfId="0" applyFont="1" applyFill="1" applyBorder="1" applyAlignment="1" applyProtection="1">
      <alignment vertical="center" wrapText="1"/>
      <protection locked="0"/>
    </xf>
    <xf numFmtId="0" fontId="13" fillId="0" borderId="107" xfId="0" applyFont="1" applyFill="1" applyBorder="1" applyAlignment="1" applyProtection="1">
      <alignment vertical="center" wrapText="1"/>
      <protection locked="0"/>
    </xf>
    <xf numFmtId="0" fontId="13" fillId="0" borderId="108" xfId="0" applyFont="1" applyFill="1" applyBorder="1" applyAlignment="1" applyProtection="1">
      <alignment vertical="center" wrapText="1"/>
      <protection locked="0"/>
    </xf>
    <xf numFmtId="1" fontId="9" fillId="0" borderId="86" xfId="0" applyNumberFormat="1" applyFont="1" applyFill="1" applyBorder="1" applyAlignment="1" applyProtection="1">
      <alignment horizontal="center" vertical="center" wrapText="1"/>
    </xf>
    <xf numFmtId="1" fontId="20" fillId="0" borderId="106" xfId="0" applyNumberFormat="1" applyFont="1" applyFill="1" applyBorder="1" applyAlignment="1" applyProtection="1">
      <alignment horizontal="center" vertical="center" wrapText="1"/>
    </xf>
    <xf numFmtId="1" fontId="20" fillId="0" borderId="107" xfId="0" applyNumberFormat="1" applyFont="1" applyFill="1" applyBorder="1" applyAlignment="1" applyProtection="1">
      <alignment horizontal="center" vertical="center" wrapText="1"/>
    </xf>
    <xf numFmtId="1" fontId="20" fillId="0" borderId="128" xfId="0" applyNumberFormat="1" applyFont="1" applyFill="1" applyBorder="1" applyAlignment="1" applyProtection="1">
      <alignment horizontal="center" vertical="center" wrapText="1"/>
    </xf>
    <xf numFmtId="1" fontId="9" fillId="0" borderId="143" xfId="0" applyNumberFormat="1" applyFont="1" applyFill="1" applyBorder="1" applyAlignment="1" applyProtection="1">
      <alignment horizontal="center" vertical="center" wrapText="1"/>
    </xf>
    <xf numFmtId="1" fontId="9" fillId="0" borderId="142" xfId="0" applyNumberFormat="1" applyFont="1" applyFill="1" applyBorder="1" applyAlignment="1" applyProtection="1">
      <alignment horizontal="center" vertical="center" wrapText="1"/>
    </xf>
    <xf numFmtId="1" fontId="9" fillId="0" borderId="111" xfId="0" applyNumberFormat="1" applyFont="1" applyFill="1" applyBorder="1" applyAlignment="1" applyProtection="1">
      <alignment horizontal="center" vertical="center" wrapText="1"/>
    </xf>
    <xf numFmtId="1" fontId="9" fillId="0" borderId="55" xfId="0" applyNumberFormat="1" applyFont="1" applyFill="1" applyBorder="1" applyAlignment="1" applyProtection="1">
      <alignment horizontal="center" vertical="center" wrapText="1"/>
    </xf>
    <xf numFmtId="1" fontId="9" fillId="0" borderId="56" xfId="0" applyNumberFormat="1" applyFont="1" applyFill="1" applyBorder="1" applyAlignment="1" applyProtection="1">
      <alignment horizontal="center" vertical="center" wrapText="1"/>
    </xf>
    <xf numFmtId="1" fontId="20" fillId="0" borderId="108" xfId="0" applyNumberFormat="1" applyFont="1" applyFill="1" applyBorder="1" applyAlignment="1" applyProtection="1">
      <alignment horizontal="center" vertical="center" wrapText="1"/>
    </xf>
    <xf numFmtId="1" fontId="20" fillId="0" borderId="127" xfId="0" applyNumberFormat="1" applyFont="1" applyFill="1" applyBorder="1" applyAlignment="1" applyProtection="1">
      <alignment horizontal="center" vertical="center" wrapText="1"/>
    </xf>
    <xf numFmtId="1" fontId="20" fillId="0" borderId="86" xfId="0" applyNumberFormat="1" applyFont="1" applyFill="1" applyBorder="1" applyAlignment="1" applyProtection="1">
      <alignment horizontal="center" vertical="center" wrapText="1"/>
    </xf>
    <xf numFmtId="0" fontId="6" fillId="0" borderId="65" xfId="0" applyFont="1" applyFill="1" applyBorder="1" applyAlignment="1" applyProtection="1">
      <alignment horizontal="center" vertical="center" wrapText="1"/>
      <protection locked="0"/>
    </xf>
    <xf numFmtId="0" fontId="6" fillId="0" borderId="153" xfId="0" applyFont="1" applyFill="1" applyBorder="1" applyAlignment="1" applyProtection="1">
      <alignment horizontal="center" vertical="center" wrapText="1"/>
      <protection locked="0"/>
    </xf>
    <xf numFmtId="0" fontId="6" fillId="0" borderId="74" xfId="0" applyFont="1" applyFill="1" applyBorder="1" applyAlignment="1" applyProtection="1">
      <alignment horizontal="center" vertical="center" wrapText="1"/>
      <protection locked="0"/>
    </xf>
    <xf numFmtId="0" fontId="6" fillId="0" borderId="122" xfId="0" applyFont="1" applyFill="1" applyBorder="1" applyAlignment="1" applyProtection="1">
      <alignment horizontal="center" vertical="center" wrapText="1"/>
      <protection locked="0"/>
    </xf>
    <xf numFmtId="0" fontId="6" fillId="0" borderId="53" xfId="0" applyFont="1" applyFill="1" applyBorder="1" applyAlignment="1" applyProtection="1">
      <alignment horizontal="left" vertical="center" wrapText="1"/>
      <protection locked="0"/>
    </xf>
    <xf numFmtId="0" fontId="6" fillId="0" borderId="29" xfId="0" applyFont="1" applyFill="1" applyBorder="1" applyAlignment="1" applyProtection="1">
      <alignment horizontal="left" vertical="center" wrapText="1"/>
      <protection locked="0"/>
    </xf>
    <xf numFmtId="0" fontId="6" fillId="0" borderId="54" xfId="0" applyFont="1" applyFill="1" applyBorder="1" applyAlignment="1" applyProtection="1">
      <alignment horizontal="left" vertical="center" wrapText="1"/>
      <protection locked="0"/>
    </xf>
    <xf numFmtId="0" fontId="13" fillId="0" borderId="55" xfId="0" applyFont="1" applyFill="1" applyBorder="1" applyAlignment="1" applyProtection="1">
      <alignment vertical="center" wrapText="1"/>
      <protection locked="0"/>
    </xf>
    <xf numFmtId="0" fontId="13" fillId="0" borderId="56" xfId="0" applyFont="1" applyFill="1" applyBorder="1" applyAlignment="1" applyProtection="1">
      <alignment vertical="center" wrapText="1"/>
      <protection locked="0"/>
    </xf>
    <xf numFmtId="0" fontId="13" fillId="0" borderId="57" xfId="0" applyFont="1" applyFill="1" applyBorder="1" applyAlignment="1" applyProtection="1">
      <alignment vertical="center" wrapText="1"/>
      <protection locked="0"/>
    </xf>
    <xf numFmtId="1" fontId="9" fillId="0" borderId="57" xfId="0" applyNumberFormat="1" applyFont="1" applyFill="1" applyBorder="1" applyAlignment="1" applyProtection="1">
      <alignment horizontal="center" vertical="center" wrapText="1"/>
    </xf>
    <xf numFmtId="49" fontId="6" fillId="0" borderId="120" xfId="0" applyNumberFormat="1" applyFont="1" applyFill="1" applyBorder="1" applyAlignment="1" applyProtection="1">
      <alignment horizontal="center" vertical="center"/>
      <protection locked="0"/>
    </xf>
    <xf numFmtId="49" fontId="6" fillId="0" borderId="153" xfId="0" applyNumberFormat="1" applyFont="1" applyFill="1" applyBorder="1" applyAlignment="1" applyProtection="1">
      <alignment horizontal="center" vertical="center"/>
      <protection locked="0"/>
    </xf>
    <xf numFmtId="0" fontId="7" fillId="0" borderId="120" xfId="0" applyFont="1" applyFill="1" applyBorder="1" applyAlignment="1" applyProtection="1">
      <alignment horizontal="left" vertical="center" wrapText="1"/>
      <protection locked="0"/>
    </xf>
    <xf numFmtId="0" fontId="7" fillId="0" borderId="121" xfId="0" applyFont="1" applyFill="1" applyBorder="1" applyAlignment="1" applyProtection="1">
      <alignment horizontal="left" vertical="center" wrapText="1"/>
      <protection locked="0"/>
    </xf>
    <xf numFmtId="0" fontId="7" fillId="0" borderId="122" xfId="0" applyFont="1" applyFill="1" applyBorder="1" applyAlignment="1" applyProtection="1">
      <alignment horizontal="left" vertical="center" wrapText="1"/>
      <protection locked="0"/>
    </xf>
    <xf numFmtId="0" fontId="6" fillId="0" borderId="53" xfId="0" applyFont="1" applyFill="1" applyBorder="1" applyAlignment="1" applyProtection="1">
      <alignment horizontal="center" vertical="center"/>
      <protection locked="0"/>
    </xf>
    <xf numFmtId="0" fontId="6" fillId="0" borderId="67" xfId="0" applyFont="1" applyFill="1" applyBorder="1" applyAlignment="1" applyProtection="1">
      <alignment horizontal="center" vertical="center"/>
      <protection locked="0"/>
    </xf>
    <xf numFmtId="0" fontId="6" fillId="0" borderId="29" xfId="0" applyFont="1" applyFill="1" applyBorder="1" applyAlignment="1" applyProtection="1">
      <alignment horizontal="center" vertical="center"/>
      <protection locked="0"/>
    </xf>
    <xf numFmtId="0" fontId="6" fillId="0" borderId="120" xfId="0" applyFont="1" applyFill="1" applyBorder="1" applyAlignment="1" applyProtection="1">
      <alignment horizontal="center" vertical="center" wrapText="1"/>
      <protection locked="0"/>
    </xf>
    <xf numFmtId="0" fontId="6" fillId="0" borderId="86" xfId="0" applyFont="1" applyFill="1" applyBorder="1" applyAlignment="1" applyProtection="1">
      <alignment horizontal="center" vertical="center"/>
      <protection locked="0"/>
    </xf>
    <xf numFmtId="0" fontId="6" fillId="0" borderId="90" xfId="0" applyFont="1" applyFill="1" applyBorder="1" applyAlignment="1" applyProtection="1">
      <alignment horizontal="left" vertical="center" wrapText="1"/>
      <protection locked="0"/>
    </xf>
    <xf numFmtId="0" fontId="6" fillId="0" borderId="109" xfId="0" applyFont="1" applyFill="1" applyBorder="1" applyAlignment="1" applyProtection="1">
      <alignment horizontal="left" vertical="center" wrapText="1"/>
      <protection locked="0"/>
    </xf>
    <xf numFmtId="0" fontId="6" fillId="0" borderId="89" xfId="0" applyFont="1" applyFill="1" applyBorder="1" applyAlignment="1" applyProtection="1">
      <alignment horizontal="left" vertical="center" wrapText="1"/>
      <protection locked="0"/>
    </xf>
    <xf numFmtId="49" fontId="6" fillId="0" borderId="106" xfId="0" applyNumberFormat="1" applyFont="1" applyFill="1" applyBorder="1" applyAlignment="1" applyProtection="1">
      <alignment horizontal="center" vertical="center"/>
      <protection locked="0"/>
    </xf>
    <xf numFmtId="49" fontId="6" fillId="0" borderId="108" xfId="0" applyNumberFormat="1" applyFont="1" applyFill="1" applyBorder="1" applyAlignment="1" applyProtection="1">
      <alignment horizontal="center" vertical="center"/>
      <protection locked="0"/>
    </xf>
    <xf numFmtId="0" fontId="7" fillId="0" borderId="90" xfId="0" applyFont="1" applyFill="1" applyBorder="1" applyAlignment="1" applyProtection="1">
      <alignment horizontal="left" vertical="center" wrapText="1"/>
      <protection locked="0"/>
    </xf>
    <xf numFmtId="0" fontId="7" fillId="0" borderId="109" xfId="0" applyFont="1" applyFill="1" applyBorder="1" applyAlignment="1" applyProtection="1">
      <alignment horizontal="left" vertical="center" wrapText="1"/>
      <protection locked="0"/>
    </xf>
    <xf numFmtId="0" fontId="7" fillId="0" borderId="89" xfId="0" applyFont="1" applyFill="1" applyBorder="1" applyAlignment="1" applyProtection="1">
      <alignment horizontal="left" vertical="center" wrapText="1"/>
      <protection locked="0"/>
    </xf>
    <xf numFmtId="0" fontId="6" fillId="0" borderId="127" xfId="0" applyFont="1" applyFill="1" applyBorder="1" applyAlignment="1" applyProtection="1">
      <alignment horizontal="center" vertical="center" wrapText="1"/>
      <protection locked="0"/>
    </xf>
    <xf numFmtId="0" fontId="6" fillId="0" borderId="108" xfId="0" applyFont="1" applyFill="1" applyBorder="1" applyAlignment="1" applyProtection="1">
      <alignment horizontal="center" vertical="center" wrapText="1"/>
      <protection locked="0"/>
    </xf>
    <xf numFmtId="0" fontId="6" fillId="0" borderId="86" xfId="0" applyFont="1" applyFill="1" applyBorder="1" applyAlignment="1" applyProtection="1">
      <alignment horizontal="center" vertical="center" wrapText="1"/>
      <protection locked="0"/>
    </xf>
    <xf numFmtId="0" fontId="6" fillId="0" borderId="128" xfId="0" applyFont="1" applyFill="1" applyBorder="1" applyAlignment="1" applyProtection="1">
      <alignment horizontal="center" vertical="center" wrapText="1"/>
      <protection locked="0"/>
    </xf>
    <xf numFmtId="0" fontId="7" fillId="0" borderId="106" xfId="0" applyFont="1" applyFill="1" applyBorder="1" applyAlignment="1" applyProtection="1">
      <alignment horizontal="left" vertical="center" wrapText="1"/>
      <protection locked="0"/>
    </xf>
    <xf numFmtId="0" fontId="7" fillId="0" borderId="107" xfId="0" applyFont="1" applyFill="1" applyBorder="1" applyAlignment="1" applyProtection="1">
      <alignment horizontal="left" vertical="center" wrapText="1"/>
      <protection locked="0"/>
    </xf>
    <xf numFmtId="0" fontId="7" fillId="0" borderId="128" xfId="0" applyFont="1" applyFill="1" applyBorder="1" applyAlignment="1" applyProtection="1">
      <alignment horizontal="left" vertical="center" wrapText="1"/>
      <protection locked="0"/>
    </xf>
    <xf numFmtId="0" fontId="6" fillId="0" borderId="106" xfId="0" applyFont="1" applyFill="1" applyBorder="1" applyAlignment="1" applyProtection="1">
      <alignment horizontal="center" vertical="center"/>
      <protection locked="0"/>
    </xf>
    <xf numFmtId="0" fontId="6" fillId="0" borderId="126" xfId="0" applyFont="1" applyFill="1" applyBorder="1" applyAlignment="1" applyProtection="1">
      <alignment horizontal="center" vertical="center"/>
      <protection locked="0"/>
    </xf>
    <xf numFmtId="0" fontId="6" fillId="0" borderId="106" xfId="0" applyFont="1" applyFill="1" applyBorder="1" applyAlignment="1" applyProtection="1">
      <alignment horizontal="center" vertical="center" wrapText="1"/>
      <protection locked="0"/>
    </xf>
    <xf numFmtId="0" fontId="6" fillId="0" borderId="106" xfId="0" applyFont="1" applyBorder="1" applyAlignment="1" applyProtection="1">
      <alignment horizontal="center" vertical="center" wrapText="1"/>
      <protection locked="0"/>
    </xf>
    <xf numFmtId="0" fontId="6" fillId="0" borderId="128" xfId="0" applyFont="1" applyBorder="1" applyAlignment="1" applyProtection="1">
      <alignment horizontal="center" vertical="center" wrapText="1"/>
      <protection locked="0"/>
    </xf>
    <xf numFmtId="0" fontId="6" fillId="0" borderId="127" xfId="0" applyFont="1" applyBorder="1" applyAlignment="1" applyProtection="1">
      <alignment horizontal="center" vertical="center" wrapText="1"/>
      <protection locked="0"/>
    </xf>
    <xf numFmtId="0" fontId="6" fillId="0" borderId="108" xfId="0" applyFont="1" applyBorder="1" applyAlignment="1" applyProtection="1">
      <alignment horizontal="center" vertical="center" wrapText="1"/>
      <protection locked="0"/>
    </xf>
    <xf numFmtId="0" fontId="6" fillId="0" borderId="86" xfId="0" applyFont="1" applyBorder="1" applyAlignment="1" applyProtection="1">
      <alignment horizontal="center" vertical="center" wrapText="1"/>
      <protection locked="0"/>
    </xf>
    <xf numFmtId="0" fontId="7" fillId="0" borderId="106" xfId="0" applyFont="1" applyBorder="1" applyAlignment="1" applyProtection="1">
      <alignment horizontal="left" vertical="center" wrapText="1"/>
      <protection locked="0"/>
    </xf>
    <xf numFmtId="0" fontId="7" fillId="0" borderId="107" xfId="0" applyFont="1" applyBorder="1" applyAlignment="1" applyProtection="1">
      <alignment horizontal="left" vertical="center" wrapText="1"/>
      <protection locked="0"/>
    </xf>
    <xf numFmtId="0" fontId="7" fillId="0" borderId="128" xfId="0" applyFont="1" applyBorder="1" applyAlignment="1" applyProtection="1">
      <alignment horizontal="left" vertical="center" wrapText="1"/>
      <protection locked="0"/>
    </xf>
    <xf numFmtId="0" fontId="6" fillId="0" borderId="106" xfId="0" applyFont="1" applyBorder="1" applyAlignment="1" applyProtection="1">
      <alignment horizontal="center" vertical="center"/>
      <protection locked="0"/>
    </xf>
    <xf numFmtId="0" fontId="6" fillId="0" borderId="126" xfId="0" applyFont="1" applyBorder="1" applyAlignment="1" applyProtection="1">
      <alignment horizontal="center" vertical="center"/>
      <protection locked="0"/>
    </xf>
    <xf numFmtId="0" fontId="6" fillId="0" borderId="127" xfId="0" applyFont="1" applyBorder="1" applyAlignment="1" applyProtection="1">
      <alignment horizontal="center" vertical="center"/>
      <protection locked="0"/>
    </xf>
    <xf numFmtId="0" fontId="6" fillId="0" borderId="108" xfId="0" applyFont="1" applyBorder="1" applyAlignment="1" applyProtection="1">
      <alignment horizontal="center" vertical="center"/>
      <protection locked="0"/>
    </xf>
    <xf numFmtId="0" fontId="6" fillId="0" borderId="127" xfId="0" applyFont="1" applyFill="1" applyBorder="1" applyAlignment="1" applyProtection="1">
      <alignment horizontal="center" vertical="center"/>
      <protection locked="0"/>
    </xf>
    <xf numFmtId="0" fontId="6" fillId="0" borderId="108" xfId="0" applyFont="1" applyFill="1" applyBorder="1" applyAlignment="1" applyProtection="1">
      <alignment horizontal="center" vertical="center"/>
      <protection locked="0"/>
    </xf>
    <xf numFmtId="0" fontId="6" fillId="0" borderId="90" xfId="0" applyFont="1" applyFill="1" applyBorder="1" applyAlignment="1" applyProtection="1">
      <alignment vertical="center"/>
      <protection locked="0"/>
    </xf>
    <xf numFmtId="0" fontId="6" fillId="0" borderId="89" xfId="0" applyFont="1" applyFill="1" applyBorder="1" applyAlignment="1" applyProtection="1">
      <alignment vertical="center"/>
      <protection locked="0"/>
    </xf>
    <xf numFmtId="0" fontId="6" fillId="0" borderId="109" xfId="0" applyFont="1" applyFill="1" applyBorder="1" applyAlignment="1" applyProtection="1">
      <alignment vertical="center"/>
      <protection locked="0"/>
    </xf>
    <xf numFmtId="0" fontId="6" fillId="0" borderId="86" xfId="0" applyFont="1" applyFill="1" applyBorder="1" applyAlignment="1" applyProtection="1">
      <alignment vertical="center"/>
      <protection locked="0"/>
    </xf>
    <xf numFmtId="0" fontId="9" fillId="0" borderId="90" xfId="0" applyFont="1" applyFill="1" applyBorder="1" applyAlignment="1" applyProtection="1">
      <alignment horizontal="left" vertical="center" wrapText="1"/>
      <protection locked="0"/>
    </xf>
    <xf numFmtId="0" fontId="9" fillId="0" borderId="109" xfId="0" applyFont="1" applyFill="1" applyBorder="1" applyAlignment="1" applyProtection="1">
      <alignment horizontal="left" vertical="center" wrapText="1"/>
      <protection locked="0"/>
    </xf>
    <xf numFmtId="0" fontId="9" fillId="0" borderId="89" xfId="0" applyFont="1" applyFill="1" applyBorder="1" applyAlignment="1" applyProtection="1">
      <alignment horizontal="left" vertical="center" wrapText="1"/>
      <protection locked="0"/>
    </xf>
    <xf numFmtId="49" fontId="9" fillId="0" borderId="106" xfId="0" applyNumberFormat="1" applyFont="1" applyFill="1" applyBorder="1" applyAlignment="1" applyProtection="1">
      <alignment horizontal="center" vertical="center"/>
      <protection locked="0"/>
    </xf>
    <xf numFmtId="49" fontId="9" fillId="0" borderId="108" xfId="0" applyNumberFormat="1" applyFont="1" applyFill="1" applyBorder="1" applyAlignment="1" applyProtection="1">
      <alignment horizontal="center" vertical="center"/>
      <protection locked="0"/>
    </xf>
    <xf numFmtId="0" fontId="13" fillId="0" borderId="106" xfId="0" applyFont="1" applyFill="1" applyBorder="1" applyAlignment="1" applyProtection="1">
      <alignment horizontal="left" vertical="center" wrapText="1"/>
      <protection locked="0"/>
    </xf>
    <xf numFmtId="0" fontId="13" fillId="0" borderId="107" xfId="0" applyFont="1" applyFill="1" applyBorder="1" applyAlignment="1" applyProtection="1">
      <alignment horizontal="left" vertical="center" wrapText="1"/>
      <protection locked="0"/>
    </xf>
    <xf numFmtId="0" fontId="13" fillId="0" borderId="128" xfId="0" applyFont="1" applyFill="1" applyBorder="1" applyAlignment="1" applyProtection="1">
      <alignment horizontal="left" vertical="center" wrapText="1"/>
      <protection locked="0"/>
    </xf>
    <xf numFmtId="0" fontId="6" fillId="0" borderId="109" xfId="0" applyFont="1" applyFill="1" applyBorder="1" applyAlignment="1" applyProtection="1">
      <alignment horizontal="center" vertical="center" wrapText="1"/>
      <protection locked="0"/>
    </xf>
    <xf numFmtId="0" fontId="6" fillId="0" borderId="89" xfId="0" applyFont="1" applyFill="1" applyBorder="1" applyAlignment="1" applyProtection="1">
      <alignment horizontal="center" vertical="center" wrapText="1"/>
      <protection locked="0"/>
    </xf>
    <xf numFmtId="49" fontId="6" fillId="0" borderId="90" xfId="0" applyNumberFormat="1" applyFont="1" applyFill="1" applyBorder="1" applyAlignment="1" applyProtection="1">
      <alignment horizontal="center" vertical="center"/>
      <protection locked="0"/>
    </xf>
    <xf numFmtId="49" fontId="6" fillId="0" borderId="89" xfId="0" applyNumberFormat="1" applyFont="1" applyFill="1" applyBorder="1" applyAlignment="1" applyProtection="1">
      <alignment horizontal="center" vertical="center"/>
      <protection locked="0"/>
    </xf>
    <xf numFmtId="1" fontId="6" fillId="0" borderId="106" xfId="0" applyNumberFormat="1" applyFont="1" applyFill="1" applyBorder="1" applyAlignment="1" applyProtection="1">
      <alignment horizontal="center" vertical="center" wrapText="1"/>
    </xf>
    <xf numFmtId="1" fontId="6" fillId="0" borderId="108" xfId="0" applyNumberFormat="1" applyFont="1" applyFill="1" applyBorder="1" applyAlignment="1" applyProtection="1">
      <alignment horizontal="center" vertical="center" wrapText="1"/>
    </xf>
    <xf numFmtId="0" fontId="6" fillId="0" borderId="90" xfId="0" applyFont="1" applyFill="1" applyBorder="1" applyAlignment="1">
      <alignment horizontal="center" vertical="center" wrapText="1"/>
    </xf>
    <xf numFmtId="0" fontId="6" fillId="0" borderId="89" xfId="0" applyFont="1" applyFill="1" applyBorder="1" applyAlignment="1">
      <alignment horizontal="center" vertical="center" wrapText="1"/>
    </xf>
    <xf numFmtId="0" fontId="13" fillId="0" borderId="90" xfId="0" applyFont="1" applyFill="1" applyBorder="1" applyAlignment="1" applyProtection="1">
      <alignment horizontal="left" vertical="center" wrapText="1"/>
      <protection locked="0"/>
    </xf>
    <xf numFmtId="0" fontId="13" fillId="0" borderId="109" xfId="0" applyFont="1" applyFill="1" applyBorder="1" applyAlignment="1" applyProtection="1">
      <alignment horizontal="left" vertical="center" wrapText="1"/>
      <protection locked="0"/>
    </xf>
    <xf numFmtId="0" fontId="13" fillId="0" borderId="89" xfId="0" applyFont="1" applyFill="1" applyBorder="1" applyAlignment="1" applyProtection="1">
      <alignment horizontal="left" vertical="center" wrapText="1"/>
      <protection locked="0"/>
    </xf>
    <xf numFmtId="0" fontId="21" fillId="0" borderId="89" xfId="0" applyFont="1" applyFill="1" applyBorder="1" applyAlignment="1">
      <alignment horizontal="center" vertical="center"/>
    </xf>
    <xf numFmtId="0" fontId="6" fillId="0" borderId="128" xfId="0" applyFont="1" applyFill="1" applyBorder="1" applyAlignment="1">
      <alignment horizontal="center" vertical="center" wrapText="1"/>
    </xf>
    <xf numFmtId="49" fontId="9" fillId="0" borderId="58" xfId="0" applyNumberFormat="1" applyFont="1" applyFill="1" applyBorder="1" applyAlignment="1" applyProtection="1">
      <alignment horizontal="center" vertical="center"/>
      <protection locked="0"/>
    </xf>
    <xf numFmtId="49" fontId="9" fillId="0" borderId="59" xfId="0" applyNumberFormat="1" applyFont="1" applyFill="1" applyBorder="1" applyAlignment="1" applyProtection="1">
      <alignment horizontal="center" vertical="center"/>
      <protection locked="0"/>
    </xf>
    <xf numFmtId="0" fontId="13" fillId="0" borderId="104" xfId="0" applyFont="1" applyFill="1" applyBorder="1" applyAlignment="1" applyProtection="1">
      <alignment horizontal="left" vertical="center" wrapText="1"/>
      <protection locked="0"/>
    </xf>
    <xf numFmtId="0" fontId="13" fillId="0" borderId="105" xfId="0" applyFont="1" applyFill="1" applyBorder="1" applyAlignment="1" applyProtection="1">
      <alignment horizontal="left" vertical="center" wrapText="1"/>
      <protection locked="0"/>
    </xf>
    <xf numFmtId="0" fontId="13" fillId="0" borderId="117" xfId="0" applyFont="1" applyFill="1" applyBorder="1" applyAlignment="1" applyProtection="1">
      <alignment horizontal="left" vertical="center" wrapText="1"/>
      <protection locked="0"/>
    </xf>
    <xf numFmtId="0" fontId="6" fillId="0" borderId="58" xfId="0" applyFont="1" applyFill="1" applyBorder="1" applyAlignment="1" applyProtection="1">
      <alignment horizontal="center" vertical="center"/>
      <protection locked="0"/>
    </xf>
    <xf numFmtId="0" fontId="6" fillId="0" borderId="141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6" fillId="0" borderId="59" xfId="0" applyFont="1" applyFill="1" applyBorder="1" applyAlignment="1" applyProtection="1">
      <alignment horizontal="center" vertical="center"/>
      <protection locked="0"/>
    </xf>
    <xf numFmtId="1" fontId="6" fillId="0" borderId="104" xfId="0" applyNumberFormat="1" applyFont="1" applyFill="1" applyBorder="1" applyAlignment="1" applyProtection="1">
      <alignment horizontal="center" vertical="center" wrapText="1"/>
    </xf>
    <xf numFmtId="1" fontId="6" fillId="0" borderId="64" xfId="0" applyNumberFormat="1" applyFont="1" applyFill="1" applyBorder="1" applyAlignment="1" applyProtection="1">
      <alignment horizontal="center" vertical="center" wrapText="1"/>
    </xf>
    <xf numFmtId="0" fontId="6" fillId="0" borderId="118" xfId="0" applyFont="1" applyFill="1" applyBorder="1" applyAlignment="1" applyProtection="1">
      <alignment horizontal="center" vertical="center"/>
      <protection locked="0"/>
    </xf>
    <xf numFmtId="0" fontId="6" fillId="0" borderId="105" xfId="0" applyFont="1" applyFill="1" applyBorder="1" applyAlignment="1" applyProtection="1">
      <alignment horizontal="center" vertical="center"/>
      <protection locked="0"/>
    </xf>
    <xf numFmtId="0" fontId="6" fillId="0" borderId="64" xfId="0" applyFont="1" applyFill="1" applyBorder="1" applyAlignment="1" applyProtection="1">
      <alignment horizontal="center" vertical="center"/>
      <protection locked="0"/>
    </xf>
    <xf numFmtId="0" fontId="6" fillId="0" borderId="104" xfId="0" applyFont="1" applyFill="1" applyBorder="1" applyAlignment="1" applyProtection="1">
      <alignment horizontal="center" vertical="center"/>
      <protection locked="0"/>
    </xf>
    <xf numFmtId="0" fontId="6" fillId="0" borderId="119" xfId="0" applyFont="1" applyFill="1" applyBorder="1" applyAlignment="1" applyProtection="1">
      <alignment horizontal="center" vertical="center"/>
      <protection locked="0"/>
    </xf>
    <xf numFmtId="0" fontId="6" fillId="0" borderId="63" xfId="0" applyFont="1" applyFill="1" applyBorder="1" applyAlignment="1" applyProtection="1">
      <alignment horizontal="center" vertical="center"/>
      <protection locked="0"/>
    </xf>
    <xf numFmtId="0" fontId="6" fillId="0" borderId="117" xfId="0" applyFont="1" applyFill="1" applyBorder="1" applyAlignment="1" applyProtection="1">
      <alignment horizontal="center" vertical="center"/>
      <protection locked="0"/>
    </xf>
    <xf numFmtId="0" fontId="6" fillId="0" borderId="88" xfId="0" applyFont="1" applyFill="1" applyBorder="1" applyAlignment="1" applyProtection="1">
      <alignment horizontal="center" vertical="center"/>
      <protection locked="0"/>
    </xf>
    <xf numFmtId="0" fontId="6" fillId="0" borderId="55" xfId="0" applyFont="1" applyFill="1" applyBorder="1" applyAlignment="1" applyProtection="1">
      <alignment horizontal="center" vertical="center"/>
      <protection locked="0"/>
    </xf>
    <xf numFmtId="0" fontId="6" fillId="0" borderId="56" xfId="0" applyFont="1" applyFill="1" applyBorder="1" applyAlignment="1" applyProtection="1">
      <alignment horizontal="center" vertical="center"/>
      <protection locked="0"/>
    </xf>
    <xf numFmtId="0" fontId="6" fillId="0" borderId="57" xfId="0" applyFont="1" applyFill="1" applyBorder="1" applyAlignment="1" applyProtection="1">
      <alignment horizontal="center" vertical="center"/>
      <protection locked="0"/>
    </xf>
    <xf numFmtId="0" fontId="6" fillId="0" borderId="61" xfId="0" applyFont="1" applyFill="1" applyBorder="1" applyAlignment="1" applyProtection="1">
      <alignment horizontal="center" vertical="center" textRotation="90"/>
      <protection locked="0"/>
    </xf>
    <xf numFmtId="0" fontId="6" fillId="0" borderId="60" xfId="0" applyFont="1" applyFill="1" applyBorder="1" applyAlignment="1" applyProtection="1">
      <alignment horizontal="center" vertical="center" textRotation="90"/>
      <protection locked="0"/>
    </xf>
    <xf numFmtId="0" fontId="6" fillId="0" borderId="62" xfId="0" applyFont="1" applyFill="1" applyBorder="1" applyAlignment="1" applyProtection="1">
      <alignment horizontal="center" vertical="center" textRotation="90"/>
      <protection locked="0"/>
    </xf>
    <xf numFmtId="0" fontId="6" fillId="0" borderId="58" xfId="0" applyFont="1" applyFill="1" applyBorder="1" applyAlignment="1" applyProtection="1">
      <alignment horizontal="center" vertical="center" textRotation="90"/>
      <protection locked="0"/>
    </xf>
    <xf numFmtId="0" fontId="6" fillId="0" borderId="0" xfId="0" applyFont="1" applyFill="1" applyBorder="1" applyAlignment="1" applyProtection="1">
      <alignment horizontal="center" vertical="center" textRotation="90"/>
      <protection locked="0"/>
    </xf>
    <xf numFmtId="0" fontId="6" fillId="0" borderId="59" xfId="0" applyFont="1" applyFill="1" applyBorder="1" applyAlignment="1" applyProtection="1">
      <alignment horizontal="center" vertical="center" textRotation="90"/>
      <protection locked="0"/>
    </xf>
    <xf numFmtId="0" fontId="6" fillId="0" borderId="53" xfId="0" applyFont="1" applyFill="1" applyBorder="1" applyAlignment="1" applyProtection="1">
      <alignment horizontal="center" vertical="center" textRotation="90"/>
      <protection locked="0"/>
    </xf>
    <xf numFmtId="0" fontId="6" fillId="0" borderId="29" xfId="0" applyFont="1" applyFill="1" applyBorder="1" applyAlignment="1" applyProtection="1">
      <alignment horizontal="center" vertical="center" textRotation="90"/>
      <protection locked="0"/>
    </xf>
    <xf numFmtId="0" fontId="6" fillId="0" borderId="54" xfId="0" applyFont="1" applyFill="1" applyBorder="1" applyAlignment="1" applyProtection="1">
      <alignment horizontal="center" vertical="center" textRotation="90"/>
      <protection locked="0"/>
    </xf>
    <xf numFmtId="0" fontId="6" fillId="0" borderId="154" xfId="0" applyFont="1" applyFill="1" applyBorder="1" applyAlignment="1" applyProtection="1">
      <alignment horizontal="center" vertical="center" textRotation="90"/>
      <protection locked="0"/>
    </xf>
    <xf numFmtId="0" fontId="6" fillId="0" borderId="155" xfId="0" applyFont="1" applyFill="1" applyBorder="1" applyAlignment="1" applyProtection="1">
      <alignment horizontal="center" vertical="center" textRotation="90"/>
      <protection locked="0"/>
    </xf>
    <xf numFmtId="0" fontId="6" fillId="0" borderId="17" xfId="0" applyFont="1" applyFill="1" applyBorder="1" applyAlignment="1" applyProtection="1">
      <alignment horizontal="center" vertical="center" textRotation="90"/>
      <protection locked="0"/>
    </xf>
    <xf numFmtId="0" fontId="6" fillId="0" borderId="3" xfId="0" applyFont="1" applyFill="1" applyBorder="1" applyAlignment="1" applyProtection="1">
      <alignment horizontal="center" vertical="center" textRotation="90"/>
      <protection locked="0"/>
    </xf>
    <xf numFmtId="0" fontId="6" fillId="0" borderId="25" xfId="0" applyFont="1" applyFill="1" applyBorder="1" applyAlignment="1" applyProtection="1">
      <alignment horizontal="center" vertical="center" textRotation="90"/>
      <protection locked="0"/>
    </xf>
    <xf numFmtId="0" fontId="6" fillId="0" borderId="27" xfId="0" applyFont="1" applyFill="1" applyBorder="1" applyAlignment="1" applyProtection="1">
      <alignment horizontal="center" vertical="center" textRotation="90"/>
      <protection locked="0"/>
    </xf>
    <xf numFmtId="0" fontId="6" fillId="0" borderId="154" xfId="0" applyFont="1" applyFill="1" applyBorder="1" applyAlignment="1" applyProtection="1">
      <alignment horizontal="center" vertical="center" textRotation="90" wrapText="1"/>
      <protection locked="0"/>
    </xf>
    <xf numFmtId="0" fontId="6" fillId="0" borderId="156" xfId="0" applyFont="1" applyFill="1" applyBorder="1" applyAlignment="1" applyProtection="1">
      <alignment horizontal="center" vertical="center" textRotation="90" wrapText="1"/>
      <protection locked="0"/>
    </xf>
    <xf numFmtId="0" fontId="6" fillId="0" borderId="17" xfId="0" applyFont="1" applyFill="1" applyBorder="1" applyAlignment="1" applyProtection="1">
      <alignment horizontal="center" vertical="center" textRotation="90" wrapText="1"/>
      <protection locked="0"/>
    </xf>
    <xf numFmtId="0" fontId="6" fillId="0" borderId="18" xfId="0" applyFont="1" applyFill="1" applyBorder="1" applyAlignment="1" applyProtection="1">
      <alignment horizontal="center" vertical="center" textRotation="90" wrapText="1"/>
      <protection locked="0"/>
    </xf>
    <xf numFmtId="0" fontId="6" fillId="0" borderId="25" xfId="0" applyFont="1" applyFill="1" applyBorder="1" applyAlignment="1" applyProtection="1">
      <alignment horizontal="center" vertical="center" textRotation="90" wrapText="1"/>
      <protection locked="0"/>
    </xf>
    <xf numFmtId="0" fontId="6" fillId="0" borderId="26" xfId="0" applyFont="1" applyFill="1" applyBorder="1" applyAlignment="1" applyProtection="1">
      <alignment horizontal="center" vertical="center" textRotation="90" wrapText="1"/>
      <protection locked="0"/>
    </xf>
    <xf numFmtId="0" fontId="6" fillId="0" borderId="107" xfId="0" applyFont="1" applyFill="1" applyBorder="1" applyAlignment="1" applyProtection="1">
      <alignment horizontal="center" vertical="center"/>
      <protection locked="0"/>
    </xf>
    <xf numFmtId="0" fontId="6" fillId="0" borderId="128" xfId="0" applyFont="1" applyFill="1" applyBorder="1" applyAlignment="1" applyProtection="1">
      <alignment horizontal="center" vertical="center"/>
      <protection locked="0"/>
    </xf>
    <xf numFmtId="0" fontId="6" fillId="0" borderId="104" xfId="0" applyFont="1" applyFill="1" applyBorder="1" applyAlignment="1">
      <alignment horizontal="center" vertical="center" wrapText="1"/>
    </xf>
    <xf numFmtId="0" fontId="6" fillId="0" borderId="117" xfId="0" applyFont="1" applyFill="1" applyBorder="1" applyAlignment="1">
      <alignment horizontal="center" vertical="center" wrapText="1"/>
    </xf>
    <xf numFmtId="0" fontId="6" fillId="0" borderId="63" xfId="0" applyFont="1" applyFill="1" applyBorder="1" applyAlignment="1" applyProtection="1">
      <alignment horizontal="center" vertical="center" wrapText="1"/>
      <protection locked="0"/>
    </xf>
    <xf numFmtId="0" fontId="6" fillId="0" borderId="64" xfId="0" applyFont="1" applyFill="1" applyBorder="1" applyAlignment="1" applyProtection="1">
      <alignment horizontal="center" vertical="center" wrapText="1"/>
      <protection locked="0"/>
    </xf>
    <xf numFmtId="0" fontId="6" fillId="0" borderId="135" xfId="0" applyFont="1" applyFill="1" applyBorder="1" applyAlignment="1" applyProtection="1">
      <alignment horizontal="center" vertical="center" wrapText="1"/>
      <protection locked="0"/>
    </xf>
    <xf numFmtId="0" fontId="6" fillId="0" borderId="117" xfId="0" applyFont="1" applyFill="1" applyBorder="1" applyAlignment="1" applyProtection="1">
      <alignment horizontal="center" vertical="center" wrapText="1"/>
      <protection locked="0"/>
    </xf>
    <xf numFmtId="0" fontId="6" fillId="0" borderId="48" xfId="0" applyFont="1" applyFill="1" applyBorder="1" applyAlignment="1" applyProtection="1">
      <alignment horizontal="left" vertical="center" wrapText="1"/>
      <protection locked="0"/>
    </xf>
    <xf numFmtId="0" fontId="6" fillId="0" borderId="49" xfId="0" applyFont="1" applyFill="1" applyBorder="1" applyAlignment="1" applyProtection="1">
      <alignment horizontal="left" vertical="center" wrapText="1"/>
      <protection locked="0"/>
    </xf>
    <xf numFmtId="0" fontId="6" fillId="0" borderId="50" xfId="0" applyFont="1" applyFill="1" applyBorder="1" applyAlignment="1" applyProtection="1">
      <alignment horizontal="left" vertical="center" wrapText="1"/>
      <protection locked="0"/>
    </xf>
    <xf numFmtId="0" fontId="6" fillId="0" borderId="14" xfId="0" applyFont="1" applyFill="1" applyBorder="1" applyAlignment="1" applyProtection="1">
      <alignment horizontal="center" vertical="center" wrapText="1"/>
      <protection locked="0"/>
    </xf>
    <xf numFmtId="0" fontId="6" fillId="0" borderId="35" xfId="0" applyFont="1" applyFill="1" applyBorder="1" applyAlignment="1" applyProtection="1">
      <alignment horizontal="center" vertical="center"/>
      <protection locked="0"/>
    </xf>
    <xf numFmtId="0" fontId="6" fillId="0" borderId="17" xfId="0" applyFont="1" applyFill="1" applyBorder="1" applyAlignment="1" applyProtection="1">
      <alignment horizontal="center" vertical="center"/>
      <protection locked="0"/>
    </xf>
    <xf numFmtId="0" fontId="6" fillId="0" borderId="3" xfId="0" applyFont="1" applyFill="1" applyBorder="1" applyAlignment="1" applyProtection="1">
      <alignment horizontal="center" vertical="center"/>
      <protection locked="0"/>
    </xf>
    <xf numFmtId="0" fontId="6" fillId="0" borderId="25" xfId="0" applyFont="1" applyFill="1" applyBorder="1" applyAlignment="1" applyProtection="1">
      <alignment horizontal="center" vertical="center"/>
      <protection locked="0"/>
    </xf>
    <xf numFmtId="0" fontId="6" fillId="0" borderId="27" xfId="0" applyFont="1" applyFill="1" applyBorder="1" applyAlignment="1" applyProtection="1">
      <alignment horizontal="center" vertical="center"/>
      <protection locked="0"/>
    </xf>
    <xf numFmtId="0" fontId="6" fillId="0" borderId="15" xfId="0" applyFont="1" applyFill="1" applyBorder="1" applyAlignment="1" applyProtection="1">
      <alignment horizontal="center" vertical="center" wrapText="1"/>
      <protection locked="0"/>
    </xf>
    <xf numFmtId="0" fontId="6" fillId="0" borderId="16" xfId="0" applyFont="1" applyFill="1" applyBorder="1" applyAlignment="1" applyProtection="1">
      <alignment horizontal="center" vertical="center" wrapText="1"/>
      <protection locked="0"/>
    </xf>
    <xf numFmtId="0" fontId="6" fillId="0" borderId="17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0" fontId="6" fillId="0" borderId="18" xfId="0" applyFont="1" applyFill="1" applyBorder="1" applyAlignment="1" applyProtection="1">
      <alignment horizontal="center" vertical="center" wrapText="1"/>
      <protection locked="0"/>
    </xf>
    <xf numFmtId="0" fontId="6" fillId="0" borderId="25" xfId="0" applyFont="1" applyFill="1" applyBorder="1" applyAlignment="1" applyProtection="1">
      <alignment horizontal="center" vertical="center" wrapText="1"/>
      <protection locked="0"/>
    </xf>
    <xf numFmtId="0" fontId="6" fillId="0" borderId="13" xfId="0" applyFont="1" applyFill="1" applyBorder="1" applyAlignment="1" applyProtection="1">
      <alignment horizontal="center" vertical="center" wrapText="1"/>
      <protection locked="0"/>
    </xf>
    <xf numFmtId="0" fontId="6" fillId="0" borderId="26" xfId="0" applyFont="1" applyFill="1" applyBorder="1" applyAlignment="1" applyProtection="1">
      <alignment horizontal="center" vertical="center" wrapText="1"/>
      <protection locked="0"/>
    </xf>
    <xf numFmtId="0" fontId="6" fillId="0" borderId="14" xfId="0" applyFont="1" applyFill="1" applyBorder="1" applyAlignment="1" applyProtection="1">
      <alignment horizontal="center" vertical="center" textRotation="90"/>
      <protection locked="0"/>
    </xf>
    <xf numFmtId="0" fontId="6" fillId="0" borderId="45" xfId="0" applyFont="1" applyFill="1" applyBorder="1" applyAlignment="1" applyProtection="1">
      <alignment horizontal="center" vertical="center" textRotation="90"/>
      <protection locked="0"/>
    </xf>
    <xf numFmtId="0" fontId="6" fillId="0" borderId="38" xfId="0" applyFont="1" applyFill="1" applyBorder="1" applyAlignment="1" applyProtection="1">
      <alignment horizontal="center" vertical="center" textRotation="90"/>
      <protection locked="0"/>
    </xf>
    <xf numFmtId="0" fontId="6" fillId="0" borderId="44" xfId="0" applyFont="1" applyFill="1" applyBorder="1" applyAlignment="1" applyProtection="1">
      <alignment horizontal="center" vertical="center" textRotation="90"/>
      <protection locked="0"/>
    </xf>
    <xf numFmtId="0" fontId="6" fillId="0" borderId="37" xfId="0" applyFont="1" applyFill="1" applyBorder="1" applyAlignment="1" applyProtection="1">
      <alignment horizontal="center" vertical="center" textRotation="90"/>
      <protection locked="0"/>
    </xf>
    <xf numFmtId="0" fontId="6" fillId="0" borderId="35" xfId="0" applyFont="1" applyFill="1" applyBorder="1" applyAlignment="1" applyProtection="1">
      <alignment horizontal="center" vertical="center" textRotation="90"/>
      <protection locked="0"/>
    </xf>
    <xf numFmtId="0" fontId="6" fillId="0" borderId="4" xfId="0" applyFont="1" applyFill="1" applyBorder="1" applyAlignment="1" applyProtection="1">
      <alignment horizontal="center" vertical="center" textRotation="90"/>
      <protection locked="0"/>
    </xf>
    <xf numFmtId="0" fontId="6" fillId="0" borderId="28" xfId="0" applyFont="1" applyFill="1" applyBorder="1" applyAlignment="1" applyProtection="1">
      <alignment horizontal="center" vertical="center" textRotation="90"/>
      <protection locked="0"/>
    </xf>
    <xf numFmtId="49" fontId="6" fillId="0" borderId="128" xfId="0" applyNumberFormat="1" applyFont="1" applyFill="1" applyBorder="1" applyAlignment="1" applyProtection="1">
      <alignment horizontal="center" vertical="center"/>
      <protection locked="0"/>
    </xf>
    <xf numFmtId="0" fontId="6" fillId="0" borderId="125" xfId="0" applyFont="1" applyFill="1" applyBorder="1" applyAlignment="1" applyProtection="1">
      <alignment horizontal="center" vertical="center"/>
      <protection locked="0"/>
    </xf>
    <xf numFmtId="0" fontId="6" fillId="0" borderId="12" xfId="0" applyFont="1" applyFill="1" applyBorder="1" applyAlignment="1" applyProtection="1">
      <alignment horizontal="center" vertical="center" textRotation="90"/>
      <protection locked="0"/>
    </xf>
    <xf numFmtId="0" fontId="6" fillId="0" borderId="11" xfId="0" applyFont="1" applyFill="1" applyBorder="1" applyAlignment="1" applyProtection="1">
      <alignment horizontal="center" vertical="center" textRotation="90"/>
      <protection locked="0"/>
    </xf>
    <xf numFmtId="0" fontId="6" fillId="0" borderId="157" xfId="0" applyFont="1" applyFill="1" applyBorder="1" applyAlignment="1" applyProtection="1">
      <alignment horizontal="center" vertical="center" textRotation="90" wrapText="1"/>
      <protection locked="0"/>
    </xf>
    <xf numFmtId="0" fontId="6" fillId="0" borderId="132" xfId="0" applyFont="1" applyFill="1" applyBorder="1" applyAlignment="1" applyProtection="1">
      <alignment horizontal="center" vertical="center" textRotation="90" wrapText="1"/>
      <protection locked="0"/>
    </xf>
    <xf numFmtId="0" fontId="6" fillId="0" borderId="131" xfId="0" applyFont="1" applyFill="1" applyBorder="1" applyAlignment="1" applyProtection="1">
      <alignment horizontal="center" vertical="center" textRotation="90" wrapText="1"/>
      <protection locked="0"/>
    </xf>
    <xf numFmtId="0" fontId="6" fillId="0" borderId="12" xfId="0" applyFont="1" applyFill="1" applyBorder="1" applyAlignment="1" applyProtection="1">
      <alignment horizontal="center" vertical="center" textRotation="90" wrapText="1"/>
      <protection locked="0"/>
    </xf>
    <xf numFmtId="0" fontId="6" fillId="0" borderId="24" xfId="0" applyFont="1" applyFill="1" applyBorder="1" applyAlignment="1" applyProtection="1">
      <alignment horizontal="center" vertical="center" textRotation="90" wrapText="1"/>
      <protection locked="0"/>
    </xf>
    <xf numFmtId="0" fontId="6" fillId="0" borderId="4" xfId="0" applyFont="1" applyFill="1" applyBorder="1" applyAlignment="1" applyProtection="1">
      <alignment horizontal="center" vertical="center" textRotation="90" wrapText="1"/>
      <protection locked="0"/>
    </xf>
    <xf numFmtId="0" fontId="6" fillId="0" borderId="28" xfId="0" applyFont="1" applyFill="1" applyBorder="1" applyAlignment="1" applyProtection="1">
      <alignment horizontal="center" vertical="center" textRotation="90" wrapText="1"/>
      <protection locked="0"/>
    </xf>
    <xf numFmtId="49" fontId="9" fillId="0" borderId="128" xfId="0" applyNumberFormat="1" applyFont="1" applyFill="1" applyBorder="1" applyAlignment="1" applyProtection="1">
      <alignment horizontal="center" vertical="center"/>
      <protection locked="0"/>
    </xf>
    <xf numFmtId="0" fontId="6" fillId="0" borderId="106" xfId="0" applyFont="1" applyFill="1" applyBorder="1" applyAlignment="1" applyProtection="1">
      <alignment horizontal="center" vertical="center" wrapText="1"/>
    </xf>
    <xf numFmtId="0" fontId="6" fillId="0" borderId="128" xfId="0" applyFont="1" applyFill="1" applyBorder="1" applyAlignment="1" applyProtection="1">
      <alignment horizontal="center" vertical="center" wrapText="1"/>
    </xf>
    <xf numFmtId="0" fontId="6" fillId="0" borderId="23" xfId="0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 wrapText="1"/>
    </xf>
    <xf numFmtId="0" fontId="6" fillId="0" borderId="135" xfId="0" applyFont="1" applyFill="1" applyBorder="1" applyAlignment="1" applyProtection="1">
      <alignment horizontal="center" vertical="center"/>
      <protection locked="0"/>
    </xf>
    <xf numFmtId="0" fontId="6" fillId="0" borderId="58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Fill="1" applyBorder="1" applyAlignment="1" applyProtection="1">
      <alignment horizontal="left" vertical="center" wrapText="1"/>
      <protection locked="0"/>
    </xf>
    <xf numFmtId="0" fontId="6" fillId="0" borderId="59" xfId="0" applyFont="1" applyFill="1" applyBorder="1" applyAlignment="1" applyProtection="1">
      <alignment horizontal="left" vertical="center" wrapText="1"/>
      <protection locked="0"/>
    </xf>
    <xf numFmtId="49" fontId="9" fillId="0" borderId="104" xfId="0" applyNumberFormat="1" applyFont="1" applyFill="1" applyBorder="1" applyAlignment="1" applyProtection="1">
      <alignment horizontal="center" vertical="center"/>
      <protection locked="0"/>
    </xf>
    <xf numFmtId="49" fontId="9" fillId="0" borderId="117" xfId="0" applyNumberFormat="1" applyFont="1" applyFill="1" applyBorder="1" applyAlignment="1" applyProtection="1">
      <alignment horizontal="center" vertical="center"/>
      <protection locked="0"/>
    </xf>
    <xf numFmtId="0" fontId="6" fillId="0" borderId="61" xfId="0" applyFont="1" applyFill="1" applyBorder="1" applyAlignment="1" applyProtection="1">
      <alignment horizontal="center" vertical="center"/>
      <protection locked="0"/>
    </xf>
    <xf numFmtId="0" fontId="6" fillId="0" borderId="138" xfId="0" applyFont="1" applyFill="1" applyBorder="1" applyAlignment="1" applyProtection="1">
      <alignment horizontal="center" vertical="center"/>
      <protection locked="0"/>
    </xf>
    <xf numFmtId="0" fontId="6" fillId="0" borderId="60" xfId="0" applyFont="1" applyFill="1" applyBorder="1" applyAlignment="1" applyProtection="1">
      <alignment horizontal="center" vertical="center"/>
      <protection locked="0"/>
    </xf>
    <xf numFmtId="0" fontId="6" fillId="0" borderId="62" xfId="0" applyFont="1" applyFill="1" applyBorder="1" applyAlignment="1" applyProtection="1">
      <alignment horizontal="center" vertical="center"/>
      <protection locked="0"/>
    </xf>
    <xf numFmtId="1" fontId="6" fillId="0" borderId="19" xfId="0" applyNumberFormat="1" applyFont="1" applyFill="1" applyBorder="1" applyAlignment="1" applyProtection="1">
      <alignment horizontal="center" vertical="center" wrapText="1"/>
    </xf>
    <xf numFmtId="1" fontId="6" fillId="0" borderId="34" xfId="0" applyNumberFormat="1" applyFont="1" applyFill="1" applyBorder="1" applyAlignment="1" applyProtection="1">
      <alignment horizontal="center" vertical="center" wrapText="1"/>
    </xf>
    <xf numFmtId="0" fontId="6" fillId="0" borderId="104" xfId="0" applyFont="1" applyFill="1" applyBorder="1" applyAlignment="1" applyProtection="1">
      <alignment horizontal="center" vertical="center"/>
    </xf>
    <xf numFmtId="0" fontId="6" fillId="0" borderId="117" xfId="0" applyFont="1" applyFill="1" applyBorder="1" applyAlignment="1" applyProtection="1">
      <alignment horizontal="center" vertical="center"/>
    </xf>
    <xf numFmtId="0" fontId="7" fillId="0" borderId="106" xfId="0" applyFont="1" applyFill="1" applyBorder="1" applyAlignment="1" applyProtection="1">
      <alignment horizontal="left" vertical="center"/>
      <protection locked="0"/>
    </xf>
    <xf numFmtId="0" fontId="7" fillId="0" borderId="107" xfId="0" applyFont="1" applyFill="1" applyBorder="1" applyAlignment="1" applyProtection="1">
      <alignment horizontal="left" vertical="center"/>
      <protection locked="0"/>
    </xf>
    <xf numFmtId="0" fontId="7" fillId="0" borderId="128" xfId="0" applyFont="1" applyFill="1" applyBorder="1" applyAlignment="1" applyProtection="1">
      <alignment horizontal="left" vertical="center"/>
      <protection locked="0"/>
    </xf>
    <xf numFmtId="1" fontId="9" fillId="0" borderId="21" xfId="0" applyNumberFormat="1" applyFont="1" applyFill="1" applyBorder="1" applyAlignment="1" applyProtection="1">
      <alignment horizontal="center" vertical="center" wrapText="1"/>
    </xf>
    <xf numFmtId="0" fontId="9" fillId="0" borderId="22" xfId="0" applyFont="1" applyFill="1" applyBorder="1" applyAlignment="1" applyProtection="1">
      <alignment horizontal="center" vertical="center" wrapText="1"/>
    </xf>
    <xf numFmtId="1" fontId="9" fillId="0" borderId="10" xfId="0" applyNumberFormat="1" applyFont="1" applyFill="1" applyBorder="1" applyAlignment="1" applyProtection="1">
      <alignment horizontal="center" vertical="center" wrapText="1"/>
    </xf>
    <xf numFmtId="0" fontId="9" fillId="0" borderId="9" xfId="0" applyFont="1" applyFill="1" applyBorder="1" applyAlignment="1" applyProtection="1">
      <alignment horizontal="center" vertical="center" wrapText="1"/>
    </xf>
    <xf numFmtId="1" fontId="9" fillId="0" borderId="134" xfId="0" applyNumberFormat="1" applyFont="1" applyFill="1" applyBorder="1" applyAlignment="1" applyProtection="1">
      <alignment horizontal="center" vertical="center" wrapText="1"/>
    </xf>
    <xf numFmtId="0" fontId="9" fillId="0" borderId="134" xfId="0" applyFont="1" applyFill="1" applyBorder="1" applyAlignment="1" applyProtection="1">
      <alignment horizontal="center" vertical="center" wrapText="1"/>
    </xf>
    <xf numFmtId="0" fontId="9" fillId="0" borderId="32" xfId="0" applyFont="1" applyFill="1" applyBorder="1" applyAlignment="1" applyProtection="1">
      <alignment horizontal="left" vertical="center" wrapText="1"/>
      <protection locked="0"/>
    </xf>
    <xf numFmtId="0" fontId="9" fillId="0" borderId="30" xfId="0" applyFont="1" applyFill="1" applyBorder="1" applyAlignment="1" applyProtection="1">
      <alignment horizontal="left" vertical="center" wrapText="1"/>
      <protection locked="0"/>
    </xf>
    <xf numFmtId="0" fontId="9" fillId="0" borderId="31" xfId="0" applyFont="1" applyFill="1" applyBorder="1" applyAlignment="1" applyProtection="1">
      <alignment horizontal="left" vertical="center" wrapText="1"/>
      <protection locked="0"/>
    </xf>
    <xf numFmtId="0" fontId="6" fillId="0" borderId="12" xfId="0" applyFont="1" applyFill="1" applyBorder="1" applyAlignment="1" applyProtection="1">
      <alignment horizontal="center" vertical="center" wrapText="1"/>
      <protection locked="0"/>
    </xf>
    <xf numFmtId="0" fontId="6" fillId="0" borderId="11" xfId="0" applyFont="1" applyFill="1" applyBorder="1" applyAlignment="1" applyProtection="1">
      <alignment horizontal="center" vertical="center" wrapText="1"/>
      <protection locked="0"/>
    </xf>
    <xf numFmtId="0" fontId="6" fillId="0" borderId="136" xfId="0" applyFont="1" applyFill="1" applyBorder="1" applyAlignment="1" applyProtection="1">
      <alignment horizontal="center" vertical="center" wrapText="1"/>
      <protection locked="0"/>
    </xf>
    <xf numFmtId="0" fontId="6" fillId="0" borderId="24" xfId="0" applyFont="1" applyFill="1" applyBorder="1" applyAlignment="1" applyProtection="1">
      <alignment horizontal="center" vertical="center" wrapText="1"/>
      <protection locked="0"/>
    </xf>
    <xf numFmtId="49" fontId="9" fillId="0" borderId="21" xfId="0" applyNumberFormat="1" applyFont="1" applyFill="1" applyBorder="1" applyAlignment="1" applyProtection="1">
      <alignment horizontal="center" vertical="center"/>
      <protection locked="0"/>
    </xf>
    <xf numFmtId="49" fontId="9" fillId="0" borderId="22" xfId="0" applyNumberFormat="1" applyFont="1" applyFill="1" applyBorder="1" applyAlignment="1" applyProtection="1">
      <alignment horizontal="center" vertical="center"/>
      <protection locked="0"/>
    </xf>
    <xf numFmtId="0" fontId="13" fillId="0" borderId="21" xfId="0" applyFont="1" applyFill="1" applyBorder="1" applyAlignment="1" applyProtection="1">
      <alignment horizontal="left" vertical="center" wrapText="1"/>
      <protection locked="0"/>
    </xf>
    <xf numFmtId="0" fontId="13" fillId="0" borderId="6" xfId="0" applyFont="1" applyFill="1" applyBorder="1" applyAlignment="1" applyProtection="1">
      <alignment horizontal="left" vertical="center" wrapText="1"/>
      <protection locked="0"/>
    </xf>
    <xf numFmtId="0" fontId="13" fillId="0" borderId="22" xfId="0" applyFont="1" applyFill="1" applyBorder="1" applyAlignment="1" applyProtection="1">
      <alignment horizontal="left" vertical="center" wrapText="1"/>
      <protection locked="0"/>
    </xf>
    <xf numFmtId="0" fontId="6" fillId="0" borderId="32" xfId="0" applyFont="1" applyFill="1" applyBorder="1" applyAlignment="1" applyProtection="1">
      <alignment horizontal="center" vertical="center"/>
      <protection locked="0"/>
    </xf>
    <xf numFmtId="0" fontId="6" fillId="0" borderId="47" xfId="0" applyFont="1" applyFill="1" applyBorder="1" applyAlignment="1" applyProtection="1">
      <alignment horizontal="center" vertical="center"/>
      <protection locked="0"/>
    </xf>
    <xf numFmtId="0" fontId="6" fillId="0" borderId="30" xfId="0" applyFont="1" applyFill="1" applyBorder="1" applyAlignment="1" applyProtection="1">
      <alignment horizontal="center" vertical="center"/>
      <protection locked="0"/>
    </xf>
    <xf numFmtId="0" fontId="6" fillId="0" borderId="31" xfId="0" applyFont="1" applyFill="1" applyBorder="1" applyAlignment="1" applyProtection="1">
      <alignment horizontal="center" vertical="center"/>
      <protection locked="0"/>
    </xf>
    <xf numFmtId="49" fontId="6" fillId="0" borderId="23" xfId="0" applyNumberFormat="1" applyFont="1" applyFill="1" applyBorder="1" applyAlignment="1" applyProtection="1">
      <alignment horizontal="center" vertical="center"/>
      <protection locked="0"/>
    </xf>
    <xf numFmtId="49" fontId="6" fillId="0" borderId="24" xfId="0" applyNumberFormat="1" applyFont="1" applyFill="1" applyBorder="1" applyAlignment="1" applyProtection="1">
      <alignment horizontal="center" vertical="center"/>
      <protection locked="0"/>
    </xf>
    <xf numFmtId="0" fontId="7" fillId="0" borderId="23" xfId="0" applyFont="1" applyFill="1" applyBorder="1" applyAlignment="1" applyProtection="1">
      <alignment horizontal="left" vertical="center" wrapText="1"/>
      <protection locked="0"/>
    </xf>
    <xf numFmtId="0" fontId="7" fillId="0" borderId="8" xfId="0" applyFont="1" applyFill="1" applyBorder="1" applyAlignment="1" applyProtection="1">
      <alignment horizontal="left" vertical="center" wrapText="1"/>
      <protection locked="0"/>
    </xf>
    <xf numFmtId="0" fontId="7" fillId="0" borderId="24" xfId="0" applyFont="1" applyFill="1" applyBorder="1" applyAlignment="1" applyProtection="1">
      <alignment horizontal="left" vertical="center" wrapText="1"/>
      <protection locked="0"/>
    </xf>
    <xf numFmtId="0" fontId="6" fillId="0" borderId="46" xfId="0" applyFont="1" applyFill="1" applyBorder="1" applyAlignment="1" applyProtection="1">
      <alignment horizontal="center" vertical="center"/>
      <protection locked="0"/>
    </xf>
    <xf numFmtId="0" fontId="6" fillId="0" borderId="139" xfId="0" applyFont="1" applyFill="1" applyBorder="1" applyAlignment="1" applyProtection="1">
      <alignment horizontal="center" vertical="center"/>
      <protection locked="0"/>
    </xf>
    <xf numFmtId="0" fontId="6" fillId="0" borderId="5" xfId="0" applyFont="1" applyFill="1" applyBorder="1" applyAlignment="1" applyProtection="1">
      <alignment horizontal="center" vertical="center"/>
      <protection locked="0"/>
    </xf>
    <xf numFmtId="0" fontId="6" fillId="0" borderId="33" xfId="0" applyFont="1" applyFill="1" applyBorder="1" applyAlignment="1" applyProtection="1">
      <alignment horizontal="center" vertical="center"/>
      <protection locked="0"/>
    </xf>
    <xf numFmtId="1" fontId="6" fillId="0" borderId="23" xfId="0" applyNumberFormat="1" applyFont="1" applyFill="1" applyBorder="1" applyAlignment="1" applyProtection="1">
      <alignment horizontal="center" vertical="center" wrapText="1"/>
    </xf>
    <xf numFmtId="1" fontId="6" fillId="0" borderId="11" xfId="0" applyNumberFormat="1" applyFont="1" applyFill="1" applyBorder="1" applyAlignment="1" applyProtection="1">
      <alignment horizontal="center" vertical="center" wrapText="1"/>
    </xf>
    <xf numFmtId="0" fontId="13" fillId="0" borderId="106" xfId="0" applyFont="1" applyFill="1" applyBorder="1" applyAlignment="1" applyProtection="1">
      <alignment horizontal="left" vertical="center"/>
      <protection locked="0"/>
    </xf>
    <xf numFmtId="0" fontId="13" fillId="0" borderId="107" xfId="0" applyFont="1" applyFill="1" applyBorder="1" applyAlignment="1" applyProtection="1">
      <alignment horizontal="left" vertical="center"/>
      <protection locked="0"/>
    </xf>
    <xf numFmtId="0" fontId="13" fillId="0" borderId="128" xfId="0" applyFont="1" applyFill="1" applyBorder="1" applyAlignment="1" applyProtection="1">
      <alignment horizontal="left" vertical="center"/>
      <protection locked="0"/>
    </xf>
    <xf numFmtId="0" fontId="11" fillId="0" borderId="90" xfId="0" applyFont="1" applyFill="1" applyBorder="1" applyAlignment="1" applyProtection="1">
      <alignment horizontal="left" vertical="center" wrapText="1"/>
      <protection locked="0"/>
    </xf>
    <xf numFmtId="0" fontId="11" fillId="0" borderId="109" xfId="0" applyFont="1" applyFill="1" applyBorder="1" applyAlignment="1" applyProtection="1">
      <alignment horizontal="left" vertical="center" wrapText="1"/>
      <protection locked="0"/>
    </xf>
    <xf numFmtId="0" fontId="11" fillId="0" borderId="89" xfId="0" applyFont="1" applyFill="1" applyBorder="1" applyAlignment="1" applyProtection="1">
      <alignment horizontal="left" vertical="center" wrapText="1"/>
      <protection locked="0"/>
    </xf>
    <xf numFmtId="0" fontId="7" fillId="0" borderId="90" xfId="0" applyFont="1" applyFill="1" applyBorder="1" applyAlignment="1" applyProtection="1">
      <alignment horizontal="left" vertical="center"/>
      <protection locked="0"/>
    </xf>
    <xf numFmtId="0" fontId="7" fillId="0" borderId="109" xfId="0" applyFont="1" applyFill="1" applyBorder="1" applyAlignment="1" applyProtection="1">
      <alignment horizontal="left" vertical="center"/>
      <protection locked="0"/>
    </xf>
    <xf numFmtId="0" fontId="7" fillId="0" borderId="89" xfId="0" applyFont="1" applyFill="1" applyBorder="1" applyAlignment="1" applyProtection="1">
      <alignment horizontal="left" vertical="center"/>
      <protection locked="0"/>
    </xf>
    <xf numFmtId="0" fontId="6" fillId="0" borderId="90" xfId="0" applyFont="1" applyFill="1" applyBorder="1" applyAlignment="1" applyProtection="1">
      <alignment horizontal="left" vertical="center"/>
      <protection locked="0"/>
    </xf>
    <xf numFmtId="0" fontId="6" fillId="0" borderId="109" xfId="0" applyFont="1" applyFill="1" applyBorder="1" applyAlignment="1" applyProtection="1">
      <alignment horizontal="left" vertical="center"/>
      <protection locked="0"/>
    </xf>
    <xf numFmtId="0" fontId="6" fillId="0" borderId="89" xfId="0" applyFont="1" applyFill="1" applyBorder="1" applyAlignment="1" applyProtection="1">
      <alignment horizontal="left" vertical="center"/>
      <protection locked="0"/>
    </xf>
    <xf numFmtId="0" fontId="9" fillId="0" borderId="127" xfId="0" applyFont="1" applyFill="1" applyBorder="1" applyAlignment="1" applyProtection="1">
      <alignment horizontal="center" vertical="center" wrapText="1"/>
      <protection locked="0"/>
    </xf>
    <xf numFmtId="0" fontId="9" fillId="0" borderId="108" xfId="0" applyFont="1" applyFill="1" applyBorder="1" applyAlignment="1" applyProtection="1">
      <alignment horizontal="center" vertical="center" wrapText="1"/>
      <protection locked="0"/>
    </xf>
    <xf numFmtId="0" fontId="9" fillId="0" borderId="86" xfId="0" applyFont="1" applyFill="1" applyBorder="1" applyAlignment="1" applyProtection="1">
      <alignment horizontal="center" vertical="center" wrapText="1"/>
      <protection locked="0"/>
    </xf>
    <xf numFmtId="0" fontId="9" fillId="0" borderId="128" xfId="0" applyFont="1" applyFill="1" applyBorder="1" applyAlignment="1" applyProtection="1">
      <alignment horizontal="center" vertical="center" wrapText="1"/>
      <protection locked="0"/>
    </xf>
    <xf numFmtId="1" fontId="6" fillId="0" borderId="90" xfId="0" applyNumberFormat="1" applyFont="1" applyFill="1" applyBorder="1" applyAlignment="1">
      <alignment horizontal="center" vertical="center" wrapText="1"/>
    </xf>
    <xf numFmtId="1" fontId="6" fillId="0" borderId="109" xfId="0" applyNumberFormat="1" applyFont="1" applyFill="1" applyBorder="1" applyAlignment="1">
      <alignment horizontal="center" vertical="center" wrapText="1"/>
    </xf>
    <xf numFmtId="0" fontId="9" fillId="0" borderId="90" xfId="0" applyFont="1" applyFill="1" applyBorder="1" applyAlignment="1" applyProtection="1">
      <alignment horizontal="center" vertical="center"/>
      <protection locked="0"/>
    </xf>
    <xf numFmtId="0" fontId="9" fillId="0" borderId="85" xfId="0" applyFont="1" applyFill="1" applyBorder="1" applyAlignment="1" applyProtection="1">
      <alignment horizontal="center" vertical="center"/>
      <protection locked="0"/>
    </xf>
    <xf numFmtId="0" fontId="9" fillId="0" borderId="109" xfId="0" applyFont="1" applyFill="1" applyBorder="1" applyAlignment="1" applyProtection="1">
      <alignment horizontal="center" vertical="center"/>
      <protection locked="0"/>
    </xf>
    <xf numFmtId="0" fontId="9" fillId="0" borderId="89" xfId="0" applyFont="1" applyFill="1" applyBorder="1" applyAlignment="1" applyProtection="1">
      <alignment horizontal="center" vertical="center"/>
      <protection locked="0"/>
    </xf>
    <xf numFmtId="0" fontId="9" fillId="0" borderId="106" xfId="0" applyFont="1" applyFill="1" applyBorder="1" applyAlignment="1">
      <alignment horizontal="center" vertical="center" wrapText="1"/>
    </xf>
    <xf numFmtId="0" fontId="9" fillId="0" borderId="128" xfId="0" applyFont="1" applyFill="1" applyBorder="1" applyAlignment="1">
      <alignment horizontal="center" vertical="center" wrapText="1"/>
    </xf>
    <xf numFmtId="0" fontId="6" fillId="0" borderId="61" xfId="0" applyFont="1" applyBorder="1" applyAlignment="1" applyProtection="1">
      <alignment horizontal="left" vertical="center" wrapText="1"/>
      <protection locked="0"/>
    </xf>
    <xf numFmtId="0" fontId="6" fillId="0" borderId="60" xfId="0" applyFont="1" applyBorder="1" applyAlignment="1" applyProtection="1">
      <alignment horizontal="left" vertical="center" wrapText="1"/>
      <protection locked="0"/>
    </xf>
    <xf numFmtId="0" fontId="6" fillId="0" borderId="62" xfId="0" applyFont="1" applyBorder="1" applyAlignment="1" applyProtection="1">
      <alignment horizontal="left" vertical="center" wrapText="1"/>
      <protection locked="0"/>
    </xf>
    <xf numFmtId="0" fontId="6" fillId="0" borderId="104" xfId="0" applyFont="1" applyFill="1" applyBorder="1" applyAlignment="1" applyProtection="1">
      <alignment horizontal="center" vertical="center" wrapText="1"/>
    </xf>
    <xf numFmtId="0" fontId="6" fillId="0" borderId="117" xfId="0" applyFont="1" applyFill="1" applyBorder="1" applyAlignment="1" applyProtection="1">
      <alignment horizontal="center" vertical="center" wrapText="1"/>
    </xf>
    <xf numFmtId="0" fontId="30" fillId="0" borderId="0" xfId="0" applyFont="1" applyFill="1" applyAlignment="1" applyProtection="1">
      <alignment horizontal="center" vertical="center"/>
      <protection locked="0"/>
    </xf>
    <xf numFmtId="0" fontId="31" fillId="0" borderId="0" xfId="0" applyFont="1" applyFill="1" applyAlignment="1" applyProtection="1">
      <alignment horizontal="center" vertical="center"/>
      <protection locked="0"/>
    </xf>
    <xf numFmtId="0" fontId="7" fillId="0" borderId="90" xfId="0" applyFont="1" applyFill="1" applyBorder="1" applyAlignment="1" applyProtection="1">
      <alignment horizontal="center" vertical="center" wrapText="1"/>
      <protection locked="0"/>
    </xf>
    <xf numFmtId="0" fontId="7" fillId="0" borderId="89" xfId="0" applyFont="1" applyFill="1" applyBorder="1" applyAlignment="1" applyProtection="1">
      <alignment horizontal="center" vertical="center" wrapText="1"/>
      <protection locked="0"/>
    </xf>
    <xf numFmtId="0" fontId="13" fillId="0" borderId="85" xfId="0" applyNumberFormat="1" applyFont="1" applyFill="1" applyBorder="1" applyAlignment="1" applyProtection="1">
      <alignment horizontal="center" vertical="center" wrapText="1"/>
    </xf>
    <xf numFmtId="0" fontId="13" fillId="0" borderId="84" xfId="0" applyNumberFormat="1" applyFont="1" applyFill="1" applyBorder="1" applyAlignment="1" applyProtection="1">
      <alignment horizontal="center" vertical="center" wrapText="1"/>
    </xf>
    <xf numFmtId="0" fontId="34" fillId="0" borderId="100" xfId="0" applyFont="1" applyFill="1" applyBorder="1" applyAlignment="1" applyProtection="1">
      <alignment horizontal="center" vertical="center" textRotation="90" wrapText="1"/>
      <protection locked="0"/>
    </xf>
    <xf numFmtId="0" fontId="34" fillId="0" borderId="101" xfId="0" applyFont="1" applyFill="1" applyBorder="1" applyAlignment="1" applyProtection="1">
      <alignment horizontal="center" vertical="center" textRotation="90" wrapText="1"/>
      <protection locked="0"/>
    </xf>
    <xf numFmtId="0" fontId="34" fillId="0" borderId="102" xfId="0" applyFont="1" applyFill="1" applyBorder="1" applyAlignment="1" applyProtection="1">
      <alignment horizontal="center" vertical="center" textRotation="90" wrapText="1"/>
      <protection locked="0"/>
    </xf>
    <xf numFmtId="0" fontId="34" fillId="0" borderId="93" xfId="0" applyFont="1" applyFill="1" applyBorder="1" applyAlignment="1" applyProtection="1">
      <alignment horizontal="center" vertical="center" textRotation="90" wrapText="1"/>
      <protection locked="0"/>
    </xf>
    <xf numFmtId="0" fontId="34" fillId="0" borderId="86" xfId="0" applyFont="1" applyFill="1" applyBorder="1" applyAlignment="1" applyProtection="1">
      <alignment horizontal="center" vertical="center" textRotation="90" wrapText="1"/>
      <protection locked="0"/>
    </xf>
    <xf numFmtId="0" fontId="34" fillId="0" borderId="81" xfId="0" applyFont="1" applyFill="1" applyBorder="1" applyAlignment="1" applyProtection="1">
      <alignment horizontal="center" vertical="center" textRotation="90" wrapText="1"/>
      <protection locked="0"/>
    </xf>
    <xf numFmtId="0" fontId="34" fillId="0" borderId="91" xfId="0" applyFont="1" applyFill="1" applyBorder="1" applyAlignment="1" applyProtection="1">
      <alignment horizontal="center" vertical="center" textRotation="90" wrapText="1"/>
      <protection locked="0"/>
    </xf>
    <xf numFmtId="0" fontId="34" fillId="0" borderId="84" xfId="0" applyFont="1" applyFill="1" applyBorder="1" applyAlignment="1" applyProtection="1">
      <alignment horizontal="center" vertical="center" textRotation="90" wrapText="1"/>
      <protection locked="0"/>
    </xf>
    <xf numFmtId="0" fontId="34" fillId="0" borderId="96" xfId="0" applyFont="1" applyFill="1" applyBorder="1" applyAlignment="1" applyProtection="1">
      <alignment horizontal="center" vertical="center" textRotation="90" wrapText="1"/>
      <protection locked="0"/>
    </xf>
    <xf numFmtId="0" fontId="6" fillId="0" borderId="61" xfId="0" applyFont="1" applyFill="1" applyBorder="1" applyAlignment="1" applyProtection="1">
      <alignment horizontal="center" vertical="center" textRotation="90" wrapText="1"/>
      <protection locked="0"/>
    </xf>
    <xf numFmtId="0" fontId="6" fillId="0" borderId="138" xfId="0" applyFont="1" applyFill="1" applyBorder="1" applyAlignment="1" applyProtection="1">
      <alignment horizontal="center" vertical="center" textRotation="90" wrapText="1"/>
      <protection locked="0"/>
    </xf>
    <xf numFmtId="0" fontId="6" fillId="0" borderId="58" xfId="0" applyFont="1" applyFill="1" applyBorder="1" applyAlignment="1" applyProtection="1">
      <alignment horizontal="center" vertical="center" textRotation="90" wrapText="1"/>
      <protection locked="0"/>
    </xf>
    <xf numFmtId="0" fontId="6" fillId="0" borderId="141" xfId="0" applyFont="1" applyFill="1" applyBorder="1" applyAlignment="1" applyProtection="1">
      <alignment horizontal="center" vertical="center" textRotation="90" wrapText="1"/>
      <protection locked="0"/>
    </xf>
    <xf numFmtId="0" fontId="6" fillId="0" borderId="53" xfId="0" applyFont="1" applyFill="1" applyBorder="1" applyAlignment="1" applyProtection="1">
      <alignment horizontal="center" vertical="center" textRotation="90" wrapText="1"/>
      <protection locked="0"/>
    </xf>
    <xf numFmtId="0" fontId="6" fillId="0" borderId="67" xfId="0" applyFont="1" applyFill="1" applyBorder="1" applyAlignment="1" applyProtection="1">
      <alignment horizontal="center" vertical="center" textRotation="90" wrapText="1"/>
      <protection locked="0"/>
    </xf>
    <xf numFmtId="0" fontId="13" fillId="0" borderId="92" xfId="0" applyNumberFormat="1" applyFont="1" applyFill="1" applyBorder="1" applyAlignment="1" applyProtection="1">
      <alignment horizontal="center" vertical="center" wrapText="1"/>
    </xf>
    <xf numFmtId="0" fontId="13" fillId="0" borderId="91" xfId="0" applyNumberFormat="1" applyFont="1" applyFill="1" applyBorder="1" applyAlignment="1" applyProtection="1">
      <alignment horizontal="center" vertical="center" wrapText="1"/>
    </xf>
    <xf numFmtId="0" fontId="7" fillId="0" borderId="93" xfId="0" applyNumberFormat="1" applyFont="1" applyFill="1" applyBorder="1" applyAlignment="1" applyProtection="1">
      <alignment horizontal="center" vertical="center"/>
      <protection locked="0"/>
    </xf>
    <xf numFmtId="0" fontId="6" fillId="0" borderId="136" xfId="0" applyFont="1" applyFill="1" applyBorder="1" applyAlignment="1" applyProtection="1">
      <alignment horizontal="center" vertical="center" textRotation="90" wrapText="1"/>
      <protection locked="0"/>
    </xf>
    <xf numFmtId="0" fontId="6" fillId="0" borderId="133" xfId="0" applyFont="1" applyFill="1" applyBorder="1" applyAlignment="1" applyProtection="1">
      <alignment horizontal="center" vertical="center" textRotation="90" wrapText="1"/>
      <protection locked="0"/>
    </xf>
    <xf numFmtId="0" fontId="6" fillId="0" borderId="36" xfId="0" applyFont="1" applyFill="1" applyBorder="1" applyAlignment="1" applyProtection="1">
      <alignment horizontal="center" vertical="center" textRotation="90" wrapText="1"/>
      <protection locked="0"/>
    </xf>
    <xf numFmtId="0" fontId="6" fillId="0" borderId="20" xfId="0" applyFont="1" applyFill="1" applyBorder="1" applyAlignment="1" applyProtection="1">
      <alignment horizontal="center" vertical="center" textRotation="90" wrapText="1"/>
      <protection locked="0"/>
    </xf>
    <xf numFmtId="0" fontId="32" fillId="0" borderId="0" xfId="0" applyFont="1" applyFill="1" applyAlignment="1" applyProtection="1">
      <alignment horizontal="center" vertical="center" wrapText="1"/>
      <protection locked="0"/>
    </xf>
    <xf numFmtId="0" fontId="16" fillId="0" borderId="29" xfId="0" applyNumberFormat="1" applyFont="1" applyFill="1" applyBorder="1" applyAlignment="1" applyProtection="1">
      <alignment horizontal="center" vertical="center"/>
      <protection locked="0"/>
    </xf>
    <xf numFmtId="0" fontId="16" fillId="0" borderId="29" xfId="0" applyNumberFormat="1" applyFont="1" applyFill="1" applyBorder="1" applyAlignment="1" applyProtection="1">
      <alignment horizontal="right" vertical="center"/>
      <protection locked="0"/>
    </xf>
    <xf numFmtId="0" fontId="35" fillId="0" borderId="109" xfId="0" applyFont="1" applyBorder="1" applyAlignment="1">
      <alignment horizontal="center" vertical="center"/>
    </xf>
    <xf numFmtId="0" fontId="35" fillId="0" borderId="89" xfId="0" applyFont="1" applyBorder="1" applyAlignment="1">
      <alignment horizontal="center" vertical="center"/>
    </xf>
    <xf numFmtId="0" fontId="6" fillId="0" borderId="127" xfId="0" applyFont="1" applyFill="1" applyBorder="1" applyAlignment="1" applyProtection="1">
      <alignment horizontal="left" vertical="center"/>
      <protection locked="0"/>
    </xf>
    <xf numFmtId="0" fontId="6" fillId="0" borderId="108" xfId="0" applyFont="1" applyFill="1" applyBorder="1" applyAlignment="1" applyProtection="1">
      <alignment horizontal="left" vertical="center"/>
      <protection locked="0"/>
    </xf>
    <xf numFmtId="0" fontId="6" fillId="0" borderId="36" xfId="0" applyFont="1" applyFill="1" applyBorder="1" applyAlignment="1" applyProtection="1">
      <alignment horizontal="center" vertical="center" textRotation="90"/>
      <protection locked="0"/>
    </xf>
    <xf numFmtId="0" fontId="6" fillId="0" borderId="34" xfId="0" applyFont="1" applyFill="1" applyBorder="1" applyAlignment="1" applyProtection="1">
      <alignment horizontal="center" vertical="center" textRotation="90"/>
      <protection locked="0"/>
    </xf>
    <xf numFmtId="0" fontId="6" fillId="0" borderId="126" xfId="0" applyFont="1" applyFill="1" applyBorder="1" applyAlignment="1" applyProtection="1">
      <alignment horizontal="left" vertical="center"/>
      <protection locked="0"/>
    </xf>
    <xf numFmtId="0" fontId="6" fillId="0" borderId="128" xfId="0" applyFont="1" applyFill="1" applyBorder="1" applyAlignment="1" applyProtection="1">
      <alignment horizontal="left" vertical="center"/>
      <protection locked="0"/>
    </xf>
    <xf numFmtId="0" fontId="7" fillId="0" borderId="51" xfId="0" applyNumberFormat="1" applyFont="1" applyFill="1" applyBorder="1" applyAlignment="1" applyProtection="1">
      <alignment horizontal="center" vertical="center" textRotation="255"/>
      <protection locked="0"/>
    </xf>
    <xf numFmtId="0" fontId="7" fillId="0" borderId="71" xfId="0" applyNumberFormat="1" applyFont="1" applyFill="1" applyBorder="1" applyAlignment="1" applyProtection="1">
      <alignment horizontal="center" vertical="center" textRotation="255"/>
      <protection locked="0"/>
    </xf>
    <xf numFmtId="0" fontId="7" fillId="0" borderId="90" xfId="0" applyNumberFormat="1" applyFont="1" applyFill="1" applyBorder="1" applyAlignment="1" applyProtection="1">
      <alignment horizontal="center" vertical="center" textRotation="255"/>
      <protection locked="0"/>
    </xf>
    <xf numFmtId="0" fontId="7" fillId="0" borderId="89" xfId="0" applyNumberFormat="1" applyFont="1" applyFill="1" applyBorder="1" applyAlignment="1" applyProtection="1">
      <alignment horizontal="center" vertical="center" textRotation="255"/>
      <protection locked="0"/>
    </xf>
    <xf numFmtId="0" fontId="7" fillId="0" borderId="94" xfId="0" applyNumberFormat="1" applyFont="1" applyFill="1" applyBorder="1" applyAlignment="1" applyProtection="1">
      <alignment horizontal="center" vertical="center"/>
      <protection locked="0"/>
    </xf>
    <xf numFmtId="0" fontId="7" fillId="0" borderId="83" xfId="0" applyFont="1" applyFill="1" applyBorder="1" applyAlignment="1" applyProtection="1">
      <alignment horizontal="center" vertical="center" wrapText="1"/>
      <protection locked="0"/>
    </xf>
    <xf numFmtId="0" fontId="7" fillId="0" borderId="82" xfId="0" applyFont="1" applyFill="1" applyBorder="1" applyAlignment="1" applyProtection="1">
      <alignment horizontal="center" vertical="center" wrapText="1"/>
      <protection locked="0"/>
    </xf>
    <xf numFmtId="0" fontId="13" fillId="0" borderId="77" xfId="0" applyNumberFormat="1" applyFont="1" applyFill="1" applyBorder="1" applyAlignment="1" applyProtection="1">
      <alignment horizontal="center" vertical="center" wrapText="1"/>
    </xf>
    <xf numFmtId="0" fontId="13" fillId="0" borderId="76" xfId="0" applyNumberFormat="1" applyFont="1" applyFill="1" applyBorder="1" applyAlignment="1" applyProtection="1">
      <alignment horizontal="center" vertical="center" wrapText="1"/>
    </xf>
    <xf numFmtId="0" fontId="13" fillId="0" borderId="67" xfId="0" applyNumberFormat="1" applyFont="1" applyFill="1" applyBorder="1" applyAlignment="1" applyProtection="1">
      <alignment horizontal="center" vertical="center" wrapText="1"/>
    </xf>
    <xf numFmtId="0" fontId="13" fillId="0" borderId="73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Fill="1" applyBorder="1" applyAlignment="1" applyProtection="1">
      <alignment horizontal="center" vertical="center"/>
      <protection locked="0"/>
    </xf>
    <xf numFmtId="0" fontId="6" fillId="0" borderId="16" xfId="0" applyFont="1" applyFill="1" applyBorder="1" applyAlignment="1" applyProtection="1">
      <alignment horizontal="center" vertical="center"/>
      <protection locked="0"/>
    </xf>
    <xf numFmtId="0" fontId="6" fillId="0" borderId="18" xfId="0" applyFont="1" applyFill="1" applyBorder="1" applyAlignment="1" applyProtection="1">
      <alignment horizontal="center" vertical="center"/>
      <protection locked="0"/>
    </xf>
    <xf numFmtId="0" fontId="6" fillId="0" borderId="19" xfId="0" applyFont="1" applyFill="1" applyBorder="1" applyAlignment="1" applyProtection="1">
      <alignment horizontal="center" vertical="center"/>
      <protection locked="0"/>
    </xf>
    <xf numFmtId="0" fontId="6" fillId="0" borderId="20" xfId="0" applyFont="1" applyFill="1" applyBorder="1" applyAlignment="1" applyProtection="1">
      <alignment horizontal="center" vertical="center"/>
      <protection locked="0"/>
    </xf>
    <xf numFmtId="0" fontId="6" fillId="0" borderId="19" xfId="0" applyFont="1" applyFill="1" applyBorder="1" applyAlignment="1" applyProtection="1">
      <alignment horizontal="center" vertical="center" wrapText="1"/>
      <protection locked="0"/>
    </xf>
    <xf numFmtId="0" fontId="6" fillId="0" borderId="7" xfId="0" applyFont="1" applyFill="1" applyBorder="1" applyAlignment="1" applyProtection="1">
      <alignment horizontal="center" vertical="center" wrapText="1"/>
      <protection locked="0"/>
    </xf>
    <xf numFmtId="0" fontId="6" fillId="0" borderId="20" xfId="0" applyFont="1" applyFill="1" applyBorder="1" applyAlignment="1" applyProtection="1">
      <alignment horizontal="center" vertical="center" wrapText="1"/>
      <protection locked="0"/>
    </xf>
    <xf numFmtId="0" fontId="6" fillId="0" borderId="19" xfId="0" applyFont="1" applyFill="1" applyBorder="1" applyAlignment="1" applyProtection="1">
      <alignment horizontal="center" vertical="center" textRotation="90"/>
      <protection locked="0"/>
    </xf>
    <xf numFmtId="0" fontId="6" fillId="0" borderId="39" xfId="0" applyFont="1" applyFill="1" applyBorder="1" applyAlignment="1" applyProtection="1">
      <alignment horizontal="center" vertical="center" textRotation="90"/>
      <protection locked="0"/>
    </xf>
    <xf numFmtId="0" fontId="6" fillId="0" borderId="111" xfId="0" applyFont="1" applyFill="1" applyBorder="1" applyAlignment="1" applyProtection="1">
      <alignment horizontal="center" vertical="center"/>
      <protection locked="0"/>
    </xf>
    <xf numFmtId="0" fontId="35" fillId="0" borderId="60" xfId="0" applyFont="1" applyBorder="1" applyAlignment="1"/>
    <xf numFmtId="0" fontId="35" fillId="0" borderId="62" xfId="0" applyFont="1" applyBorder="1" applyAlignment="1"/>
    <xf numFmtId="0" fontId="7" fillId="0" borderId="95" xfId="0" applyNumberFormat="1" applyFont="1" applyFill="1" applyBorder="1" applyAlignment="1" applyProtection="1">
      <alignment horizontal="center" vertical="center"/>
      <protection locked="0"/>
    </xf>
    <xf numFmtId="0" fontId="34" fillId="0" borderId="94" xfId="0" applyFont="1" applyFill="1" applyBorder="1" applyAlignment="1" applyProtection="1">
      <alignment horizontal="center" vertical="center" textRotation="90" wrapText="1"/>
      <protection locked="0"/>
    </xf>
    <xf numFmtId="0" fontId="34" fillId="0" borderId="87" xfId="0" applyFont="1" applyFill="1" applyBorder="1" applyAlignment="1" applyProtection="1">
      <alignment horizontal="center" vertical="center" textRotation="90" wrapText="1"/>
      <protection locked="0"/>
    </xf>
    <xf numFmtId="0" fontId="34" fillId="0" borderId="79" xfId="0" applyFont="1" applyFill="1" applyBorder="1" applyAlignment="1" applyProtection="1">
      <alignment horizontal="center" vertical="center" textRotation="90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0000CC"/>
      <color rgb="FFFF3300"/>
      <color rgb="FFFF9999"/>
      <color rgb="FF008080"/>
      <color rgb="FF006600"/>
      <color rgb="FF003399"/>
      <color rgb="FFCC0000"/>
      <color rgb="FF336699"/>
      <color rgb="FF6666FF"/>
      <color rgb="FFCC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A1:BM237"/>
  <sheetViews>
    <sheetView showZeros="0" tabSelected="1" zoomScale="40" zoomScaleNormal="40" zoomScaleSheetLayoutView="50" workbookViewId="0">
      <selection activeCell="AI16" sqref="AI16"/>
    </sheetView>
  </sheetViews>
  <sheetFormatPr defaultRowHeight="15.6" x14ac:dyDescent="0.3"/>
  <cols>
    <col min="1" max="15" width="5.88671875" style="6" customWidth="1"/>
    <col min="16" max="19" width="5.88671875" style="26" customWidth="1"/>
    <col min="20" max="27" width="5.88671875" style="6" customWidth="1"/>
    <col min="28" max="28" width="5.88671875" style="25" customWidth="1"/>
    <col min="29" max="31" width="5.88671875" style="6" customWidth="1"/>
    <col min="32" max="32" width="7.33203125" style="6" customWidth="1"/>
    <col min="33" max="34" width="5.88671875" style="6" customWidth="1"/>
    <col min="35" max="35" width="7.33203125" style="6" customWidth="1"/>
    <col min="36" max="37" width="5.88671875" style="6" customWidth="1"/>
    <col min="38" max="38" width="7.33203125" style="6" customWidth="1"/>
    <col min="39" max="40" width="5.88671875" style="6" customWidth="1"/>
    <col min="41" max="41" width="7.33203125" style="6" customWidth="1"/>
    <col min="42" max="43" width="5.88671875" style="6" customWidth="1"/>
    <col min="44" max="44" width="7.33203125" style="6" customWidth="1"/>
    <col min="45" max="46" width="5.88671875" style="6" customWidth="1"/>
    <col min="47" max="47" width="7.33203125" style="6" customWidth="1"/>
    <col min="48" max="49" width="5.88671875" style="6" customWidth="1"/>
    <col min="50" max="50" width="7.33203125" style="6" customWidth="1"/>
    <col min="51" max="52" width="5.88671875" style="6" customWidth="1"/>
    <col min="53" max="53" width="7.33203125" style="6" customWidth="1"/>
    <col min="54" max="54" width="5.88671875" style="6" customWidth="1"/>
    <col min="55" max="55" width="6.44140625" style="6" customWidth="1"/>
    <col min="56" max="56" width="7.33203125" style="6" customWidth="1"/>
    <col min="57" max="58" width="5.88671875" style="6" customWidth="1"/>
    <col min="59" max="60" width="5.88671875" style="27" customWidth="1"/>
    <col min="61" max="61" width="5.88671875" style="6" customWidth="1"/>
    <col min="62" max="64" width="6" style="6" customWidth="1"/>
    <col min="65" max="123" width="9.109375" style="6"/>
    <col min="124" max="125" width="4.109375" style="6" customWidth="1"/>
    <col min="126" max="140" width="4.6640625" style="6" customWidth="1"/>
    <col min="141" max="143" width="3.6640625" style="6" customWidth="1"/>
    <col min="144" max="144" width="4.33203125" style="6" customWidth="1"/>
    <col min="145" max="156" width="3.6640625" style="6" customWidth="1"/>
    <col min="157" max="157" width="5.44140625" style="6" customWidth="1"/>
    <col min="158" max="158" width="4.6640625" style="6" customWidth="1"/>
    <col min="159" max="159" width="3.6640625" style="6" customWidth="1"/>
    <col min="160" max="160" width="5.44140625" style="6" customWidth="1"/>
    <col min="161" max="161" width="4.6640625" style="6" customWidth="1"/>
    <col min="162" max="162" width="3.6640625" style="6" customWidth="1"/>
    <col min="163" max="163" width="5.44140625" style="6" customWidth="1"/>
    <col min="164" max="164" width="4.6640625" style="6" customWidth="1"/>
    <col min="165" max="165" width="3.6640625" style="6" customWidth="1"/>
    <col min="166" max="166" width="5.44140625" style="6" customWidth="1"/>
    <col min="167" max="167" width="4.6640625" style="6" customWidth="1"/>
    <col min="168" max="168" width="3.6640625" style="6" customWidth="1"/>
    <col min="169" max="169" width="5.44140625" style="6" customWidth="1"/>
    <col min="170" max="170" width="4.6640625" style="6" customWidth="1"/>
    <col min="171" max="171" width="3.6640625" style="6" customWidth="1"/>
    <col min="172" max="172" width="5.44140625" style="6" customWidth="1"/>
    <col min="173" max="173" width="4.6640625" style="6" customWidth="1"/>
    <col min="174" max="174" width="3.6640625" style="6" customWidth="1"/>
    <col min="175" max="175" width="5.44140625" style="6" customWidth="1"/>
    <col min="176" max="176" width="4.6640625" style="6" customWidth="1"/>
    <col min="177" max="179" width="4.109375" style="6" customWidth="1"/>
    <col min="180" max="183" width="3.6640625" style="6" customWidth="1"/>
    <col min="184" max="184" width="4.6640625" style="6" customWidth="1"/>
    <col min="185" max="185" width="5.109375" style="6" customWidth="1"/>
    <col min="186" max="186" width="4.5546875" style="6" customWidth="1"/>
    <col min="187" max="379" width="9.109375" style="6"/>
    <col min="380" max="381" width="4.109375" style="6" customWidth="1"/>
    <col min="382" max="396" width="4.6640625" style="6" customWidth="1"/>
    <col min="397" max="399" width="3.6640625" style="6" customWidth="1"/>
    <col min="400" max="400" width="4.33203125" style="6" customWidth="1"/>
    <col min="401" max="412" width="3.6640625" style="6" customWidth="1"/>
    <col min="413" max="413" width="5.44140625" style="6" customWidth="1"/>
    <col min="414" max="414" width="4.6640625" style="6" customWidth="1"/>
    <col min="415" max="415" width="3.6640625" style="6" customWidth="1"/>
    <col min="416" max="416" width="5.44140625" style="6" customWidth="1"/>
    <col min="417" max="417" width="4.6640625" style="6" customWidth="1"/>
    <col min="418" max="418" width="3.6640625" style="6" customWidth="1"/>
    <col min="419" max="419" width="5.44140625" style="6" customWidth="1"/>
    <col min="420" max="420" width="4.6640625" style="6" customWidth="1"/>
    <col min="421" max="421" width="3.6640625" style="6" customWidth="1"/>
    <col min="422" max="422" width="5.44140625" style="6" customWidth="1"/>
    <col min="423" max="423" width="4.6640625" style="6" customWidth="1"/>
    <col min="424" max="424" width="3.6640625" style="6" customWidth="1"/>
    <col min="425" max="425" width="5.44140625" style="6" customWidth="1"/>
    <col min="426" max="426" width="4.6640625" style="6" customWidth="1"/>
    <col min="427" max="427" width="3.6640625" style="6" customWidth="1"/>
    <col min="428" max="428" width="5.44140625" style="6" customWidth="1"/>
    <col min="429" max="429" width="4.6640625" style="6" customWidth="1"/>
    <col min="430" max="430" width="3.6640625" style="6" customWidth="1"/>
    <col min="431" max="431" width="5.44140625" style="6" customWidth="1"/>
    <col min="432" max="432" width="4.6640625" style="6" customWidth="1"/>
    <col min="433" max="435" width="4.109375" style="6" customWidth="1"/>
    <col min="436" max="439" width="3.6640625" style="6" customWidth="1"/>
    <col min="440" max="440" width="4.6640625" style="6" customWidth="1"/>
    <col min="441" max="441" width="5.109375" style="6" customWidth="1"/>
    <col min="442" max="442" width="4.5546875" style="6" customWidth="1"/>
    <col min="443" max="635" width="9.109375" style="6"/>
    <col min="636" max="637" width="4.109375" style="6" customWidth="1"/>
    <col min="638" max="652" width="4.6640625" style="6" customWidth="1"/>
    <col min="653" max="655" width="3.6640625" style="6" customWidth="1"/>
    <col min="656" max="656" width="4.33203125" style="6" customWidth="1"/>
    <col min="657" max="668" width="3.6640625" style="6" customWidth="1"/>
    <col min="669" max="669" width="5.44140625" style="6" customWidth="1"/>
    <col min="670" max="670" width="4.6640625" style="6" customWidth="1"/>
    <col min="671" max="671" width="3.6640625" style="6" customWidth="1"/>
    <col min="672" max="672" width="5.44140625" style="6" customWidth="1"/>
    <col min="673" max="673" width="4.6640625" style="6" customWidth="1"/>
    <col min="674" max="674" width="3.6640625" style="6" customWidth="1"/>
    <col min="675" max="675" width="5.44140625" style="6" customWidth="1"/>
    <col min="676" max="676" width="4.6640625" style="6" customWidth="1"/>
    <col min="677" max="677" width="3.6640625" style="6" customWidth="1"/>
    <col min="678" max="678" width="5.44140625" style="6" customWidth="1"/>
    <col min="679" max="679" width="4.6640625" style="6" customWidth="1"/>
    <col min="680" max="680" width="3.6640625" style="6" customWidth="1"/>
    <col min="681" max="681" width="5.44140625" style="6" customWidth="1"/>
    <col min="682" max="682" width="4.6640625" style="6" customWidth="1"/>
    <col min="683" max="683" width="3.6640625" style="6" customWidth="1"/>
    <col min="684" max="684" width="5.44140625" style="6" customWidth="1"/>
    <col min="685" max="685" width="4.6640625" style="6" customWidth="1"/>
    <col min="686" max="686" width="3.6640625" style="6" customWidth="1"/>
    <col min="687" max="687" width="5.44140625" style="6" customWidth="1"/>
    <col min="688" max="688" width="4.6640625" style="6" customWidth="1"/>
    <col min="689" max="691" width="4.109375" style="6" customWidth="1"/>
    <col min="692" max="695" width="3.6640625" style="6" customWidth="1"/>
    <col min="696" max="696" width="4.6640625" style="6" customWidth="1"/>
    <col min="697" max="697" width="5.109375" style="6" customWidth="1"/>
    <col min="698" max="698" width="4.5546875" style="6" customWidth="1"/>
    <col min="699" max="891" width="9.109375" style="6"/>
    <col min="892" max="893" width="4.109375" style="6" customWidth="1"/>
    <col min="894" max="908" width="4.6640625" style="6" customWidth="1"/>
    <col min="909" max="911" width="3.6640625" style="6" customWidth="1"/>
    <col min="912" max="912" width="4.33203125" style="6" customWidth="1"/>
    <col min="913" max="924" width="3.6640625" style="6" customWidth="1"/>
    <col min="925" max="925" width="5.44140625" style="6" customWidth="1"/>
    <col min="926" max="926" width="4.6640625" style="6" customWidth="1"/>
    <col min="927" max="927" width="3.6640625" style="6" customWidth="1"/>
    <col min="928" max="928" width="5.44140625" style="6" customWidth="1"/>
    <col min="929" max="929" width="4.6640625" style="6" customWidth="1"/>
    <col min="930" max="930" width="3.6640625" style="6" customWidth="1"/>
    <col min="931" max="931" width="5.44140625" style="6" customWidth="1"/>
    <col min="932" max="932" width="4.6640625" style="6" customWidth="1"/>
    <col min="933" max="933" width="3.6640625" style="6" customWidth="1"/>
    <col min="934" max="934" width="5.44140625" style="6" customWidth="1"/>
    <col min="935" max="935" width="4.6640625" style="6" customWidth="1"/>
    <col min="936" max="936" width="3.6640625" style="6" customWidth="1"/>
    <col min="937" max="937" width="5.44140625" style="6" customWidth="1"/>
    <col min="938" max="938" width="4.6640625" style="6" customWidth="1"/>
    <col min="939" max="939" width="3.6640625" style="6" customWidth="1"/>
    <col min="940" max="940" width="5.44140625" style="6" customWidth="1"/>
    <col min="941" max="941" width="4.6640625" style="6" customWidth="1"/>
    <col min="942" max="942" width="3.6640625" style="6" customWidth="1"/>
    <col min="943" max="943" width="5.44140625" style="6" customWidth="1"/>
    <col min="944" max="944" width="4.6640625" style="6" customWidth="1"/>
    <col min="945" max="947" width="4.109375" style="6" customWidth="1"/>
    <col min="948" max="951" width="3.6640625" style="6" customWidth="1"/>
    <col min="952" max="952" width="4.6640625" style="6" customWidth="1"/>
    <col min="953" max="953" width="5.109375" style="6" customWidth="1"/>
    <col min="954" max="954" width="4.5546875" style="6" customWidth="1"/>
    <col min="955" max="1147" width="9.109375" style="6"/>
    <col min="1148" max="1149" width="4.109375" style="6" customWidth="1"/>
    <col min="1150" max="1164" width="4.6640625" style="6" customWidth="1"/>
    <col min="1165" max="1167" width="3.6640625" style="6" customWidth="1"/>
    <col min="1168" max="1168" width="4.33203125" style="6" customWidth="1"/>
    <col min="1169" max="1180" width="3.6640625" style="6" customWidth="1"/>
    <col min="1181" max="1181" width="5.44140625" style="6" customWidth="1"/>
    <col min="1182" max="1182" width="4.6640625" style="6" customWidth="1"/>
    <col min="1183" max="1183" width="3.6640625" style="6" customWidth="1"/>
    <col min="1184" max="1184" width="5.44140625" style="6" customWidth="1"/>
    <col min="1185" max="1185" width="4.6640625" style="6" customWidth="1"/>
    <col min="1186" max="1186" width="3.6640625" style="6" customWidth="1"/>
    <col min="1187" max="1187" width="5.44140625" style="6" customWidth="1"/>
    <col min="1188" max="1188" width="4.6640625" style="6" customWidth="1"/>
    <col min="1189" max="1189" width="3.6640625" style="6" customWidth="1"/>
    <col min="1190" max="1190" width="5.44140625" style="6" customWidth="1"/>
    <col min="1191" max="1191" width="4.6640625" style="6" customWidth="1"/>
    <col min="1192" max="1192" width="3.6640625" style="6" customWidth="1"/>
    <col min="1193" max="1193" width="5.44140625" style="6" customWidth="1"/>
    <col min="1194" max="1194" width="4.6640625" style="6" customWidth="1"/>
    <col min="1195" max="1195" width="3.6640625" style="6" customWidth="1"/>
    <col min="1196" max="1196" width="5.44140625" style="6" customWidth="1"/>
    <col min="1197" max="1197" width="4.6640625" style="6" customWidth="1"/>
    <col min="1198" max="1198" width="3.6640625" style="6" customWidth="1"/>
    <col min="1199" max="1199" width="5.44140625" style="6" customWidth="1"/>
    <col min="1200" max="1200" width="4.6640625" style="6" customWidth="1"/>
    <col min="1201" max="1203" width="4.109375" style="6" customWidth="1"/>
    <col min="1204" max="1207" width="3.6640625" style="6" customWidth="1"/>
    <col min="1208" max="1208" width="4.6640625" style="6" customWidth="1"/>
    <col min="1209" max="1209" width="5.109375" style="6" customWidth="1"/>
    <col min="1210" max="1210" width="4.5546875" style="6" customWidth="1"/>
    <col min="1211" max="1403" width="9.109375" style="6"/>
    <col min="1404" max="1405" width="4.109375" style="6" customWidth="1"/>
    <col min="1406" max="1420" width="4.6640625" style="6" customWidth="1"/>
    <col min="1421" max="1423" width="3.6640625" style="6" customWidth="1"/>
    <col min="1424" max="1424" width="4.33203125" style="6" customWidth="1"/>
    <col min="1425" max="1436" width="3.6640625" style="6" customWidth="1"/>
    <col min="1437" max="1437" width="5.44140625" style="6" customWidth="1"/>
    <col min="1438" max="1438" width="4.6640625" style="6" customWidth="1"/>
    <col min="1439" max="1439" width="3.6640625" style="6" customWidth="1"/>
    <col min="1440" max="1440" width="5.44140625" style="6" customWidth="1"/>
    <col min="1441" max="1441" width="4.6640625" style="6" customWidth="1"/>
    <col min="1442" max="1442" width="3.6640625" style="6" customWidth="1"/>
    <col min="1443" max="1443" width="5.44140625" style="6" customWidth="1"/>
    <col min="1444" max="1444" width="4.6640625" style="6" customWidth="1"/>
    <col min="1445" max="1445" width="3.6640625" style="6" customWidth="1"/>
    <col min="1446" max="1446" width="5.44140625" style="6" customWidth="1"/>
    <col min="1447" max="1447" width="4.6640625" style="6" customWidth="1"/>
    <col min="1448" max="1448" width="3.6640625" style="6" customWidth="1"/>
    <col min="1449" max="1449" width="5.44140625" style="6" customWidth="1"/>
    <col min="1450" max="1450" width="4.6640625" style="6" customWidth="1"/>
    <col min="1451" max="1451" width="3.6640625" style="6" customWidth="1"/>
    <col min="1452" max="1452" width="5.44140625" style="6" customWidth="1"/>
    <col min="1453" max="1453" width="4.6640625" style="6" customWidth="1"/>
    <col min="1454" max="1454" width="3.6640625" style="6" customWidth="1"/>
    <col min="1455" max="1455" width="5.44140625" style="6" customWidth="1"/>
    <col min="1456" max="1456" width="4.6640625" style="6" customWidth="1"/>
    <col min="1457" max="1459" width="4.109375" style="6" customWidth="1"/>
    <col min="1460" max="1463" width="3.6640625" style="6" customWidth="1"/>
    <col min="1464" max="1464" width="4.6640625" style="6" customWidth="1"/>
    <col min="1465" max="1465" width="5.109375" style="6" customWidth="1"/>
    <col min="1466" max="1466" width="4.5546875" style="6" customWidth="1"/>
    <col min="1467" max="1659" width="9.109375" style="6"/>
    <col min="1660" max="1661" width="4.109375" style="6" customWidth="1"/>
    <col min="1662" max="1676" width="4.6640625" style="6" customWidth="1"/>
    <col min="1677" max="1679" width="3.6640625" style="6" customWidth="1"/>
    <col min="1680" max="1680" width="4.33203125" style="6" customWidth="1"/>
    <col min="1681" max="1692" width="3.6640625" style="6" customWidth="1"/>
    <col min="1693" max="1693" width="5.44140625" style="6" customWidth="1"/>
    <col min="1694" max="1694" width="4.6640625" style="6" customWidth="1"/>
    <col min="1695" max="1695" width="3.6640625" style="6" customWidth="1"/>
    <col min="1696" max="1696" width="5.44140625" style="6" customWidth="1"/>
    <col min="1697" max="1697" width="4.6640625" style="6" customWidth="1"/>
    <col min="1698" max="1698" width="3.6640625" style="6" customWidth="1"/>
    <col min="1699" max="1699" width="5.44140625" style="6" customWidth="1"/>
    <col min="1700" max="1700" width="4.6640625" style="6" customWidth="1"/>
    <col min="1701" max="1701" width="3.6640625" style="6" customWidth="1"/>
    <col min="1702" max="1702" width="5.44140625" style="6" customWidth="1"/>
    <col min="1703" max="1703" width="4.6640625" style="6" customWidth="1"/>
    <col min="1704" max="1704" width="3.6640625" style="6" customWidth="1"/>
    <col min="1705" max="1705" width="5.44140625" style="6" customWidth="1"/>
    <col min="1706" max="1706" width="4.6640625" style="6" customWidth="1"/>
    <col min="1707" max="1707" width="3.6640625" style="6" customWidth="1"/>
    <col min="1708" max="1708" width="5.44140625" style="6" customWidth="1"/>
    <col min="1709" max="1709" width="4.6640625" style="6" customWidth="1"/>
    <col min="1710" max="1710" width="3.6640625" style="6" customWidth="1"/>
    <col min="1711" max="1711" width="5.44140625" style="6" customWidth="1"/>
    <col min="1712" max="1712" width="4.6640625" style="6" customWidth="1"/>
    <col min="1713" max="1715" width="4.109375" style="6" customWidth="1"/>
    <col min="1716" max="1719" width="3.6640625" style="6" customWidth="1"/>
    <col min="1720" max="1720" width="4.6640625" style="6" customWidth="1"/>
    <col min="1721" max="1721" width="5.109375" style="6" customWidth="1"/>
    <col min="1722" max="1722" width="4.5546875" style="6" customWidth="1"/>
    <col min="1723" max="1915" width="9.109375" style="6"/>
    <col min="1916" max="1917" width="4.109375" style="6" customWidth="1"/>
    <col min="1918" max="1932" width="4.6640625" style="6" customWidth="1"/>
    <col min="1933" max="1935" width="3.6640625" style="6" customWidth="1"/>
    <col min="1936" max="1936" width="4.33203125" style="6" customWidth="1"/>
    <col min="1937" max="1948" width="3.6640625" style="6" customWidth="1"/>
    <col min="1949" max="1949" width="5.44140625" style="6" customWidth="1"/>
    <col min="1950" max="1950" width="4.6640625" style="6" customWidth="1"/>
    <col min="1951" max="1951" width="3.6640625" style="6" customWidth="1"/>
    <col min="1952" max="1952" width="5.44140625" style="6" customWidth="1"/>
    <col min="1953" max="1953" width="4.6640625" style="6" customWidth="1"/>
    <col min="1954" max="1954" width="3.6640625" style="6" customWidth="1"/>
    <col min="1955" max="1955" width="5.44140625" style="6" customWidth="1"/>
    <col min="1956" max="1956" width="4.6640625" style="6" customWidth="1"/>
    <col min="1957" max="1957" width="3.6640625" style="6" customWidth="1"/>
    <col min="1958" max="1958" width="5.44140625" style="6" customWidth="1"/>
    <col min="1959" max="1959" width="4.6640625" style="6" customWidth="1"/>
    <col min="1960" max="1960" width="3.6640625" style="6" customWidth="1"/>
    <col min="1961" max="1961" width="5.44140625" style="6" customWidth="1"/>
    <col min="1962" max="1962" width="4.6640625" style="6" customWidth="1"/>
    <col min="1963" max="1963" width="3.6640625" style="6" customWidth="1"/>
    <col min="1964" max="1964" width="5.44140625" style="6" customWidth="1"/>
    <col min="1965" max="1965" width="4.6640625" style="6" customWidth="1"/>
    <col min="1966" max="1966" width="3.6640625" style="6" customWidth="1"/>
    <col min="1967" max="1967" width="5.44140625" style="6" customWidth="1"/>
    <col min="1968" max="1968" width="4.6640625" style="6" customWidth="1"/>
    <col min="1969" max="1971" width="4.109375" style="6" customWidth="1"/>
    <col min="1972" max="1975" width="3.6640625" style="6" customWidth="1"/>
    <col min="1976" max="1976" width="4.6640625" style="6" customWidth="1"/>
    <col min="1977" max="1977" width="5.109375" style="6" customWidth="1"/>
    <col min="1978" max="1978" width="4.5546875" style="6" customWidth="1"/>
    <col min="1979" max="2171" width="9.109375" style="6"/>
    <col min="2172" max="2173" width="4.109375" style="6" customWidth="1"/>
    <col min="2174" max="2188" width="4.6640625" style="6" customWidth="1"/>
    <col min="2189" max="2191" width="3.6640625" style="6" customWidth="1"/>
    <col min="2192" max="2192" width="4.33203125" style="6" customWidth="1"/>
    <col min="2193" max="2204" width="3.6640625" style="6" customWidth="1"/>
    <col min="2205" max="2205" width="5.44140625" style="6" customWidth="1"/>
    <col min="2206" max="2206" width="4.6640625" style="6" customWidth="1"/>
    <col min="2207" max="2207" width="3.6640625" style="6" customWidth="1"/>
    <col min="2208" max="2208" width="5.44140625" style="6" customWidth="1"/>
    <col min="2209" max="2209" width="4.6640625" style="6" customWidth="1"/>
    <col min="2210" max="2210" width="3.6640625" style="6" customWidth="1"/>
    <col min="2211" max="2211" width="5.44140625" style="6" customWidth="1"/>
    <col min="2212" max="2212" width="4.6640625" style="6" customWidth="1"/>
    <col min="2213" max="2213" width="3.6640625" style="6" customWidth="1"/>
    <col min="2214" max="2214" width="5.44140625" style="6" customWidth="1"/>
    <col min="2215" max="2215" width="4.6640625" style="6" customWidth="1"/>
    <col min="2216" max="2216" width="3.6640625" style="6" customWidth="1"/>
    <col min="2217" max="2217" width="5.44140625" style="6" customWidth="1"/>
    <col min="2218" max="2218" width="4.6640625" style="6" customWidth="1"/>
    <col min="2219" max="2219" width="3.6640625" style="6" customWidth="1"/>
    <col min="2220" max="2220" width="5.44140625" style="6" customWidth="1"/>
    <col min="2221" max="2221" width="4.6640625" style="6" customWidth="1"/>
    <col min="2222" max="2222" width="3.6640625" style="6" customWidth="1"/>
    <col min="2223" max="2223" width="5.44140625" style="6" customWidth="1"/>
    <col min="2224" max="2224" width="4.6640625" style="6" customWidth="1"/>
    <col min="2225" max="2227" width="4.109375" style="6" customWidth="1"/>
    <col min="2228" max="2231" width="3.6640625" style="6" customWidth="1"/>
    <col min="2232" max="2232" width="4.6640625" style="6" customWidth="1"/>
    <col min="2233" max="2233" width="5.109375" style="6" customWidth="1"/>
    <col min="2234" max="2234" width="4.5546875" style="6" customWidth="1"/>
    <col min="2235" max="2427" width="9.109375" style="6"/>
    <col min="2428" max="2429" width="4.109375" style="6" customWidth="1"/>
    <col min="2430" max="2444" width="4.6640625" style="6" customWidth="1"/>
    <col min="2445" max="2447" width="3.6640625" style="6" customWidth="1"/>
    <col min="2448" max="2448" width="4.33203125" style="6" customWidth="1"/>
    <col min="2449" max="2460" width="3.6640625" style="6" customWidth="1"/>
    <col min="2461" max="2461" width="5.44140625" style="6" customWidth="1"/>
    <col min="2462" max="2462" width="4.6640625" style="6" customWidth="1"/>
    <col min="2463" max="2463" width="3.6640625" style="6" customWidth="1"/>
    <col min="2464" max="2464" width="5.44140625" style="6" customWidth="1"/>
    <col min="2465" max="2465" width="4.6640625" style="6" customWidth="1"/>
    <col min="2466" max="2466" width="3.6640625" style="6" customWidth="1"/>
    <col min="2467" max="2467" width="5.44140625" style="6" customWidth="1"/>
    <col min="2468" max="2468" width="4.6640625" style="6" customWidth="1"/>
    <col min="2469" max="2469" width="3.6640625" style="6" customWidth="1"/>
    <col min="2470" max="2470" width="5.44140625" style="6" customWidth="1"/>
    <col min="2471" max="2471" width="4.6640625" style="6" customWidth="1"/>
    <col min="2472" max="2472" width="3.6640625" style="6" customWidth="1"/>
    <col min="2473" max="2473" width="5.44140625" style="6" customWidth="1"/>
    <col min="2474" max="2474" width="4.6640625" style="6" customWidth="1"/>
    <col min="2475" max="2475" width="3.6640625" style="6" customWidth="1"/>
    <col min="2476" max="2476" width="5.44140625" style="6" customWidth="1"/>
    <col min="2477" max="2477" width="4.6640625" style="6" customWidth="1"/>
    <col min="2478" max="2478" width="3.6640625" style="6" customWidth="1"/>
    <col min="2479" max="2479" width="5.44140625" style="6" customWidth="1"/>
    <col min="2480" max="2480" width="4.6640625" style="6" customWidth="1"/>
    <col min="2481" max="2483" width="4.109375" style="6" customWidth="1"/>
    <col min="2484" max="2487" width="3.6640625" style="6" customWidth="1"/>
    <col min="2488" max="2488" width="4.6640625" style="6" customWidth="1"/>
    <col min="2489" max="2489" width="5.109375" style="6" customWidth="1"/>
    <col min="2490" max="2490" width="4.5546875" style="6" customWidth="1"/>
    <col min="2491" max="2683" width="9.109375" style="6"/>
    <col min="2684" max="2685" width="4.109375" style="6" customWidth="1"/>
    <col min="2686" max="2700" width="4.6640625" style="6" customWidth="1"/>
    <col min="2701" max="2703" width="3.6640625" style="6" customWidth="1"/>
    <col min="2704" max="2704" width="4.33203125" style="6" customWidth="1"/>
    <col min="2705" max="2716" width="3.6640625" style="6" customWidth="1"/>
    <col min="2717" max="2717" width="5.44140625" style="6" customWidth="1"/>
    <col min="2718" max="2718" width="4.6640625" style="6" customWidth="1"/>
    <col min="2719" max="2719" width="3.6640625" style="6" customWidth="1"/>
    <col min="2720" max="2720" width="5.44140625" style="6" customWidth="1"/>
    <col min="2721" max="2721" width="4.6640625" style="6" customWidth="1"/>
    <col min="2722" max="2722" width="3.6640625" style="6" customWidth="1"/>
    <col min="2723" max="2723" width="5.44140625" style="6" customWidth="1"/>
    <col min="2724" max="2724" width="4.6640625" style="6" customWidth="1"/>
    <col min="2725" max="2725" width="3.6640625" style="6" customWidth="1"/>
    <col min="2726" max="2726" width="5.44140625" style="6" customWidth="1"/>
    <col min="2727" max="2727" width="4.6640625" style="6" customWidth="1"/>
    <col min="2728" max="2728" width="3.6640625" style="6" customWidth="1"/>
    <col min="2729" max="2729" width="5.44140625" style="6" customWidth="1"/>
    <col min="2730" max="2730" width="4.6640625" style="6" customWidth="1"/>
    <col min="2731" max="2731" width="3.6640625" style="6" customWidth="1"/>
    <col min="2732" max="2732" width="5.44140625" style="6" customWidth="1"/>
    <col min="2733" max="2733" width="4.6640625" style="6" customWidth="1"/>
    <col min="2734" max="2734" width="3.6640625" style="6" customWidth="1"/>
    <col min="2735" max="2735" width="5.44140625" style="6" customWidth="1"/>
    <col min="2736" max="2736" width="4.6640625" style="6" customWidth="1"/>
    <col min="2737" max="2739" width="4.109375" style="6" customWidth="1"/>
    <col min="2740" max="2743" width="3.6640625" style="6" customWidth="1"/>
    <col min="2744" max="2744" width="4.6640625" style="6" customWidth="1"/>
    <col min="2745" max="2745" width="5.109375" style="6" customWidth="1"/>
    <col min="2746" max="2746" width="4.5546875" style="6" customWidth="1"/>
    <col min="2747" max="2939" width="9.109375" style="6"/>
    <col min="2940" max="2941" width="4.109375" style="6" customWidth="1"/>
    <col min="2942" max="2956" width="4.6640625" style="6" customWidth="1"/>
    <col min="2957" max="2959" width="3.6640625" style="6" customWidth="1"/>
    <col min="2960" max="2960" width="4.33203125" style="6" customWidth="1"/>
    <col min="2961" max="2972" width="3.6640625" style="6" customWidth="1"/>
    <col min="2973" max="2973" width="5.44140625" style="6" customWidth="1"/>
    <col min="2974" max="2974" width="4.6640625" style="6" customWidth="1"/>
    <col min="2975" max="2975" width="3.6640625" style="6" customWidth="1"/>
    <col min="2976" max="2976" width="5.44140625" style="6" customWidth="1"/>
    <col min="2977" max="2977" width="4.6640625" style="6" customWidth="1"/>
    <col min="2978" max="2978" width="3.6640625" style="6" customWidth="1"/>
    <col min="2979" max="2979" width="5.44140625" style="6" customWidth="1"/>
    <col min="2980" max="2980" width="4.6640625" style="6" customWidth="1"/>
    <col min="2981" max="2981" width="3.6640625" style="6" customWidth="1"/>
    <col min="2982" max="2982" width="5.44140625" style="6" customWidth="1"/>
    <col min="2983" max="2983" width="4.6640625" style="6" customWidth="1"/>
    <col min="2984" max="2984" width="3.6640625" style="6" customWidth="1"/>
    <col min="2985" max="2985" width="5.44140625" style="6" customWidth="1"/>
    <col min="2986" max="2986" width="4.6640625" style="6" customWidth="1"/>
    <col min="2987" max="2987" width="3.6640625" style="6" customWidth="1"/>
    <col min="2988" max="2988" width="5.44140625" style="6" customWidth="1"/>
    <col min="2989" max="2989" width="4.6640625" style="6" customWidth="1"/>
    <col min="2990" max="2990" width="3.6640625" style="6" customWidth="1"/>
    <col min="2991" max="2991" width="5.44140625" style="6" customWidth="1"/>
    <col min="2992" max="2992" width="4.6640625" style="6" customWidth="1"/>
    <col min="2993" max="2995" width="4.109375" style="6" customWidth="1"/>
    <col min="2996" max="2999" width="3.6640625" style="6" customWidth="1"/>
    <col min="3000" max="3000" width="4.6640625" style="6" customWidth="1"/>
    <col min="3001" max="3001" width="5.109375" style="6" customWidth="1"/>
    <col min="3002" max="3002" width="4.5546875" style="6" customWidth="1"/>
    <col min="3003" max="3195" width="9.109375" style="6"/>
    <col min="3196" max="3197" width="4.109375" style="6" customWidth="1"/>
    <col min="3198" max="3212" width="4.6640625" style="6" customWidth="1"/>
    <col min="3213" max="3215" width="3.6640625" style="6" customWidth="1"/>
    <col min="3216" max="3216" width="4.33203125" style="6" customWidth="1"/>
    <col min="3217" max="3228" width="3.6640625" style="6" customWidth="1"/>
    <col min="3229" max="3229" width="5.44140625" style="6" customWidth="1"/>
    <col min="3230" max="3230" width="4.6640625" style="6" customWidth="1"/>
    <col min="3231" max="3231" width="3.6640625" style="6" customWidth="1"/>
    <col min="3232" max="3232" width="5.44140625" style="6" customWidth="1"/>
    <col min="3233" max="3233" width="4.6640625" style="6" customWidth="1"/>
    <col min="3234" max="3234" width="3.6640625" style="6" customWidth="1"/>
    <col min="3235" max="3235" width="5.44140625" style="6" customWidth="1"/>
    <col min="3236" max="3236" width="4.6640625" style="6" customWidth="1"/>
    <col min="3237" max="3237" width="3.6640625" style="6" customWidth="1"/>
    <col min="3238" max="3238" width="5.44140625" style="6" customWidth="1"/>
    <col min="3239" max="3239" width="4.6640625" style="6" customWidth="1"/>
    <col min="3240" max="3240" width="3.6640625" style="6" customWidth="1"/>
    <col min="3241" max="3241" width="5.44140625" style="6" customWidth="1"/>
    <col min="3242" max="3242" width="4.6640625" style="6" customWidth="1"/>
    <col min="3243" max="3243" width="3.6640625" style="6" customWidth="1"/>
    <col min="3244" max="3244" width="5.44140625" style="6" customWidth="1"/>
    <col min="3245" max="3245" width="4.6640625" style="6" customWidth="1"/>
    <col min="3246" max="3246" width="3.6640625" style="6" customWidth="1"/>
    <col min="3247" max="3247" width="5.44140625" style="6" customWidth="1"/>
    <col min="3248" max="3248" width="4.6640625" style="6" customWidth="1"/>
    <col min="3249" max="3251" width="4.109375" style="6" customWidth="1"/>
    <col min="3252" max="3255" width="3.6640625" style="6" customWidth="1"/>
    <col min="3256" max="3256" width="4.6640625" style="6" customWidth="1"/>
    <col min="3257" max="3257" width="5.109375" style="6" customWidth="1"/>
    <col min="3258" max="3258" width="4.5546875" style="6" customWidth="1"/>
    <col min="3259" max="3451" width="9.109375" style="6"/>
    <col min="3452" max="3453" width="4.109375" style="6" customWidth="1"/>
    <col min="3454" max="3468" width="4.6640625" style="6" customWidth="1"/>
    <col min="3469" max="3471" width="3.6640625" style="6" customWidth="1"/>
    <col min="3472" max="3472" width="4.33203125" style="6" customWidth="1"/>
    <col min="3473" max="3484" width="3.6640625" style="6" customWidth="1"/>
    <col min="3485" max="3485" width="5.44140625" style="6" customWidth="1"/>
    <col min="3486" max="3486" width="4.6640625" style="6" customWidth="1"/>
    <col min="3487" max="3487" width="3.6640625" style="6" customWidth="1"/>
    <col min="3488" max="3488" width="5.44140625" style="6" customWidth="1"/>
    <col min="3489" max="3489" width="4.6640625" style="6" customWidth="1"/>
    <col min="3490" max="3490" width="3.6640625" style="6" customWidth="1"/>
    <col min="3491" max="3491" width="5.44140625" style="6" customWidth="1"/>
    <col min="3492" max="3492" width="4.6640625" style="6" customWidth="1"/>
    <col min="3493" max="3493" width="3.6640625" style="6" customWidth="1"/>
    <col min="3494" max="3494" width="5.44140625" style="6" customWidth="1"/>
    <col min="3495" max="3495" width="4.6640625" style="6" customWidth="1"/>
    <col min="3496" max="3496" width="3.6640625" style="6" customWidth="1"/>
    <col min="3497" max="3497" width="5.44140625" style="6" customWidth="1"/>
    <col min="3498" max="3498" width="4.6640625" style="6" customWidth="1"/>
    <col min="3499" max="3499" width="3.6640625" style="6" customWidth="1"/>
    <col min="3500" max="3500" width="5.44140625" style="6" customWidth="1"/>
    <col min="3501" max="3501" width="4.6640625" style="6" customWidth="1"/>
    <col min="3502" max="3502" width="3.6640625" style="6" customWidth="1"/>
    <col min="3503" max="3503" width="5.44140625" style="6" customWidth="1"/>
    <col min="3504" max="3504" width="4.6640625" style="6" customWidth="1"/>
    <col min="3505" max="3507" width="4.109375" style="6" customWidth="1"/>
    <col min="3508" max="3511" width="3.6640625" style="6" customWidth="1"/>
    <col min="3512" max="3512" width="4.6640625" style="6" customWidth="1"/>
    <col min="3513" max="3513" width="5.109375" style="6" customWidth="1"/>
    <col min="3514" max="3514" width="4.5546875" style="6" customWidth="1"/>
    <col min="3515" max="3707" width="9.109375" style="6"/>
    <col min="3708" max="3709" width="4.109375" style="6" customWidth="1"/>
    <col min="3710" max="3724" width="4.6640625" style="6" customWidth="1"/>
    <col min="3725" max="3727" width="3.6640625" style="6" customWidth="1"/>
    <col min="3728" max="3728" width="4.33203125" style="6" customWidth="1"/>
    <col min="3729" max="3740" width="3.6640625" style="6" customWidth="1"/>
    <col min="3741" max="3741" width="5.44140625" style="6" customWidth="1"/>
    <col min="3742" max="3742" width="4.6640625" style="6" customWidth="1"/>
    <col min="3743" max="3743" width="3.6640625" style="6" customWidth="1"/>
    <col min="3744" max="3744" width="5.44140625" style="6" customWidth="1"/>
    <col min="3745" max="3745" width="4.6640625" style="6" customWidth="1"/>
    <col min="3746" max="3746" width="3.6640625" style="6" customWidth="1"/>
    <col min="3747" max="3747" width="5.44140625" style="6" customWidth="1"/>
    <col min="3748" max="3748" width="4.6640625" style="6" customWidth="1"/>
    <col min="3749" max="3749" width="3.6640625" style="6" customWidth="1"/>
    <col min="3750" max="3750" width="5.44140625" style="6" customWidth="1"/>
    <col min="3751" max="3751" width="4.6640625" style="6" customWidth="1"/>
    <col min="3752" max="3752" width="3.6640625" style="6" customWidth="1"/>
    <col min="3753" max="3753" width="5.44140625" style="6" customWidth="1"/>
    <col min="3754" max="3754" width="4.6640625" style="6" customWidth="1"/>
    <col min="3755" max="3755" width="3.6640625" style="6" customWidth="1"/>
    <col min="3756" max="3756" width="5.44140625" style="6" customWidth="1"/>
    <col min="3757" max="3757" width="4.6640625" style="6" customWidth="1"/>
    <col min="3758" max="3758" width="3.6640625" style="6" customWidth="1"/>
    <col min="3759" max="3759" width="5.44140625" style="6" customWidth="1"/>
    <col min="3760" max="3760" width="4.6640625" style="6" customWidth="1"/>
    <col min="3761" max="3763" width="4.109375" style="6" customWidth="1"/>
    <col min="3764" max="3767" width="3.6640625" style="6" customWidth="1"/>
    <col min="3768" max="3768" width="4.6640625" style="6" customWidth="1"/>
    <col min="3769" max="3769" width="5.109375" style="6" customWidth="1"/>
    <col min="3770" max="3770" width="4.5546875" style="6" customWidth="1"/>
    <col min="3771" max="3963" width="9.109375" style="6"/>
    <col min="3964" max="3965" width="4.109375" style="6" customWidth="1"/>
    <col min="3966" max="3980" width="4.6640625" style="6" customWidth="1"/>
    <col min="3981" max="3983" width="3.6640625" style="6" customWidth="1"/>
    <col min="3984" max="3984" width="4.33203125" style="6" customWidth="1"/>
    <col min="3985" max="3996" width="3.6640625" style="6" customWidth="1"/>
    <col min="3997" max="3997" width="5.44140625" style="6" customWidth="1"/>
    <col min="3998" max="3998" width="4.6640625" style="6" customWidth="1"/>
    <col min="3999" max="3999" width="3.6640625" style="6" customWidth="1"/>
    <col min="4000" max="4000" width="5.44140625" style="6" customWidth="1"/>
    <col min="4001" max="4001" width="4.6640625" style="6" customWidth="1"/>
    <col min="4002" max="4002" width="3.6640625" style="6" customWidth="1"/>
    <col min="4003" max="4003" width="5.44140625" style="6" customWidth="1"/>
    <col min="4004" max="4004" width="4.6640625" style="6" customWidth="1"/>
    <col min="4005" max="4005" width="3.6640625" style="6" customWidth="1"/>
    <col min="4006" max="4006" width="5.44140625" style="6" customWidth="1"/>
    <col min="4007" max="4007" width="4.6640625" style="6" customWidth="1"/>
    <col min="4008" max="4008" width="3.6640625" style="6" customWidth="1"/>
    <col min="4009" max="4009" width="5.44140625" style="6" customWidth="1"/>
    <col min="4010" max="4010" width="4.6640625" style="6" customWidth="1"/>
    <col min="4011" max="4011" width="3.6640625" style="6" customWidth="1"/>
    <col min="4012" max="4012" width="5.44140625" style="6" customWidth="1"/>
    <col min="4013" max="4013" width="4.6640625" style="6" customWidth="1"/>
    <col min="4014" max="4014" width="3.6640625" style="6" customWidth="1"/>
    <col min="4015" max="4015" width="5.44140625" style="6" customWidth="1"/>
    <col min="4016" max="4016" width="4.6640625" style="6" customWidth="1"/>
    <col min="4017" max="4019" width="4.109375" style="6" customWidth="1"/>
    <col min="4020" max="4023" width="3.6640625" style="6" customWidth="1"/>
    <col min="4024" max="4024" width="4.6640625" style="6" customWidth="1"/>
    <col min="4025" max="4025" width="5.109375" style="6" customWidth="1"/>
    <col min="4026" max="4026" width="4.5546875" style="6" customWidth="1"/>
    <col min="4027" max="4219" width="9.109375" style="6"/>
    <col min="4220" max="4221" width="4.109375" style="6" customWidth="1"/>
    <col min="4222" max="4236" width="4.6640625" style="6" customWidth="1"/>
    <col min="4237" max="4239" width="3.6640625" style="6" customWidth="1"/>
    <col min="4240" max="4240" width="4.33203125" style="6" customWidth="1"/>
    <col min="4241" max="4252" width="3.6640625" style="6" customWidth="1"/>
    <col min="4253" max="4253" width="5.44140625" style="6" customWidth="1"/>
    <col min="4254" max="4254" width="4.6640625" style="6" customWidth="1"/>
    <col min="4255" max="4255" width="3.6640625" style="6" customWidth="1"/>
    <col min="4256" max="4256" width="5.44140625" style="6" customWidth="1"/>
    <col min="4257" max="4257" width="4.6640625" style="6" customWidth="1"/>
    <col min="4258" max="4258" width="3.6640625" style="6" customWidth="1"/>
    <col min="4259" max="4259" width="5.44140625" style="6" customWidth="1"/>
    <col min="4260" max="4260" width="4.6640625" style="6" customWidth="1"/>
    <col min="4261" max="4261" width="3.6640625" style="6" customWidth="1"/>
    <col min="4262" max="4262" width="5.44140625" style="6" customWidth="1"/>
    <col min="4263" max="4263" width="4.6640625" style="6" customWidth="1"/>
    <col min="4264" max="4264" width="3.6640625" style="6" customWidth="1"/>
    <col min="4265" max="4265" width="5.44140625" style="6" customWidth="1"/>
    <col min="4266" max="4266" width="4.6640625" style="6" customWidth="1"/>
    <col min="4267" max="4267" width="3.6640625" style="6" customWidth="1"/>
    <col min="4268" max="4268" width="5.44140625" style="6" customWidth="1"/>
    <col min="4269" max="4269" width="4.6640625" style="6" customWidth="1"/>
    <col min="4270" max="4270" width="3.6640625" style="6" customWidth="1"/>
    <col min="4271" max="4271" width="5.44140625" style="6" customWidth="1"/>
    <col min="4272" max="4272" width="4.6640625" style="6" customWidth="1"/>
    <col min="4273" max="4275" width="4.109375" style="6" customWidth="1"/>
    <col min="4276" max="4279" width="3.6640625" style="6" customWidth="1"/>
    <col min="4280" max="4280" width="4.6640625" style="6" customWidth="1"/>
    <col min="4281" max="4281" width="5.109375" style="6" customWidth="1"/>
    <col min="4282" max="4282" width="4.5546875" style="6" customWidth="1"/>
    <col min="4283" max="4475" width="9.109375" style="6"/>
    <col min="4476" max="4477" width="4.109375" style="6" customWidth="1"/>
    <col min="4478" max="4492" width="4.6640625" style="6" customWidth="1"/>
    <col min="4493" max="4495" width="3.6640625" style="6" customWidth="1"/>
    <col min="4496" max="4496" width="4.33203125" style="6" customWidth="1"/>
    <col min="4497" max="4508" width="3.6640625" style="6" customWidth="1"/>
    <col min="4509" max="4509" width="5.44140625" style="6" customWidth="1"/>
    <col min="4510" max="4510" width="4.6640625" style="6" customWidth="1"/>
    <col min="4511" max="4511" width="3.6640625" style="6" customWidth="1"/>
    <col min="4512" max="4512" width="5.44140625" style="6" customWidth="1"/>
    <col min="4513" max="4513" width="4.6640625" style="6" customWidth="1"/>
    <col min="4514" max="4514" width="3.6640625" style="6" customWidth="1"/>
    <col min="4515" max="4515" width="5.44140625" style="6" customWidth="1"/>
    <col min="4516" max="4516" width="4.6640625" style="6" customWidth="1"/>
    <col min="4517" max="4517" width="3.6640625" style="6" customWidth="1"/>
    <col min="4518" max="4518" width="5.44140625" style="6" customWidth="1"/>
    <col min="4519" max="4519" width="4.6640625" style="6" customWidth="1"/>
    <col min="4520" max="4520" width="3.6640625" style="6" customWidth="1"/>
    <col min="4521" max="4521" width="5.44140625" style="6" customWidth="1"/>
    <col min="4522" max="4522" width="4.6640625" style="6" customWidth="1"/>
    <col min="4523" max="4523" width="3.6640625" style="6" customWidth="1"/>
    <col min="4524" max="4524" width="5.44140625" style="6" customWidth="1"/>
    <col min="4525" max="4525" width="4.6640625" style="6" customWidth="1"/>
    <col min="4526" max="4526" width="3.6640625" style="6" customWidth="1"/>
    <col min="4527" max="4527" width="5.44140625" style="6" customWidth="1"/>
    <col min="4528" max="4528" width="4.6640625" style="6" customWidth="1"/>
    <col min="4529" max="4531" width="4.109375" style="6" customWidth="1"/>
    <col min="4532" max="4535" width="3.6640625" style="6" customWidth="1"/>
    <col min="4536" max="4536" width="4.6640625" style="6" customWidth="1"/>
    <col min="4537" max="4537" width="5.109375" style="6" customWidth="1"/>
    <col min="4538" max="4538" width="4.5546875" style="6" customWidth="1"/>
    <col min="4539" max="4731" width="9.109375" style="6"/>
    <col min="4732" max="4733" width="4.109375" style="6" customWidth="1"/>
    <col min="4734" max="4748" width="4.6640625" style="6" customWidth="1"/>
    <col min="4749" max="4751" width="3.6640625" style="6" customWidth="1"/>
    <col min="4752" max="4752" width="4.33203125" style="6" customWidth="1"/>
    <col min="4753" max="4764" width="3.6640625" style="6" customWidth="1"/>
    <col min="4765" max="4765" width="5.44140625" style="6" customWidth="1"/>
    <col min="4766" max="4766" width="4.6640625" style="6" customWidth="1"/>
    <col min="4767" max="4767" width="3.6640625" style="6" customWidth="1"/>
    <col min="4768" max="4768" width="5.44140625" style="6" customWidth="1"/>
    <col min="4769" max="4769" width="4.6640625" style="6" customWidth="1"/>
    <col min="4770" max="4770" width="3.6640625" style="6" customWidth="1"/>
    <col min="4771" max="4771" width="5.44140625" style="6" customWidth="1"/>
    <col min="4772" max="4772" width="4.6640625" style="6" customWidth="1"/>
    <col min="4773" max="4773" width="3.6640625" style="6" customWidth="1"/>
    <col min="4774" max="4774" width="5.44140625" style="6" customWidth="1"/>
    <col min="4775" max="4775" width="4.6640625" style="6" customWidth="1"/>
    <col min="4776" max="4776" width="3.6640625" style="6" customWidth="1"/>
    <col min="4777" max="4777" width="5.44140625" style="6" customWidth="1"/>
    <col min="4778" max="4778" width="4.6640625" style="6" customWidth="1"/>
    <col min="4779" max="4779" width="3.6640625" style="6" customWidth="1"/>
    <col min="4780" max="4780" width="5.44140625" style="6" customWidth="1"/>
    <col min="4781" max="4781" width="4.6640625" style="6" customWidth="1"/>
    <col min="4782" max="4782" width="3.6640625" style="6" customWidth="1"/>
    <col min="4783" max="4783" width="5.44140625" style="6" customWidth="1"/>
    <col min="4784" max="4784" width="4.6640625" style="6" customWidth="1"/>
    <col min="4785" max="4787" width="4.109375" style="6" customWidth="1"/>
    <col min="4788" max="4791" width="3.6640625" style="6" customWidth="1"/>
    <col min="4792" max="4792" width="4.6640625" style="6" customWidth="1"/>
    <col min="4793" max="4793" width="5.109375" style="6" customWidth="1"/>
    <col min="4794" max="4794" width="4.5546875" style="6" customWidth="1"/>
    <col min="4795" max="4987" width="9.109375" style="6"/>
    <col min="4988" max="4989" width="4.109375" style="6" customWidth="1"/>
    <col min="4990" max="5004" width="4.6640625" style="6" customWidth="1"/>
    <col min="5005" max="5007" width="3.6640625" style="6" customWidth="1"/>
    <col min="5008" max="5008" width="4.33203125" style="6" customWidth="1"/>
    <col min="5009" max="5020" width="3.6640625" style="6" customWidth="1"/>
    <col min="5021" max="5021" width="5.44140625" style="6" customWidth="1"/>
    <col min="5022" max="5022" width="4.6640625" style="6" customWidth="1"/>
    <col min="5023" max="5023" width="3.6640625" style="6" customWidth="1"/>
    <col min="5024" max="5024" width="5.44140625" style="6" customWidth="1"/>
    <col min="5025" max="5025" width="4.6640625" style="6" customWidth="1"/>
    <col min="5026" max="5026" width="3.6640625" style="6" customWidth="1"/>
    <col min="5027" max="5027" width="5.44140625" style="6" customWidth="1"/>
    <col min="5028" max="5028" width="4.6640625" style="6" customWidth="1"/>
    <col min="5029" max="5029" width="3.6640625" style="6" customWidth="1"/>
    <col min="5030" max="5030" width="5.44140625" style="6" customWidth="1"/>
    <col min="5031" max="5031" width="4.6640625" style="6" customWidth="1"/>
    <col min="5032" max="5032" width="3.6640625" style="6" customWidth="1"/>
    <col min="5033" max="5033" width="5.44140625" style="6" customWidth="1"/>
    <col min="5034" max="5034" width="4.6640625" style="6" customWidth="1"/>
    <col min="5035" max="5035" width="3.6640625" style="6" customWidth="1"/>
    <col min="5036" max="5036" width="5.44140625" style="6" customWidth="1"/>
    <col min="5037" max="5037" width="4.6640625" style="6" customWidth="1"/>
    <col min="5038" max="5038" width="3.6640625" style="6" customWidth="1"/>
    <col min="5039" max="5039" width="5.44140625" style="6" customWidth="1"/>
    <col min="5040" max="5040" width="4.6640625" style="6" customWidth="1"/>
    <col min="5041" max="5043" width="4.109375" style="6" customWidth="1"/>
    <col min="5044" max="5047" width="3.6640625" style="6" customWidth="1"/>
    <col min="5048" max="5048" width="4.6640625" style="6" customWidth="1"/>
    <col min="5049" max="5049" width="5.109375" style="6" customWidth="1"/>
    <col min="5050" max="5050" width="4.5546875" style="6" customWidth="1"/>
    <col min="5051" max="5243" width="9.109375" style="6"/>
    <col min="5244" max="5245" width="4.109375" style="6" customWidth="1"/>
    <col min="5246" max="5260" width="4.6640625" style="6" customWidth="1"/>
    <col min="5261" max="5263" width="3.6640625" style="6" customWidth="1"/>
    <col min="5264" max="5264" width="4.33203125" style="6" customWidth="1"/>
    <col min="5265" max="5276" width="3.6640625" style="6" customWidth="1"/>
    <col min="5277" max="5277" width="5.44140625" style="6" customWidth="1"/>
    <col min="5278" max="5278" width="4.6640625" style="6" customWidth="1"/>
    <col min="5279" max="5279" width="3.6640625" style="6" customWidth="1"/>
    <col min="5280" max="5280" width="5.44140625" style="6" customWidth="1"/>
    <col min="5281" max="5281" width="4.6640625" style="6" customWidth="1"/>
    <col min="5282" max="5282" width="3.6640625" style="6" customWidth="1"/>
    <col min="5283" max="5283" width="5.44140625" style="6" customWidth="1"/>
    <col min="5284" max="5284" width="4.6640625" style="6" customWidth="1"/>
    <col min="5285" max="5285" width="3.6640625" style="6" customWidth="1"/>
    <col min="5286" max="5286" width="5.44140625" style="6" customWidth="1"/>
    <col min="5287" max="5287" width="4.6640625" style="6" customWidth="1"/>
    <col min="5288" max="5288" width="3.6640625" style="6" customWidth="1"/>
    <col min="5289" max="5289" width="5.44140625" style="6" customWidth="1"/>
    <col min="5290" max="5290" width="4.6640625" style="6" customWidth="1"/>
    <col min="5291" max="5291" width="3.6640625" style="6" customWidth="1"/>
    <col min="5292" max="5292" width="5.44140625" style="6" customWidth="1"/>
    <col min="5293" max="5293" width="4.6640625" style="6" customWidth="1"/>
    <col min="5294" max="5294" width="3.6640625" style="6" customWidth="1"/>
    <col min="5295" max="5295" width="5.44140625" style="6" customWidth="1"/>
    <col min="5296" max="5296" width="4.6640625" style="6" customWidth="1"/>
    <col min="5297" max="5299" width="4.109375" style="6" customWidth="1"/>
    <col min="5300" max="5303" width="3.6640625" style="6" customWidth="1"/>
    <col min="5304" max="5304" width="4.6640625" style="6" customWidth="1"/>
    <col min="5305" max="5305" width="5.109375" style="6" customWidth="1"/>
    <col min="5306" max="5306" width="4.5546875" style="6" customWidth="1"/>
    <col min="5307" max="5499" width="9.109375" style="6"/>
    <col min="5500" max="5501" width="4.109375" style="6" customWidth="1"/>
    <col min="5502" max="5516" width="4.6640625" style="6" customWidth="1"/>
    <col min="5517" max="5519" width="3.6640625" style="6" customWidth="1"/>
    <col min="5520" max="5520" width="4.33203125" style="6" customWidth="1"/>
    <col min="5521" max="5532" width="3.6640625" style="6" customWidth="1"/>
    <col min="5533" max="5533" width="5.44140625" style="6" customWidth="1"/>
    <col min="5534" max="5534" width="4.6640625" style="6" customWidth="1"/>
    <col min="5535" max="5535" width="3.6640625" style="6" customWidth="1"/>
    <col min="5536" max="5536" width="5.44140625" style="6" customWidth="1"/>
    <col min="5537" max="5537" width="4.6640625" style="6" customWidth="1"/>
    <col min="5538" max="5538" width="3.6640625" style="6" customWidth="1"/>
    <col min="5539" max="5539" width="5.44140625" style="6" customWidth="1"/>
    <col min="5540" max="5540" width="4.6640625" style="6" customWidth="1"/>
    <col min="5541" max="5541" width="3.6640625" style="6" customWidth="1"/>
    <col min="5542" max="5542" width="5.44140625" style="6" customWidth="1"/>
    <col min="5543" max="5543" width="4.6640625" style="6" customWidth="1"/>
    <col min="5544" max="5544" width="3.6640625" style="6" customWidth="1"/>
    <col min="5545" max="5545" width="5.44140625" style="6" customWidth="1"/>
    <col min="5546" max="5546" width="4.6640625" style="6" customWidth="1"/>
    <col min="5547" max="5547" width="3.6640625" style="6" customWidth="1"/>
    <col min="5548" max="5548" width="5.44140625" style="6" customWidth="1"/>
    <col min="5549" max="5549" width="4.6640625" style="6" customWidth="1"/>
    <col min="5550" max="5550" width="3.6640625" style="6" customWidth="1"/>
    <col min="5551" max="5551" width="5.44140625" style="6" customWidth="1"/>
    <col min="5552" max="5552" width="4.6640625" style="6" customWidth="1"/>
    <col min="5553" max="5555" width="4.109375" style="6" customWidth="1"/>
    <col min="5556" max="5559" width="3.6640625" style="6" customWidth="1"/>
    <col min="5560" max="5560" width="4.6640625" style="6" customWidth="1"/>
    <col min="5561" max="5561" width="5.109375" style="6" customWidth="1"/>
    <col min="5562" max="5562" width="4.5546875" style="6" customWidth="1"/>
    <col min="5563" max="5755" width="9.109375" style="6"/>
    <col min="5756" max="5757" width="4.109375" style="6" customWidth="1"/>
    <col min="5758" max="5772" width="4.6640625" style="6" customWidth="1"/>
    <col min="5773" max="5775" width="3.6640625" style="6" customWidth="1"/>
    <col min="5776" max="5776" width="4.33203125" style="6" customWidth="1"/>
    <col min="5777" max="5788" width="3.6640625" style="6" customWidth="1"/>
    <col min="5789" max="5789" width="5.44140625" style="6" customWidth="1"/>
    <col min="5790" max="5790" width="4.6640625" style="6" customWidth="1"/>
    <col min="5791" max="5791" width="3.6640625" style="6" customWidth="1"/>
    <col min="5792" max="5792" width="5.44140625" style="6" customWidth="1"/>
    <col min="5793" max="5793" width="4.6640625" style="6" customWidth="1"/>
    <col min="5794" max="5794" width="3.6640625" style="6" customWidth="1"/>
    <col min="5795" max="5795" width="5.44140625" style="6" customWidth="1"/>
    <col min="5796" max="5796" width="4.6640625" style="6" customWidth="1"/>
    <col min="5797" max="5797" width="3.6640625" style="6" customWidth="1"/>
    <col min="5798" max="5798" width="5.44140625" style="6" customWidth="1"/>
    <col min="5799" max="5799" width="4.6640625" style="6" customWidth="1"/>
    <col min="5800" max="5800" width="3.6640625" style="6" customWidth="1"/>
    <col min="5801" max="5801" width="5.44140625" style="6" customWidth="1"/>
    <col min="5802" max="5802" width="4.6640625" style="6" customWidth="1"/>
    <col min="5803" max="5803" width="3.6640625" style="6" customWidth="1"/>
    <col min="5804" max="5804" width="5.44140625" style="6" customWidth="1"/>
    <col min="5805" max="5805" width="4.6640625" style="6" customWidth="1"/>
    <col min="5806" max="5806" width="3.6640625" style="6" customWidth="1"/>
    <col min="5807" max="5807" width="5.44140625" style="6" customWidth="1"/>
    <col min="5808" max="5808" width="4.6640625" style="6" customWidth="1"/>
    <col min="5809" max="5811" width="4.109375" style="6" customWidth="1"/>
    <col min="5812" max="5815" width="3.6640625" style="6" customWidth="1"/>
    <col min="5816" max="5816" width="4.6640625" style="6" customWidth="1"/>
    <col min="5817" max="5817" width="5.109375" style="6" customWidth="1"/>
    <col min="5818" max="5818" width="4.5546875" style="6" customWidth="1"/>
    <col min="5819" max="6011" width="9.109375" style="6"/>
    <col min="6012" max="6013" width="4.109375" style="6" customWidth="1"/>
    <col min="6014" max="6028" width="4.6640625" style="6" customWidth="1"/>
    <col min="6029" max="6031" width="3.6640625" style="6" customWidth="1"/>
    <col min="6032" max="6032" width="4.33203125" style="6" customWidth="1"/>
    <col min="6033" max="6044" width="3.6640625" style="6" customWidth="1"/>
    <col min="6045" max="6045" width="5.44140625" style="6" customWidth="1"/>
    <col min="6046" max="6046" width="4.6640625" style="6" customWidth="1"/>
    <col min="6047" max="6047" width="3.6640625" style="6" customWidth="1"/>
    <col min="6048" max="6048" width="5.44140625" style="6" customWidth="1"/>
    <col min="6049" max="6049" width="4.6640625" style="6" customWidth="1"/>
    <col min="6050" max="6050" width="3.6640625" style="6" customWidth="1"/>
    <col min="6051" max="6051" width="5.44140625" style="6" customWidth="1"/>
    <col min="6052" max="6052" width="4.6640625" style="6" customWidth="1"/>
    <col min="6053" max="6053" width="3.6640625" style="6" customWidth="1"/>
    <col min="6054" max="6054" width="5.44140625" style="6" customWidth="1"/>
    <col min="6055" max="6055" width="4.6640625" style="6" customWidth="1"/>
    <col min="6056" max="6056" width="3.6640625" style="6" customWidth="1"/>
    <col min="6057" max="6057" width="5.44140625" style="6" customWidth="1"/>
    <col min="6058" max="6058" width="4.6640625" style="6" customWidth="1"/>
    <col min="6059" max="6059" width="3.6640625" style="6" customWidth="1"/>
    <col min="6060" max="6060" width="5.44140625" style="6" customWidth="1"/>
    <col min="6061" max="6061" width="4.6640625" style="6" customWidth="1"/>
    <col min="6062" max="6062" width="3.6640625" style="6" customWidth="1"/>
    <col min="6063" max="6063" width="5.44140625" style="6" customWidth="1"/>
    <col min="6064" max="6064" width="4.6640625" style="6" customWidth="1"/>
    <col min="6065" max="6067" width="4.109375" style="6" customWidth="1"/>
    <col min="6068" max="6071" width="3.6640625" style="6" customWidth="1"/>
    <col min="6072" max="6072" width="4.6640625" style="6" customWidth="1"/>
    <col min="6073" max="6073" width="5.109375" style="6" customWidth="1"/>
    <col min="6074" max="6074" width="4.5546875" style="6" customWidth="1"/>
    <col min="6075" max="6267" width="9.109375" style="6"/>
    <col min="6268" max="6269" width="4.109375" style="6" customWidth="1"/>
    <col min="6270" max="6284" width="4.6640625" style="6" customWidth="1"/>
    <col min="6285" max="6287" width="3.6640625" style="6" customWidth="1"/>
    <col min="6288" max="6288" width="4.33203125" style="6" customWidth="1"/>
    <col min="6289" max="6300" width="3.6640625" style="6" customWidth="1"/>
    <col min="6301" max="6301" width="5.44140625" style="6" customWidth="1"/>
    <col min="6302" max="6302" width="4.6640625" style="6" customWidth="1"/>
    <col min="6303" max="6303" width="3.6640625" style="6" customWidth="1"/>
    <col min="6304" max="6304" width="5.44140625" style="6" customWidth="1"/>
    <col min="6305" max="6305" width="4.6640625" style="6" customWidth="1"/>
    <col min="6306" max="6306" width="3.6640625" style="6" customWidth="1"/>
    <col min="6307" max="6307" width="5.44140625" style="6" customWidth="1"/>
    <col min="6308" max="6308" width="4.6640625" style="6" customWidth="1"/>
    <col min="6309" max="6309" width="3.6640625" style="6" customWidth="1"/>
    <col min="6310" max="6310" width="5.44140625" style="6" customWidth="1"/>
    <col min="6311" max="6311" width="4.6640625" style="6" customWidth="1"/>
    <col min="6312" max="6312" width="3.6640625" style="6" customWidth="1"/>
    <col min="6313" max="6313" width="5.44140625" style="6" customWidth="1"/>
    <col min="6314" max="6314" width="4.6640625" style="6" customWidth="1"/>
    <col min="6315" max="6315" width="3.6640625" style="6" customWidth="1"/>
    <col min="6316" max="6316" width="5.44140625" style="6" customWidth="1"/>
    <col min="6317" max="6317" width="4.6640625" style="6" customWidth="1"/>
    <col min="6318" max="6318" width="3.6640625" style="6" customWidth="1"/>
    <col min="6319" max="6319" width="5.44140625" style="6" customWidth="1"/>
    <col min="6320" max="6320" width="4.6640625" style="6" customWidth="1"/>
    <col min="6321" max="6323" width="4.109375" style="6" customWidth="1"/>
    <col min="6324" max="6327" width="3.6640625" style="6" customWidth="1"/>
    <col min="6328" max="6328" width="4.6640625" style="6" customWidth="1"/>
    <col min="6329" max="6329" width="5.109375" style="6" customWidth="1"/>
    <col min="6330" max="6330" width="4.5546875" style="6" customWidth="1"/>
    <col min="6331" max="6523" width="9.109375" style="6"/>
    <col min="6524" max="6525" width="4.109375" style="6" customWidth="1"/>
    <col min="6526" max="6540" width="4.6640625" style="6" customWidth="1"/>
    <col min="6541" max="6543" width="3.6640625" style="6" customWidth="1"/>
    <col min="6544" max="6544" width="4.33203125" style="6" customWidth="1"/>
    <col min="6545" max="6556" width="3.6640625" style="6" customWidth="1"/>
    <col min="6557" max="6557" width="5.44140625" style="6" customWidth="1"/>
    <col min="6558" max="6558" width="4.6640625" style="6" customWidth="1"/>
    <col min="6559" max="6559" width="3.6640625" style="6" customWidth="1"/>
    <col min="6560" max="6560" width="5.44140625" style="6" customWidth="1"/>
    <col min="6561" max="6561" width="4.6640625" style="6" customWidth="1"/>
    <col min="6562" max="6562" width="3.6640625" style="6" customWidth="1"/>
    <col min="6563" max="6563" width="5.44140625" style="6" customWidth="1"/>
    <col min="6564" max="6564" width="4.6640625" style="6" customWidth="1"/>
    <col min="6565" max="6565" width="3.6640625" style="6" customWidth="1"/>
    <col min="6566" max="6566" width="5.44140625" style="6" customWidth="1"/>
    <col min="6567" max="6567" width="4.6640625" style="6" customWidth="1"/>
    <col min="6568" max="6568" width="3.6640625" style="6" customWidth="1"/>
    <col min="6569" max="6569" width="5.44140625" style="6" customWidth="1"/>
    <col min="6570" max="6570" width="4.6640625" style="6" customWidth="1"/>
    <col min="6571" max="6571" width="3.6640625" style="6" customWidth="1"/>
    <col min="6572" max="6572" width="5.44140625" style="6" customWidth="1"/>
    <col min="6573" max="6573" width="4.6640625" style="6" customWidth="1"/>
    <col min="6574" max="6574" width="3.6640625" style="6" customWidth="1"/>
    <col min="6575" max="6575" width="5.44140625" style="6" customWidth="1"/>
    <col min="6576" max="6576" width="4.6640625" style="6" customWidth="1"/>
    <col min="6577" max="6579" width="4.109375" style="6" customWidth="1"/>
    <col min="6580" max="6583" width="3.6640625" style="6" customWidth="1"/>
    <col min="6584" max="6584" width="4.6640625" style="6" customWidth="1"/>
    <col min="6585" max="6585" width="5.109375" style="6" customWidth="1"/>
    <col min="6586" max="6586" width="4.5546875" style="6" customWidth="1"/>
    <col min="6587" max="6779" width="9.109375" style="6"/>
    <col min="6780" max="6781" width="4.109375" style="6" customWidth="1"/>
    <col min="6782" max="6796" width="4.6640625" style="6" customWidth="1"/>
    <col min="6797" max="6799" width="3.6640625" style="6" customWidth="1"/>
    <col min="6800" max="6800" width="4.33203125" style="6" customWidth="1"/>
    <col min="6801" max="6812" width="3.6640625" style="6" customWidth="1"/>
    <col min="6813" max="6813" width="5.44140625" style="6" customWidth="1"/>
    <col min="6814" max="6814" width="4.6640625" style="6" customWidth="1"/>
    <col min="6815" max="6815" width="3.6640625" style="6" customWidth="1"/>
    <col min="6816" max="6816" width="5.44140625" style="6" customWidth="1"/>
    <col min="6817" max="6817" width="4.6640625" style="6" customWidth="1"/>
    <col min="6818" max="6818" width="3.6640625" style="6" customWidth="1"/>
    <col min="6819" max="6819" width="5.44140625" style="6" customWidth="1"/>
    <col min="6820" max="6820" width="4.6640625" style="6" customWidth="1"/>
    <col min="6821" max="6821" width="3.6640625" style="6" customWidth="1"/>
    <col min="6822" max="6822" width="5.44140625" style="6" customWidth="1"/>
    <col min="6823" max="6823" width="4.6640625" style="6" customWidth="1"/>
    <col min="6824" max="6824" width="3.6640625" style="6" customWidth="1"/>
    <col min="6825" max="6825" width="5.44140625" style="6" customWidth="1"/>
    <col min="6826" max="6826" width="4.6640625" style="6" customWidth="1"/>
    <col min="6827" max="6827" width="3.6640625" style="6" customWidth="1"/>
    <col min="6828" max="6828" width="5.44140625" style="6" customWidth="1"/>
    <col min="6829" max="6829" width="4.6640625" style="6" customWidth="1"/>
    <col min="6830" max="6830" width="3.6640625" style="6" customWidth="1"/>
    <col min="6831" max="6831" width="5.44140625" style="6" customWidth="1"/>
    <col min="6832" max="6832" width="4.6640625" style="6" customWidth="1"/>
    <col min="6833" max="6835" width="4.109375" style="6" customWidth="1"/>
    <col min="6836" max="6839" width="3.6640625" style="6" customWidth="1"/>
    <col min="6840" max="6840" width="4.6640625" style="6" customWidth="1"/>
    <col min="6841" max="6841" width="5.109375" style="6" customWidth="1"/>
    <col min="6842" max="6842" width="4.5546875" style="6" customWidth="1"/>
    <col min="6843" max="7035" width="9.109375" style="6"/>
    <col min="7036" max="7037" width="4.109375" style="6" customWidth="1"/>
    <col min="7038" max="7052" width="4.6640625" style="6" customWidth="1"/>
    <col min="7053" max="7055" width="3.6640625" style="6" customWidth="1"/>
    <col min="7056" max="7056" width="4.33203125" style="6" customWidth="1"/>
    <col min="7057" max="7068" width="3.6640625" style="6" customWidth="1"/>
    <col min="7069" max="7069" width="5.44140625" style="6" customWidth="1"/>
    <col min="7070" max="7070" width="4.6640625" style="6" customWidth="1"/>
    <col min="7071" max="7071" width="3.6640625" style="6" customWidth="1"/>
    <col min="7072" max="7072" width="5.44140625" style="6" customWidth="1"/>
    <col min="7073" max="7073" width="4.6640625" style="6" customWidth="1"/>
    <col min="7074" max="7074" width="3.6640625" style="6" customWidth="1"/>
    <col min="7075" max="7075" width="5.44140625" style="6" customWidth="1"/>
    <col min="7076" max="7076" width="4.6640625" style="6" customWidth="1"/>
    <col min="7077" max="7077" width="3.6640625" style="6" customWidth="1"/>
    <col min="7078" max="7078" width="5.44140625" style="6" customWidth="1"/>
    <col min="7079" max="7079" width="4.6640625" style="6" customWidth="1"/>
    <col min="7080" max="7080" width="3.6640625" style="6" customWidth="1"/>
    <col min="7081" max="7081" width="5.44140625" style="6" customWidth="1"/>
    <col min="7082" max="7082" width="4.6640625" style="6" customWidth="1"/>
    <col min="7083" max="7083" width="3.6640625" style="6" customWidth="1"/>
    <col min="7084" max="7084" width="5.44140625" style="6" customWidth="1"/>
    <col min="7085" max="7085" width="4.6640625" style="6" customWidth="1"/>
    <col min="7086" max="7086" width="3.6640625" style="6" customWidth="1"/>
    <col min="7087" max="7087" width="5.44140625" style="6" customWidth="1"/>
    <col min="7088" max="7088" width="4.6640625" style="6" customWidth="1"/>
    <col min="7089" max="7091" width="4.109375" style="6" customWidth="1"/>
    <col min="7092" max="7095" width="3.6640625" style="6" customWidth="1"/>
    <col min="7096" max="7096" width="4.6640625" style="6" customWidth="1"/>
    <col min="7097" max="7097" width="5.109375" style="6" customWidth="1"/>
    <col min="7098" max="7098" width="4.5546875" style="6" customWidth="1"/>
    <col min="7099" max="7291" width="9.109375" style="6"/>
    <col min="7292" max="7293" width="4.109375" style="6" customWidth="1"/>
    <col min="7294" max="7308" width="4.6640625" style="6" customWidth="1"/>
    <col min="7309" max="7311" width="3.6640625" style="6" customWidth="1"/>
    <col min="7312" max="7312" width="4.33203125" style="6" customWidth="1"/>
    <col min="7313" max="7324" width="3.6640625" style="6" customWidth="1"/>
    <col min="7325" max="7325" width="5.44140625" style="6" customWidth="1"/>
    <col min="7326" max="7326" width="4.6640625" style="6" customWidth="1"/>
    <col min="7327" max="7327" width="3.6640625" style="6" customWidth="1"/>
    <col min="7328" max="7328" width="5.44140625" style="6" customWidth="1"/>
    <col min="7329" max="7329" width="4.6640625" style="6" customWidth="1"/>
    <col min="7330" max="7330" width="3.6640625" style="6" customWidth="1"/>
    <col min="7331" max="7331" width="5.44140625" style="6" customWidth="1"/>
    <col min="7332" max="7332" width="4.6640625" style="6" customWidth="1"/>
    <col min="7333" max="7333" width="3.6640625" style="6" customWidth="1"/>
    <col min="7334" max="7334" width="5.44140625" style="6" customWidth="1"/>
    <col min="7335" max="7335" width="4.6640625" style="6" customWidth="1"/>
    <col min="7336" max="7336" width="3.6640625" style="6" customWidth="1"/>
    <col min="7337" max="7337" width="5.44140625" style="6" customWidth="1"/>
    <col min="7338" max="7338" width="4.6640625" style="6" customWidth="1"/>
    <col min="7339" max="7339" width="3.6640625" style="6" customWidth="1"/>
    <col min="7340" max="7340" width="5.44140625" style="6" customWidth="1"/>
    <col min="7341" max="7341" width="4.6640625" style="6" customWidth="1"/>
    <col min="7342" max="7342" width="3.6640625" style="6" customWidth="1"/>
    <col min="7343" max="7343" width="5.44140625" style="6" customWidth="1"/>
    <col min="7344" max="7344" width="4.6640625" style="6" customWidth="1"/>
    <col min="7345" max="7347" width="4.109375" style="6" customWidth="1"/>
    <col min="7348" max="7351" width="3.6640625" style="6" customWidth="1"/>
    <col min="7352" max="7352" width="4.6640625" style="6" customWidth="1"/>
    <col min="7353" max="7353" width="5.109375" style="6" customWidth="1"/>
    <col min="7354" max="7354" width="4.5546875" style="6" customWidth="1"/>
    <col min="7355" max="7547" width="9.109375" style="6"/>
    <col min="7548" max="7549" width="4.109375" style="6" customWidth="1"/>
    <col min="7550" max="7564" width="4.6640625" style="6" customWidth="1"/>
    <col min="7565" max="7567" width="3.6640625" style="6" customWidth="1"/>
    <col min="7568" max="7568" width="4.33203125" style="6" customWidth="1"/>
    <col min="7569" max="7580" width="3.6640625" style="6" customWidth="1"/>
    <col min="7581" max="7581" width="5.44140625" style="6" customWidth="1"/>
    <col min="7582" max="7582" width="4.6640625" style="6" customWidth="1"/>
    <col min="7583" max="7583" width="3.6640625" style="6" customWidth="1"/>
    <col min="7584" max="7584" width="5.44140625" style="6" customWidth="1"/>
    <col min="7585" max="7585" width="4.6640625" style="6" customWidth="1"/>
    <col min="7586" max="7586" width="3.6640625" style="6" customWidth="1"/>
    <col min="7587" max="7587" width="5.44140625" style="6" customWidth="1"/>
    <col min="7588" max="7588" width="4.6640625" style="6" customWidth="1"/>
    <col min="7589" max="7589" width="3.6640625" style="6" customWidth="1"/>
    <col min="7590" max="7590" width="5.44140625" style="6" customWidth="1"/>
    <col min="7591" max="7591" width="4.6640625" style="6" customWidth="1"/>
    <col min="7592" max="7592" width="3.6640625" style="6" customWidth="1"/>
    <col min="7593" max="7593" width="5.44140625" style="6" customWidth="1"/>
    <col min="7594" max="7594" width="4.6640625" style="6" customWidth="1"/>
    <col min="7595" max="7595" width="3.6640625" style="6" customWidth="1"/>
    <col min="7596" max="7596" width="5.44140625" style="6" customWidth="1"/>
    <col min="7597" max="7597" width="4.6640625" style="6" customWidth="1"/>
    <col min="7598" max="7598" width="3.6640625" style="6" customWidth="1"/>
    <col min="7599" max="7599" width="5.44140625" style="6" customWidth="1"/>
    <col min="7600" max="7600" width="4.6640625" style="6" customWidth="1"/>
    <col min="7601" max="7603" width="4.109375" style="6" customWidth="1"/>
    <col min="7604" max="7607" width="3.6640625" style="6" customWidth="1"/>
    <col min="7608" max="7608" width="4.6640625" style="6" customWidth="1"/>
    <col min="7609" max="7609" width="5.109375" style="6" customWidth="1"/>
    <col min="7610" max="7610" width="4.5546875" style="6" customWidth="1"/>
    <col min="7611" max="7803" width="9.109375" style="6"/>
    <col min="7804" max="7805" width="4.109375" style="6" customWidth="1"/>
    <col min="7806" max="7820" width="4.6640625" style="6" customWidth="1"/>
    <col min="7821" max="7823" width="3.6640625" style="6" customWidth="1"/>
    <col min="7824" max="7824" width="4.33203125" style="6" customWidth="1"/>
    <col min="7825" max="7836" width="3.6640625" style="6" customWidth="1"/>
    <col min="7837" max="7837" width="5.44140625" style="6" customWidth="1"/>
    <col min="7838" max="7838" width="4.6640625" style="6" customWidth="1"/>
    <col min="7839" max="7839" width="3.6640625" style="6" customWidth="1"/>
    <col min="7840" max="7840" width="5.44140625" style="6" customWidth="1"/>
    <col min="7841" max="7841" width="4.6640625" style="6" customWidth="1"/>
    <col min="7842" max="7842" width="3.6640625" style="6" customWidth="1"/>
    <col min="7843" max="7843" width="5.44140625" style="6" customWidth="1"/>
    <col min="7844" max="7844" width="4.6640625" style="6" customWidth="1"/>
    <col min="7845" max="7845" width="3.6640625" style="6" customWidth="1"/>
    <col min="7846" max="7846" width="5.44140625" style="6" customWidth="1"/>
    <col min="7847" max="7847" width="4.6640625" style="6" customWidth="1"/>
    <col min="7848" max="7848" width="3.6640625" style="6" customWidth="1"/>
    <col min="7849" max="7849" width="5.44140625" style="6" customWidth="1"/>
    <col min="7850" max="7850" width="4.6640625" style="6" customWidth="1"/>
    <col min="7851" max="7851" width="3.6640625" style="6" customWidth="1"/>
    <col min="7852" max="7852" width="5.44140625" style="6" customWidth="1"/>
    <col min="7853" max="7853" width="4.6640625" style="6" customWidth="1"/>
    <col min="7854" max="7854" width="3.6640625" style="6" customWidth="1"/>
    <col min="7855" max="7855" width="5.44140625" style="6" customWidth="1"/>
    <col min="7856" max="7856" width="4.6640625" style="6" customWidth="1"/>
    <col min="7857" max="7859" width="4.109375" style="6" customWidth="1"/>
    <col min="7860" max="7863" width="3.6640625" style="6" customWidth="1"/>
    <col min="7864" max="7864" width="4.6640625" style="6" customWidth="1"/>
    <col min="7865" max="7865" width="5.109375" style="6" customWidth="1"/>
    <col min="7866" max="7866" width="4.5546875" style="6" customWidth="1"/>
    <col min="7867" max="8059" width="9.109375" style="6"/>
    <col min="8060" max="8061" width="4.109375" style="6" customWidth="1"/>
    <col min="8062" max="8076" width="4.6640625" style="6" customWidth="1"/>
    <col min="8077" max="8079" width="3.6640625" style="6" customWidth="1"/>
    <col min="8080" max="8080" width="4.33203125" style="6" customWidth="1"/>
    <col min="8081" max="8092" width="3.6640625" style="6" customWidth="1"/>
    <col min="8093" max="8093" width="5.44140625" style="6" customWidth="1"/>
    <col min="8094" max="8094" width="4.6640625" style="6" customWidth="1"/>
    <col min="8095" max="8095" width="3.6640625" style="6" customWidth="1"/>
    <col min="8096" max="8096" width="5.44140625" style="6" customWidth="1"/>
    <col min="8097" max="8097" width="4.6640625" style="6" customWidth="1"/>
    <col min="8098" max="8098" width="3.6640625" style="6" customWidth="1"/>
    <col min="8099" max="8099" width="5.44140625" style="6" customWidth="1"/>
    <col min="8100" max="8100" width="4.6640625" style="6" customWidth="1"/>
    <col min="8101" max="8101" width="3.6640625" style="6" customWidth="1"/>
    <col min="8102" max="8102" width="5.44140625" style="6" customWidth="1"/>
    <col min="8103" max="8103" width="4.6640625" style="6" customWidth="1"/>
    <col min="8104" max="8104" width="3.6640625" style="6" customWidth="1"/>
    <col min="8105" max="8105" width="5.44140625" style="6" customWidth="1"/>
    <col min="8106" max="8106" width="4.6640625" style="6" customWidth="1"/>
    <col min="8107" max="8107" width="3.6640625" style="6" customWidth="1"/>
    <col min="8108" max="8108" width="5.44140625" style="6" customWidth="1"/>
    <col min="8109" max="8109" width="4.6640625" style="6" customWidth="1"/>
    <col min="8110" max="8110" width="3.6640625" style="6" customWidth="1"/>
    <col min="8111" max="8111" width="5.44140625" style="6" customWidth="1"/>
    <col min="8112" max="8112" width="4.6640625" style="6" customWidth="1"/>
    <col min="8113" max="8115" width="4.109375" style="6" customWidth="1"/>
    <col min="8116" max="8119" width="3.6640625" style="6" customWidth="1"/>
    <col min="8120" max="8120" width="4.6640625" style="6" customWidth="1"/>
    <col min="8121" max="8121" width="5.109375" style="6" customWidth="1"/>
    <col min="8122" max="8122" width="4.5546875" style="6" customWidth="1"/>
    <col min="8123" max="8315" width="9.109375" style="6"/>
    <col min="8316" max="8317" width="4.109375" style="6" customWidth="1"/>
    <col min="8318" max="8332" width="4.6640625" style="6" customWidth="1"/>
    <col min="8333" max="8335" width="3.6640625" style="6" customWidth="1"/>
    <col min="8336" max="8336" width="4.33203125" style="6" customWidth="1"/>
    <col min="8337" max="8348" width="3.6640625" style="6" customWidth="1"/>
    <col min="8349" max="8349" width="5.44140625" style="6" customWidth="1"/>
    <col min="8350" max="8350" width="4.6640625" style="6" customWidth="1"/>
    <col min="8351" max="8351" width="3.6640625" style="6" customWidth="1"/>
    <col min="8352" max="8352" width="5.44140625" style="6" customWidth="1"/>
    <col min="8353" max="8353" width="4.6640625" style="6" customWidth="1"/>
    <col min="8354" max="8354" width="3.6640625" style="6" customWidth="1"/>
    <col min="8355" max="8355" width="5.44140625" style="6" customWidth="1"/>
    <col min="8356" max="8356" width="4.6640625" style="6" customWidth="1"/>
    <col min="8357" max="8357" width="3.6640625" style="6" customWidth="1"/>
    <col min="8358" max="8358" width="5.44140625" style="6" customWidth="1"/>
    <col min="8359" max="8359" width="4.6640625" style="6" customWidth="1"/>
    <col min="8360" max="8360" width="3.6640625" style="6" customWidth="1"/>
    <col min="8361" max="8361" width="5.44140625" style="6" customWidth="1"/>
    <col min="8362" max="8362" width="4.6640625" style="6" customWidth="1"/>
    <col min="8363" max="8363" width="3.6640625" style="6" customWidth="1"/>
    <col min="8364" max="8364" width="5.44140625" style="6" customWidth="1"/>
    <col min="8365" max="8365" width="4.6640625" style="6" customWidth="1"/>
    <col min="8366" max="8366" width="3.6640625" style="6" customWidth="1"/>
    <col min="8367" max="8367" width="5.44140625" style="6" customWidth="1"/>
    <col min="8368" max="8368" width="4.6640625" style="6" customWidth="1"/>
    <col min="8369" max="8371" width="4.109375" style="6" customWidth="1"/>
    <col min="8372" max="8375" width="3.6640625" style="6" customWidth="1"/>
    <col min="8376" max="8376" width="4.6640625" style="6" customWidth="1"/>
    <col min="8377" max="8377" width="5.109375" style="6" customWidth="1"/>
    <col min="8378" max="8378" width="4.5546875" style="6" customWidth="1"/>
    <col min="8379" max="8571" width="9.109375" style="6"/>
    <col min="8572" max="8573" width="4.109375" style="6" customWidth="1"/>
    <col min="8574" max="8588" width="4.6640625" style="6" customWidth="1"/>
    <col min="8589" max="8591" width="3.6640625" style="6" customWidth="1"/>
    <col min="8592" max="8592" width="4.33203125" style="6" customWidth="1"/>
    <col min="8593" max="8604" width="3.6640625" style="6" customWidth="1"/>
    <col min="8605" max="8605" width="5.44140625" style="6" customWidth="1"/>
    <col min="8606" max="8606" width="4.6640625" style="6" customWidth="1"/>
    <col min="8607" max="8607" width="3.6640625" style="6" customWidth="1"/>
    <col min="8608" max="8608" width="5.44140625" style="6" customWidth="1"/>
    <col min="8609" max="8609" width="4.6640625" style="6" customWidth="1"/>
    <col min="8610" max="8610" width="3.6640625" style="6" customWidth="1"/>
    <col min="8611" max="8611" width="5.44140625" style="6" customWidth="1"/>
    <col min="8612" max="8612" width="4.6640625" style="6" customWidth="1"/>
    <col min="8613" max="8613" width="3.6640625" style="6" customWidth="1"/>
    <col min="8614" max="8614" width="5.44140625" style="6" customWidth="1"/>
    <col min="8615" max="8615" width="4.6640625" style="6" customWidth="1"/>
    <col min="8616" max="8616" width="3.6640625" style="6" customWidth="1"/>
    <col min="8617" max="8617" width="5.44140625" style="6" customWidth="1"/>
    <col min="8618" max="8618" width="4.6640625" style="6" customWidth="1"/>
    <col min="8619" max="8619" width="3.6640625" style="6" customWidth="1"/>
    <col min="8620" max="8620" width="5.44140625" style="6" customWidth="1"/>
    <col min="8621" max="8621" width="4.6640625" style="6" customWidth="1"/>
    <col min="8622" max="8622" width="3.6640625" style="6" customWidth="1"/>
    <col min="8623" max="8623" width="5.44140625" style="6" customWidth="1"/>
    <col min="8624" max="8624" width="4.6640625" style="6" customWidth="1"/>
    <col min="8625" max="8627" width="4.109375" style="6" customWidth="1"/>
    <col min="8628" max="8631" width="3.6640625" style="6" customWidth="1"/>
    <col min="8632" max="8632" width="4.6640625" style="6" customWidth="1"/>
    <col min="8633" max="8633" width="5.109375" style="6" customWidth="1"/>
    <col min="8634" max="8634" width="4.5546875" style="6" customWidth="1"/>
    <col min="8635" max="8827" width="9.109375" style="6"/>
    <col min="8828" max="8829" width="4.109375" style="6" customWidth="1"/>
    <col min="8830" max="8844" width="4.6640625" style="6" customWidth="1"/>
    <col min="8845" max="8847" width="3.6640625" style="6" customWidth="1"/>
    <col min="8848" max="8848" width="4.33203125" style="6" customWidth="1"/>
    <col min="8849" max="8860" width="3.6640625" style="6" customWidth="1"/>
    <col min="8861" max="8861" width="5.44140625" style="6" customWidth="1"/>
    <col min="8862" max="8862" width="4.6640625" style="6" customWidth="1"/>
    <col min="8863" max="8863" width="3.6640625" style="6" customWidth="1"/>
    <col min="8864" max="8864" width="5.44140625" style="6" customWidth="1"/>
    <col min="8865" max="8865" width="4.6640625" style="6" customWidth="1"/>
    <col min="8866" max="8866" width="3.6640625" style="6" customWidth="1"/>
    <col min="8867" max="8867" width="5.44140625" style="6" customWidth="1"/>
    <col min="8868" max="8868" width="4.6640625" style="6" customWidth="1"/>
    <col min="8869" max="8869" width="3.6640625" style="6" customWidth="1"/>
    <col min="8870" max="8870" width="5.44140625" style="6" customWidth="1"/>
    <col min="8871" max="8871" width="4.6640625" style="6" customWidth="1"/>
    <col min="8872" max="8872" width="3.6640625" style="6" customWidth="1"/>
    <col min="8873" max="8873" width="5.44140625" style="6" customWidth="1"/>
    <col min="8874" max="8874" width="4.6640625" style="6" customWidth="1"/>
    <col min="8875" max="8875" width="3.6640625" style="6" customWidth="1"/>
    <col min="8876" max="8876" width="5.44140625" style="6" customWidth="1"/>
    <col min="8877" max="8877" width="4.6640625" style="6" customWidth="1"/>
    <col min="8878" max="8878" width="3.6640625" style="6" customWidth="1"/>
    <col min="8879" max="8879" width="5.44140625" style="6" customWidth="1"/>
    <col min="8880" max="8880" width="4.6640625" style="6" customWidth="1"/>
    <col min="8881" max="8883" width="4.109375" style="6" customWidth="1"/>
    <col min="8884" max="8887" width="3.6640625" style="6" customWidth="1"/>
    <col min="8888" max="8888" width="4.6640625" style="6" customWidth="1"/>
    <col min="8889" max="8889" width="5.109375" style="6" customWidth="1"/>
    <col min="8890" max="8890" width="4.5546875" style="6" customWidth="1"/>
    <col min="8891" max="9083" width="9.109375" style="6"/>
    <col min="9084" max="9085" width="4.109375" style="6" customWidth="1"/>
    <col min="9086" max="9100" width="4.6640625" style="6" customWidth="1"/>
    <col min="9101" max="9103" width="3.6640625" style="6" customWidth="1"/>
    <col min="9104" max="9104" width="4.33203125" style="6" customWidth="1"/>
    <col min="9105" max="9116" width="3.6640625" style="6" customWidth="1"/>
    <col min="9117" max="9117" width="5.44140625" style="6" customWidth="1"/>
    <col min="9118" max="9118" width="4.6640625" style="6" customWidth="1"/>
    <col min="9119" max="9119" width="3.6640625" style="6" customWidth="1"/>
    <col min="9120" max="9120" width="5.44140625" style="6" customWidth="1"/>
    <col min="9121" max="9121" width="4.6640625" style="6" customWidth="1"/>
    <col min="9122" max="9122" width="3.6640625" style="6" customWidth="1"/>
    <col min="9123" max="9123" width="5.44140625" style="6" customWidth="1"/>
    <col min="9124" max="9124" width="4.6640625" style="6" customWidth="1"/>
    <col min="9125" max="9125" width="3.6640625" style="6" customWidth="1"/>
    <col min="9126" max="9126" width="5.44140625" style="6" customWidth="1"/>
    <col min="9127" max="9127" width="4.6640625" style="6" customWidth="1"/>
    <col min="9128" max="9128" width="3.6640625" style="6" customWidth="1"/>
    <col min="9129" max="9129" width="5.44140625" style="6" customWidth="1"/>
    <col min="9130" max="9130" width="4.6640625" style="6" customWidth="1"/>
    <col min="9131" max="9131" width="3.6640625" style="6" customWidth="1"/>
    <col min="9132" max="9132" width="5.44140625" style="6" customWidth="1"/>
    <col min="9133" max="9133" width="4.6640625" style="6" customWidth="1"/>
    <col min="9134" max="9134" width="3.6640625" style="6" customWidth="1"/>
    <col min="9135" max="9135" width="5.44140625" style="6" customWidth="1"/>
    <col min="9136" max="9136" width="4.6640625" style="6" customWidth="1"/>
    <col min="9137" max="9139" width="4.109375" style="6" customWidth="1"/>
    <col min="9140" max="9143" width="3.6640625" style="6" customWidth="1"/>
    <col min="9144" max="9144" width="4.6640625" style="6" customWidth="1"/>
    <col min="9145" max="9145" width="5.109375" style="6" customWidth="1"/>
    <col min="9146" max="9146" width="4.5546875" style="6" customWidth="1"/>
    <col min="9147" max="9339" width="9.109375" style="6"/>
    <col min="9340" max="9341" width="4.109375" style="6" customWidth="1"/>
    <col min="9342" max="9356" width="4.6640625" style="6" customWidth="1"/>
    <col min="9357" max="9359" width="3.6640625" style="6" customWidth="1"/>
    <col min="9360" max="9360" width="4.33203125" style="6" customWidth="1"/>
    <col min="9361" max="9372" width="3.6640625" style="6" customWidth="1"/>
    <col min="9373" max="9373" width="5.44140625" style="6" customWidth="1"/>
    <col min="9374" max="9374" width="4.6640625" style="6" customWidth="1"/>
    <col min="9375" max="9375" width="3.6640625" style="6" customWidth="1"/>
    <col min="9376" max="9376" width="5.44140625" style="6" customWidth="1"/>
    <col min="9377" max="9377" width="4.6640625" style="6" customWidth="1"/>
    <col min="9378" max="9378" width="3.6640625" style="6" customWidth="1"/>
    <col min="9379" max="9379" width="5.44140625" style="6" customWidth="1"/>
    <col min="9380" max="9380" width="4.6640625" style="6" customWidth="1"/>
    <col min="9381" max="9381" width="3.6640625" style="6" customWidth="1"/>
    <col min="9382" max="9382" width="5.44140625" style="6" customWidth="1"/>
    <col min="9383" max="9383" width="4.6640625" style="6" customWidth="1"/>
    <col min="9384" max="9384" width="3.6640625" style="6" customWidth="1"/>
    <col min="9385" max="9385" width="5.44140625" style="6" customWidth="1"/>
    <col min="9386" max="9386" width="4.6640625" style="6" customWidth="1"/>
    <col min="9387" max="9387" width="3.6640625" style="6" customWidth="1"/>
    <col min="9388" max="9388" width="5.44140625" style="6" customWidth="1"/>
    <col min="9389" max="9389" width="4.6640625" style="6" customWidth="1"/>
    <col min="9390" max="9390" width="3.6640625" style="6" customWidth="1"/>
    <col min="9391" max="9391" width="5.44140625" style="6" customWidth="1"/>
    <col min="9392" max="9392" width="4.6640625" style="6" customWidth="1"/>
    <col min="9393" max="9395" width="4.109375" style="6" customWidth="1"/>
    <col min="9396" max="9399" width="3.6640625" style="6" customWidth="1"/>
    <col min="9400" max="9400" width="4.6640625" style="6" customWidth="1"/>
    <col min="9401" max="9401" width="5.109375" style="6" customWidth="1"/>
    <col min="9402" max="9402" width="4.5546875" style="6" customWidth="1"/>
    <col min="9403" max="9595" width="9.109375" style="6"/>
    <col min="9596" max="9597" width="4.109375" style="6" customWidth="1"/>
    <col min="9598" max="9612" width="4.6640625" style="6" customWidth="1"/>
    <col min="9613" max="9615" width="3.6640625" style="6" customWidth="1"/>
    <col min="9616" max="9616" width="4.33203125" style="6" customWidth="1"/>
    <col min="9617" max="9628" width="3.6640625" style="6" customWidth="1"/>
    <col min="9629" max="9629" width="5.44140625" style="6" customWidth="1"/>
    <col min="9630" max="9630" width="4.6640625" style="6" customWidth="1"/>
    <col min="9631" max="9631" width="3.6640625" style="6" customWidth="1"/>
    <col min="9632" max="9632" width="5.44140625" style="6" customWidth="1"/>
    <col min="9633" max="9633" width="4.6640625" style="6" customWidth="1"/>
    <col min="9634" max="9634" width="3.6640625" style="6" customWidth="1"/>
    <col min="9635" max="9635" width="5.44140625" style="6" customWidth="1"/>
    <col min="9636" max="9636" width="4.6640625" style="6" customWidth="1"/>
    <col min="9637" max="9637" width="3.6640625" style="6" customWidth="1"/>
    <col min="9638" max="9638" width="5.44140625" style="6" customWidth="1"/>
    <col min="9639" max="9639" width="4.6640625" style="6" customWidth="1"/>
    <col min="9640" max="9640" width="3.6640625" style="6" customWidth="1"/>
    <col min="9641" max="9641" width="5.44140625" style="6" customWidth="1"/>
    <col min="9642" max="9642" width="4.6640625" style="6" customWidth="1"/>
    <col min="9643" max="9643" width="3.6640625" style="6" customWidth="1"/>
    <col min="9644" max="9644" width="5.44140625" style="6" customWidth="1"/>
    <col min="9645" max="9645" width="4.6640625" style="6" customWidth="1"/>
    <col min="9646" max="9646" width="3.6640625" style="6" customWidth="1"/>
    <col min="9647" max="9647" width="5.44140625" style="6" customWidth="1"/>
    <col min="9648" max="9648" width="4.6640625" style="6" customWidth="1"/>
    <col min="9649" max="9651" width="4.109375" style="6" customWidth="1"/>
    <col min="9652" max="9655" width="3.6640625" style="6" customWidth="1"/>
    <col min="9656" max="9656" width="4.6640625" style="6" customWidth="1"/>
    <col min="9657" max="9657" width="5.109375" style="6" customWidth="1"/>
    <col min="9658" max="9658" width="4.5546875" style="6" customWidth="1"/>
    <col min="9659" max="9851" width="9.109375" style="6"/>
    <col min="9852" max="9853" width="4.109375" style="6" customWidth="1"/>
    <col min="9854" max="9868" width="4.6640625" style="6" customWidth="1"/>
    <col min="9869" max="9871" width="3.6640625" style="6" customWidth="1"/>
    <col min="9872" max="9872" width="4.33203125" style="6" customWidth="1"/>
    <col min="9873" max="9884" width="3.6640625" style="6" customWidth="1"/>
    <col min="9885" max="9885" width="5.44140625" style="6" customWidth="1"/>
    <col min="9886" max="9886" width="4.6640625" style="6" customWidth="1"/>
    <col min="9887" max="9887" width="3.6640625" style="6" customWidth="1"/>
    <col min="9888" max="9888" width="5.44140625" style="6" customWidth="1"/>
    <col min="9889" max="9889" width="4.6640625" style="6" customWidth="1"/>
    <col min="9890" max="9890" width="3.6640625" style="6" customWidth="1"/>
    <col min="9891" max="9891" width="5.44140625" style="6" customWidth="1"/>
    <col min="9892" max="9892" width="4.6640625" style="6" customWidth="1"/>
    <col min="9893" max="9893" width="3.6640625" style="6" customWidth="1"/>
    <col min="9894" max="9894" width="5.44140625" style="6" customWidth="1"/>
    <col min="9895" max="9895" width="4.6640625" style="6" customWidth="1"/>
    <col min="9896" max="9896" width="3.6640625" style="6" customWidth="1"/>
    <col min="9897" max="9897" width="5.44140625" style="6" customWidth="1"/>
    <col min="9898" max="9898" width="4.6640625" style="6" customWidth="1"/>
    <col min="9899" max="9899" width="3.6640625" style="6" customWidth="1"/>
    <col min="9900" max="9900" width="5.44140625" style="6" customWidth="1"/>
    <col min="9901" max="9901" width="4.6640625" style="6" customWidth="1"/>
    <col min="9902" max="9902" width="3.6640625" style="6" customWidth="1"/>
    <col min="9903" max="9903" width="5.44140625" style="6" customWidth="1"/>
    <col min="9904" max="9904" width="4.6640625" style="6" customWidth="1"/>
    <col min="9905" max="9907" width="4.109375" style="6" customWidth="1"/>
    <col min="9908" max="9911" width="3.6640625" style="6" customWidth="1"/>
    <col min="9912" max="9912" width="4.6640625" style="6" customWidth="1"/>
    <col min="9913" max="9913" width="5.109375" style="6" customWidth="1"/>
    <col min="9914" max="9914" width="4.5546875" style="6" customWidth="1"/>
    <col min="9915" max="10107" width="9.109375" style="6"/>
    <col min="10108" max="10109" width="4.109375" style="6" customWidth="1"/>
    <col min="10110" max="10124" width="4.6640625" style="6" customWidth="1"/>
    <col min="10125" max="10127" width="3.6640625" style="6" customWidth="1"/>
    <col min="10128" max="10128" width="4.33203125" style="6" customWidth="1"/>
    <col min="10129" max="10140" width="3.6640625" style="6" customWidth="1"/>
    <col min="10141" max="10141" width="5.44140625" style="6" customWidth="1"/>
    <col min="10142" max="10142" width="4.6640625" style="6" customWidth="1"/>
    <col min="10143" max="10143" width="3.6640625" style="6" customWidth="1"/>
    <col min="10144" max="10144" width="5.44140625" style="6" customWidth="1"/>
    <col min="10145" max="10145" width="4.6640625" style="6" customWidth="1"/>
    <col min="10146" max="10146" width="3.6640625" style="6" customWidth="1"/>
    <col min="10147" max="10147" width="5.44140625" style="6" customWidth="1"/>
    <col min="10148" max="10148" width="4.6640625" style="6" customWidth="1"/>
    <col min="10149" max="10149" width="3.6640625" style="6" customWidth="1"/>
    <col min="10150" max="10150" width="5.44140625" style="6" customWidth="1"/>
    <col min="10151" max="10151" width="4.6640625" style="6" customWidth="1"/>
    <col min="10152" max="10152" width="3.6640625" style="6" customWidth="1"/>
    <col min="10153" max="10153" width="5.44140625" style="6" customWidth="1"/>
    <col min="10154" max="10154" width="4.6640625" style="6" customWidth="1"/>
    <col min="10155" max="10155" width="3.6640625" style="6" customWidth="1"/>
    <col min="10156" max="10156" width="5.44140625" style="6" customWidth="1"/>
    <col min="10157" max="10157" width="4.6640625" style="6" customWidth="1"/>
    <col min="10158" max="10158" width="3.6640625" style="6" customWidth="1"/>
    <col min="10159" max="10159" width="5.44140625" style="6" customWidth="1"/>
    <col min="10160" max="10160" width="4.6640625" style="6" customWidth="1"/>
    <col min="10161" max="10163" width="4.109375" style="6" customWidth="1"/>
    <col min="10164" max="10167" width="3.6640625" style="6" customWidth="1"/>
    <col min="10168" max="10168" width="4.6640625" style="6" customWidth="1"/>
    <col min="10169" max="10169" width="5.109375" style="6" customWidth="1"/>
    <col min="10170" max="10170" width="4.5546875" style="6" customWidth="1"/>
    <col min="10171" max="10363" width="9.109375" style="6"/>
    <col min="10364" max="10365" width="4.109375" style="6" customWidth="1"/>
    <col min="10366" max="10380" width="4.6640625" style="6" customWidth="1"/>
    <col min="10381" max="10383" width="3.6640625" style="6" customWidth="1"/>
    <col min="10384" max="10384" width="4.33203125" style="6" customWidth="1"/>
    <col min="10385" max="10396" width="3.6640625" style="6" customWidth="1"/>
    <col min="10397" max="10397" width="5.44140625" style="6" customWidth="1"/>
    <col min="10398" max="10398" width="4.6640625" style="6" customWidth="1"/>
    <col min="10399" max="10399" width="3.6640625" style="6" customWidth="1"/>
    <col min="10400" max="10400" width="5.44140625" style="6" customWidth="1"/>
    <col min="10401" max="10401" width="4.6640625" style="6" customWidth="1"/>
    <col min="10402" max="10402" width="3.6640625" style="6" customWidth="1"/>
    <col min="10403" max="10403" width="5.44140625" style="6" customWidth="1"/>
    <col min="10404" max="10404" width="4.6640625" style="6" customWidth="1"/>
    <col min="10405" max="10405" width="3.6640625" style="6" customWidth="1"/>
    <col min="10406" max="10406" width="5.44140625" style="6" customWidth="1"/>
    <col min="10407" max="10407" width="4.6640625" style="6" customWidth="1"/>
    <col min="10408" max="10408" width="3.6640625" style="6" customWidth="1"/>
    <col min="10409" max="10409" width="5.44140625" style="6" customWidth="1"/>
    <col min="10410" max="10410" width="4.6640625" style="6" customWidth="1"/>
    <col min="10411" max="10411" width="3.6640625" style="6" customWidth="1"/>
    <col min="10412" max="10412" width="5.44140625" style="6" customWidth="1"/>
    <col min="10413" max="10413" width="4.6640625" style="6" customWidth="1"/>
    <col min="10414" max="10414" width="3.6640625" style="6" customWidth="1"/>
    <col min="10415" max="10415" width="5.44140625" style="6" customWidth="1"/>
    <col min="10416" max="10416" width="4.6640625" style="6" customWidth="1"/>
    <col min="10417" max="10419" width="4.109375" style="6" customWidth="1"/>
    <col min="10420" max="10423" width="3.6640625" style="6" customWidth="1"/>
    <col min="10424" max="10424" width="4.6640625" style="6" customWidth="1"/>
    <col min="10425" max="10425" width="5.109375" style="6" customWidth="1"/>
    <col min="10426" max="10426" width="4.5546875" style="6" customWidth="1"/>
    <col min="10427" max="10619" width="9.109375" style="6"/>
    <col min="10620" max="10621" width="4.109375" style="6" customWidth="1"/>
    <col min="10622" max="10636" width="4.6640625" style="6" customWidth="1"/>
    <col min="10637" max="10639" width="3.6640625" style="6" customWidth="1"/>
    <col min="10640" max="10640" width="4.33203125" style="6" customWidth="1"/>
    <col min="10641" max="10652" width="3.6640625" style="6" customWidth="1"/>
    <col min="10653" max="10653" width="5.44140625" style="6" customWidth="1"/>
    <col min="10654" max="10654" width="4.6640625" style="6" customWidth="1"/>
    <col min="10655" max="10655" width="3.6640625" style="6" customWidth="1"/>
    <col min="10656" max="10656" width="5.44140625" style="6" customWidth="1"/>
    <col min="10657" max="10657" width="4.6640625" style="6" customWidth="1"/>
    <col min="10658" max="10658" width="3.6640625" style="6" customWidth="1"/>
    <col min="10659" max="10659" width="5.44140625" style="6" customWidth="1"/>
    <col min="10660" max="10660" width="4.6640625" style="6" customWidth="1"/>
    <col min="10661" max="10661" width="3.6640625" style="6" customWidth="1"/>
    <col min="10662" max="10662" width="5.44140625" style="6" customWidth="1"/>
    <col min="10663" max="10663" width="4.6640625" style="6" customWidth="1"/>
    <col min="10664" max="10664" width="3.6640625" style="6" customWidth="1"/>
    <col min="10665" max="10665" width="5.44140625" style="6" customWidth="1"/>
    <col min="10666" max="10666" width="4.6640625" style="6" customWidth="1"/>
    <col min="10667" max="10667" width="3.6640625" style="6" customWidth="1"/>
    <col min="10668" max="10668" width="5.44140625" style="6" customWidth="1"/>
    <col min="10669" max="10669" width="4.6640625" style="6" customWidth="1"/>
    <col min="10670" max="10670" width="3.6640625" style="6" customWidth="1"/>
    <col min="10671" max="10671" width="5.44140625" style="6" customWidth="1"/>
    <col min="10672" max="10672" width="4.6640625" style="6" customWidth="1"/>
    <col min="10673" max="10675" width="4.109375" style="6" customWidth="1"/>
    <col min="10676" max="10679" width="3.6640625" style="6" customWidth="1"/>
    <col min="10680" max="10680" width="4.6640625" style="6" customWidth="1"/>
    <col min="10681" max="10681" width="5.109375" style="6" customWidth="1"/>
    <col min="10682" max="10682" width="4.5546875" style="6" customWidth="1"/>
    <col min="10683" max="10875" width="9.109375" style="6"/>
    <col min="10876" max="10877" width="4.109375" style="6" customWidth="1"/>
    <col min="10878" max="10892" width="4.6640625" style="6" customWidth="1"/>
    <col min="10893" max="10895" width="3.6640625" style="6" customWidth="1"/>
    <col min="10896" max="10896" width="4.33203125" style="6" customWidth="1"/>
    <col min="10897" max="10908" width="3.6640625" style="6" customWidth="1"/>
    <col min="10909" max="10909" width="5.44140625" style="6" customWidth="1"/>
    <col min="10910" max="10910" width="4.6640625" style="6" customWidth="1"/>
    <col min="10911" max="10911" width="3.6640625" style="6" customWidth="1"/>
    <col min="10912" max="10912" width="5.44140625" style="6" customWidth="1"/>
    <col min="10913" max="10913" width="4.6640625" style="6" customWidth="1"/>
    <col min="10914" max="10914" width="3.6640625" style="6" customWidth="1"/>
    <col min="10915" max="10915" width="5.44140625" style="6" customWidth="1"/>
    <col min="10916" max="10916" width="4.6640625" style="6" customWidth="1"/>
    <col min="10917" max="10917" width="3.6640625" style="6" customWidth="1"/>
    <col min="10918" max="10918" width="5.44140625" style="6" customWidth="1"/>
    <col min="10919" max="10919" width="4.6640625" style="6" customWidth="1"/>
    <col min="10920" max="10920" width="3.6640625" style="6" customWidth="1"/>
    <col min="10921" max="10921" width="5.44140625" style="6" customWidth="1"/>
    <col min="10922" max="10922" width="4.6640625" style="6" customWidth="1"/>
    <col min="10923" max="10923" width="3.6640625" style="6" customWidth="1"/>
    <col min="10924" max="10924" width="5.44140625" style="6" customWidth="1"/>
    <col min="10925" max="10925" width="4.6640625" style="6" customWidth="1"/>
    <col min="10926" max="10926" width="3.6640625" style="6" customWidth="1"/>
    <col min="10927" max="10927" width="5.44140625" style="6" customWidth="1"/>
    <col min="10928" max="10928" width="4.6640625" style="6" customWidth="1"/>
    <col min="10929" max="10931" width="4.109375" style="6" customWidth="1"/>
    <col min="10932" max="10935" width="3.6640625" style="6" customWidth="1"/>
    <col min="10936" max="10936" width="4.6640625" style="6" customWidth="1"/>
    <col min="10937" max="10937" width="5.109375" style="6" customWidth="1"/>
    <col min="10938" max="10938" width="4.5546875" style="6" customWidth="1"/>
    <col min="10939" max="11131" width="9.109375" style="6"/>
    <col min="11132" max="11133" width="4.109375" style="6" customWidth="1"/>
    <col min="11134" max="11148" width="4.6640625" style="6" customWidth="1"/>
    <col min="11149" max="11151" width="3.6640625" style="6" customWidth="1"/>
    <col min="11152" max="11152" width="4.33203125" style="6" customWidth="1"/>
    <col min="11153" max="11164" width="3.6640625" style="6" customWidth="1"/>
    <col min="11165" max="11165" width="5.44140625" style="6" customWidth="1"/>
    <col min="11166" max="11166" width="4.6640625" style="6" customWidth="1"/>
    <col min="11167" max="11167" width="3.6640625" style="6" customWidth="1"/>
    <col min="11168" max="11168" width="5.44140625" style="6" customWidth="1"/>
    <col min="11169" max="11169" width="4.6640625" style="6" customWidth="1"/>
    <col min="11170" max="11170" width="3.6640625" style="6" customWidth="1"/>
    <col min="11171" max="11171" width="5.44140625" style="6" customWidth="1"/>
    <col min="11172" max="11172" width="4.6640625" style="6" customWidth="1"/>
    <col min="11173" max="11173" width="3.6640625" style="6" customWidth="1"/>
    <col min="11174" max="11174" width="5.44140625" style="6" customWidth="1"/>
    <col min="11175" max="11175" width="4.6640625" style="6" customWidth="1"/>
    <col min="11176" max="11176" width="3.6640625" style="6" customWidth="1"/>
    <col min="11177" max="11177" width="5.44140625" style="6" customWidth="1"/>
    <col min="11178" max="11178" width="4.6640625" style="6" customWidth="1"/>
    <col min="11179" max="11179" width="3.6640625" style="6" customWidth="1"/>
    <col min="11180" max="11180" width="5.44140625" style="6" customWidth="1"/>
    <col min="11181" max="11181" width="4.6640625" style="6" customWidth="1"/>
    <col min="11182" max="11182" width="3.6640625" style="6" customWidth="1"/>
    <col min="11183" max="11183" width="5.44140625" style="6" customWidth="1"/>
    <col min="11184" max="11184" width="4.6640625" style="6" customWidth="1"/>
    <col min="11185" max="11187" width="4.109375" style="6" customWidth="1"/>
    <col min="11188" max="11191" width="3.6640625" style="6" customWidth="1"/>
    <col min="11192" max="11192" width="4.6640625" style="6" customWidth="1"/>
    <col min="11193" max="11193" width="5.109375" style="6" customWidth="1"/>
    <col min="11194" max="11194" width="4.5546875" style="6" customWidth="1"/>
    <col min="11195" max="11387" width="9.109375" style="6"/>
    <col min="11388" max="11389" width="4.109375" style="6" customWidth="1"/>
    <col min="11390" max="11404" width="4.6640625" style="6" customWidth="1"/>
    <col min="11405" max="11407" width="3.6640625" style="6" customWidth="1"/>
    <col min="11408" max="11408" width="4.33203125" style="6" customWidth="1"/>
    <col min="11409" max="11420" width="3.6640625" style="6" customWidth="1"/>
    <col min="11421" max="11421" width="5.44140625" style="6" customWidth="1"/>
    <col min="11422" max="11422" width="4.6640625" style="6" customWidth="1"/>
    <col min="11423" max="11423" width="3.6640625" style="6" customWidth="1"/>
    <col min="11424" max="11424" width="5.44140625" style="6" customWidth="1"/>
    <col min="11425" max="11425" width="4.6640625" style="6" customWidth="1"/>
    <col min="11426" max="11426" width="3.6640625" style="6" customWidth="1"/>
    <col min="11427" max="11427" width="5.44140625" style="6" customWidth="1"/>
    <col min="11428" max="11428" width="4.6640625" style="6" customWidth="1"/>
    <col min="11429" max="11429" width="3.6640625" style="6" customWidth="1"/>
    <col min="11430" max="11430" width="5.44140625" style="6" customWidth="1"/>
    <col min="11431" max="11431" width="4.6640625" style="6" customWidth="1"/>
    <col min="11432" max="11432" width="3.6640625" style="6" customWidth="1"/>
    <col min="11433" max="11433" width="5.44140625" style="6" customWidth="1"/>
    <col min="11434" max="11434" width="4.6640625" style="6" customWidth="1"/>
    <col min="11435" max="11435" width="3.6640625" style="6" customWidth="1"/>
    <col min="11436" max="11436" width="5.44140625" style="6" customWidth="1"/>
    <col min="11437" max="11437" width="4.6640625" style="6" customWidth="1"/>
    <col min="11438" max="11438" width="3.6640625" style="6" customWidth="1"/>
    <col min="11439" max="11439" width="5.44140625" style="6" customWidth="1"/>
    <col min="11440" max="11440" width="4.6640625" style="6" customWidth="1"/>
    <col min="11441" max="11443" width="4.109375" style="6" customWidth="1"/>
    <col min="11444" max="11447" width="3.6640625" style="6" customWidth="1"/>
    <col min="11448" max="11448" width="4.6640625" style="6" customWidth="1"/>
    <col min="11449" max="11449" width="5.109375" style="6" customWidth="1"/>
    <col min="11450" max="11450" width="4.5546875" style="6" customWidth="1"/>
    <col min="11451" max="11643" width="9.109375" style="6"/>
    <col min="11644" max="11645" width="4.109375" style="6" customWidth="1"/>
    <col min="11646" max="11660" width="4.6640625" style="6" customWidth="1"/>
    <col min="11661" max="11663" width="3.6640625" style="6" customWidth="1"/>
    <col min="11664" max="11664" width="4.33203125" style="6" customWidth="1"/>
    <col min="11665" max="11676" width="3.6640625" style="6" customWidth="1"/>
    <col min="11677" max="11677" width="5.44140625" style="6" customWidth="1"/>
    <col min="11678" max="11678" width="4.6640625" style="6" customWidth="1"/>
    <col min="11679" max="11679" width="3.6640625" style="6" customWidth="1"/>
    <col min="11680" max="11680" width="5.44140625" style="6" customWidth="1"/>
    <col min="11681" max="11681" width="4.6640625" style="6" customWidth="1"/>
    <col min="11682" max="11682" width="3.6640625" style="6" customWidth="1"/>
    <col min="11683" max="11683" width="5.44140625" style="6" customWidth="1"/>
    <col min="11684" max="11684" width="4.6640625" style="6" customWidth="1"/>
    <col min="11685" max="11685" width="3.6640625" style="6" customWidth="1"/>
    <col min="11686" max="11686" width="5.44140625" style="6" customWidth="1"/>
    <col min="11687" max="11687" width="4.6640625" style="6" customWidth="1"/>
    <col min="11688" max="11688" width="3.6640625" style="6" customWidth="1"/>
    <col min="11689" max="11689" width="5.44140625" style="6" customWidth="1"/>
    <col min="11690" max="11690" width="4.6640625" style="6" customWidth="1"/>
    <col min="11691" max="11691" width="3.6640625" style="6" customWidth="1"/>
    <col min="11692" max="11692" width="5.44140625" style="6" customWidth="1"/>
    <col min="11693" max="11693" width="4.6640625" style="6" customWidth="1"/>
    <col min="11694" max="11694" width="3.6640625" style="6" customWidth="1"/>
    <col min="11695" max="11695" width="5.44140625" style="6" customWidth="1"/>
    <col min="11696" max="11696" width="4.6640625" style="6" customWidth="1"/>
    <col min="11697" max="11699" width="4.109375" style="6" customWidth="1"/>
    <col min="11700" max="11703" width="3.6640625" style="6" customWidth="1"/>
    <col min="11704" max="11704" width="4.6640625" style="6" customWidth="1"/>
    <col min="11705" max="11705" width="5.109375" style="6" customWidth="1"/>
    <col min="11706" max="11706" width="4.5546875" style="6" customWidth="1"/>
    <col min="11707" max="11899" width="9.109375" style="6"/>
    <col min="11900" max="11901" width="4.109375" style="6" customWidth="1"/>
    <col min="11902" max="11916" width="4.6640625" style="6" customWidth="1"/>
    <col min="11917" max="11919" width="3.6640625" style="6" customWidth="1"/>
    <col min="11920" max="11920" width="4.33203125" style="6" customWidth="1"/>
    <col min="11921" max="11932" width="3.6640625" style="6" customWidth="1"/>
    <col min="11933" max="11933" width="5.44140625" style="6" customWidth="1"/>
    <col min="11934" max="11934" width="4.6640625" style="6" customWidth="1"/>
    <col min="11935" max="11935" width="3.6640625" style="6" customWidth="1"/>
    <col min="11936" max="11936" width="5.44140625" style="6" customWidth="1"/>
    <col min="11937" max="11937" width="4.6640625" style="6" customWidth="1"/>
    <col min="11938" max="11938" width="3.6640625" style="6" customWidth="1"/>
    <col min="11939" max="11939" width="5.44140625" style="6" customWidth="1"/>
    <col min="11940" max="11940" width="4.6640625" style="6" customWidth="1"/>
    <col min="11941" max="11941" width="3.6640625" style="6" customWidth="1"/>
    <col min="11942" max="11942" width="5.44140625" style="6" customWidth="1"/>
    <col min="11943" max="11943" width="4.6640625" style="6" customWidth="1"/>
    <col min="11944" max="11944" width="3.6640625" style="6" customWidth="1"/>
    <col min="11945" max="11945" width="5.44140625" style="6" customWidth="1"/>
    <col min="11946" max="11946" width="4.6640625" style="6" customWidth="1"/>
    <col min="11947" max="11947" width="3.6640625" style="6" customWidth="1"/>
    <col min="11948" max="11948" width="5.44140625" style="6" customWidth="1"/>
    <col min="11949" max="11949" width="4.6640625" style="6" customWidth="1"/>
    <col min="11950" max="11950" width="3.6640625" style="6" customWidth="1"/>
    <col min="11951" max="11951" width="5.44140625" style="6" customWidth="1"/>
    <col min="11952" max="11952" width="4.6640625" style="6" customWidth="1"/>
    <col min="11953" max="11955" width="4.109375" style="6" customWidth="1"/>
    <col min="11956" max="11959" width="3.6640625" style="6" customWidth="1"/>
    <col min="11960" max="11960" width="4.6640625" style="6" customWidth="1"/>
    <col min="11961" max="11961" width="5.109375" style="6" customWidth="1"/>
    <col min="11962" max="11962" width="4.5546875" style="6" customWidth="1"/>
    <col min="11963" max="12155" width="9.109375" style="6"/>
    <col min="12156" max="12157" width="4.109375" style="6" customWidth="1"/>
    <col min="12158" max="12172" width="4.6640625" style="6" customWidth="1"/>
    <col min="12173" max="12175" width="3.6640625" style="6" customWidth="1"/>
    <col min="12176" max="12176" width="4.33203125" style="6" customWidth="1"/>
    <col min="12177" max="12188" width="3.6640625" style="6" customWidth="1"/>
    <col min="12189" max="12189" width="5.44140625" style="6" customWidth="1"/>
    <col min="12190" max="12190" width="4.6640625" style="6" customWidth="1"/>
    <col min="12191" max="12191" width="3.6640625" style="6" customWidth="1"/>
    <col min="12192" max="12192" width="5.44140625" style="6" customWidth="1"/>
    <col min="12193" max="12193" width="4.6640625" style="6" customWidth="1"/>
    <col min="12194" max="12194" width="3.6640625" style="6" customWidth="1"/>
    <col min="12195" max="12195" width="5.44140625" style="6" customWidth="1"/>
    <col min="12196" max="12196" width="4.6640625" style="6" customWidth="1"/>
    <col min="12197" max="12197" width="3.6640625" style="6" customWidth="1"/>
    <col min="12198" max="12198" width="5.44140625" style="6" customWidth="1"/>
    <col min="12199" max="12199" width="4.6640625" style="6" customWidth="1"/>
    <col min="12200" max="12200" width="3.6640625" style="6" customWidth="1"/>
    <col min="12201" max="12201" width="5.44140625" style="6" customWidth="1"/>
    <col min="12202" max="12202" width="4.6640625" style="6" customWidth="1"/>
    <col min="12203" max="12203" width="3.6640625" style="6" customWidth="1"/>
    <col min="12204" max="12204" width="5.44140625" style="6" customWidth="1"/>
    <col min="12205" max="12205" width="4.6640625" style="6" customWidth="1"/>
    <col min="12206" max="12206" width="3.6640625" style="6" customWidth="1"/>
    <col min="12207" max="12207" width="5.44140625" style="6" customWidth="1"/>
    <col min="12208" max="12208" width="4.6640625" style="6" customWidth="1"/>
    <col min="12209" max="12211" width="4.109375" style="6" customWidth="1"/>
    <col min="12212" max="12215" width="3.6640625" style="6" customWidth="1"/>
    <col min="12216" max="12216" width="4.6640625" style="6" customWidth="1"/>
    <col min="12217" max="12217" width="5.109375" style="6" customWidth="1"/>
    <col min="12218" max="12218" width="4.5546875" style="6" customWidth="1"/>
    <col min="12219" max="12411" width="9.109375" style="6"/>
    <col min="12412" max="12413" width="4.109375" style="6" customWidth="1"/>
    <col min="12414" max="12428" width="4.6640625" style="6" customWidth="1"/>
    <col min="12429" max="12431" width="3.6640625" style="6" customWidth="1"/>
    <col min="12432" max="12432" width="4.33203125" style="6" customWidth="1"/>
    <col min="12433" max="12444" width="3.6640625" style="6" customWidth="1"/>
    <col min="12445" max="12445" width="5.44140625" style="6" customWidth="1"/>
    <col min="12446" max="12446" width="4.6640625" style="6" customWidth="1"/>
    <col min="12447" max="12447" width="3.6640625" style="6" customWidth="1"/>
    <col min="12448" max="12448" width="5.44140625" style="6" customWidth="1"/>
    <col min="12449" max="12449" width="4.6640625" style="6" customWidth="1"/>
    <col min="12450" max="12450" width="3.6640625" style="6" customWidth="1"/>
    <col min="12451" max="12451" width="5.44140625" style="6" customWidth="1"/>
    <col min="12452" max="12452" width="4.6640625" style="6" customWidth="1"/>
    <col min="12453" max="12453" width="3.6640625" style="6" customWidth="1"/>
    <col min="12454" max="12454" width="5.44140625" style="6" customWidth="1"/>
    <col min="12455" max="12455" width="4.6640625" style="6" customWidth="1"/>
    <col min="12456" max="12456" width="3.6640625" style="6" customWidth="1"/>
    <col min="12457" max="12457" width="5.44140625" style="6" customWidth="1"/>
    <col min="12458" max="12458" width="4.6640625" style="6" customWidth="1"/>
    <col min="12459" max="12459" width="3.6640625" style="6" customWidth="1"/>
    <col min="12460" max="12460" width="5.44140625" style="6" customWidth="1"/>
    <col min="12461" max="12461" width="4.6640625" style="6" customWidth="1"/>
    <col min="12462" max="12462" width="3.6640625" style="6" customWidth="1"/>
    <col min="12463" max="12463" width="5.44140625" style="6" customWidth="1"/>
    <col min="12464" max="12464" width="4.6640625" style="6" customWidth="1"/>
    <col min="12465" max="12467" width="4.109375" style="6" customWidth="1"/>
    <col min="12468" max="12471" width="3.6640625" style="6" customWidth="1"/>
    <col min="12472" max="12472" width="4.6640625" style="6" customWidth="1"/>
    <col min="12473" max="12473" width="5.109375" style="6" customWidth="1"/>
    <col min="12474" max="12474" width="4.5546875" style="6" customWidth="1"/>
    <col min="12475" max="12667" width="9.109375" style="6"/>
    <col min="12668" max="12669" width="4.109375" style="6" customWidth="1"/>
    <col min="12670" max="12684" width="4.6640625" style="6" customWidth="1"/>
    <col min="12685" max="12687" width="3.6640625" style="6" customWidth="1"/>
    <col min="12688" max="12688" width="4.33203125" style="6" customWidth="1"/>
    <col min="12689" max="12700" width="3.6640625" style="6" customWidth="1"/>
    <col min="12701" max="12701" width="5.44140625" style="6" customWidth="1"/>
    <col min="12702" max="12702" width="4.6640625" style="6" customWidth="1"/>
    <col min="12703" max="12703" width="3.6640625" style="6" customWidth="1"/>
    <col min="12704" max="12704" width="5.44140625" style="6" customWidth="1"/>
    <col min="12705" max="12705" width="4.6640625" style="6" customWidth="1"/>
    <col min="12706" max="12706" width="3.6640625" style="6" customWidth="1"/>
    <col min="12707" max="12707" width="5.44140625" style="6" customWidth="1"/>
    <col min="12708" max="12708" width="4.6640625" style="6" customWidth="1"/>
    <col min="12709" max="12709" width="3.6640625" style="6" customWidth="1"/>
    <col min="12710" max="12710" width="5.44140625" style="6" customWidth="1"/>
    <col min="12711" max="12711" width="4.6640625" style="6" customWidth="1"/>
    <col min="12712" max="12712" width="3.6640625" style="6" customWidth="1"/>
    <col min="12713" max="12713" width="5.44140625" style="6" customWidth="1"/>
    <col min="12714" max="12714" width="4.6640625" style="6" customWidth="1"/>
    <col min="12715" max="12715" width="3.6640625" style="6" customWidth="1"/>
    <col min="12716" max="12716" width="5.44140625" style="6" customWidth="1"/>
    <col min="12717" max="12717" width="4.6640625" style="6" customWidth="1"/>
    <col min="12718" max="12718" width="3.6640625" style="6" customWidth="1"/>
    <col min="12719" max="12719" width="5.44140625" style="6" customWidth="1"/>
    <col min="12720" max="12720" width="4.6640625" style="6" customWidth="1"/>
    <col min="12721" max="12723" width="4.109375" style="6" customWidth="1"/>
    <col min="12724" max="12727" width="3.6640625" style="6" customWidth="1"/>
    <col min="12728" max="12728" width="4.6640625" style="6" customWidth="1"/>
    <col min="12729" max="12729" width="5.109375" style="6" customWidth="1"/>
    <col min="12730" max="12730" width="4.5546875" style="6" customWidth="1"/>
    <col min="12731" max="12923" width="9.109375" style="6"/>
    <col min="12924" max="12925" width="4.109375" style="6" customWidth="1"/>
    <col min="12926" max="12940" width="4.6640625" style="6" customWidth="1"/>
    <col min="12941" max="12943" width="3.6640625" style="6" customWidth="1"/>
    <col min="12944" max="12944" width="4.33203125" style="6" customWidth="1"/>
    <col min="12945" max="12956" width="3.6640625" style="6" customWidth="1"/>
    <col min="12957" max="12957" width="5.44140625" style="6" customWidth="1"/>
    <col min="12958" max="12958" width="4.6640625" style="6" customWidth="1"/>
    <col min="12959" max="12959" width="3.6640625" style="6" customWidth="1"/>
    <col min="12960" max="12960" width="5.44140625" style="6" customWidth="1"/>
    <col min="12961" max="12961" width="4.6640625" style="6" customWidth="1"/>
    <col min="12962" max="12962" width="3.6640625" style="6" customWidth="1"/>
    <col min="12963" max="12963" width="5.44140625" style="6" customWidth="1"/>
    <col min="12964" max="12964" width="4.6640625" style="6" customWidth="1"/>
    <col min="12965" max="12965" width="3.6640625" style="6" customWidth="1"/>
    <col min="12966" max="12966" width="5.44140625" style="6" customWidth="1"/>
    <col min="12967" max="12967" width="4.6640625" style="6" customWidth="1"/>
    <col min="12968" max="12968" width="3.6640625" style="6" customWidth="1"/>
    <col min="12969" max="12969" width="5.44140625" style="6" customWidth="1"/>
    <col min="12970" max="12970" width="4.6640625" style="6" customWidth="1"/>
    <col min="12971" max="12971" width="3.6640625" style="6" customWidth="1"/>
    <col min="12972" max="12972" width="5.44140625" style="6" customWidth="1"/>
    <col min="12973" max="12973" width="4.6640625" style="6" customWidth="1"/>
    <col min="12974" max="12974" width="3.6640625" style="6" customWidth="1"/>
    <col min="12975" max="12975" width="5.44140625" style="6" customWidth="1"/>
    <col min="12976" max="12976" width="4.6640625" style="6" customWidth="1"/>
    <col min="12977" max="12979" width="4.109375" style="6" customWidth="1"/>
    <col min="12980" max="12983" width="3.6640625" style="6" customWidth="1"/>
    <col min="12984" max="12984" width="4.6640625" style="6" customWidth="1"/>
    <col min="12985" max="12985" width="5.109375" style="6" customWidth="1"/>
    <col min="12986" max="12986" width="4.5546875" style="6" customWidth="1"/>
    <col min="12987" max="13179" width="9.109375" style="6"/>
    <col min="13180" max="13181" width="4.109375" style="6" customWidth="1"/>
    <col min="13182" max="13196" width="4.6640625" style="6" customWidth="1"/>
    <col min="13197" max="13199" width="3.6640625" style="6" customWidth="1"/>
    <col min="13200" max="13200" width="4.33203125" style="6" customWidth="1"/>
    <col min="13201" max="13212" width="3.6640625" style="6" customWidth="1"/>
    <col min="13213" max="13213" width="5.44140625" style="6" customWidth="1"/>
    <col min="13214" max="13214" width="4.6640625" style="6" customWidth="1"/>
    <col min="13215" max="13215" width="3.6640625" style="6" customWidth="1"/>
    <col min="13216" max="13216" width="5.44140625" style="6" customWidth="1"/>
    <col min="13217" max="13217" width="4.6640625" style="6" customWidth="1"/>
    <col min="13218" max="13218" width="3.6640625" style="6" customWidth="1"/>
    <col min="13219" max="13219" width="5.44140625" style="6" customWidth="1"/>
    <col min="13220" max="13220" width="4.6640625" style="6" customWidth="1"/>
    <col min="13221" max="13221" width="3.6640625" style="6" customWidth="1"/>
    <col min="13222" max="13222" width="5.44140625" style="6" customWidth="1"/>
    <col min="13223" max="13223" width="4.6640625" style="6" customWidth="1"/>
    <col min="13224" max="13224" width="3.6640625" style="6" customWidth="1"/>
    <col min="13225" max="13225" width="5.44140625" style="6" customWidth="1"/>
    <col min="13226" max="13226" width="4.6640625" style="6" customWidth="1"/>
    <col min="13227" max="13227" width="3.6640625" style="6" customWidth="1"/>
    <col min="13228" max="13228" width="5.44140625" style="6" customWidth="1"/>
    <col min="13229" max="13229" width="4.6640625" style="6" customWidth="1"/>
    <col min="13230" max="13230" width="3.6640625" style="6" customWidth="1"/>
    <col min="13231" max="13231" width="5.44140625" style="6" customWidth="1"/>
    <col min="13232" max="13232" width="4.6640625" style="6" customWidth="1"/>
    <col min="13233" max="13235" width="4.109375" style="6" customWidth="1"/>
    <col min="13236" max="13239" width="3.6640625" style="6" customWidth="1"/>
    <col min="13240" max="13240" width="4.6640625" style="6" customWidth="1"/>
    <col min="13241" max="13241" width="5.109375" style="6" customWidth="1"/>
    <col min="13242" max="13242" width="4.5546875" style="6" customWidth="1"/>
    <col min="13243" max="13435" width="9.109375" style="6"/>
    <col min="13436" max="13437" width="4.109375" style="6" customWidth="1"/>
    <col min="13438" max="13452" width="4.6640625" style="6" customWidth="1"/>
    <col min="13453" max="13455" width="3.6640625" style="6" customWidth="1"/>
    <col min="13456" max="13456" width="4.33203125" style="6" customWidth="1"/>
    <col min="13457" max="13468" width="3.6640625" style="6" customWidth="1"/>
    <col min="13469" max="13469" width="5.44140625" style="6" customWidth="1"/>
    <col min="13470" max="13470" width="4.6640625" style="6" customWidth="1"/>
    <col min="13471" max="13471" width="3.6640625" style="6" customWidth="1"/>
    <col min="13472" max="13472" width="5.44140625" style="6" customWidth="1"/>
    <col min="13473" max="13473" width="4.6640625" style="6" customWidth="1"/>
    <col min="13474" max="13474" width="3.6640625" style="6" customWidth="1"/>
    <col min="13475" max="13475" width="5.44140625" style="6" customWidth="1"/>
    <col min="13476" max="13476" width="4.6640625" style="6" customWidth="1"/>
    <col min="13477" max="13477" width="3.6640625" style="6" customWidth="1"/>
    <col min="13478" max="13478" width="5.44140625" style="6" customWidth="1"/>
    <col min="13479" max="13479" width="4.6640625" style="6" customWidth="1"/>
    <col min="13480" max="13480" width="3.6640625" style="6" customWidth="1"/>
    <col min="13481" max="13481" width="5.44140625" style="6" customWidth="1"/>
    <col min="13482" max="13482" width="4.6640625" style="6" customWidth="1"/>
    <col min="13483" max="13483" width="3.6640625" style="6" customWidth="1"/>
    <col min="13484" max="13484" width="5.44140625" style="6" customWidth="1"/>
    <col min="13485" max="13485" width="4.6640625" style="6" customWidth="1"/>
    <col min="13486" max="13486" width="3.6640625" style="6" customWidth="1"/>
    <col min="13487" max="13487" width="5.44140625" style="6" customWidth="1"/>
    <col min="13488" max="13488" width="4.6640625" style="6" customWidth="1"/>
    <col min="13489" max="13491" width="4.109375" style="6" customWidth="1"/>
    <col min="13492" max="13495" width="3.6640625" style="6" customWidth="1"/>
    <col min="13496" max="13496" width="4.6640625" style="6" customWidth="1"/>
    <col min="13497" max="13497" width="5.109375" style="6" customWidth="1"/>
    <col min="13498" max="13498" width="4.5546875" style="6" customWidth="1"/>
    <col min="13499" max="13691" width="9.109375" style="6"/>
    <col min="13692" max="13693" width="4.109375" style="6" customWidth="1"/>
    <col min="13694" max="13708" width="4.6640625" style="6" customWidth="1"/>
    <col min="13709" max="13711" width="3.6640625" style="6" customWidth="1"/>
    <col min="13712" max="13712" width="4.33203125" style="6" customWidth="1"/>
    <col min="13713" max="13724" width="3.6640625" style="6" customWidth="1"/>
    <col min="13725" max="13725" width="5.44140625" style="6" customWidth="1"/>
    <col min="13726" max="13726" width="4.6640625" style="6" customWidth="1"/>
    <col min="13727" max="13727" width="3.6640625" style="6" customWidth="1"/>
    <col min="13728" max="13728" width="5.44140625" style="6" customWidth="1"/>
    <col min="13729" max="13729" width="4.6640625" style="6" customWidth="1"/>
    <col min="13730" max="13730" width="3.6640625" style="6" customWidth="1"/>
    <col min="13731" max="13731" width="5.44140625" style="6" customWidth="1"/>
    <col min="13732" max="13732" width="4.6640625" style="6" customWidth="1"/>
    <col min="13733" max="13733" width="3.6640625" style="6" customWidth="1"/>
    <col min="13734" max="13734" width="5.44140625" style="6" customWidth="1"/>
    <col min="13735" max="13735" width="4.6640625" style="6" customWidth="1"/>
    <col min="13736" max="13736" width="3.6640625" style="6" customWidth="1"/>
    <col min="13737" max="13737" width="5.44140625" style="6" customWidth="1"/>
    <col min="13738" max="13738" width="4.6640625" style="6" customWidth="1"/>
    <col min="13739" max="13739" width="3.6640625" style="6" customWidth="1"/>
    <col min="13740" max="13740" width="5.44140625" style="6" customWidth="1"/>
    <col min="13741" max="13741" width="4.6640625" style="6" customWidth="1"/>
    <col min="13742" max="13742" width="3.6640625" style="6" customWidth="1"/>
    <col min="13743" max="13743" width="5.44140625" style="6" customWidth="1"/>
    <col min="13744" max="13744" width="4.6640625" style="6" customWidth="1"/>
    <col min="13745" max="13747" width="4.109375" style="6" customWidth="1"/>
    <col min="13748" max="13751" width="3.6640625" style="6" customWidth="1"/>
    <col min="13752" max="13752" width="4.6640625" style="6" customWidth="1"/>
    <col min="13753" max="13753" width="5.109375" style="6" customWidth="1"/>
    <col min="13754" max="13754" width="4.5546875" style="6" customWidth="1"/>
    <col min="13755" max="13947" width="9.109375" style="6"/>
    <col min="13948" max="13949" width="4.109375" style="6" customWidth="1"/>
    <col min="13950" max="13964" width="4.6640625" style="6" customWidth="1"/>
    <col min="13965" max="13967" width="3.6640625" style="6" customWidth="1"/>
    <col min="13968" max="13968" width="4.33203125" style="6" customWidth="1"/>
    <col min="13969" max="13980" width="3.6640625" style="6" customWidth="1"/>
    <col min="13981" max="13981" width="5.44140625" style="6" customWidth="1"/>
    <col min="13982" max="13982" width="4.6640625" style="6" customWidth="1"/>
    <col min="13983" max="13983" width="3.6640625" style="6" customWidth="1"/>
    <col min="13984" max="13984" width="5.44140625" style="6" customWidth="1"/>
    <col min="13985" max="13985" width="4.6640625" style="6" customWidth="1"/>
    <col min="13986" max="13986" width="3.6640625" style="6" customWidth="1"/>
    <col min="13987" max="13987" width="5.44140625" style="6" customWidth="1"/>
    <col min="13988" max="13988" width="4.6640625" style="6" customWidth="1"/>
    <col min="13989" max="13989" width="3.6640625" style="6" customWidth="1"/>
    <col min="13990" max="13990" width="5.44140625" style="6" customWidth="1"/>
    <col min="13991" max="13991" width="4.6640625" style="6" customWidth="1"/>
    <col min="13992" max="13992" width="3.6640625" style="6" customWidth="1"/>
    <col min="13993" max="13993" width="5.44140625" style="6" customWidth="1"/>
    <col min="13994" max="13994" width="4.6640625" style="6" customWidth="1"/>
    <col min="13995" max="13995" width="3.6640625" style="6" customWidth="1"/>
    <col min="13996" max="13996" width="5.44140625" style="6" customWidth="1"/>
    <col min="13997" max="13997" width="4.6640625" style="6" customWidth="1"/>
    <col min="13998" max="13998" width="3.6640625" style="6" customWidth="1"/>
    <col min="13999" max="13999" width="5.44140625" style="6" customWidth="1"/>
    <col min="14000" max="14000" width="4.6640625" style="6" customWidth="1"/>
    <col min="14001" max="14003" width="4.109375" style="6" customWidth="1"/>
    <col min="14004" max="14007" width="3.6640625" style="6" customWidth="1"/>
    <col min="14008" max="14008" width="4.6640625" style="6" customWidth="1"/>
    <col min="14009" max="14009" width="5.109375" style="6" customWidth="1"/>
    <col min="14010" max="14010" width="4.5546875" style="6" customWidth="1"/>
    <col min="14011" max="14203" width="9.109375" style="6"/>
    <col min="14204" max="14205" width="4.109375" style="6" customWidth="1"/>
    <col min="14206" max="14220" width="4.6640625" style="6" customWidth="1"/>
    <col min="14221" max="14223" width="3.6640625" style="6" customWidth="1"/>
    <col min="14224" max="14224" width="4.33203125" style="6" customWidth="1"/>
    <col min="14225" max="14236" width="3.6640625" style="6" customWidth="1"/>
    <col min="14237" max="14237" width="5.44140625" style="6" customWidth="1"/>
    <col min="14238" max="14238" width="4.6640625" style="6" customWidth="1"/>
    <col min="14239" max="14239" width="3.6640625" style="6" customWidth="1"/>
    <col min="14240" max="14240" width="5.44140625" style="6" customWidth="1"/>
    <col min="14241" max="14241" width="4.6640625" style="6" customWidth="1"/>
    <col min="14242" max="14242" width="3.6640625" style="6" customWidth="1"/>
    <col min="14243" max="14243" width="5.44140625" style="6" customWidth="1"/>
    <col min="14244" max="14244" width="4.6640625" style="6" customWidth="1"/>
    <col min="14245" max="14245" width="3.6640625" style="6" customWidth="1"/>
    <col min="14246" max="14246" width="5.44140625" style="6" customWidth="1"/>
    <col min="14247" max="14247" width="4.6640625" style="6" customWidth="1"/>
    <col min="14248" max="14248" width="3.6640625" style="6" customWidth="1"/>
    <col min="14249" max="14249" width="5.44140625" style="6" customWidth="1"/>
    <col min="14250" max="14250" width="4.6640625" style="6" customWidth="1"/>
    <col min="14251" max="14251" width="3.6640625" style="6" customWidth="1"/>
    <col min="14252" max="14252" width="5.44140625" style="6" customWidth="1"/>
    <col min="14253" max="14253" width="4.6640625" style="6" customWidth="1"/>
    <col min="14254" max="14254" width="3.6640625" style="6" customWidth="1"/>
    <col min="14255" max="14255" width="5.44140625" style="6" customWidth="1"/>
    <col min="14256" max="14256" width="4.6640625" style="6" customWidth="1"/>
    <col min="14257" max="14259" width="4.109375" style="6" customWidth="1"/>
    <col min="14260" max="14263" width="3.6640625" style="6" customWidth="1"/>
    <col min="14264" max="14264" width="4.6640625" style="6" customWidth="1"/>
    <col min="14265" max="14265" width="5.109375" style="6" customWidth="1"/>
    <col min="14266" max="14266" width="4.5546875" style="6" customWidth="1"/>
    <col min="14267" max="14459" width="9.109375" style="6"/>
    <col min="14460" max="14461" width="4.109375" style="6" customWidth="1"/>
    <col min="14462" max="14476" width="4.6640625" style="6" customWidth="1"/>
    <col min="14477" max="14479" width="3.6640625" style="6" customWidth="1"/>
    <col min="14480" max="14480" width="4.33203125" style="6" customWidth="1"/>
    <col min="14481" max="14492" width="3.6640625" style="6" customWidth="1"/>
    <col min="14493" max="14493" width="5.44140625" style="6" customWidth="1"/>
    <col min="14494" max="14494" width="4.6640625" style="6" customWidth="1"/>
    <col min="14495" max="14495" width="3.6640625" style="6" customWidth="1"/>
    <col min="14496" max="14496" width="5.44140625" style="6" customWidth="1"/>
    <col min="14497" max="14497" width="4.6640625" style="6" customWidth="1"/>
    <col min="14498" max="14498" width="3.6640625" style="6" customWidth="1"/>
    <col min="14499" max="14499" width="5.44140625" style="6" customWidth="1"/>
    <col min="14500" max="14500" width="4.6640625" style="6" customWidth="1"/>
    <col min="14501" max="14501" width="3.6640625" style="6" customWidth="1"/>
    <col min="14502" max="14502" width="5.44140625" style="6" customWidth="1"/>
    <col min="14503" max="14503" width="4.6640625" style="6" customWidth="1"/>
    <col min="14504" max="14504" width="3.6640625" style="6" customWidth="1"/>
    <col min="14505" max="14505" width="5.44140625" style="6" customWidth="1"/>
    <col min="14506" max="14506" width="4.6640625" style="6" customWidth="1"/>
    <col min="14507" max="14507" width="3.6640625" style="6" customWidth="1"/>
    <col min="14508" max="14508" width="5.44140625" style="6" customWidth="1"/>
    <col min="14509" max="14509" width="4.6640625" style="6" customWidth="1"/>
    <col min="14510" max="14510" width="3.6640625" style="6" customWidth="1"/>
    <col min="14511" max="14511" width="5.44140625" style="6" customWidth="1"/>
    <col min="14512" max="14512" width="4.6640625" style="6" customWidth="1"/>
    <col min="14513" max="14515" width="4.109375" style="6" customWidth="1"/>
    <col min="14516" max="14519" width="3.6640625" style="6" customWidth="1"/>
    <col min="14520" max="14520" width="4.6640625" style="6" customWidth="1"/>
    <col min="14521" max="14521" width="5.109375" style="6" customWidth="1"/>
    <col min="14522" max="14522" width="4.5546875" style="6" customWidth="1"/>
    <col min="14523" max="14715" width="9.109375" style="6"/>
    <col min="14716" max="14717" width="4.109375" style="6" customWidth="1"/>
    <col min="14718" max="14732" width="4.6640625" style="6" customWidth="1"/>
    <col min="14733" max="14735" width="3.6640625" style="6" customWidth="1"/>
    <col min="14736" max="14736" width="4.33203125" style="6" customWidth="1"/>
    <col min="14737" max="14748" width="3.6640625" style="6" customWidth="1"/>
    <col min="14749" max="14749" width="5.44140625" style="6" customWidth="1"/>
    <col min="14750" max="14750" width="4.6640625" style="6" customWidth="1"/>
    <col min="14751" max="14751" width="3.6640625" style="6" customWidth="1"/>
    <col min="14752" max="14752" width="5.44140625" style="6" customWidth="1"/>
    <col min="14753" max="14753" width="4.6640625" style="6" customWidth="1"/>
    <col min="14754" max="14754" width="3.6640625" style="6" customWidth="1"/>
    <col min="14755" max="14755" width="5.44140625" style="6" customWidth="1"/>
    <col min="14756" max="14756" width="4.6640625" style="6" customWidth="1"/>
    <col min="14757" max="14757" width="3.6640625" style="6" customWidth="1"/>
    <col min="14758" max="14758" width="5.44140625" style="6" customWidth="1"/>
    <col min="14759" max="14759" width="4.6640625" style="6" customWidth="1"/>
    <col min="14760" max="14760" width="3.6640625" style="6" customWidth="1"/>
    <col min="14761" max="14761" width="5.44140625" style="6" customWidth="1"/>
    <col min="14762" max="14762" width="4.6640625" style="6" customWidth="1"/>
    <col min="14763" max="14763" width="3.6640625" style="6" customWidth="1"/>
    <col min="14764" max="14764" width="5.44140625" style="6" customWidth="1"/>
    <col min="14765" max="14765" width="4.6640625" style="6" customWidth="1"/>
    <col min="14766" max="14766" width="3.6640625" style="6" customWidth="1"/>
    <col min="14767" max="14767" width="5.44140625" style="6" customWidth="1"/>
    <col min="14768" max="14768" width="4.6640625" style="6" customWidth="1"/>
    <col min="14769" max="14771" width="4.109375" style="6" customWidth="1"/>
    <col min="14772" max="14775" width="3.6640625" style="6" customWidth="1"/>
    <col min="14776" max="14776" width="4.6640625" style="6" customWidth="1"/>
    <col min="14777" max="14777" width="5.109375" style="6" customWidth="1"/>
    <col min="14778" max="14778" width="4.5546875" style="6" customWidth="1"/>
    <col min="14779" max="14971" width="9.109375" style="6"/>
    <col min="14972" max="14973" width="4.109375" style="6" customWidth="1"/>
    <col min="14974" max="14988" width="4.6640625" style="6" customWidth="1"/>
    <col min="14989" max="14991" width="3.6640625" style="6" customWidth="1"/>
    <col min="14992" max="14992" width="4.33203125" style="6" customWidth="1"/>
    <col min="14993" max="15004" width="3.6640625" style="6" customWidth="1"/>
    <col min="15005" max="15005" width="5.44140625" style="6" customWidth="1"/>
    <col min="15006" max="15006" width="4.6640625" style="6" customWidth="1"/>
    <col min="15007" max="15007" width="3.6640625" style="6" customWidth="1"/>
    <col min="15008" max="15008" width="5.44140625" style="6" customWidth="1"/>
    <col min="15009" max="15009" width="4.6640625" style="6" customWidth="1"/>
    <col min="15010" max="15010" width="3.6640625" style="6" customWidth="1"/>
    <col min="15011" max="15011" width="5.44140625" style="6" customWidth="1"/>
    <col min="15012" max="15012" width="4.6640625" style="6" customWidth="1"/>
    <col min="15013" max="15013" width="3.6640625" style="6" customWidth="1"/>
    <col min="15014" max="15014" width="5.44140625" style="6" customWidth="1"/>
    <col min="15015" max="15015" width="4.6640625" style="6" customWidth="1"/>
    <col min="15016" max="15016" width="3.6640625" style="6" customWidth="1"/>
    <col min="15017" max="15017" width="5.44140625" style="6" customWidth="1"/>
    <col min="15018" max="15018" width="4.6640625" style="6" customWidth="1"/>
    <col min="15019" max="15019" width="3.6640625" style="6" customWidth="1"/>
    <col min="15020" max="15020" width="5.44140625" style="6" customWidth="1"/>
    <col min="15021" max="15021" width="4.6640625" style="6" customWidth="1"/>
    <col min="15022" max="15022" width="3.6640625" style="6" customWidth="1"/>
    <col min="15023" max="15023" width="5.44140625" style="6" customWidth="1"/>
    <col min="15024" max="15024" width="4.6640625" style="6" customWidth="1"/>
    <col min="15025" max="15027" width="4.109375" style="6" customWidth="1"/>
    <col min="15028" max="15031" width="3.6640625" style="6" customWidth="1"/>
    <col min="15032" max="15032" width="4.6640625" style="6" customWidth="1"/>
    <col min="15033" max="15033" width="5.109375" style="6" customWidth="1"/>
    <col min="15034" max="15034" width="4.5546875" style="6" customWidth="1"/>
    <col min="15035" max="15227" width="9.109375" style="6"/>
    <col min="15228" max="15229" width="4.109375" style="6" customWidth="1"/>
    <col min="15230" max="15244" width="4.6640625" style="6" customWidth="1"/>
    <col min="15245" max="15247" width="3.6640625" style="6" customWidth="1"/>
    <col min="15248" max="15248" width="4.33203125" style="6" customWidth="1"/>
    <col min="15249" max="15260" width="3.6640625" style="6" customWidth="1"/>
    <col min="15261" max="15261" width="5.44140625" style="6" customWidth="1"/>
    <col min="15262" max="15262" width="4.6640625" style="6" customWidth="1"/>
    <col min="15263" max="15263" width="3.6640625" style="6" customWidth="1"/>
    <col min="15264" max="15264" width="5.44140625" style="6" customWidth="1"/>
    <col min="15265" max="15265" width="4.6640625" style="6" customWidth="1"/>
    <col min="15266" max="15266" width="3.6640625" style="6" customWidth="1"/>
    <col min="15267" max="15267" width="5.44140625" style="6" customWidth="1"/>
    <col min="15268" max="15268" width="4.6640625" style="6" customWidth="1"/>
    <col min="15269" max="15269" width="3.6640625" style="6" customWidth="1"/>
    <col min="15270" max="15270" width="5.44140625" style="6" customWidth="1"/>
    <col min="15271" max="15271" width="4.6640625" style="6" customWidth="1"/>
    <col min="15272" max="15272" width="3.6640625" style="6" customWidth="1"/>
    <col min="15273" max="15273" width="5.44140625" style="6" customWidth="1"/>
    <col min="15274" max="15274" width="4.6640625" style="6" customWidth="1"/>
    <col min="15275" max="15275" width="3.6640625" style="6" customWidth="1"/>
    <col min="15276" max="15276" width="5.44140625" style="6" customWidth="1"/>
    <col min="15277" max="15277" width="4.6640625" style="6" customWidth="1"/>
    <col min="15278" max="15278" width="3.6640625" style="6" customWidth="1"/>
    <col min="15279" max="15279" width="5.44140625" style="6" customWidth="1"/>
    <col min="15280" max="15280" width="4.6640625" style="6" customWidth="1"/>
    <col min="15281" max="15283" width="4.109375" style="6" customWidth="1"/>
    <col min="15284" max="15287" width="3.6640625" style="6" customWidth="1"/>
    <col min="15288" max="15288" width="4.6640625" style="6" customWidth="1"/>
    <col min="15289" max="15289" width="5.109375" style="6" customWidth="1"/>
    <col min="15290" max="15290" width="4.5546875" style="6" customWidth="1"/>
    <col min="15291" max="15483" width="9.109375" style="6"/>
    <col min="15484" max="15485" width="4.109375" style="6" customWidth="1"/>
    <col min="15486" max="15500" width="4.6640625" style="6" customWidth="1"/>
    <col min="15501" max="15503" width="3.6640625" style="6" customWidth="1"/>
    <col min="15504" max="15504" width="4.33203125" style="6" customWidth="1"/>
    <col min="15505" max="15516" width="3.6640625" style="6" customWidth="1"/>
    <col min="15517" max="15517" width="5.44140625" style="6" customWidth="1"/>
    <col min="15518" max="15518" width="4.6640625" style="6" customWidth="1"/>
    <col min="15519" max="15519" width="3.6640625" style="6" customWidth="1"/>
    <col min="15520" max="15520" width="5.44140625" style="6" customWidth="1"/>
    <col min="15521" max="15521" width="4.6640625" style="6" customWidth="1"/>
    <col min="15522" max="15522" width="3.6640625" style="6" customWidth="1"/>
    <col min="15523" max="15523" width="5.44140625" style="6" customWidth="1"/>
    <col min="15524" max="15524" width="4.6640625" style="6" customWidth="1"/>
    <col min="15525" max="15525" width="3.6640625" style="6" customWidth="1"/>
    <col min="15526" max="15526" width="5.44140625" style="6" customWidth="1"/>
    <col min="15527" max="15527" width="4.6640625" style="6" customWidth="1"/>
    <col min="15528" max="15528" width="3.6640625" style="6" customWidth="1"/>
    <col min="15529" max="15529" width="5.44140625" style="6" customWidth="1"/>
    <col min="15530" max="15530" width="4.6640625" style="6" customWidth="1"/>
    <col min="15531" max="15531" width="3.6640625" style="6" customWidth="1"/>
    <col min="15532" max="15532" width="5.44140625" style="6" customWidth="1"/>
    <col min="15533" max="15533" width="4.6640625" style="6" customWidth="1"/>
    <col min="15534" max="15534" width="3.6640625" style="6" customWidth="1"/>
    <col min="15535" max="15535" width="5.44140625" style="6" customWidth="1"/>
    <col min="15536" max="15536" width="4.6640625" style="6" customWidth="1"/>
    <col min="15537" max="15539" width="4.109375" style="6" customWidth="1"/>
    <col min="15540" max="15543" width="3.6640625" style="6" customWidth="1"/>
    <col min="15544" max="15544" width="4.6640625" style="6" customWidth="1"/>
    <col min="15545" max="15545" width="5.109375" style="6" customWidth="1"/>
    <col min="15546" max="15546" width="4.5546875" style="6" customWidth="1"/>
    <col min="15547" max="15739" width="9.109375" style="6"/>
    <col min="15740" max="15741" width="4.109375" style="6" customWidth="1"/>
    <col min="15742" max="15756" width="4.6640625" style="6" customWidth="1"/>
    <col min="15757" max="15759" width="3.6640625" style="6" customWidth="1"/>
    <col min="15760" max="15760" width="4.33203125" style="6" customWidth="1"/>
    <col min="15761" max="15772" width="3.6640625" style="6" customWidth="1"/>
    <col min="15773" max="15773" width="5.44140625" style="6" customWidth="1"/>
    <col min="15774" max="15774" width="4.6640625" style="6" customWidth="1"/>
    <col min="15775" max="15775" width="3.6640625" style="6" customWidth="1"/>
    <col min="15776" max="15776" width="5.44140625" style="6" customWidth="1"/>
    <col min="15777" max="15777" width="4.6640625" style="6" customWidth="1"/>
    <col min="15778" max="15778" width="3.6640625" style="6" customWidth="1"/>
    <col min="15779" max="15779" width="5.44140625" style="6" customWidth="1"/>
    <col min="15780" max="15780" width="4.6640625" style="6" customWidth="1"/>
    <col min="15781" max="15781" width="3.6640625" style="6" customWidth="1"/>
    <col min="15782" max="15782" width="5.44140625" style="6" customWidth="1"/>
    <col min="15783" max="15783" width="4.6640625" style="6" customWidth="1"/>
    <col min="15784" max="15784" width="3.6640625" style="6" customWidth="1"/>
    <col min="15785" max="15785" width="5.44140625" style="6" customWidth="1"/>
    <col min="15786" max="15786" width="4.6640625" style="6" customWidth="1"/>
    <col min="15787" max="15787" width="3.6640625" style="6" customWidth="1"/>
    <col min="15788" max="15788" width="5.44140625" style="6" customWidth="1"/>
    <col min="15789" max="15789" width="4.6640625" style="6" customWidth="1"/>
    <col min="15790" max="15790" width="3.6640625" style="6" customWidth="1"/>
    <col min="15791" max="15791" width="5.44140625" style="6" customWidth="1"/>
    <col min="15792" max="15792" width="4.6640625" style="6" customWidth="1"/>
    <col min="15793" max="15795" width="4.109375" style="6" customWidth="1"/>
    <col min="15796" max="15799" width="3.6640625" style="6" customWidth="1"/>
    <col min="15800" max="15800" width="4.6640625" style="6" customWidth="1"/>
    <col min="15801" max="15801" width="5.109375" style="6" customWidth="1"/>
    <col min="15802" max="15802" width="4.5546875" style="6" customWidth="1"/>
    <col min="15803" max="15995" width="9.109375" style="6"/>
    <col min="15996" max="15997" width="4.109375" style="6" customWidth="1"/>
    <col min="15998" max="16012" width="4.6640625" style="6" customWidth="1"/>
    <col min="16013" max="16015" width="3.6640625" style="6" customWidth="1"/>
    <col min="16016" max="16016" width="4.33203125" style="6" customWidth="1"/>
    <col min="16017" max="16028" width="3.6640625" style="6" customWidth="1"/>
    <col min="16029" max="16029" width="5.44140625" style="6" customWidth="1"/>
    <col min="16030" max="16030" width="4.6640625" style="6" customWidth="1"/>
    <col min="16031" max="16031" width="3.6640625" style="6" customWidth="1"/>
    <col min="16032" max="16032" width="5.44140625" style="6" customWidth="1"/>
    <col min="16033" max="16033" width="4.6640625" style="6" customWidth="1"/>
    <col min="16034" max="16034" width="3.6640625" style="6" customWidth="1"/>
    <col min="16035" max="16035" width="5.44140625" style="6" customWidth="1"/>
    <col min="16036" max="16036" width="4.6640625" style="6" customWidth="1"/>
    <col min="16037" max="16037" width="3.6640625" style="6" customWidth="1"/>
    <col min="16038" max="16038" width="5.44140625" style="6" customWidth="1"/>
    <col min="16039" max="16039" width="4.6640625" style="6" customWidth="1"/>
    <col min="16040" max="16040" width="3.6640625" style="6" customWidth="1"/>
    <col min="16041" max="16041" width="5.44140625" style="6" customWidth="1"/>
    <col min="16042" max="16042" width="4.6640625" style="6" customWidth="1"/>
    <col min="16043" max="16043" width="3.6640625" style="6" customWidth="1"/>
    <col min="16044" max="16044" width="5.44140625" style="6" customWidth="1"/>
    <col min="16045" max="16045" width="4.6640625" style="6" customWidth="1"/>
    <col min="16046" max="16046" width="3.6640625" style="6" customWidth="1"/>
    <col min="16047" max="16047" width="5.44140625" style="6" customWidth="1"/>
    <col min="16048" max="16048" width="4.6640625" style="6" customWidth="1"/>
    <col min="16049" max="16051" width="4.109375" style="6" customWidth="1"/>
    <col min="16052" max="16055" width="3.6640625" style="6" customWidth="1"/>
    <col min="16056" max="16056" width="4.6640625" style="6" customWidth="1"/>
    <col min="16057" max="16057" width="5.109375" style="6" customWidth="1"/>
    <col min="16058" max="16058" width="4.5546875" style="6" customWidth="1"/>
    <col min="16059" max="16384" width="9.109375" style="6"/>
  </cols>
  <sheetData>
    <row r="1" spans="1:65" s="9" customFormat="1" ht="30" x14ac:dyDescent="0.4">
      <c r="A1" s="5"/>
      <c r="B1" s="42" t="s">
        <v>49</v>
      </c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683" t="s">
        <v>389</v>
      </c>
      <c r="P1" s="683"/>
      <c r="Q1" s="683"/>
      <c r="R1" s="683"/>
      <c r="S1" s="683"/>
      <c r="T1" s="683"/>
      <c r="U1" s="683"/>
      <c r="V1" s="683"/>
      <c r="W1" s="683"/>
      <c r="X1" s="683"/>
      <c r="Y1" s="683"/>
      <c r="Z1" s="683"/>
      <c r="AA1" s="683"/>
      <c r="AB1" s="683"/>
      <c r="AC1" s="683"/>
      <c r="AD1" s="683"/>
      <c r="AE1" s="683"/>
      <c r="AF1" s="683"/>
      <c r="AG1" s="683"/>
      <c r="AH1" s="683"/>
      <c r="AI1" s="683"/>
      <c r="AJ1" s="683"/>
      <c r="AK1" s="683"/>
      <c r="AL1" s="683"/>
      <c r="AM1" s="683"/>
      <c r="AN1" s="683"/>
      <c r="AO1" s="683"/>
      <c r="AP1" s="683"/>
      <c r="AQ1" s="683"/>
      <c r="AR1" s="683"/>
      <c r="AS1" s="683"/>
      <c r="AT1" s="683"/>
      <c r="AU1" s="683"/>
      <c r="AV1" s="683"/>
      <c r="AW1" s="683"/>
      <c r="AX1" s="683"/>
      <c r="AY1" s="683"/>
      <c r="AZ1" s="39"/>
      <c r="BA1" s="51"/>
      <c r="BB1" s="51"/>
      <c r="BC1" s="39"/>
      <c r="BD1" s="51"/>
      <c r="BE1" s="51"/>
      <c r="BF1" s="51"/>
      <c r="BG1" s="51"/>
      <c r="BH1" s="51"/>
      <c r="BI1" s="39"/>
      <c r="BM1" s="5"/>
    </row>
    <row r="2" spans="1:65" s="9" customFormat="1" ht="30" x14ac:dyDescent="0.5">
      <c r="A2" s="7"/>
      <c r="B2" s="93" t="s">
        <v>77</v>
      </c>
      <c r="C2" s="5"/>
      <c r="D2" s="5"/>
      <c r="E2" s="5"/>
      <c r="F2" s="5"/>
      <c r="G2" s="5"/>
      <c r="H2" s="5"/>
      <c r="I2" s="5"/>
      <c r="J2" s="5"/>
      <c r="K2" s="5"/>
      <c r="L2" s="40"/>
      <c r="M2" s="5"/>
      <c r="N2" s="5"/>
      <c r="O2" s="5"/>
      <c r="Q2" s="5"/>
      <c r="R2" s="49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49"/>
      <c r="AX2" s="48"/>
      <c r="AY2" s="39"/>
      <c r="AZ2" s="39"/>
      <c r="BA2" s="40"/>
      <c r="BB2" s="40"/>
      <c r="BC2" s="39"/>
      <c r="BD2" s="40"/>
      <c r="BE2" s="40"/>
      <c r="BF2" s="40"/>
      <c r="BG2" s="39"/>
      <c r="BH2" s="39"/>
      <c r="BI2" s="39"/>
      <c r="BM2" s="7"/>
    </row>
    <row r="3" spans="1:65" s="57" customFormat="1" ht="26.25" customHeight="1" x14ac:dyDescent="0.45">
      <c r="A3" s="7"/>
      <c r="B3" s="93" t="s">
        <v>78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684" t="s">
        <v>388</v>
      </c>
      <c r="P3" s="684"/>
      <c r="Q3" s="684"/>
      <c r="R3" s="684"/>
      <c r="S3" s="684"/>
      <c r="T3" s="684"/>
      <c r="U3" s="684"/>
      <c r="V3" s="684"/>
      <c r="W3" s="684"/>
      <c r="X3" s="684"/>
      <c r="Y3" s="684"/>
      <c r="Z3" s="684"/>
      <c r="AA3" s="684"/>
      <c r="AB3" s="684"/>
      <c r="AC3" s="684"/>
      <c r="AD3" s="684"/>
      <c r="AE3" s="684"/>
      <c r="AF3" s="684"/>
      <c r="AG3" s="684"/>
      <c r="AH3" s="684"/>
      <c r="AI3" s="684"/>
      <c r="AJ3" s="684"/>
      <c r="AK3" s="684"/>
      <c r="AL3" s="684"/>
      <c r="AM3" s="684"/>
      <c r="AN3" s="684"/>
      <c r="AO3" s="684"/>
      <c r="AP3" s="684"/>
      <c r="AQ3" s="684"/>
      <c r="AR3" s="684"/>
      <c r="AS3" s="684"/>
      <c r="AT3" s="684"/>
      <c r="AU3" s="684"/>
      <c r="AV3" s="684"/>
      <c r="AW3" s="684"/>
      <c r="AX3" s="684"/>
      <c r="AY3" s="684"/>
      <c r="AZ3" s="39"/>
      <c r="BA3" s="40"/>
      <c r="BB3" s="40"/>
      <c r="BC3" s="37" t="s">
        <v>387</v>
      </c>
      <c r="BD3" s="40"/>
      <c r="BE3" s="40"/>
      <c r="BF3" s="40"/>
      <c r="BG3" s="39"/>
      <c r="BH3" s="39"/>
      <c r="BI3" s="39"/>
      <c r="BM3" s="7"/>
    </row>
    <row r="4" spans="1:65" s="9" customFormat="1" ht="25.5" customHeight="1" x14ac:dyDescent="0.4">
      <c r="A4" s="7"/>
      <c r="B4" s="93" t="s">
        <v>79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684"/>
      <c r="P4" s="684"/>
      <c r="Q4" s="684"/>
      <c r="R4" s="684"/>
      <c r="S4" s="684"/>
      <c r="T4" s="684"/>
      <c r="U4" s="684"/>
      <c r="V4" s="684"/>
      <c r="W4" s="684"/>
      <c r="X4" s="684"/>
      <c r="Y4" s="684"/>
      <c r="Z4" s="684"/>
      <c r="AA4" s="684"/>
      <c r="AB4" s="684"/>
      <c r="AC4" s="684"/>
      <c r="AD4" s="684"/>
      <c r="AE4" s="684"/>
      <c r="AF4" s="684"/>
      <c r="AG4" s="684"/>
      <c r="AH4" s="684"/>
      <c r="AI4" s="684"/>
      <c r="AJ4" s="684"/>
      <c r="AK4" s="684"/>
      <c r="AL4" s="684"/>
      <c r="AM4" s="684"/>
      <c r="AN4" s="684"/>
      <c r="AO4" s="684"/>
      <c r="AP4" s="684"/>
      <c r="AQ4" s="684"/>
      <c r="AR4" s="684"/>
      <c r="AS4" s="684"/>
      <c r="AT4" s="684"/>
      <c r="AU4" s="684"/>
      <c r="AV4" s="684"/>
      <c r="AW4" s="684"/>
      <c r="AX4" s="684"/>
      <c r="AY4" s="684"/>
      <c r="AZ4" s="39"/>
      <c r="BA4" s="47"/>
      <c r="BB4" s="40"/>
      <c r="BC4" s="37" t="s">
        <v>386</v>
      </c>
      <c r="BD4" s="40"/>
      <c r="BE4" s="40"/>
      <c r="BF4" s="40"/>
      <c r="BG4" s="39"/>
      <c r="BH4" s="39"/>
      <c r="BI4" s="39"/>
      <c r="BM4" s="7"/>
    </row>
    <row r="5" spans="1:65" s="9" customFormat="1" ht="27" customHeight="1" x14ac:dyDescent="0.5">
      <c r="A5" s="7"/>
      <c r="B5" s="93"/>
      <c r="C5" s="7"/>
      <c r="D5" s="7"/>
      <c r="E5" s="7"/>
      <c r="F5" s="7"/>
      <c r="G5" s="7"/>
      <c r="H5" s="7"/>
      <c r="I5" s="7"/>
      <c r="J5" s="7"/>
      <c r="K5" s="7"/>
      <c r="L5" s="8"/>
      <c r="M5" s="7"/>
      <c r="N5" s="7"/>
      <c r="O5" s="711" t="s">
        <v>443</v>
      </c>
      <c r="P5" s="711"/>
      <c r="Q5" s="711"/>
      <c r="R5" s="711"/>
      <c r="S5" s="711"/>
      <c r="T5" s="711"/>
      <c r="U5" s="711"/>
      <c r="V5" s="711"/>
      <c r="W5" s="711"/>
      <c r="X5" s="711"/>
      <c r="Y5" s="711"/>
      <c r="Z5" s="711"/>
      <c r="AA5" s="711"/>
      <c r="AB5" s="711"/>
      <c r="AC5" s="711"/>
      <c r="AD5" s="711"/>
      <c r="AE5" s="711"/>
      <c r="AF5" s="711"/>
      <c r="AG5" s="711"/>
      <c r="AH5" s="711"/>
      <c r="AI5" s="711"/>
      <c r="AJ5" s="711"/>
      <c r="AK5" s="711"/>
      <c r="AL5" s="711"/>
      <c r="AM5" s="711"/>
      <c r="AN5" s="711"/>
      <c r="AO5" s="711"/>
      <c r="AP5" s="711"/>
      <c r="AQ5" s="711"/>
      <c r="AR5" s="711"/>
      <c r="AS5" s="711"/>
      <c r="AT5" s="711"/>
      <c r="AU5" s="711"/>
      <c r="AV5" s="711"/>
      <c r="AW5" s="711"/>
      <c r="AX5" s="711"/>
      <c r="AY5" s="711"/>
      <c r="BB5" s="45"/>
      <c r="BC5" s="46"/>
      <c r="BD5" s="40"/>
      <c r="BE5" s="40"/>
      <c r="BF5" s="40"/>
      <c r="BG5" s="39"/>
      <c r="BH5" s="39"/>
      <c r="BI5" s="39"/>
      <c r="BM5" s="7"/>
    </row>
    <row r="6" spans="1:65" s="9" customFormat="1" ht="27" customHeight="1" x14ac:dyDescent="0.4">
      <c r="A6" s="7"/>
      <c r="B6" s="93" t="s">
        <v>146</v>
      </c>
      <c r="C6" s="7"/>
      <c r="D6" s="7"/>
      <c r="E6" s="7"/>
      <c r="F6" s="7"/>
      <c r="G6" s="7"/>
      <c r="H6" s="7"/>
      <c r="I6" s="7"/>
      <c r="J6" s="7"/>
      <c r="K6" s="7"/>
      <c r="L6" s="8"/>
      <c r="M6" s="7"/>
      <c r="N6" s="7"/>
      <c r="O6" s="711"/>
      <c r="P6" s="711"/>
      <c r="Q6" s="711"/>
      <c r="R6" s="711"/>
      <c r="S6" s="711"/>
      <c r="T6" s="711"/>
      <c r="U6" s="711"/>
      <c r="V6" s="711"/>
      <c r="W6" s="711"/>
      <c r="X6" s="711"/>
      <c r="Y6" s="711"/>
      <c r="Z6" s="711"/>
      <c r="AA6" s="711"/>
      <c r="AB6" s="711"/>
      <c r="AC6" s="711"/>
      <c r="AD6" s="711"/>
      <c r="AE6" s="711"/>
      <c r="AF6" s="711"/>
      <c r="AG6" s="711"/>
      <c r="AH6" s="711"/>
      <c r="AI6" s="711"/>
      <c r="AJ6" s="711"/>
      <c r="AK6" s="711"/>
      <c r="AL6" s="711"/>
      <c r="AM6" s="711"/>
      <c r="AN6" s="711"/>
      <c r="AO6" s="711"/>
      <c r="AP6" s="711"/>
      <c r="AQ6" s="711"/>
      <c r="AR6" s="711"/>
      <c r="AS6" s="711"/>
      <c r="AT6" s="711"/>
      <c r="AU6" s="711"/>
      <c r="AV6" s="711"/>
      <c r="AW6" s="711"/>
      <c r="AX6" s="711"/>
      <c r="AY6" s="711"/>
      <c r="BB6" s="45"/>
      <c r="BC6" s="41" t="s">
        <v>385</v>
      </c>
      <c r="BD6" s="40"/>
      <c r="BE6" s="40"/>
      <c r="BF6" s="40"/>
      <c r="BG6" s="39"/>
      <c r="BH6" s="39"/>
      <c r="BI6" s="39"/>
      <c r="BM6" s="7"/>
    </row>
    <row r="7" spans="1:65" s="9" customFormat="1" ht="28.2" x14ac:dyDescent="0.5">
      <c r="A7" s="7"/>
      <c r="B7" s="93" t="s">
        <v>145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711"/>
      <c r="P7" s="711"/>
      <c r="Q7" s="711"/>
      <c r="R7" s="711"/>
      <c r="S7" s="711"/>
      <c r="T7" s="711"/>
      <c r="U7" s="711"/>
      <c r="V7" s="711"/>
      <c r="W7" s="711"/>
      <c r="X7" s="711"/>
      <c r="Y7" s="711"/>
      <c r="Z7" s="711"/>
      <c r="AA7" s="711"/>
      <c r="AB7" s="711"/>
      <c r="AC7" s="711"/>
      <c r="AD7" s="711"/>
      <c r="AE7" s="711"/>
      <c r="AF7" s="711"/>
      <c r="AG7" s="711"/>
      <c r="AH7" s="711"/>
      <c r="AI7" s="711"/>
      <c r="AJ7" s="711"/>
      <c r="AK7" s="711"/>
      <c r="AL7" s="711"/>
      <c r="AM7" s="711"/>
      <c r="AN7" s="711"/>
      <c r="AO7" s="711"/>
      <c r="AP7" s="711"/>
      <c r="AQ7" s="711"/>
      <c r="AR7" s="711"/>
      <c r="AS7" s="711"/>
      <c r="AT7" s="711"/>
      <c r="AU7" s="711"/>
      <c r="AV7" s="711"/>
      <c r="AW7" s="711"/>
      <c r="AX7" s="711"/>
      <c r="AY7" s="711"/>
      <c r="BB7" s="45"/>
      <c r="BC7" s="38"/>
      <c r="BD7" s="5"/>
      <c r="BE7" s="5"/>
      <c r="BF7" s="5"/>
      <c r="BG7" s="5"/>
      <c r="BH7" s="5"/>
      <c r="BI7" s="39"/>
      <c r="BM7" s="7"/>
    </row>
    <row r="8" spans="1:65" s="9" customFormat="1" ht="27.6" x14ac:dyDescent="0.4">
      <c r="A8" s="8"/>
      <c r="B8" s="94" t="s">
        <v>104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39"/>
      <c r="R8" s="5"/>
      <c r="S8" s="5"/>
      <c r="T8" s="44"/>
      <c r="U8" s="44"/>
      <c r="V8" s="44"/>
      <c r="W8" s="43"/>
      <c r="X8" s="5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BB8" s="40"/>
      <c r="BC8" s="37" t="s">
        <v>384</v>
      </c>
      <c r="BD8" s="40"/>
      <c r="BE8" s="40"/>
      <c r="BF8" s="40"/>
      <c r="BG8" s="39"/>
      <c r="BH8" s="39"/>
      <c r="BI8" s="39"/>
      <c r="BM8" s="8"/>
    </row>
    <row r="9" spans="1:65" s="53" customFormat="1" ht="25.2" x14ac:dyDescent="0.45">
      <c r="A9" s="52"/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43"/>
      <c r="U9" s="43"/>
      <c r="V9" s="43"/>
      <c r="W9" s="43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</row>
    <row r="10" spans="1:65" s="12" customFormat="1" ht="30" customHeight="1" thickBot="1" x14ac:dyDescent="0.35">
      <c r="A10" s="712" t="s">
        <v>102</v>
      </c>
      <c r="B10" s="712"/>
      <c r="C10" s="712"/>
      <c r="D10" s="712"/>
      <c r="E10" s="712"/>
      <c r="F10" s="712"/>
      <c r="G10" s="712"/>
      <c r="H10" s="712"/>
      <c r="I10" s="712"/>
      <c r="J10" s="712"/>
      <c r="K10" s="712"/>
      <c r="L10" s="712"/>
      <c r="M10" s="712"/>
      <c r="N10" s="712"/>
      <c r="O10" s="712"/>
      <c r="P10" s="712"/>
      <c r="Q10" s="712"/>
      <c r="R10" s="712"/>
      <c r="S10" s="712"/>
      <c r="T10" s="712"/>
      <c r="U10" s="712"/>
      <c r="V10" s="712"/>
      <c r="W10" s="712"/>
      <c r="X10" s="712"/>
      <c r="Y10" s="712"/>
      <c r="Z10" s="712"/>
      <c r="AA10" s="712"/>
      <c r="AB10" s="712"/>
      <c r="AC10" s="712"/>
      <c r="AD10" s="712"/>
      <c r="AE10" s="712"/>
      <c r="AF10" s="712"/>
      <c r="AG10" s="712"/>
      <c r="AH10" s="712"/>
      <c r="AI10" s="712"/>
      <c r="AJ10" s="712"/>
      <c r="AK10" s="712"/>
      <c r="AL10" s="712"/>
      <c r="AM10" s="712"/>
      <c r="AN10" s="712"/>
      <c r="AO10" s="712"/>
      <c r="AP10" s="712"/>
      <c r="AQ10" s="712"/>
      <c r="AR10" s="712"/>
      <c r="AS10" s="712"/>
      <c r="AT10" s="713" t="s">
        <v>383</v>
      </c>
      <c r="AU10" s="713"/>
      <c r="AV10" s="713"/>
      <c r="AW10" s="713"/>
      <c r="AX10" s="713"/>
      <c r="AY10" s="713"/>
      <c r="AZ10" s="713"/>
      <c r="BA10" s="713"/>
      <c r="BB10" s="713"/>
      <c r="BC10" s="713"/>
      <c r="BD10" s="713"/>
      <c r="BE10" s="713"/>
      <c r="BF10" s="713"/>
      <c r="BG10" s="713"/>
      <c r="BH10" s="713"/>
      <c r="BI10" s="713"/>
      <c r="BJ10" s="713"/>
      <c r="BK10" s="713"/>
    </row>
    <row r="11" spans="1:65" s="9" customFormat="1" ht="38.25" customHeight="1" thickTop="1" x14ac:dyDescent="0.3">
      <c r="A11" s="722" t="s">
        <v>50</v>
      </c>
      <c r="B11" s="723"/>
      <c r="C11" s="726" t="s">
        <v>382</v>
      </c>
      <c r="D11" s="706"/>
      <c r="E11" s="706"/>
      <c r="F11" s="706"/>
      <c r="G11" s="100"/>
      <c r="H11" s="706" t="s">
        <v>381</v>
      </c>
      <c r="I11" s="706"/>
      <c r="J11" s="706"/>
      <c r="K11" s="100"/>
      <c r="L11" s="706" t="s">
        <v>380</v>
      </c>
      <c r="M11" s="706"/>
      <c r="N11" s="706"/>
      <c r="O11" s="706"/>
      <c r="P11" s="706" t="s">
        <v>379</v>
      </c>
      <c r="Q11" s="706"/>
      <c r="R11" s="706"/>
      <c r="S11" s="706"/>
      <c r="T11" s="101"/>
      <c r="U11" s="706" t="s">
        <v>378</v>
      </c>
      <c r="V11" s="706"/>
      <c r="W11" s="706"/>
      <c r="X11" s="101"/>
      <c r="Y11" s="706" t="s">
        <v>377</v>
      </c>
      <c r="Z11" s="706"/>
      <c r="AA11" s="706"/>
      <c r="AB11" s="101"/>
      <c r="AC11" s="706" t="s">
        <v>376</v>
      </c>
      <c r="AD11" s="706"/>
      <c r="AE11" s="706"/>
      <c r="AF11" s="706"/>
      <c r="AG11" s="101"/>
      <c r="AH11" s="706" t="s">
        <v>375</v>
      </c>
      <c r="AI11" s="706"/>
      <c r="AJ11" s="706"/>
      <c r="AK11" s="101"/>
      <c r="AL11" s="706" t="s">
        <v>374</v>
      </c>
      <c r="AM11" s="706"/>
      <c r="AN11" s="706"/>
      <c r="AO11" s="706"/>
      <c r="AP11" s="706" t="s">
        <v>373</v>
      </c>
      <c r="AQ11" s="706"/>
      <c r="AR11" s="706"/>
      <c r="AS11" s="706"/>
      <c r="AT11" s="101"/>
      <c r="AU11" s="706" t="s">
        <v>372</v>
      </c>
      <c r="AV11" s="706"/>
      <c r="AW11" s="706"/>
      <c r="AX11" s="101"/>
      <c r="AY11" s="706" t="s">
        <v>371</v>
      </c>
      <c r="AZ11" s="706"/>
      <c r="BA11" s="706"/>
      <c r="BB11" s="746"/>
      <c r="BC11" s="747" t="s">
        <v>370</v>
      </c>
      <c r="BD11" s="692" t="s">
        <v>369</v>
      </c>
      <c r="BE11" s="692" t="s">
        <v>368</v>
      </c>
      <c r="BF11" s="692" t="s">
        <v>367</v>
      </c>
      <c r="BG11" s="689" t="s">
        <v>391</v>
      </c>
      <c r="BH11" s="692" t="s">
        <v>366</v>
      </c>
      <c r="BI11" s="695" t="s">
        <v>365</v>
      </c>
      <c r="BJ11" s="698" t="s">
        <v>17</v>
      </c>
      <c r="BK11" s="699"/>
    </row>
    <row r="12" spans="1:65" s="9" customFormat="1" ht="33.75" customHeight="1" x14ac:dyDescent="0.3">
      <c r="A12" s="724"/>
      <c r="B12" s="725"/>
      <c r="C12" s="102">
        <v>1</v>
      </c>
      <c r="D12" s="103">
        <v>8</v>
      </c>
      <c r="E12" s="103">
        <v>15</v>
      </c>
      <c r="F12" s="103">
        <v>22</v>
      </c>
      <c r="G12" s="103">
        <v>29</v>
      </c>
      <c r="H12" s="103">
        <v>6</v>
      </c>
      <c r="I12" s="103">
        <v>13</v>
      </c>
      <c r="J12" s="103">
        <v>20</v>
      </c>
      <c r="K12" s="103">
        <v>27</v>
      </c>
      <c r="L12" s="103">
        <v>3</v>
      </c>
      <c r="M12" s="103">
        <v>10</v>
      </c>
      <c r="N12" s="103">
        <v>17</v>
      </c>
      <c r="O12" s="103">
        <v>24</v>
      </c>
      <c r="P12" s="103">
        <v>1</v>
      </c>
      <c r="Q12" s="103">
        <v>8</v>
      </c>
      <c r="R12" s="103">
        <v>15</v>
      </c>
      <c r="S12" s="103">
        <v>22</v>
      </c>
      <c r="T12" s="103">
        <v>29</v>
      </c>
      <c r="U12" s="103">
        <v>5</v>
      </c>
      <c r="V12" s="103">
        <v>12</v>
      </c>
      <c r="W12" s="103">
        <v>19</v>
      </c>
      <c r="X12" s="103">
        <v>26</v>
      </c>
      <c r="Y12" s="103">
        <v>2</v>
      </c>
      <c r="Z12" s="103">
        <v>9</v>
      </c>
      <c r="AA12" s="103">
        <v>16</v>
      </c>
      <c r="AB12" s="103">
        <v>23</v>
      </c>
      <c r="AC12" s="103">
        <v>2</v>
      </c>
      <c r="AD12" s="103">
        <v>9</v>
      </c>
      <c r="AE12" s="103">
        <v>16</v>
      </c>
      <c r="AF12" s="103">
        <v>23</v>
      </c>
      <c r="AG12" s="103">
        <v>30</v>
      </c>
      <c r="AH12" s="103">
        <v>6</v>
      </c>
      <c r="AI12" s="103">
        <v>13</v>
      </c>
      <c r="AJ12" s="103">
        <v>20</v>
      </c>
      <c r="AK12" s="103">
        <v>27</v>
      </c>
      <c r="AL12" s="103">
        <v>4</v>
      </c>
      <c r="AM12" s="103">
        <v>11</v>
      </c>
      <c r="AN12" s="103">
        <v>18</v>
      </c>
      <c r="AO12" s="103">
        <v>25</v>
      </c>
      <c r="AP12" s="103">
        <v>1</v>
      </c>
      <c r="AQ12" s="103">
        <v>8</v>
      </c>
      <c r="AR12" s="103">
        <v>15</v>
      </c>
      <c r="AS12" s="103">
        <v>22</v>
      </c>
      <c r="AT12" s="103">
        <v>29</v>
      </c>
      <c r="AU12" s="103">
        <v>6</v>
      </c>
      <c r="AV12" s="103">
        <v>13</v>
      </c>
      <c r="AW12" s="103">
        <v>20</v>
      </c>
      <c r="AX12" s="103">
        <v>27</v>
      </c>
      <c r="AY12" s="103">
        <v>3</v>
      </c>
      <c r="AZ12" s="103">
        <v>10</v>
      </c>
      <c r="BA12" s="103">
        <v>17</v>
      </c>
      <c r="BB12" s="104">
        <v>24</v>
      </c>
      <c r="BC12" s="748"/>
      <c r="BD12" s="693"/>
      <c r="BE12" s="693"/>
      <c r="BF12" s="693"/>
      <c r="BG12" s="690"/>
      <c r="BH12" s="693"/>
      <c r="BI12" s="696"/>
      <c r="BJ12" s="700"/>
      <c r="BK12" s="701"/>
    </row>
    <row r="13" spans="1:65" s="9" customFormat="1" ht="34.5" customHeight="1" x14ac:dyDescent="0.3">
      <c r="A13" s="724"/>
      <c r="B13" s="725"/>
      <c r="C13" s="105">
        <v>7</v>
      </c>
      <c r="D13" s="106">
        <v>14</v>
      </c>
      <c r="E13" s="106">
        <v>21</v>
      </c>
      <c r="F13" s="106">
        <v>28</v>
      </c>
      <c r="G13" s="106">
        <v>5</v>
      </c>
      <c r="H13" s="106">
        <v>12</v>
      </c>
      <c r="I13" s="106">
        <v>19</v>
      </c>
      <c r="J13" s="106">
        <v>26</v>
      </c>
      <c r="K13" s="106">
        <v>2</v>
      </c>
      <c r="L13" s="106">
        <v>9</v>
      </c>
      <c r="M13" s="106">
        <v>16</v>
      </c>
      <c r="N13" s="106">
        <v>23</v>
      </c>
      <c r="O13" s="106">
        <v>30</v>
      </c>
      <c r="P13" s="106">
        <v>7</v>
      </c>
      <c r="Q13" s="106">
        <v>14</v>
      </c>
      <c r="R13" s="106">
        <v>21</v>
      </c>
      <c r="S13" s="106">
        <v>28</v>
      </c>
      <c r="T13" s="106">
        <v>4</v>
      </c>
      <c r="U13" s="106">
        <v>11</v>
      </c>
      <c r="V13" s="106">
        <v>18</v>
      </c>
      <c r="W13" s="106">
        <v>25</v>
      </c>
      <c r="X13" s="106">
        <v>1</v>
      </c>
      <c r="Y13" s="106">
        <v>8</v>
      </c>
      <c r="Z13" s="106">
        <v>15</v>
      </c>
      <c r="AA13" s="106">
        <v>22</v>
      </c>
      <c r="AB13" s="106">
        <v>1</v>
      </c>
      <c r="AC13" s="106">
        <v>8</v>
      </c>
      <c r="AD13" s="106">
        <v>15</v>
      </c>
      <c r="AE13" s="106">
        <v>22</v>
      </c>
      <c r="AF13" s="106">
        <v>29</v>
      </c>
      <c r="AG13" s="106">
        <v>5</v>
      </c>
      <c r="AH13" s="106">
        <v>12</v>
      </c>
      <c r="AI13" s="106">
        <v>19</v>
      </c>
      <c r="AJ13" s="106">
        <v>26</v>
      </c>
      <c r="AK13" s="106">
        <v>3</v>
      </c>
      <c r="AL13" s="106">
        <v>10</v>
      </c>
      <c r="AM13" s="106">
        <v>17</v>
      </c>
      <c r="AN13" s="106">
        <v>24</v>
      </c>
      <c r="AO13" s="106">
        <v>31</v>
      </c>
      <c r="AP13" s="106">
        <v>7</v>
      </c>
      <c r="AQ13" s="106">
        <v>14</v>
      </c>
      <c r="AR13" s="106">
        <v>21</v>
      </c>
      <c r="AS13" s="106">
        <v>28</v>
      </c>
      <c r="AT13" s="106">
        <v>5</v>
      </c>
      <c r="AU13" s="106">
        <v>12</v>
      </c>
      <c r="AV13" s="106">
        <v>19</v>
      </c>
      <c r="AW13" s="106">
        <v>26</v>
      </c>
      <c r="AX13" s="106">
        <v>2</v>
      </c>
      <c r="AY13" s="106">
        <v>9</v>
      </c>
      <c r="AZ13" s="106">
        <v>16</v>
      </c>
      <c r="BA13" s="106">
        <v>23</v>
      </c>
      <c r="BB13" s="107">
        <v>31</v>
      </c>
      <c r="BC13" s="748"/>
      <c r="BD13" s="693"/>
      <c r="BE13" s="693"/>
      <c r="BF13" s="693"/>
      <c r="BG13" s="690"/>
      <c r="BH13" s="693"/>
      <c r="BI13" s="696"/>
      <c r="BJ13" s="700"/>
      <c r="BK13" s="701"/>
    </row>
    <row r="14" spans="1:65" s="9" customFormat="1" ht="33.9" customHeight="1" thickBot="1" x14ac:dyDescent="0.35">
      <c r="A14" s="724"/>
      <c r="B14" s="725"/>
      <c r="C14" s="108">
        <v>1</v>
      </c>
      <c r="D14" s="109">
        <f t="shared" ref="D14:AI14" si="0">C14+1</f>
        <v>2</v>
      </c>
      <c r="E14" s="109">
        <f t="shared" si="0"/>
        <v>3</v>
      </c>
      <c r="F14" s="109">
        <f t="shared" si="0"/>
        <v>4</v>
      </c>
      <c r="G14" s="109">
        <f t="shared" si="0"/>
        <v>5</v>
      </c>
      <c r="H14" s="109">
        <f t="shared" si="0"/>
        <v>6</v>
      </c>
      <c r="I14" s="109">
        <f t="shared" si="0"/>
        <v>7</v>
      </c>
      <c r="J14" s="109">
        <f t="shared" si="0"/>
        <v>8</v>
      </c>
      <c r="K14" s="109">
        <f t="shared" si="0"/>
        <v>9</v>
      </c>
      <c r="L14" s="109">
        <f t="shared" si="0"/>
        <v>10</v>
      </c>
      <c r="M14" s="109">
        <f t="shared" si="0"/>
        <v>11</v>
      </c>
      <c r="N14" s="109">
        <f t="shared" si="0"/>
        <v>12</v>
      </c>
      <c r="O14" s="109">
        <f t="shared" si="0"/>
        <v>13</v>
      </c>
      <c r="P14" s="109">
        <f t="shared" si="0"/>
        <v>14</v>
      </c>
      <c r="Q14" s="109">
        <f t="shared" si="0"/>
        <v>15</v>
      </c>
      <c r="R14" s="109">
        <f t="shared" si="0"/>
        <v>16</v>
      </c>
      <c r="S14" s="109">
        <f t="shared" si="0"/>
        <v>17</v>
      </c>
      <c r="T14" s="109">
        <f t="shared" si="0"/>
        <v>18</v>
      </c>
      <c r="U14" s="109">
        <f t="shared" si="0"/>
        <v>19</v>
      </c>
      <c r="V14" s="109">
        <f t="shared" si="0"/>
        <v>20</v>
      </c>
      <c r="W14" s="109">
        <f t="shared" si="0"/>
        <v>21</v>
      </c>
      <c r="X14" s="109">
        <f t="shared" si="0"/>
        <v>22</v>
      </c>
      <c r="Y14" s="109">
        <f t="shared" si="0"/>
        <v>23</v>
      </c>
      <c r="Z14" s="109">
        <f t="shared" si="0"/>
        <v>24</v>
      </c>
      <c r="AA14" s="109">
        <f t="shared" si="0"/>
        <v>25</v>
      </c>
      <c r="AB14" s="109">
        <f t="shared" si="0"/>
        <v>26</v>
      </c>
      <c r="AC14" s="109">
        <f t="shared" si="0"/>
        <v>27</v>
      </c>
      <c r="AD14" s="109">
        <f t="shared" si="0"/>
        <v>28</v>
      </c>
      <c r="AE14" s="109">
        <f t="shared" si="0"/>
        <v>29</v>
      </c>
      <c r="AF14" s="109">
        <f t="shared" si="0"/>
        <v>30</v>
      </c>
      <c r="AG14" s="109">
        <f t="shared" si="0"/>
        <v>31</v>
      </c>
      <c r="AH14" s="109">
        <f t="shared" si="0"/>
        <v>32</v>
      </c>
      <c r="AI14" s="109">
        <f t="shared" si="0"/>
        <v>33</v>
      </c>
      <c r="AJ14" s="109">
        <f t="shared" ref="AJ14:BB14" si="1">AI14+1</f>
        <v>34</v>
      </c>
      <c r="AK14" s="109">
        <f t="shared" si="1"/>
        <v>35</v>
      </c>
      <c r="AL14" s="109">
        <f t="shared" si="1"/>
        <v>36</v>
      </c>
      <c r="AM14" s="109">
        <f t="shared" si="1"/>
        <v>37</v>
      </c>
      <c r="AN14" s="109">
        <f t="shared" si="1"/>
        <v>38</v>
      </c>
      <c r="AO14" s="109">
        <f t="shared" si="1"/>
        <v>39</v>
      </c>
      <c r="AP14" s="109">
        <f t="shared" si="1"/>
        <v>40</v>
      </c>
      <c r="AQ14" s="109">
        <f t="shared" si="1"/>
        <v>41</v>
      </c>
      <c r="AR14" s="109">
        <f t="shared" si="1"/>
        <v>42</v>
      </c>
      <c r="AS14" s="109">
        <f t="shared" si="1"/>
        <v>43</v>
      </c>
      <c r="AT14" s="109">
        <f t="shared" si="1"/>
        <v>44</v>
      </c>
      <c r="AU14" s="109">
        <f t="shared" si="1"/>
        <v>45</v>
      </c>
      <c r="AV14" s="109">
        <f t="shared" si="1"/>
        <v>46</v>
      </c>
      <c r="AW14" s="109">
        <f t="shared" si="1"/>
        <v>47</v>
      </c>
      <c r="AX14" s="109">
        <f t="shared" si="1"/>
        <v>48</v>
      </c>
      <c r="AY14" s="109">
        <f t="shared" si="1"/>
        <v>49</v>
      </c>
      <c r="AZ14" s="109">
        <f t="shared" si="1"/>
        <v>50</v>
      </c>
      <c r="BA14" s="109">
        <f t="shared" si="1"/>
        <v>51</v>
      </c>
      <c r="BB14" s="110">
        <f t="shared" si="1"/>
        <v>52</v>
      </c>
      <c r="BC14" s="749"/>
      <c r="BD14" s="694"/>
      <c r="BE14" s="694"/>
      <c r="BF14" s="694"/>
      <c r="BG14" s="691"/>
      <c r="BH14" s="694"/>
      <c r="BI14" s="697"/>
      <c r="BJ14" s="702"/>
      <c r="BK14" s="703"/>
    </row>
    <row r="15" spans="1:65" s="9" customFormat="1" ht="30" customHeight="1" thickTop="1" x14ac:dyDescent="0.4">
      <c r="A15" s="685" t="s">
        <v>51</v>
      </c>
      <c r="B15" s="686"/>
      <c r="C15" s="111"/>
      <c r="D15" s="92"/>
      <c r="E15" s="92"/>
      <c r="F15" s="92"/>
      <c r="G15" s="92"/>
      <c r="H15" s="92"/>
      <c r="I15" s="92"/>
      <c r="J15" s="92"/>
      <c r="K15" s="92"/>
      <c r="L15" s="112">
        <v>18</v>
      </c>
      <c r="M15" s="92"/>
      <c r="N15" s="92"/>
      <c r="O15" s="92"/>
      <c r="P15" s="92"/>
      <c r="Q15" s="92"/>
      <c r="R15" s="92"/>
      <c r="S15" s="92"/>
      <c r="T15" s="92"/>
      <c r="U15" s="113" t="s">
        <v>358</v>
      </c>
      <c r="V15" s="113" t="s">
        <v>358</v>
      </c>
      <c r="W15" s="113" t="s">
        <v>358</v>
      </c>
      <c r="X15" s="113" t="s">
        <v>360</v>
      </c>
      <c r="Y15" s="113" t="s">
        <v>360</v>
      </c>
      <c r="Z15" s="92"/>
      <c r="AA15" s="92"/>
      <c r="AB15" s="92"/>
      <c r="AC15" s="92"/>
      <c r="AD15" s="92"/>
      <c r="AE15" s="92"/>
      <c r="AF15" s="92"/>
      <c r="AG15" s="112">
        <v>18</v>
      </c>
      <c r="AH15" s="92"/>
      <c r="AI15" s="92"/>
      <c r="AJ15" s="92"/>
      <c r="AK15" s="92"/>
      <c r="AL15" s="92"/>
      <c r="AM15" s="92"/>
      <c r="AN15" s="114"/>
      <c r="AO15" s="114"/>
      <c r="AP15" s="114"/>
      <c r="AQ15" s="114"/>
      <c r="AR15" s="113" t="s">
        <v>358</v>
      </c>
      <c r="AS15" s="113" t="s">
        <v>358</v>
      </c>
      <c r="AT15" s="113" t="s">
        <v>358</v>
      </c>
      <c r="AU15" s="115" t="s">
        <v>363</v>
      </c>
      <c r="AV15" s="115" t="s">
        <v>363</v>
      </c>
      <c r="AW15" s="113" t="s">
        <v>360</v>
      </c>
      <c r="AX15" s="113" t="s">
        <v>360</v>
      </c>
      <c r="AY15" s="113" t="s">
        <v>360</v>
      </c>
      <c r="AZ15" s="113" t="s">
        <v>360</v>
      </c>
      <c r="BA15" s="113" t="s">
        <v>360</v>
      </c>
      <c r="BB15" s="116" t="s">
        <v>360</v>
      </c>
      <c r="BC15" s="117">
        <f>L15+AG15</f>
        <v>36</v>
      </c>
      <c r="BD15" s="118">
        <v>6</v>
      </c>
      <c r="BE15" s="118">
        <v>2</v>
      </c>
      <c r="BF15" s="118"/>
      <c r="BG15" s="118"/>
      <c r="BH15" s="118"/>
      <c r="BI15" s="119">
        <v>8</v>
      </c>
      <c r="BJ15" s="704">
        <f t="shared" ref="BJ15:BJ20" si="2">SUM(BC15:BI15)</f>
        <v>52</v>
      </c>
      <c r="BK15" s="705"/>
    </row>
    <row r="16" spans="1:65" s="9" customFormat="1" ht="30" customHeight="1" x14ac:dyDescent="0.3">
      <c r="A16" s="685" t="s">
        <v>52</v>
      </c>
      <c r="B16" s="686"/>
      <c r="C16" s="120"/>
      <c r="D16" s="89"/>
      <c r="E16" s="89"/>
      <c r="F16" s="89"/>
      <c r="G16" s="89"/>
      <c r="H16" s="89"/>
      <c r="I16" s="89"/>
      <c r="J16" s="89"/>
      <c r="K16" s="89"/>
      <c r="L16" s="121">
        <v>18</v>
      </c>
      <c r="M16" s="89"/>
      <c r="N16" s="89"/>
      <c r="O16" s="89"/>
      <c r="P16" s="89"/>
      <c r="Q16" s="89"/>
      <c r="R16" s="89"/>
      <c r="S16" s="89"/>
      <c r="T16" s="89"/>
      <c r="U16" s="122" t="s">
        <v>358</v>
      </c>
      <c r="V16" s="122" t="s">
        <v>358</v>
      </c>
      <c r="W16" s="122" t="s">
        <v>358</v>
      </c>
      <c r="X16" s="122" t="s">
        <v>360</v>
      </c>
      <c r="Y16" s="122" t="s">
        <v>360</v>
      </c>
      <c r="Z16" s="89"/>
      <c r="AA16" s="89"/>
      <c r="AB16" s="89"/>
      <c r="AC16" s="89"/>
      <c r="AD16" s="89"/>
      <c r="AE16" s="89"/>
      <c r="AF16" s="89"/>
      <c r="AG16" s="121">
        <v>18</v>
      </c>
      <c r="AH16" s="89"/>
      <c r="AI16" s="89"/>
      <c r="AJ16" s="89"/>
      <c r="AK16" s="89"/>
      <c r="AL16" s="89"/>
      <c r="AM16" s="89"/>
      <c r="AN16" s="89"/>
      <c r="AO16" s="89"/>
      <c r="AP16" s="89"/>
      <c r="AQ16" s="89"/>
      <c r="AR16" s="122" t="s">
        <v>358</v>
      </c>
      <c r="AS16" s="122" t="s">
        <v>358</v>
      </c>
      <c r="AT16" s="122" t="s">
        <v>358</v>
      </c>
      <c r="AU16" s="123" t="s">
        <v>363</v>
      </c>
      <c r="AV16" s="123" t="s">
        <v>363</v>
      </c>
      <c r="AW16" s="124" t="s">
        <v>360</v>
      </c>
      <c r="AX16" s="124" t="s">
        <v>360</v>
      </c>
      <c r="AY16" s="124" t="s">
        <v>360</v>
      </c>
      <c r="AZ16" s="124" t="s">
        <v>360</v>
      </c>
      <c r="BA16" s="124" t="s">
        <v>360</v>
      </c>
      <c r="BB16" s="125" t="s">
        <v>360</v>
      </c>
      <c r="BC16" s="126">
        <f>L16+AG16</f>
        <v>36</v>
      </c>
      <c r="BD16" s="127">
        <v>6</v>
      </c>
      <c r="BE16" s="127">
        <v>2</v>
      </c>
      <c r="BF16" s="127"/>
      <c r="BG16" s="127"/>
      <c r="BH16" s="127"/>
      <c r="BI16" s="128">
        <v>8</v>
      </c>
      <c r="BJ16" s="687">
        <f t="shared" si="2"/>
        <v>52</v>
      </c>
      <c r="BK16" s="688"/>
    </row>
    <row r="17" spans="1:65" s="9" customFormat="1" ht="30" customHeight="1" x14ac:dyDescent="0.3">
      <c r="A17" s="685" t="s">
        <v>53</v>
      </c>
      <c r="B17" s="686"/>
      <c r="C17" s="120"/>
      <c r="D17" s="89"/>
      <c r="E17" s="89"/>
      <c r="F17" s="89"/>
      <c r="G17" s="89"/>
      <c r="H17" s="89"/>
      <c r="I17" s="89"/>
      <c r="J17" s="89"/>
      <c r="K17" s="89"/>
      <c r="L17" s="121">
        <v>18</v>
      </c>
      <c r="M17" s="89"/>
      <c r="N17" s="89"/>
      <c r="O17" s="89"/>
      <c r="P17" s="89"/>
      <c r="Q17" s="89"/>
      <c r="R17" s="89"/>
      <c r="S17" s="89"/>
      <c r="T17" s="89"/>
      <c r="U17" s="122" t="s">
        <v>358</v>
      </c>
      <c r="V17" s="122" t="s">
        <v>358</v>
      </c>
      <c r="W17" s="122" t="s">
        <v>358</v>
      </c>
      <c r="X17" s="122" t="s">
        <v>360</v>
      </c>
      <c r="Y17" s="122" t="s">
        <v>360</v>
      </c>
      <c r="Z17" s="89"/>
      <c r="AA17" s="89"/>
      <c r="AB17" s="89"/>
      <c r="AC17" s="89"/>
      <c r="AD17" s="89"/>
      <c r="AE17" s="89"/>
      <c r="AF17" s="89"/>
      <c r="AG17" s="121">
        <v>18</v>
      </c>
      <c r="AH17" s="89"/>
      <c r="AI17" s="89"/>
      <c r="AJ17" s="89"/>
      <c r="AK17" s="89"/>
      <c r="AL17" s="89"/>
      <c r="AM17" s="89"/>
      <c r="AN17" s="89"/>
      <c r="AO17" s="89"/>
      <c r="AP17" s="89"/>
      <c r="AQ17" s="89"/>
      <c r="AR17" s="122" t="s">
        <v>358</v>
      </c>
      <c r="AS17" s="122" t="s">
        <v>358</v>
      </c>
      <c r="AT17" s="122" t="s">
        <v>358</v>
      </c>
      <c r="AU17" s="123" t="s">
        <v>363</v>
      </c>
      <c r="AV17" s="123" t="s">
        <v>363</v>
      </c>
      <c r="AW17" s="123" t="s">
        <v>363</v>
      </c>
      <c r="AX17" s="123" t="s">
        <v>363</v>
      </c>
      <c r="AY17" s="122" t="s">
        <v>360</v>
      </c>
      <c r="AZ17" s="122" t="s">
        <v>360</v>
      </c>
      <c r="BA17" s="122" t="s">
        <v>360</v>
      </c>
      <c r="BB17" s="125" t="s">
        <v>360</v>
      </c>
      <c r="BC17" s="126">
        <f>L17+AG17</f>
        <v>36</v>
      </c>
      <c r="BD17" s="127">
        <v>6</v>
      </c>
      <c r="BE17" s="127">
        <v>4</v>
      </c>
      <c r="BF17" s="127"/>
      <c r="BG17" s="127"/>
      <c r="BH17" s="127"/>
      <c r="BI17" s="128">
        <v>6</v>
      </c>
      <c r="BJ17" s="687">
        <f t="shared" si="2"/>
        <v>52</v>
      </c>
      <c r="BK17" s="688"/>
    </row>
    <row r="18" spans="1:65" s="9" customFormat="1" ht="30" customHeight="1" x14ac:dyDescent="0.3">
      <c r="A18" s="685" t="s">
        <v>54</v>
      </c>
      <c r="B18" s="686"/>
      <c r="C18" s="120"/>
      <c r="D18" s="89"/>
      <c r="E18" s="89"/>
      <c r="F18" s="89"/>
      <c r="G18" s="89"/>
      <c r="H18" s="89"/>
      <c r="I18" s="89"/>
      <c r="J18" s="89"/>
      <c r="K18" s="89"/>
      <c r="L18" s="121">
        <v>18</v>
      </c>
      <c r="M18" s="89"/>
      <c r="N18" s="89"/>
      <c r="O18" s="89"/>
      <c r="P18" s="89"/>
      <c r="Q18" s="89"/>
      <c r="R18" s="89"/>
      <c r="S18" s="89"/>
      <c r="T18" s="89"/>
      <c r="U18" s="122" t="s">
        <v>358</v>
      </c>
      <c r="V18" s="122" t="s">
        <v>358</v>
      </c>
      <c r="W18" s="122" t="s">
        <v>358</v>
      </c>
      <c r="X18" s="122" t="s">
        <v>360</v>
      </c>
      <c r="Y18" s="122" t="s">
        <v>360</v>
      </c>
      <c r="Z18" s="89"/>
      <c r="AA18" s="89"/>
      <c r="AB18" s="89"/>
      <c r="AC18" s="89"/>
      <c r="AD18" s="89"/>
      <c r="AE18" s="89"/>
      <c r="AF18" s="89"/>
      <c r="AG18" s="121">
        <v>18</v>
      </c>
      <c r="AH18" s="89"/>
      <c r="AI18" s="89"/>
      <c r="AJ18" s="89"/>
      <c r="AK18" s="89"/>
      <c r="AL18" s="89"/>
      <c r="AM18" s="89"/>
      <c r="AN18" s="89"/>
      <c r="AO18" s="89"/>
      <c r="AP18" s="89"/>
      <c r="AQ18" s="89"/>
      <c r="AR18" s="122" t="s">
        <v>358</v>
      </c>
      <c r="AS18" s="122" t="s">
        <v>358</v>
      </c>
      <c r="AT18" s="122" t="s">
        <v>358</v>
      </c>
      <c r="AU18" s="122" t="s">
        <v>356</v>
      </c>
      <c r="AV18" s="122" t="s">
        <v>356</v>
      </c>
      <c r="AW18" s="122" t="s">
        <v>356</v>
      </c>
      <c r="AX18" s="122" t="s">
        <v>356</v>
      </c>
      <c r="AY18" s="122" t="s">
        <v>360</v>
      </c>
      <c r="AZ18" s="122" t="s">
        <v>360</v>
      </c>
      <c r="BA18" s="122" t="s">
        <v>360</v>
      </c>
      <c r="BB18" s="125" t="s">
        <v>360</v>
      </c>
      <c r="BC18" s="126">
        <f>L18+AG18</f>
        <v>36</v>
      </c>
      <c r="BD18" s="127">
        <v>6</v>
      </c>
      <c r="BE18" s="127"/>
      <c r="BF18" s="127">
        <v>4</v>
      </c>
      <c r="BG18" s="127"/>
      <c r="BH18" s="127"/>
      <c r="BI18" s="128">
        <v>6</v>
      </c>
      <c r="BJ18" s="687">
        <f t="shared" si="2"/>
        <v>52</v>
      </c>
      <c r="BK18" s="688"/>
    </row>
    <row r="19" spans="1:65" s="9" customFormat="1" ht="30" customHeight="1" thickBot="1" x14ac:dyDescent="0.35">
      <c r="A19" s="727" t="s">
        <v>147</v>
      </c>
      <c r="B19" s="728"/>
      <c r="C19" s="129"/>
      <c r="D19" s="129"/>
      <c r="E19" s="129"/>
      <c r="F19" s="129"/>
      <c r="G19" s="129"/>
      <c r="H19" s="129"/>
      <c r="I19" s="129"/>
      <c r="J19" s="129"/>
      <c r="K19" s="130"/>
      <c r="L19" s="131">
        <v>18</v>
      </c>
      <c r="M19" s="130"/>
      <c r="N19" s="130"/>
      <c r="O19" s="130"/>
      <c r="P19" s="130"/>
      <c r="Q19" s="130"/>
      <c r="R19" s="130"/>
      <c r="S19" s="130"/>
      <c r="T19" s="130"/>
      <c r="U19" s="129" t="s">
        <v>358</v>
      </c>
      <c r="V19" s="129" t="s">
        <v>358</v>
      </c>
      <c r="W19" s="129" t="s">
        <v>360</v>
      </c>
      <c r="X19" s="129" t="s">
        <v>360</v>
      </c>
      <c r="Y19" s="129" t="s">
        <v>356</v>
      </c>
      <c r="Z19" s="129" t="s">
        <v>356</v>
      </c>
      <c r="AA19" s="129" t="s">
        <v>356</v>
      </c>
      <c r="AB19" s="129" t="s">
        <v>356</v>
      </c>
      <c r="AC19" s="129" t="s">
        <v>356</v>
      </c>
      <c r="AD19" s="129" t="s">
        <v>356</v>
      </c>
      <c r="AE19" s="129" t="s">
        <v>356</v>
      </c>
      <c r="AF19" s="132" t="s">
        <v>361</v>
      </c>
      <c r="AG19" s="132" t="s">
        <v>361</v>
      </c>
      <c r="AH19" s="132" t="s">
        <v>361</v>
      </c>
      <c r="AI19" s="132" t="s">
        <v>361</v>
      </c>
      <c r="AJ19" s="132" t="s">
        <v>361</v>
      </c>
      <c r="AK19" s="132" t="s">
        <v>361</v>
      </c>
      <c r="AL19" s="132" t="s">
        <v>361</v>
      </c>
      <c r="AM19" s="132" t="s">
        <v>361</v>
      </c>
      <c r="AN19" s="132" t="s">
        <v>361</v>
      </c>
      <c r="AO19" s="132" t="s">
        <v>361</v>
      </c>
      <c r="AP19" s="132" t="s">
        <v>361</v>
      </c>
      <c r="AQ19" s="132" t="s">
        <v>361</v>
      </c>
      <c r="AR19" s="132" t="s">
        <v>354</v>
      </c>
      <c r="AS19" s="132" t="s">
        <v>354</v>
      </c>
      <c r="AT19" s="133"/>
      <c r="AU19" s="133"/>
      <c r="AV19" s="134"/>
      <c r="AW19" s="134"/>
      <c r="AX19" s="134"/>
      <c r="AY19" s="134"/>
      <c r="AZ19" s="134"/>
      <c r="BA19" s="134"/>
      <c r="BB19" s="135"/>
      <c r="BC19" s="136">
        <v>18</v>
      </c>
      <c r="BD19" s="137">
        <v>2</v>
      </c>
      <c r="BE19" s="137"/>
      <c r="BF19" s="137">
        <v>7</v>
      </c>
      <c r="BG19" s="137">
        <v>12</v>
      </c>
      <c r="BH19" s="137">
        <v>2</v>
      </c>
      <c r="BI19" s="138">
        <v>2</v>
      </c>
      <c r="BJ19" s="729">
        <f t="shared" si="2"/>
        <v>43</v>
      </c>
      <c r="BK19" s="730"/>
    </row>
    <row r="20" spans="1:65" s="9" customFormat="1" ht="30" customHeight="1" thickTop="1" thickBot="1" x14ac:dyDescent="0.35"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6"/>
      <c r="AH20" s="36"/>
      <c r="AI20" s="36"/>
      <c r="AJ20" s="36"/>
      <c r="AK20" s="36"/>
      <c r="AL20" s="36"/>
      <c r="AM20" s="36"/>
      <c r="AN20" s="36"/>
      <c r="AO20" s="36"/>
      <c r="AP20" s="36"/>
      <c r="AQ20" s="36"/>
      <c r="AR20" s="35"/>
      <c r="AS20" s="35"/>
      <c r="AT20" s="35"/>
      <c r="AU20" s="35"/>
      <c r="AV20" s="35"/>
      <c r="AW20" s="35"/>
      <c r="AX20" s="35"/>
      <c r="AY20" s="35"/>
      <c r="AZ20" s="35"/>
      <c r="BA20" s="35"/>
      <c r="BB20" s="35"/>
      <c r="BC20" s="139">
        <f t="shared" ref="BC20:BI20" si="3">SUM(BC15:BC19)</f>
        <v>162</v>
      </c>
      <c r="BD20" s="140">
        <f t="shared" si="3"/>
        <v>26</v>
      </c>
      <c r="BE20" s="140">
        <f t="shared" si="3"/>
        <v>8</v>
      </c>
      <c r="BF20" s="140">
        <f t="shared" si="3"/>
        <v>11</v>
      </c>
      <c r="BG20" s="140">
        <f t="shared" si="3"/>
        <v>12</v>
      </c>
      <c r="BH20" s="140">
        <f t="shared" si="3"/>
        <v>2</v>
      </c>
      <c r="BI20" s="141">
        <f t="shared" si="3"/>
        <v>30</v>
      </c>
      <c r="BJ20" s="731">
        <f t="shared" si="2"/>
        <v>251</v>
      </c>
      <c r="BK20" s="732"/>
    </row>
    <row r="21" spans="1:65" s="57" customFormat="1" ht="30" customHeight="1" thickTop="1" x14ac:dyDescent="0.45">
      <c r="A21" s="52" t="s">
        <v>55</v>
      </c>
      <c r="B21" s="95"/>
      <c r="C21" s="52"/>
      <c r="D21" s="52"/>
      <c r="E21" s="52"/>
      <c r="F21" s="95"/>
      <c r="G21" s="96"/>
      <c r="H21" s="43" t="s">
        <v>353</v>
      </c>
      <c r="I21" s="52" t="s">
        <v>364</v>
      </c>
      <c r="J21" s="52"/>
      <c r="K21" s="52"/>
      <c r="L21" s="52"/>
      <c r="M21" s="52"/>
      <c r="N21" s="52"/>
      <c r="O21" s="52"/>
      <c r="P21" s="52"/>
      <c r="Q21" s="95"/>
      <c r="R21" s="95"/>
      <c r="S21" s="97" t="s">
        <v>363</v>
      </c>
      <c r="T21" s="43" t="s">
        <v>353</v>
      </c>
      <c r="U21" s="52" t="s">
        <v>362</v>
      </c>
      <c r="V21" s="43"/>
      <c r="W21" s="52"/>
      <c r="X21" s="52"/>
      <c r="Y21" s="52"/>
      <c r="Z21" s="52"/>
      <c r="AA21" s="52"/>
      <c r="AB21" s="52"/>
      <c r="AC21" s="52"/>
      <c r="AD21" s="95"/>
      <c r="AE21" s="95"/>
      <c r="AF21" s="97" t="s">
        <v>361</v>
      </c>
      <c r="AG21" s="43" t="s">
        <v>353</v>
      </c>
      <c r="AH21" s="48" t="s">
        <v>390</v>
      </c>
      <c r="AI21" s="52"/>
      <c r="AJ21" s="52"/>
      <c r="AK21" s="98"/>
      <c r="AL21" s="98"/>
      <c r="AM21" s="98"/>
      <c r="AN21" s="98"/>
      <c r="AO21" s="95"/>
      <c r="AP21" s="95"/>
      <c r="AQ21" s="95"/>
      <c r="AR21" s="95"/>
      <c r="AS21" s="99" t="s">
        <v>360</v>
      </c>
      <c r="AT21" s="43" t="s">
        <v>353</v>
      </c>
      <c r="AU21" s="52" t="s">
        <v>359</v>
      </c>
      <c r="AV21" s="52"/>
      <c r="AW21" s="52"/>
      <c r="AX21" s="52"/>
      <c r="AY21" s="52"/>
      <c r="AZ21" s="52"/>
      <c r="BA21" s="52"/>
      <c r="BB21" s="52"/>
      <c r="BC21" s="52"/>
      <c r="BD21" s="52"/>
      <c r="BE21" s="52"/>
      <c r="BF21" s="39"/>
      <c r="BG21" s="39"/>
      <c r="BH21" s="39"/>
    </row>
    <row r="22" spans="1:65" s="57" customFormat="1" ht="18" customHeight="1" x14ac:dyDescent="0.45">
      <c r="A22" s="52"/>
      <c r="B22" s="95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43"/>
      <c r="T22" s="43"/>
      <c r="U22" s="43"/>
      <c r="V22" s="43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52"/>
      <c r="AJ22" s="52"/>
      <c r="AK22" s="52"/>
      <c r="AL22" s="52"/>
      <c r="AM22" s="52"/>
      <c r="AN22" s="52"/>
      <c r="AO22" s="95"/>
      <c r="AP22" s="95"/>
      <c r="AQ22" s="95"/>
      <c r="AR22" s="95"/>
      <c r="AS22" s="43"/>
      <c r="AT22" s="43"/>
      <c r="AU22" s="52"/>
      <c r="AV22" s="52"/>
      <c r="AW22" s="52"/>
      <c r="AX22" s="52"/>
      <c r="AY22" s="52"/>
      <c r="AZ22" s="52"/>
      <c r="BA22" s="52"/>
      <c r="BB22" s="52"/>
      <c r="BC22" s="52"/>
      <c r="BD22" s="52"/>
      <c r="BE22" s="52"/>
      <c r="BF22" s="39"/>
      <c r="BG22" s="39"/>
      <c r="BH22" s="39"/>
      <c r="BM22" s="52"/>
    </row>
    <row r="23" spans="1:65" s="57" customFormat="1" ht="30" customHeight="1" x14ac:dyDescent="0.45">
      <c r="A23" s="52"/>
      <c r="B23" s="52"/>
      <c r="C23" s="52"/>
      <c r="D23" s="52"/>
      <c r="E23" s="52"/>
      <c r="F23" s="95"/>
      <c r="G23" s="99" t="s">
        <v>358</v>
      </c>
      <c r="H23" s="43" t="s">
        <v>353</v>
      </c>
      <c r="I23" s="52" t="s">
        <v>357</v>
      </c>
      <c r="J23" s="52"/>
      <c r="K23" s="52"/>
      <c r="L23" s="52"/>
      <c r="M23" s="52"/>
      <c r="N23" s="52"/>
      <c r="O23" s="52"/>
      <c r="P23" s="52"/>
      <c r="Q23" s="95"/>
      <c r="R23" s="95"/>
      <c r="S23" s="99" t="s">
        <v>356</v>
      </c>
      <c r="T23" s="43" t="s">
        <v>353</v>
      </c>
      <c r="U23" s="52" t="s">
        <v>355</v>
      </c>
      <c r="V23" s="43"/>
      <c r="W23" s="52"/>
      <c r="X23" s="52"/>
      <c r="Y23" s="52"/>
      <c r="Z23" s="52"/>
      <c r="AA23" s="52"/>
      <c r="AB23" s="52"/>
      <c r="AC23" s="52"/>
      <c r="AD23" s="95"/>
      <c r="AE23" s="95"/>
      <c r="AF23" s="97" t="s">
        <v>354</v>
      </c>
      <c r="AG23" s="43" t="s">
        <v>353</v>
      </c>
      <c r="AH23" s="52" t="s">
        <v>352</v>
      </c>
      <c r="AI23" s="52"/>
      <c r="AJ23" s="52"/>
      <c r="AK23" s="98"/>
      <c r="AL23" s="98"/>
      <c r="AM23" s="98"/>
      <c r="AN23" s="98"/>
      <c r="AO23" s="98"/>
      <c r="AP23" s="98"/>
      <c r="AQ23" s="98"/>
      <c r="AR23" s="98"/>
      <c r="AS23" s="98"/>
      <c r="AT23" s="52"/>
      <c r="AU23" s="52"/>
      <c r="AV23" s="52"/>
      <c r="AW23" s="52"/>
      <c r="AX23" s="52"/>
      <c r="AY23" s="52"/>
      <c r="AZ23" s="52"/>
      <c r="BA23" s="52"/>
      <c r="BB23" s="52"/>
      <c r="BC23" s="52"/>
      <c r="BD23" s="52"/>
      <c r="BE23" s="52"/>
      <c r="BF23" s="39"/>
      <c r="BG23" s="39"/>
      <c r="BH23" s="39"/>
      <c r="BM23" s="52"/>
    </row>
    <row r="24" spans="1:65" s="13" customFormat="1" ht="30" customHeight="1" x14ac:dyDescent="0.35">
      <c r="BM24" s="11"/>
    </row>
    <row r="25" spans="1:65" s="16" customFormat="1" ht="30" customHeight="1" thickBot="1" x14ac:dyDescent="0.5">
      <c r="A25" s="733" t="s">
        <v>103</v>
      </c>
      <c r="B25" s="733"/>
      <c r="C25" s="733"/>
      <c r="D25" s="733"/>
      <c r="E25" s="733"/>
      <c r="F25" s="733"/>
      <c r="G25" s="733"/>
      <c r="H25" s="733"/>
      <c r="I25" s="733"/>
      <c r="J25" s="733"/>
      <c r="K25" s="733"/>
      <c r="L25" s="733"/>
      <c r="M25" s="733"/>
      <c r="N25" s="733"/>
      <c r="O25" s="733"/>
      <c r="P25" s="733"/>
      <c r="Q25" s="733"/>
      <c r="R25" s="733"/>
      <c r="S25" s="733"/>
      <c r="T25" s="733"/>
      <c r="U25" s="733"/>
      <c r="V25" s="733"/>
      <c r="W25" s="733"/>
      <c r="X25" s="733"/>
      <c r="Y25" s="733"/>
      <c r="Z25" s="733"/>
      <c r="AA25" s="733"/>
      <c r="AB25" s="733"/>
      <c r="AC25" s="733"/>
      <c r="AD25" s="733"/>
      <c r="AE25" s="733"/>
      <c r="AF25" s="733"/>
      <c r="AG25" s="733"/>
      <c r="AH25" s="733"/>
      <c r="AI25" s="733"/>
      <c r="AJ25" s="733"/>
      <c r="AK25" s="733"/>
      <c r="AL25" s="733"/>
      <c r="AM25" s="733"/>
      <c r="AN25" s="733"/>
      <c r="AO25" s="733"/>
      <c r="AP25" s="733"/>
      <c r="AQ25" s="733"/>
      <c r="AR25" s="733"/>
      <c r="AS25" s="733"/>
      <c r="AT25" s="733"/>
      <c r="AU25" s="733"/>
      <c r="AV25" s="733"/>
      <c r="AW25" s="733"/>
      <c r="AX25" s="733"/>
      <c r="AY25" s="733"/>
      <c r="AZ25" s="733"/>
      <c r="BA25" s="733"/>
      <c r="BB25" s="733"/>
      <c r="BC25" s="733"/>
      <c r="BD25" s="733"/>
      <c r="BE25" s="733"/>
      <c r="BF25" s="733"/>
      <c r="BG25" s="733"/>
      <c r="BH25" s="733"/>
      <c r="BI25" s="9"/>
    </row>
    <row r="26" spans="1:65" s="9" customFormat="1" ht="27" customHeight="1" thickTop="1" x14ac:dyDescent="0.45">
      <c r="A26" s="566" t="s">
        <v>10</v>
      </c>
      <c r="B26" s="734"/>
      <c r="C26" s="566" t="s">
        <v>11</v>
      </c>
      <c r="D26" s="572"/>
      <c r="E26" s="572"/>
      <c r="F26" s="572"/>
      <c r="G26" s="572"/>
      <c r="H26" s="572"/>
      <c r="I26" s="572"/>
      <c r="J26" s="572"/>
      <c r="K26" s="572"/>
      <c r="L26" s="572"/>
      <c r="M26" s="572"/>
      <c r="N26" s="572"/>
      <c r="O26" s="573"/>
      <c r="P26" s="580" t="s">
        <v>12</v>
      </c>
      <c r="Q26" s="581"/>
      <c r="R26" s="584" t="s">
        <v>13</v>
      </c>
      <c r="S26" s="585"/>
      <c r="T26" s="531" t="s">
        <v>14</v>
      </c>
      <c r="U26" s="532"/>
      <c r="V26" s="532"/>
      <c r="W26" s="532"/>
      <c r="X26" s="532"/>
      <c r="Y26" s="532"/>
      <c r="Z26" s="532"/>
      <c r="AA26" s="532"/>
      <c r="AB26" s="532"/>
      <c r="AC26" s="532"/>
      <c r="AD26" s="532"/>
      <c r="AE26" s="743"/>
      <c r="AF26" s="610" t="s">
        <v>15</v>
      </c>
      <c r="AG26" s="612"/>
      <c r="AH26" s="612"/>
      <c r="AI26" s="612"/>
      <c r="AJ26" s="612"/>
      <c r="AK26" s="612"/>
      <c r="AL26" s="612"/>
      <c r="AM26" s="612"/>
      <c r="AN26" s="612"/>
      <c r="AO26" s="612"/>
      <c r="AP26" s="612"/>
      <c r="AQ26" s="612"/>
      <c r="AR26" s="612"/>
      <c r="AS26" s="612"/>
      <c r="AT26" s="612"/>
      <c r="AU26" s="612"/>
      <c r="AV26" s="612"/>
      <c r="AW26" s="612"/>
      <c r="AX26" s="612"/>
      <c r="AY26" s="612"/>
      <c r="AZ26" s="612"/>
      <c r="BA26" s="612"/>
      <c r="BB26" s="612"/>
      <c r="BC26" s="612"/>
      <c r="BD26" s="612"/>
      <c r="BE26" s="612"/>
      <c r="BF26" s="612"/>
      <c r="BG26" s="744"/>
      <c r="BH26" s="744"/>
      <c r="BI26" s="745"/>
      <c r="BJ26" s="534" t="s">
        <v>16</v>
      </c>
      <c r="BK26" s="535"/>
      <c r="BL26" s="536"/>
    </row>
    <row r="27" spans="1:65" s="9" customFormat="1" ht="27" customHeight="1" x14ac:dyDescent="0.3">
      <c r="A27" s="568"/>
      <c r="B27" s="735"/>
      <c r="C27" s="574"/>
      <c r="D27" s="575"/>
      <c r="E27" s="575"/>
      <c r="F27" s="575"/>
      <c r="G27" s="575"/>
      <c r="H27" s="575"/>
      <c r="I27" s="575"/>
      <c r="J27" s="575"/>
      <c r="K27" s="575"/>
      <c r="L27" s="575"/>
      <c r="M27" s="575"/>
      <c r="N27" s="575"/>
      <c r="O27" s="576"/>
      <c r="P27" s="545"/>
      <c r="Q27" s="582"/>
      <c r="R27" s="586"/>
      <c r="S27" s="546"/>
      <c r="T27" s="543" t="s">
        <v>17</v>
      </c>
      <c r="U27" s="544"/>
      <c r="V27" s="549" t="s">
        <v>18</v>
      </c>
      <c r="W27" s="550"/>
      <c r="X27" s="485" t="s">
        <v>19</v>
      </c>
      <c r="Y27" s="555"/>
      <c r="Z27" s="555"/>
      <c r="AA27" s="555"/>
      <c r="AB27" s="555"/>
      <c r="AC27" s="555"/>
      <c r="AD27" s="555"/>
      <c r="AE27" s="556"/>
      <c r="AF27" s="485" t="s">
        <v>20</v>
      </c>
      <c r="AG27" s="555"/>
      <c r="AH27" s="555"/>
      <c r="AI27" s="555"/>
      <c r="AJ27" s="555"/>
      <c r="AK27" s="486"/>
      <c r="AL27" s="470" t="s">
        <v>21</v>
      </c>
      <c r="AM27" s="555"/>
      <c r="AN27" s="555"/>
      <c r="AO27" s="555"/>
      <c r="AP27" s="555"/>
      <c r="AQ27" s="556"/>
      <c r="AR27" s="485" t="s">
        <v>22</v>
      </c>
      <c r="AS27" s="555"/>
      <c r="AT27" s="555"/>
      <c r="AU27" s="555"/>
      <c r="AV27" s="555"/>
      <c r="AW27" s="486"/>
      <c r="AX27" s="470" t="s">
        <v>23</v>
      </c>
      <c r="AY27" s="555"/>
      <c r="AZ27" s="555"/>
      <c r="BA27" s="555"/>
      <c r="BB27" s="555"/>
      <c r="BC27" s="486"/>
      <c r="BD27" s="272" t="s">
        <v>332</v>
      </c>
      <c r="BE27" s="714"/>
      <c r="BF27" s="714"/>
      <c r="BG27" s="714"/>
      <c r="BH27" s="714"/>
      <c r="BI27" s="715"/>
      <c r="BJ27" s="537"/>
      <c r="BK27" s="538"/>
      <c r="BL27" s="539"/>
    </row>
    <row r="28" spans="1:65" s="9" customFormat="1" ht="27" customHeight="1" x14ac:dyDescent="0.3">
      <c r="A28" s="568"/>
      <c r="B28" s="735"/>
      <c r="C28" s="574"/>
      <c r="D28" s="575"/>
      <c r="E28" s="575"/>
      <c r="F28" s="575"/>
      <c r="G28" s="575"/>
      <c r="H28" s="575"/>
      <c r="I28" s="575"/>
      <c r="J28" s="575"/>
      <c r="K28" s="575"/>
      <c r="L28" s="575"/>
      <c r="M28" s="575"/>
      <c r="N28" s="575"/>
      <c r="O28" s="576"/>
      <c r="P28" s="545"/>
      <c r="Q28" s="582"/>
      <c r="R28" s="586"/>
      <c r="S28" s="546"/>
      <c r="T28" s="545"/>
      <c r="U28" s="546"/>
      <c r="V28" s="551"/>
      <c r="W28" s="552"/>
      <c r="X28" s="590" t="s">
        <v>24</v>
      </c>
      <c r="Y28" s="591"/>
      <c r="Z28" s="707" t="s">
        <v>25</v>
      </c>
      <c r="AA28" s="707"/>
      <c r="AB28" s="707" t="s">
        <v>26</v>
      </c>
      <c r="AC28" s="707"/>
      <c r="AD28" s="595" t="s">
        <v>27</v>
      </c>
      <c r="AE28" s="596"/>
      <c r="AF28" s="528" t="s">
        <v>28</v>
      </c>
      <c r="AG28" s="524"/>
      <c r="AH28" s="525"/>
      <c r="AI28" s="523" t="s">
        <v>29</v>
      </c>
      <c r="AJ28" s="524"/>
      <c r="AK28" s="525"/>
      <c r="AL28" s="526" t="s">
        <v>30</v>
      </c>
      <c r="AM28" s="524"/>
      <c r="AN28" s="527"/>
      <c r="AO28" s="528" t="s">
        <v>31</v>
      </c>
      <c r="AP28" s="524"/>
      <c r="AQ28" s="529"/>
      <c r="AR28" s="528" t="s">
        <v>32</v>
      </c>
      <c r="AS28" s="524"/>
      <c r="AT28" s="525"/>
      <c r="AU28" s="523" t="s">
        <v>33</v>
      </c>
      <c r="AV28" s="524"/>
      <c r="AW28" s="525"/>
      <c r="AX28" s="526" t="s">
        <v>34</v>
      </c>
      <c r="AY28" s="524"/>
      <c r="AZ28" s="527"/>
      <c r="BA28" s="528" t="s">
        <v>35</v>
      </c>
      <c r="BB28" s="524"/>
      <c r="BC28" s="525"/>
      <c r="BD28" s="526" t="s">
        <v>181</v>
      </c>
      <c r="BE28" s="524"/>
      <c r="BF28" s="525"/>
      <c r="BG28" s="523" t="s">
        <v>333</v>
      </c>
      <c r="BH28" s="524"/>
      <c r="BI28" s="529"/>
      <c r="BJ28" s="537"/>
      <c r="BK28" s="538"/>
      <c r="BL28" s="539"/>
    </row>
    <row r="29" spans="1:65" s="9" customFormat="1" ht="27" customHeight="1" x14ac:dyDescent="0.3">
      <c r="A29" s="568"/>
      <c r="B29" s="735"/>
      <c r="C29" s="574"/>
      <c r="D29" s="575"/>
      <c r="E29" s="575"/>
      <c r="F29" s="575"/>
      <c r="G29" s="575"/>
      <c r="H29" s="575"/>
      <c r="I29" s="575"/>
      <c r="J29" s="575"/>
      <c r="K29" s="575"/>
      <c r="L29" s="575"/>
      <c r="M29" s="575"/>
      <c r="N29" s="575"/>
      <c r="O29" s="576"/>
      <c r="P29" s="545"/>
      <c r="Q29" s="582"/>
      <c r="R29" s="586"/>
      <c r="S29" s="546"/>
      <c r="T29" s="545"/>
      <c r="U29" s="546"/>
      <c r="V29" s="551"/>
      <c r="W29" s="552"/>
      <c r="X29" s="586"/>
      <c r="Y29" s="546"/>
      <c r="Z29" s="593"/>
      <c r="AA29" s="593"/>
      <c r="AB29" s="593"/>
      <c r="AC29" s="593"/>
      <c r="AD29" s="597"/>
      <c r="AE29" s="552"/>
      <c r="AF29" s="69">
        <v>18</v>
      </c>
      <c r="AG29" s="716" t="s">
        <v>36</v>
      </c>
      <c r="AH29" s="717"/>
      <c r="AI29" s="70">
        <v>18</v>
      </c>
      <c r="AJ29" s="716" t="s">
        <v>36</v>
      </c>
      <c r="AK29" s="717"/>
      <c r="AL29" s="69">
        <v>18</v>
      </c>
      <c r="AM29" s="716" t="s">
        <v>36</v>
      </c>
      <c r="AN29" s="720"/>
      <c r="AO29" s="60">
        <v>18</v>
      </c>
      <c r="AP29" s="716" t="s">
        <v>36</v>
      </c>
      <c r="AQ29" s="721"/>
      <c r="AR29" s="60">
        <v>18</v>
      </c>
      <c r="AS29" s="716" t="s">
        <v>36</v>
      </c>
      <c r="AT29" s="717"/>
      <c r="AU29" s="70">
        <v>18</v>
      </c>
      <c r="AV29" s="716" t="s">
        <v>36</v>
      </c>
      <c r="AW29" s="717"/>
      <c r="AX29" s="69">
        <v>18</v>
      </c>
      <c r="AY29" s="716" t="s">
        <v>36</v>
      </c>
      <c r="AZ29" s="717"/>
      <c r="BA29" s="70">
        <v>18</v>
      </c>
      <c r="BB29" s="716" t="s">
        <v>36</v>
      </c>
      <c r="BC29" s="717"/>
      <c r="BD29" s="69">
        <v>18</v>
      </c>
      <c r="BE29" s="716" t="s">
        <v>36</v>
      </c>
      <c r="BF29" s="717"/>
      <c r="BG29" s="70"/>
      <c r="BH29" s="716"/>
      <c r="BI29" s="721"/>
      <c r="BJ29" s="537"/>
      <c r="BK29" s="538"/>
      <c r="BL29" s="539"/>
    </row>
    <row r="30" spans="1:65" s="9" customFormat="1" ht="99.75" customHeight="1" thickBot="1" x14ac:dyDescent="0.35">
      <c r="A30" s="736"/>
      <c r="B30" s="737"/>
      <c r="C30" s="738"/>
      <c r="D30" s="739"/>
      <c r="E30" s="739"/>
      <c r="F30" s="739"/>
      <c r="G30" s="739"/>
      <c r="H30" s="739"/>
      <c r="I30" s="739"/>
      <c r="J30" s="739"/>
      <c r="K30" s="739"/>
      <c r="L30" s="739"/>
      <c r="M30" s="739"/>
      <c r="N30" s="739"/>
      <c r="O30" s="740"/>
      <c r="P30" s="741"/>
      <c r="Q30" s="742"/>
      <c r="R30" s="718"/>
      <c r="S30" s="719"/>
      <c r="T30" s="547"/>
      <c r="U30" s="548"/>
      <c r="V30" s="553"/>
      <c r="W30" s="554"/>
      <c r="X30" s="718"/>
      <c r="Y30" s="719"/>
      <c r="Z30" s="708"/>
      <c r="AA30" s="708"/>
      <c r="AB30" s="708"/>
      <c r="AC30" s="708"/>
      <c r="AD30" s="709"/>
      <c r="AE30" s="710"/>
      <c r="AF30" s="219" t="s">
        <v>37</v>
      </c>
      <c r="AG30" s="220" t="s">
        <v>76</v>
      </c>
      <c r="AH30" s="221" t="s">
        <v>75</v>
      </c>
      <c r="AI30" s="222" t="s">
        <v>37</v>
      </c>
      <c r="AJ30" s="220" t="s">
        <v>76</v>
      </c>
      <c r="AK30" s="221" t="s">
        <v>75</v>
      </c>
      <c r="AL30" s="223" t="s">
        <v>37</v>
      </c>
      <c r="AM30" s="220" t="s">
        <v>76</v>
      </c>
      <c r="AN30" s="224" t="s">
        <v>75</v>
      </c>
      <c r="AO30" s="219" t="s">
        <v>37</v>
      </c>
      <c r="AP30" s="220" t="s">
        <v>76</v>
      </c>
      <c r="AQ30" s="225" t="s">
        <v>75</v>
      </c>
      <c r="AR30" s="219" t="s">
        <v>37</v>
      </c>
      <c r="AS30" s="220" t="s">
        <v>76</v>
      </c>
      <c r="AT30" s="221" t="s">
        <v>75</v>
      </c>
      <c r="AU30" s="222" t="s">
        <v>37</v>
      </c>
      <c r="AV30" s="220" t="s">
        <v>76</v>
      </c>
      <c r="AW30" s="221" t="s">
        <v>75</v>
      </c>
      <c r="AX30" s="223" t="s">
        <v>37</v>
      </c>
      <c r="AY30" s="220" t="s">
        <v>76</v>
      </c>
      <c r="AZ30" s="224" t="s">
        <v>75</v>
      </c>
      <c r="BA30" s="219" t="s">
        <v>37</v>
      </c>
      <c r="BB30" s="220" t="s">
        <v>76</v>
      </c>
      <c r="BC30" s="221" t="s">
        <v>75</v>
      </c>
      <c r="BD30" s="223" t="s">
        <v>37</v>
      </c>
      <c r="BE30" s="220" t="s">
        <v>76</v>
      </c>
      <c r="BF30" s="221" t="s">
        <v>75</v>
      </c>
      <c r="BG30" s="215" t="s">
        <v>37</v>
      </c>
      <c r="BH30" s="214" t="s">
        <v>76</v>
      </c>
      <c r="BI30" s="218" t="s">
        <v>75</v>
      </c>
      <c r="BJ30" s="540"/>
      <c r="BK30" s="541"/>
      <c r="BL30" s="542"/>
    </row>
    <row r="31" spans="1:65" s="9" customFormat="1" ht="27" customHeight="1" thickTop="1" thickBot="1" x14ac:dyDescent="0.35">
      <c r="A31" s="634">
        <v>1</v>
      </c>
      <c r="B31" s="635"/>
      <c r="C31" s="636" t="s">
        <v>0</v>
      </c>
      <c r="D31" s="637"/>
      <c r="E31" s="637"/>
      <c r="F31" s="637"/>
      <c r="G31" s="637"/>
      <c r="H31" s="637"/>
      <c r="I31" s="637"/>
      <c r="J31" s="637"/>
      <c r="K31" s="637"/>
      <c r="L31" s="637"/>
      <c r="M31" s="637"/>
      <c r="N31" s="637"/>
      <c r="O31" s="638"/>
      <c r="P31" s="639"/>
      <c r="Q31" s="640"/>
      <c r="R31" s="641"/>
      <c r="S31" s="642"/>
      <c r="T31" s="621">
        <f>SUM(T32:U63)</f>
        <v>5138</v>
      </c>
      <c r="U31" s="624"/>
      <c r="V31" s="621">
        <f>SUM(V32:W63)</f>
        <v>2610</v>
      </c>
      <c r="W31" s="622"/>
      <c r="X31" s="623">
        <f>SUM(X32:Y63)</f>
        <v>1072</v>
      </c>
      <c r="Y31" s="624"/>
      <c r="Z31" s="625">
        <f>SUM(Z32:AA63)</f>
        <v>766</v>
      </c>
      <c r="AA31" s="626"/>
      <c r="AB31" s="625">
        <f>SUM(AB32:AC63)</f>
        <v>710</v>
      </c>
      <c r="AC31" s="626"/>
      <c r="AD31" s="623">
        <f>SUM(AD32:AE63)</f>
        <v>62</v>
      </c>
      <c r="AE31" s="624"/>
      <c r="AF31" s="142">
        <f t="shared" ref="AF31:BI31" si="4">SUM(AF32:AF63)</f>
        <v>864</v>
      </c>
      <c r="AG31" s="143">
        <f t="shared" si="4"/>
        <v>450</v>
      </c>
      <c r="AH31" s="144">
        <f t="shared" si="4"/>
        <v>24</v>
      </c>
      <c r="AI31" s="145">
        <f t="shared" si="4"/>
        <v>972</v>
      </c>
      <c r="AJ31" s="143">
        <f t="shared" si="4"/>
        <v>450</v>
      </c>
      <c r="AK31" s="146">
        <f t="shared" si="4"/>
        <v>27</v>
      </c>
      <c r="AL31" s="143">
        <f t="shared" si="4"/>
        <v>864</v>
      </c>
      <c r="AM31" s="143">
        <f t="shared" si="4"/>
        <v>450</v>
      </c>
      <c r="AN31" s="147">
        <f t="shared" si="4"/>
        <v>24</v>
      </c>
      <c r="AO31" s="143">
        <f t="shared" si="4"/>
        <v>936</v>
      </c>
      <c r="AP31" s="143">
        <f t="shared" si="4"/>
        <v>486</v>
      </c>
      <c r="AQ31" s="144">
        <f t="shared" si="4"/>
        <v>26</v>
      </c>
      <c r="AR31" s="142">
        <f t="shared" si="4"/>
        <v>436</v>
      </c>
      <c r="AS31" s="143">
        <f t="shared" si="4"/>
        <v>216</v>
      </c>
      <c r="AT31" s="144">
        <f t="shared" si="4"/>
        <v>12</v>
      </c>
      <c r="AU31" s="145">
        <f t="shared" si="4"/>
        <v>426</v>
      </c>
      <c r="AV31" s="143">
        <f t="shared" si="4"/>
        <v>234</v>
      </c>
      <c r="AW31" s="146">
        <f t="shared" si="4"/>
        <v>12</v>
      </c>
      <c r="AX31" s="143">
        <f t="shared" si="4"/>
        <v>396</v>
      </c>
      <c r="AY31" s="143">
        <f t="shared" si="4"/>
        <v>198</v>
      </c>
      <c r="AZ31" s="147">
        <f t="shared" si="4"/>
        <v>11</v>
      </c>
      <c r="BA31" s="143">
        <f t="shared" si="4"/>
        <v>148</v>
      </c>
      <c r="BB31" s="143">
        <f t="shared" si="4"/>
        <v>72</v>
      </c>
      <c r="BC31" s="146">
        <f t="shared" si="4"/>
        <v>4</v>
      </c>
      <c r="BD31" s="143">
        <f t="shared" si="4"/>
        <v>96</v>
      </c>
      <c r="BE31" s="143">
        <f t="shared" si="4"/>
        <v>54</v>
      </c>
      <c r="BF31" s="147">
        <f t="shared" si="4"/>
        <v>3</v>
      </c>
      <c r="BG31" s="143">
        <f t="shared" si="4"/>
        <v>0</v>
      </c>
      <c r="BH31" s="143">
        <f t="shared" si="4"/>
        <v>0</v>
      </c>
      <c r="BI31" s="144">
        <f t="shared" si="4"/>
        <v>0</v>
      </c>
      <c r="BJ31" s="627">
        <f>AH31+AK31+AN31+AQ31+AT31+AW31+AZ31+BC31+BF31+BI31</f>
        <v>143</v>
      </c>
      <c r="BK31" s="628"/>
      <c r="BL31" s="629"/>
    </row>
    <row r="32" spans="1:65" s="9" customFormat="1" ht="27" customHeight="1" thickTop="1" x14ac:dyDescent="0.3">
      <c r="A32" s="608" t="s">
        <v>64</v>
      </c>
      <c r="B32" s="609"/>
      <c r="C32" s="514" t="s">
        <v>1</v>
      </c>
      <c r="D32" s="515"/>
      <c r="E32" s="515"/>
      <c r="F32" s="515"/>
      <c r="G32" s="515"/>
      <c r="H32" s="515"/>
      <c r="I32" s="515"/>
      <c r="J32" s="515"/>
      <c r="K32" s="515"/>
      <c r="L32" s="515"/>
      <c r="M32" s="515"/>
      <c r="N32" s="515"/>
      <c r="O32" s="516"/>
      <c r="P32" s="610"/>
      <c r="Q32" s="611"/>
      <c r="R32" s="612"/>
      <c r="S32" s="613"/>
      <c r="T32" s="521">
        <f>AF32+AI32+AL32+AO32+AR32+AU32+BD32+AX32+BA32</f>
        <v>0</v>
      </c>
      <c r="U32" s="522"/>
      <c r="V32" s="681">
        <f t="shared" ref="V32:V51" si="5">SUM(X32:AE32)</f>
        <v>0</v>
      </c>
      <c r="W32" s="682"/>
      <c r="X32" s="559">
        <f>SUM(Z32:AG32)</f>
        <v>0</v>
      </c>
      <c r="Y32" s="560"/>
      <c r="Z32" s="561">
        <f>SUM(AB32:AI32)</f>
        <v>0</v>
      </c>
      <c r="AA32" s="561"/>
      <c r="AB32" s="561">
        <f>SUM(AD32:AK32)</f>
        <v>0</v>
      </c>
      <c r="AC32" s="561"/>
      <c r="AD32" s="559">
        <f>SUM(AF32:AM32)</f>
        <v>0</v>
      </c>
      <c r="AE32" s="562"/>
      <c r="AF32" s="148">
        <f>AH32*36</f>
        <v>0</v>
      </c>
      <c r="AG32" s="149"/>
      <c r="AH32" s="150"/>
      <c r="AI32" s="151">
        <f>AK32*36</f>
        <v>0</v>
      </c>
      <c r="AJ32" s="149"/>
      <c r="AK32" s="150"/>
      <c r="AL32" s="152">
        <f>AN32*36</f>
        <v>0</v>
      </c>
      <c r="AM32" s="149"/>
      <c r="AN32" s="153"/>
      <c r="AO32" s="154">
        <f>AQ32*36</f>
        <v>0</v>
      </c>
      <c r="AP32" s="149"/>
      <c r="AQ32" s="155"/>
      <c r="AR32" s="154">
        <f>AT32*36</f>
        <v>0</v>
      </c>
      <c r="AS32" s="149"/>
      <c r="AT32" s="150"/>
      <c r="AU32" s="151">
        <f t="shared" ref="AU32:AU63" si="6">AW32*36</f>
        <v>0</v>
      </c>
      <c r="AV32" s="149"/>
      <c r="AW32" s="150"/>
      <c r="AX32" s="152">
        <f t="shared" ref="AX32:AX36" si="7">AZ32*36</f>
        <v>0</v>
      </c>
      <c r="AY32" s="149"/>
      <c r="AZ32" s="153"/>
      <c r="BA32" s="154">
        <f>BC32*36</f>
        <v>0</v>
      </c>
      <c r="BB32" s="149"/>
      <c r="BC32" s="155"/>
      <c r="BD32" s="152">
        <f t="shared" ref="BD32:BD62" si="8">BF32*36</f>
        <v>0</v>
      </c>
      <c r="BE32" s="149"/>
      <c r="BF32" s="150"/>
      <c r="BG32" s="156">
        <f t="shared" ref="BG32:BG36" si="9">BI32*36</f>
        <v>0</v>
      </c>
      <c r="BH32" s="157"/>
      <c r="BI32" s="158"/>
      <c r="BJ32" s="678"/>
      <c r="BK32" s="679"/>
      <c r="BL32" s="680"/>
    </row>
    <row r="33" spans="1:65" s="9" customFormat="1" ht="27" customHeight="1" x14ac:dyDescent="0.3">
      <c r="A33" s="458" t="s">
        <v>63</v>
      </c>
      <c r="B33" s="588"/>
      <c r="C33" s="467" t="s">
        <v>93</v>
      </c>
      <c r="D33" s="468"/>
      <c r="E33" s="468"/>
      <c r="F33" s="468"/>
      <c r="G33" s="468"/>
      <c r="H33" s="468"/>
      <c r="I33" s="468"/>
      <c r="J33" s="468"/>
      <c r="K33" s="468"/>
      <c r="L33" s="468"/>
      <c r="M33" s="468"/>
      <c r="N33" s="468"/>
      <c r="O33" s="469"/>
      <c r="P33" s="470">
        <v>2</v>
      </c>
      <c r="Q33" s="471"/>
      <c r="R33" s="270"/>
      <c r="S33" s="271"/>
      <c r="T33" s="503">
        <f>AF33+AI33+AL33+AO33+AR33+AU33+BD33+AX33+BA33</f>
        <v>108</v>
      </c>
      <c r="U33" s="504"/>
      <c r="V33" s="600">
        <f t="shared" si="5"/>
        <v>54</v>
      </c>
      <c r="W33" s="601"/>
      <c r="X33" s="463">
        <v>34</v>
      </c>
      <c r="Y33" s="464"/>
      <c r="Z33" s="465"/>
      <c r="AA33" s="465"/>
      <c r="AB33" s="465"/>
      <c r="AC33" s="465"/>
      <c r="AD33" s="463">
        <v>20</v>
      </c>
      <c r="AE33" s="466"/>
      <c r="AF33" s="159">
        <f>AH33*36</f>
        <v>0</v>
      </c>
      <c r="AG33" s="160"/>
      <c r="AH33" s="161"/>
      <c r="AI33" s="162">
        <f>AK33*36</f>
        <v>108</v>
      </c>
      <c r="AJ33" s="160">
        <f>V33</f>
        <v>54</v>
      </c>
      <c r="AK33" s="161">
        <v>3</v>
      </c>
      <c r="AL33" s="163">
        <f>AN33*36</f>
        <v>0</v>
      </c>
      <c r="AM33" s="160"/>
      <c r="AN33" s="164"/>
      <c r="AO33" s="159">
        <f>AQ33*36</f>
        <v>0</v>
      </c>
      <c r="AP33" s="160"/>
      <c r="AQ33" s="165"/>
      <c r="AR33" s="159">
        <f>AT33*36</f>
        <v>0</v>
      </c>
      <c r="AS33" s="160"/>
      <c r="AT33" s="161"/>
      <c r="AU33" s="162">
        <f t="shared" si="6"/>
        <v>0</v>
      </c>
      <c r="AV33" s="160"/>
      <c r="AW33" s="161"/>
      <c r="AX33" s="163">
        <f t="shared" si="7"/>
        <v>0</v>
      </c>
      <c r="AY33" s="160"/>
      <c r="AZ33" s="164"/>
      <c r="BA33" s="159">
        <f>BC33*36</f>
        <v>0</v>
      </c>
      <c r="BB33" s="160"/>
      <c r="BC33" s="165"/>
      <c r="BD33" s="163">
        <f t="shared" si="8"/>
        <v>0</v>
      </c>
      <c r="BE33" s="160"/>
      <c r="BF33" s="161"/>
      <c r="BG33" s="162">
        <f t="shared" si="9"/>
        <v>0</v>
      </c>
      <c r="BH33" s="160"/>
      <c r="BI33" s="164"/>
      <c r="BJ33" s="455" t="s">
        <v>127</v>
      </c>
      <c r="BK33" s="456"/>
      <c r="BL33" s="457"/>
    </row>
    <row r="34" spans="1:65" s="9" customFormat="1" ht="27" customHeight="1" x14ac:dyDescent="0.3">
      <c r="A34" s="458" t="s">
        <v>65</v>
      </c>
      <c r="B34" s="588"/>
      <c r="C34" s="467" t="s">
        <v>94</v>
      </c>
      <c r="D34" s="468"/>
      <c r="E34" s="468"/>
      <c r="F34" s="468"/>
      <c r="G34" s="468"/>
      <c r="H34" s="468"/>
      <c r="I34" s="468"/>
      <c r="J34" s="468"/>
      <c r="K34" s="468"/>
      <c r="L34" s="468"/>
      <c r="M34" s="468"/>
      <c r="N34" s="468"/>
      <c r="O34" s="469"/>
      <c r="P34" s="470">
        <v>3</v>
      </c>
      <c r="Q34" s="471"/>
      <c r="R34" s="270"/>
      <c r="S34" s="271"/>
      <c r="T34" s="503">
        <f t="shared" ref="T34:T37" si="10">AF34+AI34+AL34+AO34+AR34+AU34+BD34+AX34+BA34</f>
        <v>108</v>
      </c>
      <c r="U34" s="504"/>
      <c r="V34" s="600">
        <f t="shared" si="5"/>
        <v>54</v>
      </c>
      <c r="W34" s="601"/>
      <c r="X34" s="463">
        <v>36</v>
      </c>
      <c r="Y34" s="464"/>
      <c r="Z34" s="465"/>
      <c r="AA34" s="465"/>
      <c r="AB34" s="465"/>
      <c r="AC34" s="465"/>
      <c r="AD34" s="463">
        <v>18</v>
      </c>
      <c r="AE34" s="466"/>
      <c r="AF34" s="159">
        <f t="shared" ref="AF34:AF63" si="11">AH34*36</f>
        <v>0</v>
      </c>
      <c r="AG34" s="160"/>
      <c r="AH34" s="161"/>
      <c r="AI34" s="162">
        <f t="shared" ref="AI34:AI63" si="12">AK34*36</f>
        <v>0</v>
      </c>
      <c r="AJ34" s="160"/>
      <c r="AK34" s="161"/>
      <c r="AL34" s="163">
        <f t="shared" ref="AL34:AL63" si="13">AN34*36</f>
        <v>108</v>
      </c>
      <c r="AM34" s="160">
        <f>V34</f>
        <v>54</v>
      </c>
      <c r="AN34" s="164">
        <v>3</v>
      </c>
      <c r="AO34" s="159">
        <f t="shared" ref="AO34:AO63" si="14">AQ34*36</f>
        <v>0</v>
      </c>
      <c r="AP34" s="160"/>
      <c r="AQ34" s="165"/>
      <c r="AR34" s="159">
        <f t="shared" ref="AR34:AR63" si="15">AT34*36</f>
        <v>0</v>
      </c>
      <c r="AS34" s="160"/>
      <c r="AT34" s="161"/>
      <c r="AU34" s="162">
        <f t="shared" si="6"/>
        <v>0</v>
      </c>
      <c r="AV34" s="160"/>
      <c r="AW34" s="161"/>
      <c r="AX34" s="163">
        <f t="shared" si="7"/>
        <v>0</v>
      </c>
      <c r="AY34" s="160"/>
      <c r="AZ34" s="164"/>
      <c r="BA34" s="159">
        <f t="shared" ref="BA34:BA36" si="16">BC34*36</f>
        <v>0</v>
      </c>
      <c r="BB34" s="160"/>
      <c r="BC34" s="165"/>
      <c r="BD34" s="163">
        <f t="shared" si="8"/>
        <v>0</v>
      </c>
      <c r="BE34" s="160"/>
      <c r="BF34" s="161"/>
      <c r="BG34" s="162">
        <f t="shared" si="9"/>
        <v>0</v>
      </c>
      <c r="BH34" s="160"/>
      <c r="BI34" s="164"/>
      <c r="BJ34" s="455" t="s">
        <v>129</v>
      </c>
      <c r="BK34" s="456"/>
      <c r="BL34" s="457"/>
    </row>
    <row r="35" spans="1:65" s="9" customFormat="1" ht="27" customHeight="1" x14ac:dyDescent="0.3">
      <c r="A35" s="458" t="s">
        <v>66</v>
      </c>
      <c r="B35" s="588"/>
      <c r="C35" s="467" t="s">
        <v>2</v>
      </c>
      <c r="D35" s="468"/>
      <c r="E35" s="468"/>
      <c r="F35" s="468"/>
      <c r="G35" s="468"/>
      <c r="H35" s="468"/>
      <c r="I35" s="468"/>
      <c r="J35" s="468"/>
      <c r="K35" s="468"/>
      <c r="L35" s="468"/>
      <c r="M35" s="468"/>
      <c r="N35" s="468"/>
      <c r="O35" s="469"/>
      <c r="P35" s="470">
        <v>4</v>
      </c>
      <c r="Q35" s="471"/>
      <c r="R35" s="270"/>
      <c r="S35" s="271"/>
      <c r="T35" s="503">
        <f t="shared" si="10"/>
        <v>108</v>
      </c>
      <c r="U35" s="504"/>
      <c r="V35" s="600">
        <f t="shared" si="5"/>
        <v>54</v>
      </c>
      <c r="W35" s="601"/>
      <c r="X35" s="463">
        <v>30</v>
      </c>
      <c r="Y35" s="464"/>
      <c r="Z35" s="465"/>
      <c r="AA35" s="465"/>
      <c r="AB35" s="465"/>
      <c r="AC35" s="465"/>
      <c r="AD35" s="463">
        <v>24</v>
      </c>
      <c r="AE35" s="466"/>
      <c r="AF35" s="159">
        <f t="shared" si="11"/>
        <v>0</v>
      </c>
      <c r="AG35" s="160"/>
      <c r="AH35" s="161"/>
      <c r="AI35" s="162">
        <f t="shared" si="12"/>
        <v>0</v>
      </c>
      <c r="AJ35" s="160"/>
      <c r="AK35" s="161"/>
      <c r="AL35" s="163"/>
      <c r="AM35" s="160"/>
      <c r="AN35" s="164"/>
      <c r="AO35" s="159">
        <f t="shared" si="14"/>
        <v>108</v>
      </c>
      <c r="AP35" s="160">
        <f>V35</f>
        <v>54</v>
      </c>
      <c r="AQ35" s="165">
        <v>3</v>
      </c>
      <c r="AR35" s="159">
        <f t="shared" si="15"/>
        <v>0</v>
      </c>
      <c r="AS35" s="160"/>
      <c r="AT35" s="161"/>
      <c r="AU35" s="162">
        <f t="shared" si="6"/>
        <v>0</v>
      </c>
      <c r="AV35" s="160"/>
      <c r="AW35" s="161"/>
      <c r="AX35" s="163">
        <f t="shared" si="7"/>
        <v>0</v>
      </c>
      <c r="AY35" s="160"/>
      <c r="AZ35" s="164"/>
      <c r="BA35" s="159">
        <f t="shared" si="16"/>
        <v>0</v>
      </c>
      <c r="BB35" s="160"/>
      <c r="BC35" s="165"/>
      <c r="BD35" s="163">
        <f t="shared" si="8"/>
        <v>0</v>
      </c>
      <c r="BE35" s="160"/>
      <c r="BF35" s="161"/>
      <c r="BG35" s="162">
        <f t="shared" si="9"/>
        <v>0</v>
      </c>
      <c r="BH35" s="160"/>
      <c r="BI35" s="164"/>
      <c r="BJ35" s="455" t="s">
        <v>128</v>
      </c>
      <c r="BK35" s="456"/>
      <c r="BL35" s="457"/>
    </row>
    <row r="36" spans="1:65" s="9" customFormat="1" ht="27" customHeight="1" x14ac:dyDescent="0.3">
      <c r="A36" s="494" t="s">
        <v>239</v>
      </c>
      <c r="B36" s="599"/>
      <c r="C36" s="496" t="s">
        <v>148</v>
      </c>
      <c r="D36" s="497"/>
      <c r="E36" s="497"/>
      <c r="F36" s="497"/>
      <c r="G36" s="497"/>
      <c r="H36" s="497"/>
      <c r="I36" s="497"/>
      <c r="J36" s="497"/>
      <c r="K36" s="497"/>
      <c r="L36" s="497"/>
      <c r="M36" s="497"/>
      <c r="N36" s="497"/>
      <c r="O36" s="498"/>
      <c r="P36" s="272">
        <v>3</v>
      </c>
      <c r="Q36" s="273"/>
      <c r="R36" s="90">
        <v>1</v>
      </c>
      <c r="S36" s="90">
        <v>2</v>
      </c>
      <c r="T36" s="503">
        <f t="shared" si="10"/>
        <v>324</v>
      </c>
      <c r="U36" s="504"/>
      <c r="V36" s="250">
        <f t="shared" si="5"/>
        <v>144</v>
      </c>
      <c r="W36" s="511"/>
      <c r="X36" s="463"/>
      <c r="Y36" s="464"/>
      <c r="Z36" s="465"/>
      <c r="AA36" s="465"/>
      <c r="AB36" s="465">
        <f>AG36+AJ36+AM36+AP36</f>
        <v>144</v>
      </c>
      <c r="AC36" s="465"/>
      <c r="AD36" s="463"/>
      <c r="AE36" s="466"/>
      <c r="AF36" s="159">
        <f t="shared" si="11"/>
        <v>108</v>
      </c>
      <c r="AG36" s="160">
        <v>54</v>
      </c>
      <c r="AH36" s="161">
        <v>3</v>
      </c>
      <c r="AI36" s="162">
        <f t="shared" si="12"/>
        <v>108</v>
      </c>
      <c r="AJ36" s="160">
        <v>54</v>
      </c>
      <c r="AK36" s="161">
        <v>3</v>
      </c>
      <c r="AL36" s="163">
        <f t="shared" si="13"/>
        <v>108</v>
      </c>
      <c r="AM36" s="160">
        <v>36</v>
      </c>
      <c r="AN36" s="164">
        <v>3</v>
      </c>
      <c r="AO36" s="159">
        <f t="shared" si="14"/>
        <v>0</v>
      </c>
      <c r="AP36" s="160"/>
      <c r="AQ36" s="165"/>
      <c r="AR36" s="159">
        <f t="shared" si="15"/>
        <v>0</v>
      </c>
      <c r="AS36" s="160"/>
      <c r="AT36" s="161"/>
      <c r="AU36" s="162">
        <f t="shared" si="6"/>
        <v>0</v>
      </c>
      <c r="AV36" s="160"/>
      <c r="AW36" s="161"/>
      <c r="AX36" s="163">
        <f t="shared" si="7"/>
        <v>0</v>
      </c>
      <c r="AY36" s="160"/>
      <c r="AZ36" s="164"/>
      <c r="BA36" s="159">
        <f t="shared" si="16"/>
        <v>0</v>
      </c>
      <c r="BB36" s="160"/>
      <c r="BC36" s="165"/>
      <c r="BD36" s="163">
        <f t="shared" si="8"/>
        <v>0</v>
      </c>
      <c r="BE36" s="160"/>
      <c r="BF36" s="161"/>
      <c r="BG36" s="162">
        <f t="shared" si="9"/>
        <v>0</v>
      </c>
      <c r="BH36" s="160"/>
      <c r="BI36" s="164"/>
      <c r="BJ36" s="455" t="s">
        <v>185</v>
      </c>
      <c r="BK36" s="456"/>
      <c r="BL36" s="457"/>
    </row>
    <row r="37" spans="1:65" s="9" customFormat="1" ht="27" customHeight="1" x14ac:dyDescent="0.3">
      <c r="A37" s="494" t="s">
        <v>240</v>
      </c>
      <c r="B37" s="599"/>
      <c r="C37" s="496" t="s">
        <v>149</v>
      </c>
      <c r="D37" s="497"/>
      <c r="E37" s="497"/>
      <c r="F37" s="497"/>
      <c r="G37" s="497"/>
      <c r="H37" s="497"/>
      <c r="I37" s="497"/>
      <c r="J37" s="497"/>
      <c r="K37" s="497"/>
      <c r="L37" s="497"/>
      <c r="M37" s="497"/>
      <c r="N37" s="497"/>
      <c r="O37" s="498"/>
      <c r="P37" s="672"/>
      <c r="Q37" s="673"/>
      <c r="R37" s="674"/>
      <c r="S37" s="675"/>
      <c r="T37" s="503">
        <f t="shared" si="10"/>
        <v>0</v>
      </c>
      <c r="U37" s="504"/>
      <c r="V37" s="676">
        <f t="shared" si="5"/>
        <v>0</v>
      </c>
      <c r="W37" s="677"/>
      <c r="X37" s="666"/>
      <c r="Y37" s="667"/>
      <c r="Z37" s="668"/>
      <c r="AA37" s="668"/>
      <c r="AB37" s="668"/>
      <c r="AC37" s="668"/>
      <c r="AD37" s="666"/>
      <c r="AE37" s="669"/>
      <c r="AF37" s="159">
        <f>AH37*36</f>
        <v>0</v>
      </c>
      <c r="AG37" s="160"/>
      <c r="AH37" s="161"/>
      <c r="AI37" s="162">
        <f>AK37*36</f>
        <v>0</v>
      </c>
      <c r="AJ37" s="160"/>
      <c r="AK37" s="161"/>
      <c r="AL37" s="163">
        <f>AN37*36</f>
        <v>0</v>
      </c>
      <c r="AM37" s="160"/>
      <c r="AN37" s="164"/>
      <c r="AO37" s="159">
        <f>AQ37*36</f>
        <v>0</v>
      </c>
      <c r="AP37" s="160"/>
      <c r="AQ37" s="165"/>
      <c r="AR37" s="159">
        <f>AT37*36</f>
        <v>0</v>
      </c>
      <c r="AS37" s="160"/>
      <c r="AT37" s="161"/>
      <c r="AU37" s="162">
        <f>AW37*36</f>
        <v>0</v>
      </c>
      <c r="AV37" s="160"/>
      <c r="AW37" s="161"/>
      <c r="AX37" s="163">
        <f>AZ37*36</f>
        <v>0</v>
      </c>
      <c r="AY37" s="160"/>
      <c r="AZ37" s="164"/>
      <c r="BA37" s="159">
        <f>BC37*36</f>
        <v>0</v>
      </c>
      <c r="BB37" s="160"/>
      <c r="BC37" s="165"/>
      <c r="BD37" s="163">
        <f>BF37*36</f>
        <v>0</v>
      </c>
      <c r="BE37" s="160"/>
      <c r="BF37" s="161"/>
      <c r="BG37" s="162">
        <f>BI37*36</f>
        <v>0</v>
      </c>
      <c r="BH37" s="160"/>
      <c r="BI37" s="164"/>
      <c r="BJ37" s="455"/>
      <c r="BK37" s="456"/>
      <c r="BL37" s="457"/>
    </row>
    <row r="38" spans="1:65" s="9" customFormat="1" ht="27" customHeight="1" x14ac:dyDescent="0.3">
      <c r="A38" s="501" t="s">
        <v>241</v>
      </c>
      <c r="B38" s="502"/>
      <c r="C38" s="460" t="s">
        <v>150</v>
      </c>
      <c r="D38" s="461"/>
      <c r="E38" s="461"/>
      <c r="F38" s="461"/>
      <c r="G38" s="461"/>
      <c r="H38" s="461"/>
      <c r="I38" s="461"/>
      <c r="J38" s="461"/>
      <c r="K38" s="461"/>
      <c r="L38" s="461"/>
      <c r="M38" s="461"/>
      <c r="N38" s="461"/>
      <c r="O38" s="462"/>
      <c r="P38" s="88">
        <v>1</v>
      </c>
      <c r="Q38" s="91">
        <v>2</v>
      </c>
      <c r="R38" s="270"/>
      <c r="S38" s="271"/>
      <c r="T38" s="670">
        <f>AF38+AI38+AL38+AO38+AR38+AU38+BD38+AX38+BA38</f>
        <v>648</v>
      </c>
      <c r="U38" s="671"/>
      <c r="V38" s="505">
        <f t="shared" si="5"/>
        <v>288</v>
      </c>
      <c r="W38" s="506"/>
      <c r="X38" s="499">
        <v>144</v>
      </c>
      <c r="Y38" s="499"/>
      <c r="Z38" s="465"/>
      <c r="AA38" s="465"/>
      <c r="AB38" s="465">
        <v>144</v>
      </c>
      <c r="AC38" s="465"/>
      <c r="AD38" s="499"/>
      <c r="AE38" s="500"/>
      <c r="AF38" s="163">
        <f t="shared" si="11"/>
        <v>324</v>
      </c>
      <c r="AG38" s="160">
        <v>144</v>
      </c>
      <c r="AH38" s="164">
        <v>9</v>
      </c>
      <c r="AI38" s="162">
        <f t="shared" si="12"/>
        <v>324</v>
      </c>
      <c r="AJ38" s="160">
        <v>144</v>
      </c>
      <c r="AK38" s="165">
        <v>9</v>
      </c>
      <c r="AL38" s="163">
        <f t="shared" si="13"/>
        <v>0</v>
      </c>
      <c r="AM38" s="160"/>
      <c r="AN38" s="164"/>
      <c r="AO38" s="162">
        <f t="shared" si="14"/>
        <v>0</v>
      </c>
      <c r="AP38" s="160"/>
      <c r="AQ38" s="165"/>
      <c r="AR38" s="163">
        <f t="shared" si="15"/>
        <v>0</v>
      </c>
      <c r="AS38" s="160"/>
      <c r="AT38" s="164"/>
      <c r="AU38" s="162">
        <f t="shared" si="6"/>
        <v>0</v>
      </c>
      <c r="AV38" s="160"/>
      <c r="AW38" s="165"/>
      <c r="AX38" s="163">
        <f t="shared" ref="AX38" si="17">AZ38*36</f>
        <v>0</v>
      </c>
      <c r="AY38" s="160"/>
      <c r="AZ38" s="164"/>
      <c r="BA38" s="162">
        <f t="shared" ref="BA38" si="18">BC38*36</f>
        <v>0</v>
      </c>
      <c r="BB38" s="160"/>
      <c r="BC38" s="165"/>
      <c r="BD38" s="163">
        <f t="shared" si="8"/>
        <v>0</v>
      </c>
      <c r="BE38" s="160"/>
      <c r="BF38" s="161"/>
      <c r="BG38" s="162">
        <f t="shared" ref="BG38" si="19">BI38*36</f>
        <v>0</v>
      </c>
      <c r="BH38" s="160"/>
      <c r="BI38" s="164"/>
      <c r="BJ38" s="455" t="s">
        <v>186</v>
      </c>
      <c r="BK38" s="456"/>
      <c r="BL38" s="457"/>
    </row>
    <row r="39" spans="1:65" s="9" customFormat="1" ht="27" customHeight="1" x14ac:dyDescent="0.3">
      <c r="A39" s="458" t="s">
        <v>242</v>
      </c>
      <c r="B39" s="588"/>
      <c r="C39" s="467" t="s">
        <v>151</v>
      </c>
      <c r="D39" s="468"/>
      <c r="E39" s="468"/>
      <c r="F39" s="468"/>
      <c r="G39" s="468"/>
      <c r="H39" s="468"/>
      <c r="I39" s="468"/>
      <c r="J39" s="468"/>
      <c r="K39" s="468"/>
      <c r="L39" s="468"/>
      <c r="M39" s="468"/>
      <c r="N39" s="468"/>
      <c r="O39" s="469"/>
      <c r="P39" s="272">
        <v>1</v>
      </c>
      <c r="Q39" s="273"/>
      <c r="R39" s="270"/>
      <c r="S39" s="271"/>
      <c r="T39" s="503">
        <f>AF39+AI39+AL39+AO39+AR39+AU39+BD39+AX39+BA39</f>
        <v>108</v>
      </c>
      <c r="U39" s="504"/>
      <c r="V39" s="250">
        <f t="shared" si="5"/>
        <v>72</v>
      </c>
      <c r="W39" s="511"/>
      <c r="X39" s="463">
        <v>18</v>
      </c>
      <c r="Y39" s="464"/>
      <c r="Z39" s="465">
        <v>54</v>
      </c>
      <c r="AA39" s="465"/>
      <c r="AB39" s="465"/>
      <c r="AC39" s="465"/>
      <c r="AD39" s="463"/>
      <c r="AE39" s="466"/>
      <c r="AF39" s="159">
        <f>AH39*36</f>
        <v>108</v>
      </c>
      <c r="AG39" s="160">
        <f>V39</f>
        <v>72</v>
      </c>
      <c r="AH39" s="161">
        <v>3</v>
      </c>
      <c r="AI39" s="162">
        <f>AK39*36</f>
        <v>0</v>
      </c>
      <c r="AJ39" s="160"/>
      <c r="AK39" s="161"/>
      <c r="AL39" s="163">
        <f>AN39*36</f>
        <v>0</v>
      </c>
      <c r="AM39" s="160"/>
      <c r="AN39" s="164"/>
      <c r="AO39" s="159">
        <f>AQ39*36</f>
        <v>0</v>
      </c>
      <c r="AP39" s="160"/>
      <c r="AQ39" s="165"/>
      <c r="AR39" s="159">
        <f>AT39*36</f>
        <v>0</v>
      </c>
      <c r="AS39" s="160"/>
      <c r="AT39" s="161"/>
      <c r="AU39" s="162">
        <f>AW39*36</f>
        <v>0</v>
      </c>
      <c r="AV39" s="160"/>
      <c r="AW39" s="161"/>
      <c r="AX39" s="163">
        <f>AZ39*36</f>
        <v>0</v>
      </c>
      <c r="AY39" s="160"/>
      <c r="AZ39" s="164"/>
      <c r="BA39" s="159">
        <f>BC39*36</f>
        <v>0</v>
      </c>
      <c r="BB39" s="160"/>
      <c r="BC39" s="165"/>
      <c r="BD39" s="163">
        <f>BF39*36</f>
        <v>0</v>
      </c>
      <c r="BE39" s="160"/>
      <c r="BF39" s="161"/>
      <c r="BG39" s="162">
        <f>BI39*36</f>
        <v>0</v>
      </c>
      <c r="BH39" s="160"/>
      <c r="BI39" s="164"/>
      <c r="BJ39" s="663" t="s">
        <v>460</v>
      </c>
      <c r="BK39" s="664"/>
      <c r="BL39" s="665"/>
    </row>
    <row r="40" spans="1:65" s="9" customFormat="1" ht="27" customHeight="1" x14ac:dyDescent="0.3">
      <c r="A40" s="458" t="s">
        <v>243</v>
      </c>
      <c r="B40" s="588"/>
      <c r="C40" s="467" t="s">
        <v>152</v>
      </c>
      <c r="D40" s="468"/>
      <c r="E40" s="468"/>
      <c r="F40" s="468"/>
      <c r="G40" s="468"/>
      <c r="H40" s="468"/>
      <c r="I40" s="468"/>
      <c r="J40" s="468"/>
      <c r="K40" s="468"/>
      <c r="L40" s="468"/>
      <c r="M40" s="468"/>
      <c r="N40" s="468"/>
      <c r="O40" s="469"/>
      <c r="P40" s="272">
        <v>1</v>
      </c>
      <c r="Q40" s="273"/>
      <c r="R40" s="60">
        <v>2</v>
      </c>
      <c r="S40" s="61" t="s">
        <v>95</v>
      </c>
      <c r="T40" s="503">
        <f t="shared" ref="T40:T63" si="20">AF40+AI40+AL40+AO40+AR40+AU40+BD40+AX40+BA40</f>
        <v>324</v>
      </c>
      <c r="U40" s="504"/>
      <c r="V40" s="250">
        <f t="shared" si="5"/>
        <v>144</v>
      </c>
      <c r="W40" s="511"/>
      <c r="X40" s="463">
        <v>18</v>
      </c>
      <c r="Y40" s="464"/>
      <c r="Z40" s="465">
        <v>64</v>
      </c>
      <c r="AA40" s="465"/>
      <c r="AB40" s="465">
        <v>62</v>
      </c>
      <c r="AC40" s="465"/>
      <c r="AD40" s="463"/>
      <c r="AE40" s="466"/>
      <c r="AF40" s="159">
        <f>AH40*36</f>
        <v>216</v>
      </c>
      <c r="AG40" s="160">
        <v>108</v>
      </c>
      <c r="AH40" s="161">
        <v>6</v>
      </c>
      <c r="AI40" s="162">
        <f>AK40*36</f>
        <v>108</v>
      </c>
      <c r="AJ40" s="160">
        <v>36</v>
      </c>
      <c r="AK40" s="161">
        <v>3</v>
      </c>
      <c r="AL40" s="163">
        <f>AN40*36</f>
        <v>0</v>
      </c>
      <c r="AM40" s="160"/>
      <c r="AN40" s="164"/>
      <c r="AO40" s="159">
        <f>AQ40*36</f>
        <v>0</v>
      </c>
      <c r="AP40" s="160"/>
      <c r="AQ40" s="165"/>
      <c r="AR40" s="159">
        <f>AT40*36</f>
        <v>0</v>
      </c>
      <c r="AS40" s="160"/>
      <c r="AT40" s="161"/>
      <c r="AU40" s="162">
        <f>AW40*36</f>
        <v>0</v>
      </c>
      <c r="AV40" s="160"/>
      <c r="AW40" s="161"/>
      <c r="AX40" s="163">
        <f>AZ40*36</f>
        <v>0</v>
      </c>
      <c r="AY40" s="160"/>
      <c r="AZ40" s="164"/>
      <c r="BA40" s="159">
        <f>BC40*36</f>
        <v>0</v>
      </c>
      <c r="BB40" s="160"/>
      <c r="BC40" s="165"/>
      <c r="BD40" s="163">
        <f>BF40*36</f>
        <v>0</v>
      </c>
      <c r="BE40" s="160"/>
      <c r="BF40" s="161"/>
      <c r="BG40" s="162">
        <f>BI40*36</f>
        <v>0</v>
      </c>
      <c r="BH40" s="160"/>
      <c r="BI40" s="164"/>
      <c r="BJ40" s="455" t="s">
        <v>187</v>
      </c>
      <c r="BK40" s="456"/>
      <c r="BL40" s="457"/>
    </row>
    <row r="41" spans="1:65" s="9" customFormat="1" ht="27" customHeight="1" x14ac:dyDescent="0.3">
      <c r="A41" s="458" t="s">
        <v>244</v>
      </c>
      <c r="B41" s="588"/>
      <c r="C41" s="460" t="s">
        <v>153</v>
      </c>
      <c r="D41" s="461"/>
      <c r="E41" s="461"/>
      <c r="F41" s="461"/>
      <c r="G41" s="461"/>
      <c r="H41" s="461"/>
      <c r="I41" s="461"/>
      <c r="J41" s="461"/>
      <c r="K41" s="461"/>
      <c r="L41" s="461"/>
      <c r="M41" s="461"/>
      <c r="N41" s="461"/>
      <c r="O41" s="462"/>
      <c r="P41" s="88">
        <v>2</v>
      </c>
      <c r="Q41" s="91">
        <v>3</v>
      </c>
      <c r="R41" s="90"/>
      <c r="S41" s="62"/>
      <c r="T41" s="503">
        <f t="shared" si="20"/>
        <v>432</v>
      </c>
      <c r="U41" s="504"/>
      <c r="V41" s="505">
        <f t="shared" si="5"/>
        <v>216</v>
      </c>
      <c r="W41" s="506"/>
      <c r="X41" s="499">
        <v>72</v>
      </c>
      <c r="Y41" s="499"/>
      <c r="Z41" s="465">
        <v>72</v>
      </c>
      <c r="AA41" s="465"/>
      <c r="AB41" s="465">
        <v>72</v>
      </c>
      <c r="AC41" s="465"/>
      <c r="AD41" s="499"/>
      <c r="AE41" s="500"/>
      <c r="AF41" s="159">
        <f t="shared" si="11"/>
        <v>0</v>
      </c>
      <c r="AG41" s="160"/>
      <c r="AH41" s="161"/>
      <c r="AI41" s="162">
        <f t="shared" si="12"/>
        <v>216</v>
      </c>
      <c r="AJ41" s="160">
        <v>108</v>
      </c>
      <c r="AK41" s="161">
        <v>6</v>
      </c>
      <c r="AL41" s="163">
        <f t="shared" si="13"/>
        <v>216</v>
      </c>
      <c r="AM41" s="160">
        <v>108</v>
      </c>
      <c r="AN41" s="164">
        <v>6</v>
      </c>
      <c r="AO41" s="159">
        <f t="shared" si="14"/>
        <v>0</v>
      </c>
      <c r="AP41" s="160"/>
      <c r="AQ41" s="165"/>
      <c r="AR41" s="159">
        <f t="shared" si="15"/>
        <v>0</v>
      </c>
      <c r="AS41" s="160"/>
      <c r="AT41" s="161"/>
      <c r="AU41" s="162">
        <f t="shared" si="6"/>
        <v>0</v>
      </c>
      <c r="AV41" s="160"/>
      <c r="AW41" s="161"/>
      <c r="AX41" s="163">
        <f t="shared" ref="AX41:AX45" si="21">AZ41*36</f>
        <v>0</v>
      </c>
      <c r="AY41" s="160"/>
      <c r="AZ41" s="164"/>
      <c r="BA41" s="159">
        <f t="shared" ref="BA41:BA45" si="22">BC41*36</f>
        <v>0</v>
      </c>
      <c r="BB41" s="160"/>
      <c r="BC41" s="165"/>
      <c r="BD41" s="163">
        <f t="shared" si="8"/>
        <v>0</v>
      </c>
      <c r="BE41" s="160"/>
      <c r="BF41" s="161"/>
      <c r="BG41" s="162">
        <f t="shared" ref="BG41:BG45" si="23">BI41*36</f>
        <v>0</v>
      </c>
      <c r="BH41" s="160"/>
      <c r="BI41" s="164"/>
      <c r="BJ41" s="455" t="s">
        <v>188</v>
      </c>
      <c r="BK41" s="456"/>
      <c r="BL41" s="457"/>
    </row>
    <row r="42" spans="1:65" s="9" customFormat="1" ht="27" customHeight="1" x14ac:dyDescent="0.3">
      <c r="A42" s="458" t="s">
        <v>245</v>
      </c>
      <c r="B42" s="588"/>
      <c r="C42" s="660" t="s">
        <v>154</v>
      </c>
      <c r="D42" s="661"/>
      <c r="E42" s="661"/>
      <c r="F42" s="661"/>
      <c r="G42" s="661"/>
      <c r="H42" s="661"/>
      <c r="I42" s="661"/>
      <c r="J42" s="661"/>
      <c r="K42" s="661"/>
      <c r="L42" s="661"/>
      <c r="M42" s="661"/>
      <c r="N42" s="661"/>
      <c r="O42" s="662"/>
      <c r="P42" s="272">
        <v>4</v>
      </c>
      <c r="Q42" s="273"/>
      <c r="R42" s="270"/>
      <c r="S42" s="271"/>
      <c r="T42" s="503">
        <f t="shared" si="20"/>
        <v>180</v>
      </c>
      <c r="U42" s="504"/>
      <c r="V42" s="505">
        <f t="shared" si="5"/>
        <v>90</v>
      </c>
      <c r="W42" s="506"/>
      <c r="X42" s="499">
        <v>18</v>
      </c>
      <c r="Y42" s="499"/>
      <c r="Z42" s="465">
        <v>72</v>
      </c>
      <c r="AA42" s="465"/>
      <c r="AB42" s="465"/>
      <c r="AC42" s="465"/>
      <c r="AD42" s="499"/>
      <c r="AE42" s="500"/>
      <c r="AF42" s="159">
        <f t="shared" si="11"/>
        <v>0</v>
      </c>
      <c r="AG42" s="160"/>
      <c r="AH42" s="161"/>
      <c r="AI42" s="162">
        <f t="shared" si="12"/>
        <v>0</v>
      </c>
      <c r="AJ42" s="160"/>
      <c r="AK42" s="161"/>
      <c r="AL42" s="163">
        <f t="shared" si="13"/>
        <v>0</v>
      </c>
      <c r="AM42" s="160"/>
      <c r="AN42" s="164"/>
      <c r="AO42" s="159">
        <f t="shared" si="14"/>
        <v>180</v>
      </c>
      <c r="AP42" s="160">
        <f>V42</f>
        <v>90</v>
      </c>
      <c r="AQ42" s="165">
        <v>5</v>
      </c>
      <c r="AR42" s="159">
        <f t="shared" si="15"/>
        <v>0</v>
      </c>
      <c r="AS42" s="160"/>
      <c r="AT42" s="161"/>
      <c r="AU42" s="162">
        <f t="shared" si="6"/>
        <v>0</v>
      </c>
      <c r="AV42" s="160"/>
      <c r="AW42" s="161"/>
      <c r="AX42" s="163">
        <f t="shared" si="21"/>
        <v>0</v>
      </c>
      <c r="AY42" s="160"/>
      <c r="AZ42" s="164"/>
      <c r="BA42" s="159">
        <f t="shared" si="22"/>
        <v>0</v>
      </c>
      <c r="BB42" s="160"/>
      <c r="BC42" s="165"/>
      <c r="BD42" s="163">
        <f t="shared" si="8"/>
        <v>0</v>
      </c>
      <c r="BE42" s="160"/>
      <c r="BF42" s="161"/>
      <c r="BG42" s="162">
        <f t="shared" si="23"/>
        <v>0</v>
      </c>
      <c r="BH42" s="160"/>
      <c r="BI42" s="164"/>
      <c r="BJ42" s="455" t="s">
        <v>189</v>
      </c>
      <c r="BK42" s="456"/>
      <c r="BL42" s="457"/>
    </row>
    <row r="43" spans="1:65" s="9" customFormat="1" ht="27" customHeight="1" x14ac:dyDescent="0.3">
      <c r="A43" s="494" t="s">
        <v>246</v>
      </c>
      <c r="B43" s="599"/>
      <c r="C43" s="654" t="s">
        <v>155</v>
      </c>
      <c r="D43" s="655"/>
      <c r="E43" s="655"/>
      <c r="F43" s="655"/>
      <c r="G43" s="655"/>
      <c r="H43" s="655"/>
      <c r="I43" s="655"/>
      <c r="J43" s="655"/>
      <c r="K43" s="655"/>
      <c r="L43" s="655"/>
      <c r="M43" s="655"/>
      <c r="N43" s="655"/>
      <c r="O43" s="656"/>
      <c r="P43" s="272"/>
      <c r="Q43" s="273"/>
      <c r="R43" s="270"/>
      <c r="S43" s="271"/>
      <c r="T43" s="503">
        <f t="shared" si="20"/>
        <v>0</v>
      </c>
      <c r="U43" s="504"/>
      <c r="V43" s="250">
        <f t="shared" si="5"/>
        <v>0</v>
      </c>
      <c r="W43" s="511"/>
      <c r="X43" s="463"/>
      <c r="Y43" s="464"/>
      <c r="Z43" s="465"/>
      <c r="AA43" s="465"/>
      <c r="AB43" s="465"/>
      <c r="AC43" s="465"/>
      <c r="AD43" s="463"/>
      <c r="AE43" s="466"/>
      <c r="AF43" s="159">
        <f t="shared" si="11"/>
        <v>0</v>
      </c>
      <c r="AG43" s="160"/>
      <c r="AH43" s="161"/>
      <c r="AI43" s="162">
        <f t="shared" si="12"/>
        <v>0</v>
      </c>
      <c r="AJ43" s="160"/>
      <c r="AK43" s="161"/>
      <c r="AL43" s="163">
        <f t="shared" si="13"/>
        <v>0</v>
      </c>
      <c r="AM43" s="160"/>
      <c r="AN43" s="164"/>
      <c r="AO43" s="159">
        <f t="shared" si="14"/>
        <v>0</v>
      </c>
      <c r="AP43" s="160"/>
      <c r="AQ43" s="165"/>
      <c r="AR43" s="159">
        <f t="shared" si="15"/>
        <v>0</v>
      </c>
      <c r="AS43" s="160"/>
      <c r="AT43" s="161"/>
      <c r="AU43" s="162">
        <f t="shared" si="6"/>
        <v>0</v>
      </c>
      <c r="AV43" s="160"/>
      <c r="AW43" s="161"/>
      <c r="AX43" s="163">
        <f t="shared" si="21"/>
        <v>0</v>
      </c>
      <c r="AY43" s="160"/>
      <c r="AZ43" s="164"/>
      <c r="BA43" s="159">
        <f t="shared" si="22"/>
        <v>0</v>
      </c>
      <c r="BB43" s="160"/>
      <c r="BC43" s="165"/>
      <c r="BD43" s="163">
        <f t="shared" si="8"/>
        <v>0</v>
      </c>
      <c r="BE43" s="160"/>
      <c r="BF43" s="161"/>
      <c r="BG43" s="162">
        <f t="shared" si="23"/>
        <v>0</v>
      </c>
      <c r="BH43" s="160"/>
      <c r="BI43" s="164"/>
      <c r="BJ43" s="455"/>
      <c r="BK43" s="456"/>
      <c r="BL43" s="457"/>
    </row>
    <row r="44" spans="1:65" s="19" customFormat="1" ht="27" customHeight="1" x14ac:dyDescent="0.3">
      <c r="A44" s="458" t="s">
        <v>247</v>
      </c>
      <c r="B44" s="588"/>
      <c r="C44" s="467" t="s">
        <v>156</v>
      </c>
      <c r="D44" s="468"/>
      <c r="E44" s="468"/>
      <c r="F44" s="468"/>
      <c r="G44" s="468"/>
      <c r="H44" s="468"/>
      <c r="I44" s="468"/>
      <c r="J44" s="468"/>
      <c r="K44" s="468"/>
      <c r="L44" s="468"/>
      <c r="M44" s="468"/>
      <c r="N44" s="468"/>
      <c r="O44" s="469"/>
      <c r="P44" s="272">
        <v>3</v>
      </c>
      <c r="Q44" s="273"/>
      <c r="R44" s="270">
        <v>2</v>
      </c>
      <c r="S44" s="271"/>
      <c r="T44" s="503">
        <f t="shared" si="20"/>
        <v>216</v>
      </c>
      <c r="U44" s="504"/>
      <c r="V44" s="250">
        <f t="shared" si="5"/>
        <v>126</v>
      </c>
      <c r="W44" s="511"/>
      <c r="X44" s="463">
        <v>72</v>
      </c>
      <c r="Y44" s="464"/>
      <c r="Z44" s="465"/>
      <c r="AA44" s="465"/>
      <c r="AB44" s="465">
        <v>54</v>
      </c>
      <c r="AC44" s="465"/>
      <c r="AD44" s="463"/>
      <c r="AE44" s="466"/>
      <c r="AF44" s="159">
        <f t="shared" si="11"/>
        <v>0</v>
      </c>
      <c r="AG44" s="160"/>
      <c r="AH44" s="161"/>
      <c r="AI44" s="162">
        <f t="shared" si="12"/>
        <v>108</v>
      </c>
      <c r="AJ44" s="160">
        <v>54</v>
      </c>
      <c r="AK44" s="161">
        <v>3</v>
      </c>
      <c r="AL44" s="163">
        <f t="shared" si="13"/>
        <v>108</v>
      </c>
      <c r="AM44" s="160">
        <v>72</v>
      </c>
      <c r="AN44" s="164">
        <v>3</v>
      </c>
      <c r="AO44" s="159">
        <f t="shared" si="14"/>
        <v>0</v>
      </c>
      <c r="AP44" s="160"/>
      <c r="AQ44" s="165"/>
      <c r="AR44" s="159">
        <f t="shared" si="15"/>
        <v>0</v>
      </c>
      <c r="AS44" s="160"/>
      <c r="AT44" s="161"/>
      <c r="AU44" s="162">
        <f t="shared" si="6"/>
        <v>0</v>
      </c>
      <c r="AV44" s="160"/>
      <c r="AW44" s="161"/>
      <c r="AX44" s="163">
        <f t="shared" si="21"/>
        <v>0</v>
      </c>
      <c r="AY44" s="160"/>
      <c r="AZ44" s="164"/>
      <c r="BA44" s="159">
        <f t="shared" si="22"/>
        <v>0</v>
      </c>
      <c r="BB44" s="160"/>
      <c r="BC44" s="165"/>
      <c r="BD44" s="163">
        <f t="shared" si="8"/>
        <v>0</v>
      </c>
      <c r="BE44" s="160"/>
      <c r="BF44" s="161"/>
      <c r="BG44" s="162">
        <f t="shared" si="23"/>
        <v>0</v>
      </c>
      <c r="BH44" s="160"/>
      <c r="BI44" s="164"/>
      <c r="BJ44" s="455" t="s">
        <v>190</v>
      </c>
      <c r="BK44" s="456"/>
      <c r="BL44" s="457"/>
      <c r="BM44" s="9"/>
    </row>
    <row r="45" spans="1:65" s="9" customFormat="1" ht="27" customHeight="1" x14ac:dyDescent="0.3">
      <c r="A45" s="458" t="s">
        <v>248</v>
      </c>
      <c r="B45" s="588"/>
      <c r="C45" s="467" t="s">
        <v>157</v>
      </c>
      <c r="D45" s="468"/>
      <c r="E45" s="468"/>
      <c r="F45" s="468"/>
      <c r="G45" s="468"/>
      <c r="H45" s="468"/>
      <c r="I45" s="468"/>
      <c r="J45" s="468"/>
      <c r="K45" s="468"/>
      <c r="L45" s="468"/>
      <c r="M45" s="468"/>
      <c r="N45" s="468"/>
      <c r="O45" s="469"/>
      <c r="P45" s="272">
        <v>4</v>
      </c>
      <c r="Q45" s="273"/>
      <c r="R45" s="270">
        <v>3</v>
      </c>
      <c r="S45" s="271"/>
      <c r="T45" s="503">
        <f t="shared" si="20"/>
        <v>324</v>
      </c>
      <c r="U45" s="504"/>
      <c r="V45" s="250">
        <f t="shared" si="5"/>
        <v>180</v>
      </c>
      <c r="W45" s="511"/>
      <c r="X45" s="463">
        <v>90</v>
      </c>
      <c r="Y45" s="464"/>
      <c r="Z45" s="465">
        <v>36</v>
      </c>
      <c r="AA45" s="465"/>
      <c r="AB45" s="465">
        <v>54</v>
      </c>
      <c r="AC45" s="465"/>
      <c r="AD45" s="463"/>
      <c r="AE45" s="466"/>
      <c r="AF45" s="159">
        <f t="shared" si="11"/>
        <v>0</v>
      </c>
      <c r="AG45" s="160"/>
      <c r="AH45" s="161"/>
      <c r="AI45" s="162">
        <f t="shared" si="12"/>
        <v>0</v>
      </c>
      <c r="AJ45" s="160"/>
      <c r="AK45" s="161"/>
      <c r="AL45" s="163">
        <f t="shared" si="13"/>
        <v>216</v>
      </c>
      <c r="AM45" s="160">
        <v>126</v>
      </c>
      <c r="AN45" s="164">
        <v>6</v>
      </c>
      <c r="AO45" s="159">
        <f t="shared" si="14"/>
        <v>108</v>
      </c>
      <c r="AP45" s="160">
        <v>54</v>
      </c>
      <c r="AQ45" s="165">
        <v>3</v>
      </c>
      <c r="AR45" s="159">
        <f t="shared" si="15"/>
        <v>0</v>
      </c>
      <c r="AS45" s="160"/>
      <c r="AT45" s="161"/>
      <c r="AU45" s="162">
        <f t="shared" si="6"/>
        <v>0</v>
      </c>
      <c r="AV45" s="160"/>
      <c r="AW45" s="161"/>
      <c r="AX45" s="163">
        <f t="shared" si="21"/>
        <v>0</v>
      </c>
      <c r="AY45" s="160"/>
      <c r="AZ45" s="164"/>
      <c r="BA45" s="159">
        <f t="shared" si="22"/>
        <v>0</v>
      </c>
      <c r="BB45" s="160"/>
      <c r="BC45" s="165"/>
      <c r="BD45" s="163">
        <f t="shared" si="8"/>
        <v>0</v>
      </c>
      <c r="BE45" s="160"/>
      <c r="BF45" s="161"/>
      <c r="BG45" s="162">
        <f t="shared" si="23"/>
        <v>0</v>
      </c>
      <c r="BH45" s="160"/>
      <c r="BI45" s="164"/>
      <c r="BJ45" s="455" t="s">
        <v>191</v>
      </c>
      <c r="BK45" s="456"/>
      <c r="BL45" s="457"/>
    </row>
    <row r="46" spans="1:65" s="9" customFormat="1" ht="27" customHeight="1" x14ac:dyDescent="0.3">
      <c r="A46" s="458" t="s">
        <v>249</v>
      </c>
      <c r="B46" s="588"/>
      <c r="C46" s="467" t="s">
        <v>158</v>
      </c>
      <c r="D46" s="468"/>
      <c r="E46" s="468"/>
      <c r="F46" s="468"/>
      <c r="G46" s="468"/>
      <c r="H46" s="468"/>
      <c r="I46" s="468"/>
      <c r="J46" s="468"/>
      <c r="K46" s="468"/>
      <c r="L46" s="468"/>
      <c r="M46" s="468"/>
      <c r="N46" s="468"/>
      <c r="O46" s="469"/>
      <c r="P46" s="272">
        <v>4</v>
      </c>
      <c r="Q46" s="273"/>
      <c r="R46" s="270"/>
      <c r="S46" s="271"/>
      <c r="T46" s="503">
        <f t="shared" si="20"/>
        <v>108</v>
      </c>
      <c r="U46" s="504"/>
      <c r="V46" s="250">
        <f t="shared" si="5"/>
        <v>72</v>
      </c>
      <c r="W46" s="511"/>
      <c r="X46" s="463">
        <v>36</v>
      </c>
      <c r="Y46" s="464"/>
      <c r="Z46" s="465">
        <v>18</v>
      </c>
      <c r="AA46" s="465"/>
      <c r="AB46" s="465">
        <v>18</v>
      </c>
      <c r="AC46" s="465"/>
      <c r="AD46" s="463"/>
      <c r="AE46" s="466"/>
      <c r="AF46" s="159">
        <f>AH46*36</f>
        <v>0</v>
      </c>
      <c r="AG46" s="160"/>
      <c r="AH46" s="161"/>
      <c r="AI46" s="162">
        <f>AK46*36</f>
        <v>0</v>
      </c>
      <c r="AJ46" s="160"/>
      <c r="AK46" s="161"/>
      <c r="AL46" s="163">
        <f>AN46*36</f>
        <v>0</v>
      </c>
      <c r="AM46" s="160"/>
      <c r="AN46" s="164"/>
      <c r="AO46" s="159">
        <f>AQ46*36</f>
        <v>108</v>
      </c>
      <c r="AP46" s="160">
        <f>V46</f>
        <v>72</v>
      </c>
      <c r="AQ46" s="165">
        <v>3</v>
      </c>
      <c r="AR46" s="159">
        <f>AT46*36</f>
        <v>0</v>
      </c>
      <c r="AS46" s="160"/>
      <c r="AT46" s="161"/>
      <c r="AU46" s="162">
        <f>AW46*36</f>
        <v>0</v>
      </c>
      <c r="AV46" s="160"/>
      <c r="AW46" s="161"/>
      <c r="AX46" s="163">
        <f>AZ46*36</f>
        <v>0</v>
      </c>
      <c r="AY46" s="160"/>
      <c r="AZ46" s="164"/>
      <c r="BA46" s="159">
        <f>BC46*36</f>
        <v>0</v>
      </c>
      <c r="BB46" s="160"/>
      <c r="BC46" s="165"/>
      <c r="BD46" s="163">
        <f>BF46*36</f>
        <v>0</v>
      </c>
      <c r="BE46" s="160"/>
      <c r="BF46" s="161"/>
      <c r="BG46" s="162">
        <f>BI46*36</f>
        <v>0</v>
      </c>
      <c r="BH46" s="160"/>
      <c r="BI46" s="164"/>
      <c r="BJ46" s="455" t="s">
        <v>192</v>
      </c>
      <c r="BK46" s="456"/>
      <c r="BL46" s="457"/>
    </row>
    <row r="47" spans="1:65" s="9" customFormat="1" ht="27" customHeight="1" x14ac:dyDescent="0.3">
      <c r="A47" s="458" t="s">
        <v>250</v>
      </c>
      <c r="B47" s="588"/>
      <c r="C47" s="467" t="s">
        <v>159</v>
      </c>
      <c r="D47" s="468"/>
      <c r="E47" s="468"/>
      <c r="F47" s="468"/>
      <c r="G47" s="468"/>
      <c r="H47" s="468"/>
      <c r="I47" s="468"/>
      <c r="J47" s="468"/>
      <c r="K47" s="468"/>
      <c r="L47" s="468"/>
      <c r="M47" s="468"/>
      <c r="N47" s="468"/>
      <c r="O47" s="469"/>
      <c r="P47" s="272">
        <v>5</v>
      </c>
      <c r="Q47" s="273"/>
      <c r="R47" s="270"/>
      <c r="S47" s="271"/>
      <c r="T47" s="503">
        <f t="shared" si="20"/>
        <v>180</v>
      </c>
      <c r="U47" s="504"/>
      <c r="V47" s="250">
        <f t="shared" si="5"/>
        <v>90</v>
      </c>
      <c r="W47" s="511"/>
      <c r="X47" s="463">
        <v>36</v>
      </c>
      <c r="Y47" s="464"/>
      <c r="Z47" s="465">
        <v>18</v>
      </c>
      <c r="AA47" s="465"/>
      <c r="AB47" s="465">
        <v>36</v>
      </c>
      <c r="AC47" s="465"/>
      <c r="AD47" s="463"/>
      <c r="AE47" s="466"/>
      <c r="AF47" s="159">
        <f t="shared" si="11"/>
        <v>0</v>
      </c>
      <c r="AG47" s="160"/>
      <c r="AH47" s="161"/>
      <c r="AI47" s="162">
        <f t="shared" si="12"/>
        <v>0</v>
      </c>
      <c r="AJ47" s="160"/>
      <c r="AK47" s="161"/>
      <c r="AL47" s="163">
        <f t="shared" si="13"/>
        <v>0</v>
      </c>
      <c r="AM47" s="160"/>
      <c r="AN47" s="164"/>
      <c r="AO47" s="159">
        <f t="shared" si="14"/>
        <v>0</v>
      </c>
      <c r="AP47" s="160"/>
      <c r="AQ47" s="165"/>
      <c r="AR47" s="159">
        <f t="shared" si="15"/>
        <v>180</v>
      </c>
      <c r="AS47" s="160">
        <f>V47</f>
        <v>90</v>
      </c>
      <c r="AT47" s="161">
        <v>5</v>
      </c>
      <c r="AU47" s="162">
        <f t="shared" si="6"/>
        <v>0</v>
      </c>
      <c r="AV47" s="160"/>
      <c r="AW47" s="161"/>
      <c r="AX47" s="163">
        <f t="shared" ref="AX47" si="24">AZ47*36</f>
        <v>0</v>
      </c>
      <c r="AY47" s="160"/>
      <c r="AZ47" s="164"/>
      <c r="BA47" s="159">
        <f t="shared" ref="BA47" si="25">BC47*36</f>
        <v>0</v>
      </c>
      <c r="BB47" s="160"/>
      <c r="BC47" s="165"/>
      <c r="BD47" s="163">
        <f t="shared" si="8"/>
        <v>0</v>
      </c>
      <c r="BE47" s="160"/>
      <c r="BF47" s="161"/>
      <c r="BG47" s="162">
        <f t="shared" ref="BG47" si="26">BI47*36</f>
        <v>0</v>
      </c>
      <c r="BH47" s="160"/>
      <c r="BI47" s="164"/>
      <c r="BJ47" s="455" t="s">
        <v>193</v>
      </c>
      <c r="BK47" s="456"/>
      <c r="BL47" s="457"/>
    </row>
    <row r="48" spans="1:65" s="9" customFormat="1" ht="50.25" customHeight="1" x14ac:dyDescent="0.3">
      <c r="A48" s="458" t="s">
        <v>251</v>
      </c>
      <c r="B48" s="588"/>
      <c r="C48" s="467" t="s">
        <v>160</v>
      </c>
      <c r="D48" s="468"/>
      <c r="E48" s="468"/>
      <c r="F48" s="468"/>
      <c r="G48" s="468"/>
      <c r="H48" s="468"/>
      <c r="I48" s="468"/>
      <c r="J48" s="468"/>
      <c r="K48" s="468"/>
      <c r="L48" s="468"/>
      <c r="M48" s="468"/>
      <c r="N48" s="468"/>
      <c r="O48" s="469"/>
      <c r="P48" s="272"/>
      <c r="Q48" s="273"/>
      <c r="R48" s="270"/>
      <c r="S48" s="271"/>
      <c r="T48" s="503">
        <f t="shared" si="20"/>
        <v>40</v>
      </c>
      <c r="U48" s="504"/>
      <c r="V48" s="250">
        <f>SUM(X48:AE48)</f>
        <v>0</v>
      </c>
      <c r="W48" s="511"/>
      <c r="X48" s="463"/>
      <c r="Y48" s="464"/>
      <c r="Z48" s="465"/>
      <c r="AA48" s="465"/>
      <c r="AB48" s="465"/>
      <c r="AC48" s="465"/>
      <c r="AD48" s="463"/>
      <c r="AE48" s="466"/>
      <c r="AF48" s="159">
        <f>AH48*36</f>
        <v>0</v>
      </c>
      <c r="AG48" s="160"/>
      <c r="AH48" s="161"/>
      <c r="AI48" s="162">
        <f>AK48*36</f>
        <v>0</v>
      </c>
      <c r="AJ48" s="160"/>
      <c r="AK48" s="161"/>
      <c r="AL48" s="163">
        <f>AN48*36</f>
        <v>0</v>
      </c>
      <c r="AM48" s="160"/>
      <c r="AN48" s="164"/>
      <c r="AO48" s="159">
        <f>AQ48*36</f>
        <v>0</v>
      </c>
      <c r="AP48" s="160"/>
      <c r="AQ48" s="165"/>
      <c r="AR48" s="159">
        <v>40</v>
      </c>
      <c r="AS48" s="160"/>
      <c r="AT48" s="161">
        <v>1</v>
      </c>
      <c r="AU48" s="162">
        <f t="shared" ref="AU48" si="27">AW48*36</f>
        <v>0</v>
      </c>
      <c r="AV48" s="160"/>
      <c r="AW48" s="161"/>
      <c r="AX48" s="163">
        <f>AZ48*36</f>
        <v>0</v>
      </c>
      <c r="AY48" s="160"/>
      <c r="AZ48" s="164"/>
      <c r="BA48" s="159">
        <f>BC48*36</f>
        <v>0</v>
      </c>
      <c r="BB48" s="160"/>
      <c r="BC48" s="165"/>
      <c r="BD48" s="163">
        <f>BF48*36</f>
        <v>0</v>
      </c>
      <c r="BE48" s="160"/>
      <c r="BF48" s="161"/>
      <c r="BG48" s="162">
        <f>BI48*36</f>
        <v>0</v>
      </c>
      <c r="BH48" s="160"/>
      <c r="BI48" s="164"/>
      <c r="BJ48" s="455" t="s">
        <v>194</v>
      </c>
      <c r="BK48" s="456"/>
      <c r="BL48" s="457"/>
    </row>
    <row r="49" spans="1:65" s="9" customFormat="1" ht="27" customHeight="1" x14ac:dyDescent="0.3">
      <c r="A49" s="458" t="s">
        <v>252</v>
      </c>
      <c r="B49" s="588"/>
      <c r="C49" s="467" t="s">
        <v>161</v>
      </c>
      <c r="D49" s="468"/>
      <c r="E49" s="468"/>
      <c r="F49" s="468"/>
      <c r="G49" s="468"/>
      <c r="H49" s="468"/>
      <c r="I49" s="468"/>
      <c r="J49" s="468"/>
      <c r="K49" s="468"/>
      <c r="L49" s="468"/>
      <c r="M49" s="468"/>
      <c r="N49" s="468"/>
      <c r="O49" s="469"/>
      <c r="P49" s="272">
        <v>6</v>
      </c>
      <c r="Q49" s="273"/>
      <c r="R49" s="270">
        <v>5</v>
      </c>
      <c r="S49" s="271"/>
      <c r="T49" s="503">
        <f t="shared" si="20"/>
        <v>216</v>
      </c>
      <c r="U49" s="504"/>
      <c r="V49" s="505">
        <f>SUM(X49:AE49)</f>
        <v>126</v>
      </c>
      <c r="W49" s="506"/>
      <c r="X49" s="499">
        <v>54</v>
      </c>
      <c r="Y49" s="499"/>
      <c r="Z49" s="465">
        <v>36</v>
      </c>
      <c r="AA49" s="465"/>
      <c r="AB49" s="465">
        <v>36</v>
      </c>
      <c r="AC49" s="465"/>
      <c r="AD49" s="499"/>
      <c r="AE49" s="500"/>
      <c r="AF49" s="159">
        <f t="shared" si="11"/>
        <v>0</v>
      </c>
      <c r="AG49" s="160"/>
      <c r="AH49" s="161"/>
      <c r="AI49" s="162">
        <f t="shared" si="12"/>
        <v>0</v>
      </c>
      <c r="AJ49" s="160"/>
      <c r="AK49" s="161"/>
      <c r="AL49" s="163">
        <f t="shared" si="13"/>
        <v>0</v>
      </c>
      <c r="AM49" s="160"/>
      <c r="AN49" s="164"/>
      <c r="AO49" s="159">
        <f t="shared" si="14"/>
        <v>0</v>
      </c>
      <c r="AP49" s="160"/>
      <c r="AQ49" s="165"/>
      <c r="AR49" s="159">
        <f t="shared" si="15"/>
        <v>108</v>
      </c>
      <c r="AS49" s="160">
        <v>54</v>
      </c>
      <c r="AT49" s="161">
        <v>3</v>
      </c>
      <c r="AU49" s="162">
        <f t="shared" si="6"/>
        <v>108</v>
      </c>
      <c r="AV49" s="160">
        <v>72</v>
      </c>
      <c r="AW49" s="161">
        <v>3</v>
      </c>
      <c r="AX49" s="163">
        <f t="shared" ref="AX49:AX63" si="28">AZ49*36</f>
        <v>0</v>
      </c>
      <c r="AY49" s="160"/>
      <c r="AZ49" s="164"/>
      <c r="BA49" s="159">
        <f t="shared" ref="BA49" si="29">BC49*36</f>
        <v>0</v>
      </c>
      <c r="BB49" s="160"/>
      <c r="BC49" s="165"/>
      <c r="BD49" s="163">
        <f t="shared" ref="BD49:BD53" si="30">BF49*36</f>
        <v>0</v>
      </c>
      <c r="BE49" s="160"/>
      <c r="BF49" s="161"/>
      <c r="BG49" s="162">
        <f t="shared" ref="BG49:BG63" si="31">BI49*36</f>
        <v>0</v>
      </c>
      <c r="BH49" s="160"/>
      <c r="BI49" s="164"/>
      <c r="BJ49" s="657" t="s">
        <v>195</v>
      </c>
      <c r="BK49" s="658"/>
      <c r="BL49" s="659"/>
    </row>
    <row r="50" spans="1:65" s="9" customFormat="1" ht="50.25" customHeight="1" x14ac:dyDescent="0.3">
      <c r="A50" s="458" t="s">
        <v>253</v>
      </c>
      <c r="B50" s="588"/>
      <c r="C50" s="467" t="s">
        <v>162</v>
      </c>
      <c r="D50" s="468"/>
      <c r="E50" s="468"/>
      <c r="F50" s="468"/>
      <c r="G50" s="468"/>
      <c r="H50" s="468"/>
      <c r="I50" s="468"/>
      <c r="J50" s="468"/>
      <c r="K50" s="468"/>
      <c r="L50" s="468"/>
      <c r="M50" s="468"/>
      <c r="N50" s="468"/>
      <c r="O50" s="469"/>
      <c r="P50" s="272"/>
      <c r="Q50" s="273"/>
      <c r="R50" s="270"/>
      <c r="S50" s="271"/>
      <c r="T50" s="503">
        <f t="shared" si="20"/>
        <v>30</v>
      </c>
      <c r="U50" s="504"/>
      <c r="V50" s="505">
        <f>SUM(X50:AE50)</f>
        <v>0</v>
      </c>
      <c r="W50" s="506"/>
      <c r="X50" s="499"/>
      <c r="Y50" s="499"/>
      <c r="Z50" s="465"/>
      <c r="AA50" s="465"/>
      <c r="AB50" s="465"/>
      <c r="AC50" s="465"/>
      <c r="AD50" s="499"/>
      <c r="AE50" s="500"/>
      <c r="AF50" s="159">
        <f>AH50*36</f>
        <v>0</v>
      </c>
      <c r="AG50" s="160"/>
      <c r="AH50" s="161"/>
      <c r="AI50" s="162">
        <f>AK50*36</f>
        <v>0</v>
      </c>
      <c r="AJ50" s="160"/>
      <c r="AK50" s="161"/>
      <c r="AL50" s="163">
        <f>AN50*36</f>
        <v>0</v>
      </c>
      <c r="AM50" s="160"/>
      <c r="AN50" s="164"/>
      <c r="AO50" s="159">
        <f>AQ50*36</f>
        <v>0</v>
      </c>
      <c r="AP50" s="160"/>
      <c r="AQ50" s="165"/>
      <c r="AR50" s="159">
        <f>AT50*36</f>
        <v>0</v>
      </c>
      <c r="AS50" s="160"/>
      <c r="AT50" s="161"/>
      <c r="AU50" s="162">
        <v>30</v>
      </c>
      <c r="AV50" s="160"/>
      <c r="AW50" s="161">
        <v>1</v>
      </c>
      <c r="AX50" s="163">
        <f t="shared" si="28"/>
        <v>0</v>
      </c>
      <c r="AY50" s="160"/>
      <c r="AZ50" s="164"/>
      <c r="BA50" s="159">
        <f>BC50*36</f>
        <v>0</v>
      </c>
      <c r="BB50" s="160"/>
      <c r="BC50" s="165"/>
      <c r="BD50" s="163">
        <f t="shared" si="30"/>
        <v>0</v>
      </c>
      <c r="BE50" s="160"/>
      <c r="BF50" s="161"/>
      <c r="BG50" s="162">
        <f t="shared" si="31"/>
        <v>0</v>
      </c>
      <c r="BH50" s="160"/>
      <c r="BI50" s="164"/>
      <c r="BJ50" s="657" t="s">
        <v>196</v>
      </c>
      <c r="BK50" s="658"/>
      <c r="BL50" s="659"/>
    </row>
    <row r="51" spans="1:65" s="14" customFormat="1" ht="27" customHeight="1" x14ac:dyDescent="0.3">
      <c r="A51" s="494" t="s">
        <v>254</v>
      </c>
      <c r="B51" s="599"/>
      <c r="C51" s="496" t="s">
        <v>163</v>
      </c>
      <c r="D51" s="497"/>
      <c r="E51" s="497"/>
      <c r="F51" s="497"/>
      <c r="G51" s="497"/>
      <c r="H51" s="497"/>
      <c r="I51" s="497"/>
      <c r="J51" s="497"/>
      <c r="K51" s="497"/>
      <c r="L51" s="497"/>
      <c r="M51" s="497"/>
      <c r="N51" s="497"/>
      <c r="O51" s="498"/>
      <c r="P51" s="272"/>
      <c r="Q51" s="273"/>
      <c r="R51" s="270"/>
      <c r="S51" s="271"/>
      <c r="T51" s="503">
        <f t="shared" si="20"/>
        <v>0</v>
      </c>
      <c r="U51" s="504"/>
      <c r="V51" s="250">
        <f t="shared" si="5"/>
        <v>0</v>
      </c>
      <c r="W51" s="511"/>
      <c r="X51" s="463"/>
      <c r="Y51" s="464"/>
      <c r="Z51" s="465"/>
      <c r="AA51" s="465"/>
      <c r="AB51" s="465"/>
      <c r="AC51" s="465"/>
      <c r="AD51" s="463"/>
      <c r="AE51" s="466"/>
      <c r="AF51" s="166">
        <f t="shared" si="11"/>
        <v>0</v>
      </c>
      <c r="AG51" s="167"/>
      <c r="AH51" s="168"/>
      <c r="AI51" s="169">
        <f t="shared" si="12"/>
        <v>0</v>
      </c>
      <c r="AJ51" s="167"/>
      <c r="AK51" s="168"/>
      <c r="AL51" s="170">
        <f t="shared" si="13"/>
        <v>0</v>
      </c>
      <c r="AM51" s="167"/>
      <c r="AN51" s="171"/>
      <c r="AO51" s="166">
        <f t="shared" si="14"/>
        <v>0</v>
      </c>
      <c r="AP51" s="167"/>
      <c r="AQ51" s="172"/>
      <c r="AR51" s="166">
        <f t="shared" si="15"/>
        <v>0</v>
      </c>
      <c r="AS51" s="167"/>
      <c r="AT51" s="168"/>
      <c r="AU51" s="169">
        <f t="shared" si="6"/>
        <v>0</v>
      </c>
      <c r="AV51" s="167"/>
      <c r="AW51" s="168"/>
      <c r="AX51" s="163">
        <f t="shared" si="28"/>
        <v>0</v>
      </c>
      <c r="AY51" s="167"/>
      <c r="AZ51" s="171"/>
      <c r="BA51" s="166">
        <f t="shared" ref="BA51:BA63" si="32">BC51*36</f>
        <v>0</v>
      </c>
      <c r="BB51" s="167"/>
      <c r="BC51" s="172"/>
      <c r="BD51" s="163">
        <f t="shared" si="30"/>
        <v>0</v>
      </c>
      <c r="BE51" s="167"/>
      <c r="BF51" s="168"/>
      <c r="BG51" s="162">
        <f t="shared" si="31"/>
        <v>0</v>
      </c>
      <c r="BH51" s="167"/>
      <c r="BI51" s="171"/>
      <c r="BJ51" s="455"/>
      <c r="BK51" s="456"/>
      <c r="BL51" s="457"/>
    </row>
    <row r="52" spans="1:65" s="9" customFormat="1" ht="49.5" customHeight="1" x14ac:dyDescent="0.3">
      <c r="A52" s="458" t="s">
        <v>255</v>
      </c>
      <c r="B52" s="588"/>
      <c r="C52" s="467" t="s">
        <v>164</v>
      </c>
      <c r="D52" s="468"/>
      <c r="E52" s="468"/>
      <c r="F52" s="468"/>
      <c r="G52" s="468"/>
      <c r="H52" s="468"/>
      <c r="I52" s="468"/>
      <c r="J52" s="468"/>
      <c r="K52" s="468"/>
      <c r="L52" s="468"/>
      <c r="M52" s="468"/>
      <c r="N52" s="468"/>
      <c r="O52" s="469"/>
      <c r="P52" s="88">
        <v>4</v>
      </c>
      <c r="Q52" s="91">
        <v>3</v>
      </c>
      <c r="R52" s="270">
        <v>4</v>
      </c>
      <c r="S52" s="271"/>
      <c r="T52" s="503">
        <f>AF52+AI52+AL52+AO52+AR52+AU52+BD52+AX52+BA52</f>
        <v>432</v>
      </c>
      <c r="U52" s="504"/>
      <c r="V52" s="505">
        <f>SUM(X52:AE52)</f>
        <v>198</v>
      </c>
      <c r="W52" s="506"/>
      <c r="X52" s="499">
        <v>90</v>
      </c>
      <c r="Y52" s="499"/>
      <c r="Z52" s="465">
        <v>108</v>
      </c>
      <c r="AA52" s="465"/>
      <c r="AB52" s="465"/>
      <c r="AC52" s="465"/>
      <c r="AD52" s="499"/>
      <c r="AE52" s="500"/>
      <c r="AF52" s="159">
        <f t="shared" si="11"/>
        <v>0</v>
      </c>
      <c r="AG52" s="160"/>
      <c r="AH52" s="161"/>
      <c r="AI52" s="162">
        <f t="shared" si="12"/>
        <v>0</v>
      </c>
      <c r="AJ52" s="160"/>
      <c r="AK52" s="161"/>
      <c r="AL52" s="163">
        <f t="shared" si="13"/>
        <v>108</v>
      </c>
      <c r="AM52" s="160">
        <v>54</v>
      </c>
      <c r="AN52" s="164">
        <v>3</v>
      </c>
      <c r="AO52" s="159">
        <f t="shared" si="14"/>
        <v>324</v>
      </c>
      <c r="AP52" s="160">
        <v>144</v>
      </c>
      <c r="AQ52" s="165">
        <v>9</v>
      </c>
      <c r="AR52" s="159">
        <f t="shared" si="15"/>
        <v>0</v>
      </c>
      <c r="AS52" s="160"/>
      <c r="AT52" s="161"/>
      <c r="AU52" s="162">
        <f t="shared" si="6"/>
        <v>0</v>
      </c>
      <c r="AV52" s="160"/>
      <c r="AW52" s="161"/>
      <c r="AX52" s="163">
        <f t="shared" si="28"/>
        <v>0</v>
      </c>
      <c r="AY52" s="160"/>
      <c r="AZ52" s="164"/>
      <c r="BA52" s="159">
        <f t="shared" si="32"/>
        <v>0</v>
      </c>
      <c r="BB52" s="160"/>
      <c r="BC52" s="165"/>
      <c r="BD52" s="163">
        <f t="shared" si="30"/>
        <v>0</v>
      </c>
      <c r="BE52" s="160"/>
      <c r="BF52" s="161"/>
      <c r="BG52" s="162">
        <f t="shared" si="31"/>
        <v>0</v>
      </c>
      <c r="BH52" s="160"/>
      <c r="BI52" s="164"/>
      <c r="BJ52" s="455" t="s">
        <v>197</v>
      </c>
      <c r="BK52" s="456"/>
      <c r="BL52" s="457"/>
    </row>
    <row r="53" spans="1:65" s="9" customFormat="1" ht="49.5" customHeight="1" x14ac:dyDescent="0.3">
      <c r="A53" s="458" t="s">
        <v>256</v>
      </c>
      <c r="B53" s="588"/>
      <c r="C53" s="467" t="s">
        <v>165</v>
      </c>
      <c r="D53" s="468"/>
      <c r="E53" s="468"/>
      <c r="F53" s="468"/>
      <c r="G53" s="468"/>
      <c r="H53" s="468"/>
      <c r="I53" s="468"/>
      <c r="J53" s="468"/>
      <c r="K53" s="468"/>
      <c r="L53" s="468"/>
      <c r="M53" s="468"/>
      <c r="N53" s="468"/>
      <c r="O53" s="469"/>
      <c r="P53" s="272">
        <v>5</v>
      </c>
      <c r="Q53" s="273"/>
      <c r="R53" s="270">
        <v>4</v>
      </c>
      <c r="S53" s="271"/>
      <c r="T53" s="503">
        <f t="shared" si="20"/>
        <v>216</v>
      </c>
      <c r="U53" s="504"/>
      <c r="V53" s="250">
        <f>SUM(X53:AE53)</f>
        <v>144</v>
      </c>
      <c r="W53" s="511"/>
      <c r="X53" s="463">
        <v>72</v>
      </c>
      <c r="Y53" s="464"/>
      <c r="Z53" s="465">
        <v>72</v>
      </c>
      <c r="AA53" s="465"/>
      <c r="AB53" s="465"/>
      <c r="AC53" s="465"/>
      <c r="AD53" s="463"/>
      <c r="AE53" s="466"/>
      <c r="AF53" s="159">
        <f t="shared" si="11"/>
        <v>0</v>
      </c>
      <c r="AG53" s="160"/>
      <c r="AH53" s="161"/>
      <c r="AI53" s="162">
        <f t="shared" si="12"/>
        <v>0</v>
      </c>
      <c r="AJ53" s="160"/>
      <c r="AK53" s="161"/>
      <c r="AL53" s="163">
        <f t="shared" si="13"/>
        <v>0</v>
      </c>
      <c r="AM53" s="160"/>
      <c r="AN53" s="164"/>
      <c r="AO53" s="159">
        <f t="shared" si="14"/>
        <v>108</v>
      </c>
      <c r="AP53" s="160">
        <v>72</v>
      </c>
      <c r="AQ53" s="165">
        <v>3</v>
      </c>
      <c r="AR53" s="159">
        <f t="shared" si="15"/>
        <v>108</v>
      </c>
      <c r="AS53" s="160">
        <v>72</v>
      </c>
      <c r="AT53" s="161">
        <v>3</v>
      </c>
      <c r="AU53" s="162">
        <f t="shared" si="6"/>
        <v>0</v>
      </c>
      <c r="AV53" s="160"/>
      <c r="AW53" s="161"/>
      <c r="AX53" s="163">
        <f t="shared" si="28"/>
        <v>0</v>
      </c>
      <c r="AY53" s="160"/>
      <c r="AZ53" s="164"/>
      <c r="BA53" s="159">
        <f t="shared" si="32"/>
        <v>0</v>
      </c>
      <c r="BB53" s="160"/>
      <c r="BC53" s="165"/>
      <c r="BD53" s="163">
        <f t="shared" si="30"/>
        <v>0</v>
      </c>
      <c r="BE53" s="160"/>
      <c r="BF53" s="161"/>
      <c r="BG53" s="162">
        <f t="shared" si="31"/>
        <v>0</v>
      </c>
      <c r="BH53" s="160"/>
      <c r="BI53" s="164"/>
      <c r="BJ53" s="455" t="s">
        <v>198</v>
      </c>
      <c r="BK53" s="456"/>
      <c r="BL53" s="457"/>
    </row>
    <row r="54" spans="1:65" s="9" customFormat="1" ht="51" customHeight="1" x14ac:dyDescent="0.3">
      <c r="A54" s="458" t="s">
        <v>257</v>
      </c>
      <c r="B54" s="588"/>
      <c r="C54" s="467" t="s">
        <v>166</v>
      </c>
      <c r="D54" s="468"/>
      <c r="E54" s="468"/>
      <c r="F54" s="468"/>
      <c r="G54" s="468"/>
      <c r="H54" s="468"/>
      <c r="I54" s="468"/>
      <c r="J54" s="468"/>
      <c r="K54" s="468"/>
      <c r="L54" s="468"/>
      <c r="M54" s="468"/>
      <c r="N54" s="468"/>
      <c r="O54" s="469"/>
      <c r="P54" s="272">
        <v>6</v>
      </c>
      <c r="Q54" s="273"/>
      <c r="R54" s="270"/>
      <c r="S54" s="271"/>
      <c r="T54" s="503">
        <f t="shared" si="20"/>
        <v>108</v>
      </c>
      <c r="U54" s="504"/>
      <c r="V54" s="505">
        <f>SUM(X54:AE54)</f>
        <v>72</v>
      </c>
      <c r="W54" s="506"/>
      <c r="X54" s="499">
        <v>36</v>
      </c>
      <c r="Y54" s="499"/>
      <c r="Z54" s="465">
        <v>36</v>
      </c>
      <c r="AA54" s="465"/>
      <c r="AB54" s="465"/>
      <c r="AC54" s="465"/>
      <c r="AD54" s="499"/>
      <c r="AE54" s="500"/>
      <c r="AF54" s="159">
        <f t="shared" si="11"/>
        <v>0</v>
      </c>
      <c r="AG54" s="160"/>
      <c r="AH54" s="161"/>
      <c r="AI54" s="162">
        <f t="shared" si="12"/>
        <v>0</v>
      </c>
      <c r="AJ54" s="160"/>
      <c r="AK54" s="161"/>
      <c r="AL54" s="163">
        <f t="shared" si="13"/>
        <v>0</v>
      </c>
      <c r="AM54" s="160"/>
      <c r="AN54" s="164"/>
      <c r="AO54" s="159">
        <f t="shared" si="14"/>
        <v>0</v>
      </c>
      <c r="AP54" s="160"/>
      <c r="AQ54" s="165"/>
      <c r="AR54" s="159">
        <f t="shared" si="15"/>
        <v>0</v>
      </c>
      <c r="AS54" s="160"/>
      <c r="AT54" s="161"/>
      <c r="AU54" s="162">
        <f t="shared" si="6"/>
        <v>108</v>
      </c>
      <c r="AV54" s="160">
        <f>V54</f>
        <v>72</v>
      </c>
      <c r="AW54" s="161">
        <v>3</v>
      </c>
      <c r="AX54" s="163">
        <f t="shared" si="28"/>
        <v>0</v>
      </c>
      <c r="AY54" s="160"/>
      <c r="AZ54" s="164"/>
      <c r="BA54" s="159">
        <f t="shared" si="32"/>
        <v>0</v>
      </c>
      <c r="BB54" s="160"/>
      <c r="BC54" s="165"/>
      <c r="BD54" s="163">
        <f t="shared" si="8"/>
        <v>0</v>
      </c>
      <c r="BE54" s="160"/>
      <c r="BF54" s="161"/>
      <c r="BG54" s="162">
        <f t="shared" si="31"/>
        <v>0</v>
      </c>
      <c r="BH54" s="160"/>
      <c r="BI54" s="164"/>
      <c r="BJ54" s="455" t="s">
        <v>199</v>
      </c>
      <c r="BK54" s="456"/>
      <c r="BL54" s="457"/>
    </row>
    <row r="55" spans="1:65" s="9" customFormat="1" ht="50.1" customHeight="1" x14ac:dyDescent="0.3">
      <c r="A55" s="494" t="s">
        <v>258</v>
      </c>
      <c r="B55" s="599"/>
      <c r="C55" s="496" t="s">
        <v>403</v>
      </c>
      <c r="D55" s="497"/>
      <c r="E55" s="497"/>
      <c r="F55" s="497"/>
      <c r="G55" s="497"/>
      <c r="H55" s="497"/>
      <c r="I55" s="497"/>
      <c r="J55" s="497"/>
      <c r="K55" s="497"/>
      <c r="L55" s="497"/>
      <c r="M55" s="497"/>
      <c r="N55" s="497"/>
      <c r="O55" s="498"/>
      <c r="P55" s="272"/>
      <c r="Q55" s="273"/>
      <c r="R55" s="270"/>
      <c r="S55" s="271"/>
      <c r="T55" s="503">
        <f t="shared" si="20"/>
        <v>0</v>
      </c>
      <c r="U55" s="504"/>
      <c r="V55" s="250">
        <f t="shared" ref="V55:V63" si="33">SUM(X55:AE55)</f>
        <v>0</v>
      </c>
      <c r="W55" s="511"/>
      <c r="X55" s="463"/>
      <c r="Y55" s="464"/>
      <c r="Z55" s="465"/>
      <c r="AA55" s="465"/>
      <c r="AB55" s="465"/>
      <c r="AC55" s="465"/>
      <c r="AD55" s="463"/>
      <c r="AE55" s="466"/>
      <c r="AF55" s="159">
        <f t="shared" si="11"/>
        <v>0</v>
      </c>
      <c r="AG55" s="160"/>
      <c r="AH55" s="161"/>
      <c r="AI55" s="162">
        <f t="shared" si="12"/>
        <v>0</v>
      </c>
      <c r="AJ55" s="160"/>
      <c r="AK55" s="161"/>
      <c r="AL55" s="163">
        <f t="shared" si="13"/>
        <v>0</v>
      </c>
      <c r="AM55" s="160"/>
      <c r="AN55" s="164"/>
      <c r="AO55" s="159">
        <f t="shared" si="14"/>
        <v>0</v>
      </c>
      <c r="AP55" s="160"/>
      <c r="AQ55" s="165"/>
      <c r="AR55" s="159">
        <f t="shared" si="15"/>
        <v>0</v>
      </c>
      <c r="AS55" s="160"/>
      <c r="AT55" s="161"/>
      <c r="AU55" s="162">
        <f t="shared" si="6"/>
        <v>0</v>
      </c>
      <c r="AV55" s="160"/>
      <c r="AW55" s="161"/>
      <c r="AX55" s="163">
        <f t="shared" si="28"/>
        <v>0</v>
      </c>
      <c r="AY55" s="160"/>
      <c r="AZ55" s="164"/>
      <c r="BA55" s="159">
        <f t="shared" si="32"/>
        <v>0</v>
      </c>
      <c r="BB55" s="160"/>
      <c r="BC55" s="165"/>
      <c r="BD55" s="163">
        <f t="shared" si="8"/>
        <v>0</v>
      </c>
      <c r="BE55" s="160"/>
      <c r="BF55" s="161"/>
      <c r="BG55" s="162">
        <f t="shared" si="31"/>
        <v>0</v>
      </c>
      <c r="BH55" s="160"/>
      <c r="BI55" s="164"/>
      <c r="BJ55" s="455"/>
      <c r="BK55" s="456"/>
      <c r="BL55" s="457"/>
    </row>
    <row r="56" spans="1:65" s="9" customFormat="1" ht="27" customHeight="1" x14ac:dyDescent="0.3">
      <c r="A56" s="458" t="s">
        <v>259</v>
      </c>
      <c r="B56" s="588"/>
      <c r="C56" s="467" t="s">
        <v>173</v>
      </c>
      <c r="D56" s="468"/>
      <c r="E56" s="468"/>
      <c r="F56" s="468"/>
      <c r="G56" s="468"/>
      <c r="H56" s="468"/>
      <c r="I56" s="468"/>
      <c r="J56" s="468"/>
      <c r="K56" s="468"/>
      <c r="L56" s="468"/>
      <c r="M56" s="468"/>
      <c r="N56" s="468"/>
      <c r="O56" s="469"/>
      <c r="P56" s="272">
        <v>6</v>
      </c>
      <c r="Q56" s="273"/>
      <c r="R56" s="270"/>
      <c r="S56" s="271"/>
      <c r="T56" s="503">
        <f t="shared" si="20"/>
        <v>180</v>
      </c>
      <c r="U56" s="504"/>
      <c r="V56" s="250">
        <f t="shared" si="33"/>
        <v>90</v>
      </c>
      <c r="W56" s="511"/>
      <c r="X56" s="463">
        <v>36</v>
      </c>
      <c r="Y56" s="464"/>
      <c r="Z56" s="465">
        <v>36</v>
      </c>
      <c r="AA56" s="465"/>
      <c r="AB56" s="465">
        <v>18</v>
      </c>
      <c r="AC56" s="465"/>
      <c r="AD56" s="463"/>
      <c r="AE56" s="466"/>
      <c r="AF56" s="159">
        <f t="shared" si="11"/>
        <v>0</v>
      </c>
      <c r="AG56" s="160"/>
      <c r="AH56" s="161"/>
      <c r="AI56" s="162">
        <f t="shared" si="12"/>
        <v>0</v>
      </c>
      <c r="AJ56" s="160"/>
      <c r="AK56" s="161"/>
      <c r="AL56" s="163">
        <f t="shared" si="13"/>
        <v>0</v>
      </c>
      <c r="AM56" s="160"/>
      <c r="AN56" s="164"/>
      <c r="AO56" s="159">
        <f t="shared" si="14"/>
        <v>0</v>
      </c>
      <c r="AP56" s="160"/>
      <c r="AQ56" s="165"/>
      <c r="AR56" s="159">
        <f t="shared" si="15"/>
        <v>0</v>
      </c>
      <c r="AS56" s="160"/>
      <c r="AT56" s="161"/>
      <c r="AU56" s="162">
        <f t="shared" si="6"/>
        <v>180</v>
      </c>
      <c r="AV56" s="160">
        <f>V56</f>
        <v>90</v>
      </c>
      <c r="AW56" s="161">
        <v>5</v>
      </c>
      <c r="AX56" s="163">
        <f t="shared" si="28"/>
        <v>0</v>
      </c>
      <c r="AY56" s="160"/>
      <c r="AZ56" s="164"/>
      <c r="BA56" s="159">
        <f t="shared" si="32"/>
        <v>0</v>
      </c>
      <c r="BB56" s="160"/>
      <c r="BC56" s="165"/>
      <c r="BD56" s="163">
        <f t="shared" si="8"/>
        <v>0</v>
      </c>
      <c r="BE56" s="160"/>
      <c r="BF56" s="161"/>
      <c r="BG56" s="162">
        <f t="shared" si="31"/>
        <v>0</v>
      </c>
      <c r="BH56" s="160"/>
      <c r="BI56" s="164"/>
      <c r="BJ56" s="455" t="s">
        <v>398</v>
      </c>
      <c r="BK56" s="456"/>
      <c r="BL56" s="457"/>
    </row>
    <row r="57" spans="1:65" s="9" customFormat="1" ht="27" customHeight="1" x14ac:dyDescent="0.3">
      <c r="A57" s="458" t="s">
        <v>260</v>
      </c>
      <c r="B57" s="588"/>
      <c r="C57" s="467" t="s">
        <v>174</v>
      </c>
      <c r="D57" s="468"/>
      <c r="E57" s="468"/>
      <c r="F57" s="468"/>
      <c r="G57" s="468"/>
      <c r="H57" s="468"/>
      <c r="I57" s="468"/>
      <c r="J57" s="468"/>
      <c r="K57" s="468"/>
      <c r="L57" s="468"/>
      <c r="M57" s="468"/>
      <c r="N57" s="468"/>
      <c r="O57" s="469"/>
      <c r="P57" s="272">
        <v>7</v>
      </c>
      <c r="Q57" s="273"/>
      <c r="R57" s="270"/>
      <c r="S57" s="271"/>
      <c r="T57" s="503">
        <f t="shared" si="20"/>
        <v>180</v>
      </c>
      <c r="U57" s="504"/>
      <c r="V57" s="250">
        <f>SUM(X57:AE57)</f>
        <v>90</v>
      </c>
      <c r="W57" s="511"/>
      <c r="X57" s="463">
        <v>36</v>
      </c>
      <c r="Y57" s="464"/>
      <c r="Z57" s="465">
        <v>36</v>
      </c>
      <c r="AA57" s="465"/>
      <c r="AB57" s="465">
        <v>18</v>
      </c>
      <c r="AC57" s="465"/>
      <c r="AD57" s="463"/>
      <c r="AE57" s="466"/>
      <c r="AF57" s="159">
        <f t="shared" si="11"/>
        <v>0</v>
      </c>
      <c r="AG57" s="160"/>
      <c r="AH57" s="161"/>
      <c r="AI57" s="162">
        <f t="shared" si="12"/>
        <v>0</v>
      </c>
      <c r="AJ57" s="160"/>
      <c r="AK57" s="161"/>
      <c r="AL57" s="163">
        <f t="shared" si="13"/>
        <v>0</v>
      </c>
      <c r="AM57" s="160"/>
      <c r="AN57" s="164"/>
      <c r="AO57" s="159">
        <f t="shared" si="14"/>
        <v>0</v>
      </c>
      <c r="AP57" s="160"/>
      <c r="AQ57" s="165"/>
      <c r="AR57" s="159">
        <f t="shared" si="15"/>
        <v>0</v>
      </c>
      <c r="AS57" s="160"/>
      <c r="AT57" s="161"/>
      <c r="AU57" s="162">
        <f t="shared" si="6"/>
        <v>0</v>
      </c>
      <c r="AV57" s="160"/>
      <c r="AW57" s="161"/>
      <c r="AX57" s="163">
        <f t="shared" si="28"/>
        <v>180</v>
      </c>
      <c r="AY57" s="160">
        <f>V57</f>
        <v>90</v>
      </c>
      <c r="AZ57" s="164">
        <v>5</v>
      </c>
      <c r="BA57" s="159">
        <f t="shared" si="32"/>
        <v>0</v>
      </c>
      <c r="BB57" s="160"/>
      <c r="BC57" s="165"/>
      <c r="BD57" s="163">
        <f t="shared" si="8"/>
        <v>0</v>
      </c>
      <c r="BE57" s="160"/>
      <c r="BF57" s="161"/>
      <c r="BG57" s="162">
        <f t="shared" si="31"/>
        <v>0</v>
      </c>
      <c r="BH57" s="160"/>
      <c r="BI57" s="164"/>
      <c r="BJ57" s="455" t="s">
        <v>399</v>
      </c>
      <c r="BK57" s="456"/>
      <c r="BL57" s="457"/>
    </row>
    <row r="58" spans="1:65" s="9" customFormat="1" ht="50.1" customHeight="1" x14ac:dyDescent="0.3">
      <c r="A58" s="458" t="s">
        <v>261</v>
      </c>
      <c r="B58" s="588"/>
      <c r="C58" s="460" t="s">
        <v>175</v>
      </c>
      <c r="D58" s="461"/>
      <c r="E58" s="461"/>
      <c r="F58" s="461"/>
      <c r="G58" s="461"/>
      <c r="H58" s="461"/>
      <c r="I58" s="461"/>
      <c r="J58" s="461"/>
      <c r="K58" s="461"/>
      <c r="L58" s="461"/>
      <c r="M58" s="461"/>
      <c r="N58" s="461"/>
      <c r="O58" s="462"/>
      <c r="P58" s="272">
        <v>7</v>
      </c>
      <c r="Q58" s="273"/>
      <c r="R58" s="270">
        <v>7</v>
      </c>
      <c r="S58" s="271"/>
      <c r="T58" s="503">
        <f t="shared" si="20"/>
        <v>216</v>
      </c>
      <c r="U58" s="504"/>
      <c r="V58" s="505">
        <f t="shared" ref="V58:V59" si="34">SUM(X58:AE58)</f>
        <v>108</v>
      </c>
      <c r="W58" s="506"/>
      <c r="X58" s="499">
        <v>36</v>
      </c>
      <c r="Y58" s="499"/>
      <c r="Z58" s="465">
        <v>54</v>
      </c>
      <c r="AA58" s="465"/>
      <c r="AB58" s="465">
        <v>18</v>
      </c>
      <c r="AC58" s="465"/>
      <c r="AD58" s="499"/>
      <c r="AE58" s="500"/>
      <c r="AF58" s="159">
        <f t="shared" si="11"/>
        <v>0</v>
      </c>
      <c r="AG58" s="160"/>
      <c r="AH58" s="161"/>
      <c r="AI58" s="162">
        <f t="shared" si="12"/>
        <v>0</v>
      </c>
      <c r="AJ58" s="160"/>
      <c r="AK58" s="161"/>
      <c r="AL58" s="163">
        <f t="shared" si="13"/>
        <v>0</v>
      </c>
      <c r="AM58" s="160"/>
      <c r="AN58" s="164"/>
      <c r="AO58" s="159">
        <f t="shared" si="14"/>
        <v>0</v>
      </c>
      <c r="AP58" s="160"/>
      <c r="AQ58" s="165"/>
      <c r="AR58" s="159">
        <f t="shared" si="15"/>
        <v>0</v>
      </c>
      <c r="AS58" s="160"/>
      <c r="AT58" s="161"/>
      <c r="AU58" s="162">
        <f t="shared" si="6"/>
        <v>0</v>
      </c>
      <c r="AV58" s="160"/>
      <c r="AW58" s="161"/>
      <c r="AX58" s="163">
        <f t="shared" si="28"/>
        <v>216</v>
      </c>
      <c r="AY58" s="160">
        <f>V58</f>
        <v>108</v>
      </c>
      <c r="AZ58" s="164">
        <v>6</v>
      </c>
      <c r="BA58" s="159">
        <f t="shared" si="32"/>
        <v>0</v>
      </c>
      <c r="BB58" s="160"/>
      <c r="BC58" s="165"/>
      <c r="BD58" s="163">
        <f t="shared" si="8"/>
        <v>0</v>
      </c>
      <c r="BE58" s="160"/>
      <c r="BF58" s="161"/>
      <c r="BG58" s="162">
        <f t="shared" si="31"/>
        <v>0</v>
      </c>
      <c r="BH58" s="160"/>
      <c r="BI58" s="164"/>
      <c r="BJ58" s="455" t="s">
        <v>400</v>
      </c>
      <c r="BK58" s="456"/>
      <c r="BL58" s="457"/>
    </row>
    <row r="59" spans="1:65" s="9" customFormat="1" ht="74.25" customHeight="1" x14ac:dyDescent="0.3">
      <c r="A59" s="458" t="s">
        <v>262</v>
      </c>
      <c r="B59" s="588"/>
      <c r="C59" s="460" t="s">
        <v>176</v>
      </c>
      <c r="D59" s="461"/>
      <c r="E59" s="461"/>
      <c r="F59" s="461"/>
      <c r="G59" s="461"/>
      <c r="H59" s="461"/>
      <c r="I59" s="461"/>
      <c r="J59" s="461"/>
      <c r="K59" s="461"/>
      <c r="L59" s="461"/>
      <c r="M59" s="461"/>
      <c r="N59" s="461"/>
      <c r="O59" s="462"/>
      <c r="P59" s="272"/>
      <c r="Q59" s="273"/>
      <c r="R59" s="270"/>
      <c r="S59" s="271"/>
      <c r="T59" s="503">
        <f t="shared" si="20"/>
        <v>40</v>
      </c>
      <c r="U59" s="504"/>
      <c r="V59" s="505">
        <f t="shared" si="34"/>
        <v>0</v>
      </c>
      <c r="W59" s="506"/>
      <c r="X59" s="499"/>
      <c r="Y59" s="499"/>
      <c r="Z59" s="465"/>
      <c r="AA59" s="465"/>
      <c r="AB59" s="465"/>
      <c r="AC59" s="465"/>
      <c r="AD59" s="499"/>
      <c r="AE59" s="500"/>
      <c r="AF59" s="159">
        <f t="shared" si="11"/>
        <v>0</v>
      </c>
      <c r="AG59" s="160"/>
      <c r="AH59" s="161"/>
      <c r="AI59" s="162">
        <f t="shared" si="12"/>
        <v>0</v>
      </c>
      <c r="AJ59" s="160"/>
      <c r="AK59" s="161"/>
      <c r="AL59" s="163">
        <f t="shared" si="13"/>
        <v>0</v>
      </c>
      <c r="AM59" s="160"/>
      <c r="AN59" s="164"/>
      <c r="AO59" s="159">
        <f t="shared" si="14"/>
        <v>0</v>
      </c>
      <c r="AP59" s="160"/>
      <c r="AQ59" s="165"/>
      <c r="AR59" s="159">
        <f t="shared" si="15"/>
        <v>0</v>
      </c>
      <c r="AS59" s="160"/>
      <c r="AT59" s="161"/>
      <c r="AU59" s="162">
        <f t="shared" si="6"/>
        <v>0</v>
      </c>
      <c r="AV59" s="160"/>
      <c r="AW59" s="161"/>
      <c r="AX59" s="163"/>
      <c r="AY59" s="160"/>
      <c r="AZ59" s="164"/>
      <c r="BA59" s="159">
        <v>40</v>
      </c>
      <c r="BB59" s="160"/>
      <c r="BC59" s="165">
        <v>1</v>
      </c>
      <c r="BD59" s="163">
        <f t="shared" si="8"/>
        <v>0</v>
      </c>
      <c r="BE59" s="160"/>
      <c r="BF59" s="161"/>
      <c r="BG59" s="162">
        <f t="shared" si="31"/>
        <v>0</v>
      </c>
      <c r="BH59" s="160"/>
      <c r="BI59" s="164"/>
      <c r="BJ59" s="455" t="s">
        <v>402</v>
      </c>
      <c r="BK59" s="456"/>
      <c r="BL59" s="457"/>
    </row>
    <row r="60" spans="1:65" s="9" customFormat="1" ht="27" customHeight="1" x14ac:dyDescent="0.3">
      <c r="A60" s="458" t="s">
        <v>263</v>
      </c>
      <c r="B60" s="588"/>
      <c r="C60" s="618" t="s">
        <v>177</v>
      </c>
      <c r="D60" s="619"/>
      <c r="E60" s="619"/>
      <c r="F60" s="619"/>
      <c r="G60" s="619"/>
      <c r="H60" s="619"/>
      <c r="I60" s="619"/>
      <c r="J60" s="619"/>
      <c r="K60" s="619"/>
      <c r="L60" s="619"/>
      <c r="M60" s="619"/>
      <c r="N60" s="619"/>
      <c r="O60" s="620"/>
      <c r="P60" s="272">
        <v>8</v>
      </c>
      <c r="Q60" s="273"/>
      <c r="R60" s="270"/>
      <c r="S60" s="271"/>
      <c r="T60" s="503">
        <f t="shared" si="20"/>
        <v>108</v>
      </c>
      <c r="U60" s="504"/>
      <c r="V60" s="250">
        <f>SUM(X60:AE60)</f>
        <v>72</v>
      </c>
      <c r="W60" s="511"/>
      <c r="X60" s="463">
        <v>36</v>
      </c>
      <c r="Y60" s="464"/>
      <c r="Z60" s="465">
        <v>18</v>
      </c>
      <c r="AA60" s="465"/>
      <c r="AB60" s="465">
        <v>18</v>
      </c>
      <c r="AC60" s="465"/>
      <c r="AD60" s="463"/>
      <c r="AE60" s="466"/>
      <c r="AF60" s="159">
        <f t="shared" si="11"/>
        <v>0</v>
      </c>
      <c r="AG60" s="160"/>
      <c r="AH60" s="161"/>
      <c r="AI60" s="162">
        <f t="shared" si="12"/>
        <v>0</v>
      </c>
      <c r="AJ60" s="160"/>
      <c r="AK60" s="161"/>
      <c r="AL60" s="163">
        <f t="shared" si="13"/>
        <v>0</v>
      </c>
      <c r="AM60" s="160"/>
      <c r="AN60" s="164"/>
      <c r="AO60" s="159">
        <f t="shared" si="14"/>
        <v>0</v>
      </c>
      <c r="AP60" s="160"/>
      <c r="AQ60" s="165"/>
      <c r="AR60" s="159">
        <f t="shared" si="15"/>
        <v>0</v>
      </c>
      <c r="AS60" s="160"/>
      <c r="AT60" s="161"/>
      <c r="AU60" s="162">
        <f t="shared" si="6"/>
        <v>0</v>
      </c>
      <c r="AV60" s="160"/>
      <c r="AW60" s="161"/>
      <c r="AX60" s="163">
        <f t="shared" si="28"/>
        <v>0</v>
      </c>
      <c r="AY60" s="160"/>
      <c r="AZ60" s="164"/>
      <c r="BA60" s="159">
        <f t="shared" si="32"/>
        <v>108</v>
      </c>
      <c r="BB60" s="160">
        <f>V60</f>
        <v>72</v>
      </c>
      <c r="BC60" s="165">
        <v>3</v>
      </c>
      <c r="BD60" s="163">
        <f t="shared" si="8"/>
        <v>0</v>
      </c>
      <c r="BE60" s="160"/>
      <c r="BF60" s="161"/>
      <c r="BG60" s="162">
        <f t="shared" si="31"/>
        <v>0</v>
      </c>
      <c r="BH60" s="160"/>
      <c r="BI60" s="164"/>
      <c r="BJ60" s="455" t="s">
        <v>401</v>
      </c>
      <c r="BK60" s="456"/>
      <c r="BL60" s="457"/>
    </row>
    <row r="61" spans="1:65" s="14" customFormat="1" ht="51" customHeight="1" x14ac:dyDescent="0.3">
      <c r="A61" s="494" t="s">
        <v>264</v>
      </c>
      <c r="B61" s="599"/>
      <c r="C61" s="496" t="s">
        <v>178</v>
      </c>
      <c r="D61" s="497"/>
      <c r="E61" s="497"/>
      <c r="F61" s="497"/>
      <c r="G61" s="497"/>
      <c r="H61" s="497"/>
      <c r="I61" s="497"/>
      <c r="J61" s="497"/>
      <c r="K61" s="497"/>
      <c r="L61" s="497"/>
      <c r="M61" s="497"/>
      <c r="N61" s="497"/>
      <c r="O61" s="498"/>
      <c r="P61" s="272"/>
      <c r="Q61" s="273"/>
      <c r="R61" s="270"/>
      <c r="S61" s="271"/>
      <c r="T61" s="503">
        <f t="shared" si="20"/>
        <v>0</v>
      </c>
      <c r="U61" s="504"/>
      <c r="V61" s="250">
        <f t="shared" si="33"/>
        <v>0</v>
      </c>
      <c r="W61" s="511"/>
      <c r="X61" s="463"/>
      <c r="Y61" s="464"/>
      <c r="Z61" s="465"/>
      <c r="AA61" s="465"/>
      <c r="AB61" s="465"/>
      <c r="AC61" s="465"/>
      <c r="AD61" s="463"/>
      <c r="AE61" s="466"/>
      <c r="AF61" s="166">
        <f t="shared" si="11"/>
        <v>0</v>
      </c>
      <c r="AG61" s="167"/>
      <c r="AH61" s="168"/>
      <c r="AI61" s="169">
        <f t="shared" si="12"/>
        <v>0</v>
      </c>
      <c r="AJ61" s="167"/>
      <c r="AK61" s="168"/>
      <c r="AL61" s="170">
        <f t="shared" si="13"/>
        <v>0</v>
      </c>
      <c r="AM61" s="167"/>
      <c r="AN61" s="171"/>
      <c r="AO61" s="159">
        <f t="shared" si="14"/>
        <v>0</v>
      </c>
      <c r="AP61" s="167"/>
      <c r="AQ61" s="172"/>
      <c r="AR61" s="166">
        <f t="shared" si="15"/>
        <v>0</v>
      </c>
      <c r="AS61" s="167"/>
      <c r="AT61" s="168"/>
      <c r="AU61" s="169">
        <f t="shared" si="6"/>
        <v>0</v>
      </c>
      <c r="AV61" s="167"/>
      <c r="AW61" s="168"/>
      <c r="AX61" s="170">
        <f t="shared" si="28"/>
        <v>0</v>
      </c>
      <c r="AY61" s="167"/>
      <c r="AZ61" s="171"/>
      <c r="BA61" s="166">
        <f t="shared" si="32"/>
        <v>0</v>
      </c>
      <c r="BB61" s="167"/>
      <c r="BC61" s="172"/>
      <c r="BD61" s="170">
        <f t="shared" si="8"/>
        <v>0</v>
      </c>
      <c r="BE61" s="167"/>
      <c r="BF61" s="168"/>
      <c r="BG61" s="169">
        <f t="shared" si="31"/>
        <v>0</v>
      </c>
      <c r="BH61" s="167"/>
      <c r="BI61" s="171"/>
      <c r="BJ61" s="455"/>
      <c r="BK61" s="456"/>
      <c r="BL61" s="457"/>
    </row>
    <row r="62" spans="1:65" s="9" customFormat="1" ht="27" customHeight="1" x14ac:dyDescent="0.3">
      <c r="A62" s="458" t="s">
        <v>265</v>
      </c>
      <c r="B62" s="588"/>
      <c r="C62" s="618" t="s">
        <v>179</v>
      </c>
      <c r="D62" s="619"/>
      <c r="E62" s="619"/>
      <c r="F62" s="619"/>
      <c r="G62" s="619"/>
      <c r="H62" s="619"/>
      <c r="I62" s="619"/>
      <c r="J62" s="619"/>
      <c r="K62" s="619"/>
      <c r="L62" s="619"/>
      <c r="M62" s="619"/>
      <c r="N62" s="619"/>
      <c r="O62" s="620"/>
      <c r="P62" s="272"/>
      <c r="Q62" s="273"/>
      <c r="R62" s="270">
        <v>1</v>
      </c>
      <c r="S62" s="271"/>
      <c r="T62" s="503">
        <f t="shared" si="20"/>
        <v>108</v>
      </c>
      <c r="U62" s="504"/>
      <c r="V62" s="250">
        <f t="shared" si="33"/>
        <v>72</v>
      </c>
      <c r="W62" s="511"/>
      <c r="X62" s="463">
        <v>36</v>
      </c>
      <c r="Y62" s="464"/>
      <c r="Z62" s="465">
        <v>18</v>
      </c>
      <c r="AA62" s="465"/>
      <c r="AB62" s="465">
        <v>18</v>
      </c>
      <c r="AC62" s="465"/>
      <c r="AD62" s="463"/>
      <c r="AE62" s="466"/>
      <c r="AF62" s="159">
        <v>108</v>
      </c>
      <c r="AG62" s="160">
        <f>V62</f>
        <v>72</v>
      </c>
      <c r="AH62" s="161">
        <v>3</v>
      </c>
      <c r="AI62" s="162"/>
      <c r="AJ62" s="160"/>
      <c r="AK62" s="161"/>
      <c r="AL62" s="163">
        <f t="shared" si="13"/>
        <v>0</v>
      </c>
      <c r="AM62" s="160"/>
      <c r="AN62" s="164"/>
      <c r="AO62" s="159"/>
      <c r="AP62" s="160"/>
      <c r="AQ62" s="165"/>
      <c r="AR62" s="159">
        <f t="shared" si="15"/>
        <v>0</v>
      </c>
      <c r="AS62" s="160"/>
      <c r="AT62" s="161"/>
      <c r="AU62" s="162">
        <f t="shared" si="6"/>
        <v>0</v>
      </c>
      <c r="AV62" s="160"/>
      <c r="AW62" s="161"/>
      <c r="AX62" s="163">
        <f t="shared" si="28"/>
        <v>0</v>
      </c>
      <c r="AY62" s="160"/>
      <c r="AZ62" s="164"/>
      <c r="BA62" s="159">
        <f t="shared" si="32"/>
        <v>0</v>
      </c>
      <c r="BB62" s="160"/>
      <c r="BC62" s="165"/>
      <c r="BD62" s="163">
        <f t="shared" si="8"/>
        <v>0</v>
      </c>
      <c r="BE62" s="160"/>
      <c r="BF62" s="161"/>
      <c r="BG62" s="162">
        <f t="shared" si="31"/>
        <v>0</v>
      </c>
      <c r="BH62" s="160"/>
      <c r="BI62" s="164"/>
      <c r="BJ62" s="455" t="s">
        <v>200</v>
      </c>
      <c r="BK62" s="456"/>
      <c r="BL62" s="457"/>
    </row>
    <row r="63" spans="1:65" s="9" customFormat="1" ht="27" customHeight="1" thickBot="1" x14ac:dyDescent="0.35">
      <c r="A63" s="643" t="s">
        <v>266</v>
      </c>
      <c r="B63" s="644"/>
      <c r="C63" s="645" t="s">
        <v>180</v>
      </c>
      <c r="D63" s="646"/>
      <c r="E63" s="646"/>
      <c r="F63" s="646"/>
      <c r="G63" s="646"/>
      <c r="H63" s="646"/>
      <c r="I63" s="646"/>
      <c r="J63" s="646"/>
      <c r="K63" s="646"/>
      <c r="L63" s="646"/>
      <c r="M63" s="646"/>
      <c r="N63" s="646"/>
      <c r="O63" s="647"/>
      <c r="P63" s="648"/>
      <c r="Q63" s="649"/>
      <c r="R63" s="650">
        <v>9</v>
      </c>
      <c r="S63" s="651"/>
      <c r="T63" s="652">
        <f t="shared" si="20"/>
        <v>96</v>
      </c>
      <c r="U63" s="653"/>
      <c r="V63" s="602">
        <f t="shared" si="33"/>
        <v>54</v>
      </c>
      <c r="W63" s="603"/>
      <c r="X63" s="630">
        <v>36</v>
      </c>
      <c r="Y63" s="631"/>
      <c r="Z63" s="632">
        <v>18</v>
      </c>
      <c r="AA63" s="632"/>
      <c r="AB63" s="632"/>
      <c r="AC63" s="632"/>
      <c r="AD63" s="630"/>
      <c r="AE63" s="633"/>
      <c r="AF63" s="173">
        <f t="shared" si="11"/>
        <v>0</v>
      </c>
      <c r="AG63" s="174"/>
      <c r="AH63" s="175"/>
      <c r="AI63" s="176">
        <f t="shared" si="12"/>
        <v>0</v>
      </c>
      <c r="AJ63" s="174"/>
      <c r="AK63" s="175"/>
      <c r="AL63" s="177">
        <f t="shared" si="13"/>
        <v>0</v>
      </c>
      <c r="AM63" s="174"/>
      <c r="AN63" s="178"/>
      <c r="AO63" s="173">
        <f t="shared" si="14"/>
        <v>0</v>
      </c>
      <c r="AP63" s="174"/>
      <c r="AQ63" s="179"/>
      <c r="AR63" s="173">
        <f t="shared" si="15"/>
        <v>0</v>
      </c>
      <c r="AS63" s="174"/>
      <c r="AT63" s="175"/>
      <c r="AU63" s="176">
        <f t="shared" si="6"/>
        <v>0</v>
      </c>
      <c r="AV63" s="174"/>
      <c r="AW63" s="175"/>
      <c r="AX63" s="177">
        <f t="shared" si="28"/>
        <v>0</v>
      </c>
      <c r="AY63" s="174"/>
      <c r="AZ63" s="178"/>
      <c r="BA63" s="173">
        <f t="shared" si="32"/>
        <v>0</v>
      </c>
      <c r="BB63" s="174"/>
      <c r="BC63" s="179"/>
      <c r="BD63" s="177">
        <f>BF63*32</f>
        <v>96</v>
      </c>
      <c r="BE63" s="174">
        <f>V63</f>
        <v>54</v>
      </c>
      <c r="BF63" s="175">
        <v>3</v>
      </c>
      <c r="BG63" s="176">
        <f t="shared" si="31"/>
        <v>0</v>
      </c>
      <c r="BH63" s="174"/>
      <c r="BI63" s="178"/>
      <c r="BJ63" s="605" t="s">
        <v>201</v>
      </c>
      <c r="BK63" s="606"/>
      <c r="BL63" s="607"/>
    </row>
    <row r="64" spans="1:65" s="20" customFormat="1" ht="27" customHeight="1" thickTop="1" thickBot="1" x14ac:dyDescent="0.35">
      <c r="A64" s="634" t="s">
        <v>67</v>
      </c>
      <c r="B64" s="635"/>
      <c r="C64" s="636" t="s">
        <v>105</v>
      </c>
      <c r="D64" s="637"/>
      <c r="E64" s="637"/>
      <c r="F64" s="637"/>
      <c r="G64" s="637"/>
      <c r="H64" s="637"/>
      <c r="I64" s="637"/>
      <c r="J64" s="637"/>
      <c r="K64" s="637"/>
      <c r="L64" s="637"/>
      <c r="M64" s="637"/>
      <c r="N64" s="637"/>
      <c r="O64" s="638"/>
      <c r="P64" s="639"/>
      <c r="Q64" s="640"/>
      <c r="R64" s="641"/>
      <c r="S64" s="642"/>
      <c r="T64" s="621">
        <f>SUM(T65:U106)</f>
        <v>3966</v>
      </c>
      <c r="U64" s="624"/>
      <c r="V64" s="621">
        <f>SUM(V65:W106)</f>
        <v>2070</v>
      </c>
      <c r="W64" s="622"/>
      <c r="X64" s="623">
        <f>SUM(X65:Y106)</f>
        <v>1044</v>
      </c>
      <c r="Y64" s="624"/>
      <c r="Z64" s="625">
        <f>SUM(Z65:AA106)</f>
        <v>594</v>
      </c>
      <c r="AA64" s="626"/>
      <c r="AB64" s="625">
        <f>SUM(AB65:AC106)</f>
        <v>396</v>
      </c>
      <c r="AC64" s="626"/>
      <c r="AD64" s="623">
        <f>SUM(AD65:AE106)</f>
        <v>36</v>
      </c>
      <c r="AE64" s="622"/>
      <c r="AF64" s="143">
        <f t="shared" ref="AF64:BI64" si="35">SUM(AF65:AF106)</f>
        <v>108</v>
      </c>
      <c r="AG64" s="180">
        <f t="shared" si="35"/>
        <v>72</v>
      </c>
      <c r="AH64" s="181">
        <f t="shared" si="35"/>
        <v>3</v>
      </c>
      <c r="AI64" s="145">
        <f t="shared" si="35"/>
        <v>108</v>
      </c>
      <c r="AJ64" s="180">
        <f t="shared" si="35"/>
        <v>72</v>
      </c>
      <c r="AK64" s="181">
        <f t="shared" si="35"/>
        <v>3</v>
      </c>
      <c r="AL64" s="142">
        <f t="shared" si="35"/>
        <v>180</v>
      </c>
      <c r="AM64" s="180">
        <f t="shared" si="35"/>
        <v>72</v>
      </c>
      <c r="AN64" s="182">
        <f t="shared" si="35"/>
        <v>5</v>
      </c>
      <c r="AO64" s="143">
        <f t="shared" si="35"/>
        <v>72</v>
      </c>
      <c r="AP64" s="180">
        <f t="shared" si="35"/>
        <v>36</v>
      </c>
      <c r="AQ64" s="183">
        <f t="shared" si="35"/>
        <v>2</v>
      </c>
      <c r="AR64" s="143">
        <f t="shared" si="35"/>
        <v>540</v>
      </c>
      <c r="AS64" s="180">
        <f t="shared" si="35"/>
        <v>306</v>
      </c>
      <c r="AT64" s="181">
        <f t="shared" si="35"/>
        <v>15</v>
      </c>
      <c r="AU64" s="145">
        <f t="shared" si="35"/>
        <v>576</v>
      </c>
      <c r="AV64" s="180">
        <f t="shared" si="35"/>
        <v>288</v>
      </c>
      <c r="AW64" s="181">
        <f t="shared" si="35"/>
        <v>16</v>
      </c>
      <c r="AX64" s="142">
        <f t="shared" si="35"/>
        <v>570</v>
      </c>
      <c r="AY64" s="180">
        <f t="shared" si="35"/>
        <v>306</v>
      </c>
      <c r="AZ64" s="182">
        <f t="shared" si="35"/>
        <v>16</v>
      </c>
      <c r="BA64" s="143">
        <f t="shared" si="35"/>
        <v>828</v>
      </c>
      <c r="BB64" s="180">
        <f t="shared" si="35"/>
        <v>450</v>
      </c>
      <c r="BC64" s="183">
        <f t="shared" si="35"/>
        <v>23</v>
      </c>
      <c r="BD64" s="142">
        <f t="shared" si="35"/>
        <v>984</v>
      </c>
      <c r="BE64" s="180">
        <f t="shared" si="35"/>
        <v>468</v>
      </c>
      <c r="BF64" s="181">
        <f t="shared" si="35"/>
        <v>28</v>
      </c>
      <c r="BG64" s="145">
        <f t="shared" si="35"/>
        <v>0</v>
      </c>
      <c r="BH64" s="180">
        <f t="shared" si="35"/>
        <v>0</v>
      </c>
      <c r="BI64" s="181">
        <f t="shared" si="35"/>
        <v>0</v>
      </c>
      <c r="BJ64" s="627">
        <f>AH64+AK64+AN64+AQ64+AT64+AW64+AZ64+BC64+BF64+BI64</f>
        <v>111</v>
      </c>
      <c r="BK64" s="628"/>
      <c r="BL64" s="629"/>
      <c r="BM64" s="9"/>
    </row>
    <row r="65" spans="1:64" s="9" customFormat="1" ht="27" customHeight="1" thickTop="1" x14ac:dyDescent="0.3">
      <c r="A65" s="608" t="s">
        <v>68</v>
      </c>
      <c r="B65" s="609"/>
      <c r="C65" s="514" t="s">
        <v>3</v>
      </c>
      <c r="D65" s="515"/>
      <c r="E65" s="515"/>
      <c r="F65" s="515"/>
      <c r="G65" s="515"/>
      <c r="H65" s="515"/>
      <c r="I65" s="515"/>
      <c r="J65" s="515"/>
      <c r="K65" s="515"/>
      <c r="L65" s="515"/>
      <c r="M65" s="515"/>
      <c r="N65" s="515"/>
      <c r="O65" s="516"/>
      <c r="P65" s="610"/>
      <c r="Q65" s="611"/>
      <c r="R65" s="612"/>
      <c r="S65" s="613"/>
      <c r="T65" s="614">
        <f>AF65+AI65+AL65+AO65+AR65+AU65+BD65+AX65+BA65</f>
        <v>0</v>
      </c>
      <c r="U65" s="615"/>
      <c r="V65" s="616"/>
      <c r="W65" s="617"/>
      <c r="X65" s="528"/>
      <c r="Y65" s="525"/>
      <c r="Z65" s="604"/>
      <c r="AA65" s="604"/>
      <c r="AB65" s="604"/>
      <c r="AC65" s="604"/>
      <c r="AD65" s="528"/>
      <c r="AE65" s="529"/>
      <c r="AF65" s="154">
        <f>AH65*36</f>
        <v>0</v>
      </c>
      <c r="AG65" s="184"/>
      <c r="AH65" s="185"/>
      <c r="AI65" s="151">
        <f>AK65*36</f>
        <v>0</v>
      </c>
      <c r="AJ65" s="184"/>
      <c r="AK65" s="185"/>
      <c r="AL65" s="152">
        <f t="shared" ref="AL65:AL105" si="36">AN65*36</f>
        <v>0</v>
      </c>
      <c r="AM65" s="149"/>
      <c r="AN65" s="153"/>
      <c r="AO65" s="154">
        <f t="shared" ref="AO65:AO105" si="37">AQ65*36</f>
        <v>0</v>
      </c>
      <c r="AP65" s="149"/>
      <c r="AQ65" s="155"/>
      <c r="AR65" s="154">
        <f t="shared" ref="AR65:AR104" si="38">AT65*36</f>
        <v>0</v>
      </c>
      <c r="AS65" s="149"/>
      <c r="AT65" s="150"/>
      <c r="AU65" s="151">
        <f t="shared" ref="AU65:AU105" si="39">AW65*36</f>
        <v>0</v>
      </c>
      <c r="AV65" s="149"/>
      <c r="AW65" s="150"/>
      <c r="AX65" s="152">
        <f t="shared" ref="AX65" si="40">AZ65*36</f>
        <v>0</v>
      </c>
      <c r="AY65" s="186"/>
      <c r="AZ65" s="187"/>
      <c r="BA65" s="154">
        <f t="shared" ref="BA65" si="41">BC65*36</f>
        <v>0</v>
      </c>
      <c r="BB65" s="184"/>
      <c r="BC65" s="188"/>
      <c r="BD65" s="152">
        <f t="shared" ref="BD65:BD105" si="42">BF65*36</f>
        <v>0</v>
      </c>
      <c r="BE65" s="186"/>
      <c r="BF65" s="189"/>
      <c r="BG65" s="151">
        <f t="shared" ref="BG65" si="43">BI65*36</f>
        <v>0</v>
      </c>
      <c r="BH65" s="186"/>
      <c r="BI65" s="187"/>
      <c r="BJ65" s="605"/>
      <c r="BK65" s="606"/>
      <c r="BL65" s="607"/>
    </row>
    <row r="66" spans="1:64" s="9" customFormat="1" ht="51" customHeight="1" x14ac:dyDescent="0.3">
      <c r="A66" s="458" t="s">
        <v>69</v>
      </c>
      <c r="B66" s="588"/>
      <c r="C66" s="467" t="s">
        <v>144</v>
      </c>
      <c r="D66" s="468"/>
      <c r="E66" s="468"/>
      <c r="F66" s="468"/>
      <c r="G66" s="468"/>
      <c r="H66" s="468"/>
      <c r="I66" s="468"/>
      <c r="J66" s="468"/>
      <c r="K66" s="468"/>
      <c r="L66" s="468"/>
      <c r="M66" s="468"/>
      <c r="N66" s="468"/>
      <c r="O66" s="469"/>
      <c r="P66" s="272"/>
      <c r="Q66" s="273"/>
      <c r="R66" s="60">
        <v>3</v>
      </c>
      <c r="S66" s="61" t="s">
        <v>95</v>
      </c>
      <c r="T66" s="503">
        <f>AF66+AI66+AL66+AO66+AR66+AU66+BD66+AX66+BA66</f>
        <v>72</v>
      </c>
      <c r="U66" s="504"/>
      <c r="V66" s="600">
        <f>SUM(X66:AE66)</f>
        <v>36</v>
      </c>
      <c r="W66" s="601"/>
      <c r="X66" s="463">
        <v>24</v>
      </c>
      <c r="Y66" s="464"/>
      <c r="Z66" s="465"/>
      <c r="AA66" s="465"/>
      <c r="AB66" s="465"/>
      <c r="AC66" s="465"/>
      <c r="AD66" s="463">
        <v>12</v>
      </c>
      <c r="AE66" s="466"/>
      <c r="AF66" s="159"/>
      <c r="AG66" s="160"/>
      <c r="AH66" s="161"/>
      <c r="AI66" s="162">
        <f>AK66*36</f>
        <v>0</v>
      </c>
      <c r="AJ66" s="160"/>
      <c r="AK66" s="161"/>
      <c r="AL66" s="163">
        <f>AN66*36</f>
        <v>72</v>
      </c>
      <c r="AM66" s="160">
        <f>V66</f>
        <v>36</v>
      </c>
      <c r="AN66" s="164">
        <v>2</v>
      </c>
      <c r="AO66" s="159">
        <f>AQ66*36</f>
        <v>0</v>
      </c>
      <c r="AP66" s="160"/>
      <c r="AQ66" s="165"/>
      <c r="AR66" s="159">
        <f>AT66*36</f>
        <v>0</v>
      </c>
      <c r="AS66" s="160"/>
      <c r="AT66" s="161"/>
      <c r="AU66" s="162">
        <f>AW66*36</f>
        <v>0</v>
      </c>
      <c r="AV66" s="160"/>
      <c r="AW66" s="161"/>
      <c r="AX66" s="163">
        <f>AZ66*36</f>
        <v>0</v>
      </c>
      <c r="AY66" s="160"/>
      <c r="AZ66" s="164"/>
      <c r="BA66" s="159">
        <f>BC66*36</f>
        <v>0</v>
      </c>
      <c r="BB66" s="160"/>
      <c r="BC66" s="165"/>
      <c r="BD66" s="163">
        <f>BF66*36</f>
        <v>0</v>
      </c>
      <c r="BE66" s="160"/>
      <c r="BF66" s="161"/>
      <c r="BG66" s="162">
        <f>BI66*36</f>
        <v>0</v>
      </c>
      <c r="BH66" s="160"/>
      <c r="BI66" s="164"/>
      <c r="BJ66" s="455" t="s">
        <v>202</v>
      </c>
      <c r="BK66" s="456"/>
      <c r="BL66" s="457"/>
    </row>
    <row r="67" spans="1:64" s="9" customFormat="1" ht="51" customHeight="1" x14ac:dyDescent="0.3">
      <c r="A67" s="458" t="s">
        <v>70</v>
      </c>
      <c r="B67" s="588"/>
      <c r="C67" s="467" t="s">
        <v>326</v>
      </c>
      <c r="D67" s="468"/>
      <c r="E67" s="468"/>
      <c r="F67" s="468"/>
      <c r="G67" s="468"/>
      <c r="H67" s="468"/>
      <c r="I67" s="468"/>
      <c r="J67" s="468"/>
      <c r="K67" s="468"/>
      <c r="L67" s="468"/>
      <c r="M67" s="468"/>
      <c r="N67" s="468"/>
      <c r="O67" s="469"/>
      <c r="P67" s="272"/>
      <c r="Q67" s="273"/>
      <c r="R67" s="60">
        <v>4</v>
      </c>
      <c r="S67" s="61" t="s">
        <v>95</v>
      </c>
      <c r="T67" s="503">
        <f t="shared" ref="T67:T106" si="44">AF67+AI67+AL67+AO67+AR67+AU67+BD67+AX67+BA67</f>
        <v>72</v>
      </c>
      <c r="U67" s="504"/>
      <c r="V67" s="600">
        <f t="shared" ref="V67:V79" si="45">SUM(X67:AE67)</f>
        <v>36</v>
      </c>
      <c r="W67" s="601"/>
      <c r="X67" s="463">
        <v>24</v>
      </c>
      <c r="Y67" s="464"/>
      <c r="Z67" s="465"/>
      <c r="AA67" s="465"/>
      <c r="AB67" s="465"/>
      <c r="AC67" s="465"/>
      <c r="AD67" s="463">
        <v>12</v>
      </c>
      <c r="AE67" s="466"/>
      <c r="AF67" s="159">
        <f>AH67*36</f>
        <v>0</v>
      </c>
      <c r="AG67" s="160"/>
      <c r="AH67" s="161"/>
      <c r="AI67" s="162">
        <f>AK67*36</f>
        <v>0</v>
      </c>
      <c r="AJ67" s="160"/>
      <c r="AK67" s="161"/>
      <c r="AL67" s="163">
        <f t="shared" si="36"/>
        <v>0</v>
      </c>
      <c r="AM67" s="160"/>
      <c r="AN67" s="164"/>
      <c r="AO67" s="159">
        <f t="shared" si="37"/>
        <v>72</v>
      </c>
      <c r="AP67" s="160">
        <f>V67</f>
        <v>36</v>
      </c>
      <c r="AQ67" s="165">
        <v>2</v>
      </c>
      <c r="AR67" s="159">
        <f t="shared" si="38"/>
        <v>0</v>
      </c>
      <c r="AS67" s="160"/>
      <c r="AT67" s="161"/>
      <c r="AU67" s="162">
        <f t="shared" si="39"/>
        <v>0</v>
      </c>
      <c r="AV67" s="160"/>
      <c r="AW67" s="161"/>
      <c r="AX67" s="163">
        <f t="shared" ref="AX67:AX101" si="46">AZ67*36</f>
        <v>0</v>
      </c>
      <c r="AY67" s="160"/>
      <c r="AZ67" s="164"/>
      <c r="BA67" s="159">
        <f t="shared" ref="BA67:BA101" si="47">BC67*36</f>
        <v>0</v>
      </c>
      <c r="BB67" s="160"/>
      <c r="BC67" s="165"/>
      <c r="BD67" s="163">
        <f t="shared" si="42"/>
        <v>0</v>
      </c>
      <c r="BE67" s="160"/>
      <c r="BF67" s="161"/>
      <c r="BG67" s="162">
        <f t="shared" ref="BG67:BG69" si="48">BI67*36</f>
        <v>0</v>
      </c>
      <c r="BH67" s="160"/>
      <c r="BI67" s="164"/>
      <c r="BJ67" s="455" t="s">
        <v>466</v>
      </c>
      <c r="BK67" s="456"/>
      <c r="BL67" s="457"/>
    </row>
    <row r="68" spans="1:64" s="9" customFormat="1" ht="27" customHeight="1" x14ac:dyDescent="0.3">
      <c r="A68" s="458" t="s">
        <v>92</v>
      </c>
      <c r="B68" s="588"/>
      <c r="C68" s="467" t="s">
        <v>325</v>
      </c>
      <c r="D68" s="468"/>
      <c r="E68" s="468"/>
      <c r="F68" s="468"/>
      <c r="G68" s="468"/>
      <c r="H68" s="468"/>
      <c r="I68" s="468"/>
      <c r="J68" s="468"/>
      <c r="K68" s="468"/>
      <c r="L68" s="468"/>
      <c r="M68" s="468"/>
      <c r="N68" s="468"/>
      <c r="O68" s="469"/>
      <c r="P68" s="272"/>
      <c r="Q68" s="273"/>
      <c r="R68" s="60">
        <v>6</v>
      </c>
      <c r="S68" s="61" t="s">
        <v>95</v>
      </c>
      <c r="T68" s="503">
        <f t="shared" si="44"/>
        <v>72</v>
      </c>
      <c r="U68" s="504"/>
      <c r="V68" s="600">
        <f t="shared" si="45"/>
        <v>36</v>
      </c>
      <c r="W68" s="601"/>
      <c r="X68" s="463">
        <v>24</v>
      </c>
      <c r="Y68" s="464"/>
      <c r="Z68" s="465"/>
      <c r="AA68" s="465"/>
      <c r="AB68" s="465"/>
      <c r="AC68" s="465"/>
      <c r="AD68" s="463">
        <v>12</v>
      </c>
      <c r="AE68" s="466"/>
      <c r="AF68" s="159">
        <f t="shared" ref="AF68:AF105" si="49">AH68*36</f>
        <v>0</v>
      </c>
      <c r="AG68" s="160"/>
      <c r="AH68" s="161"/>
      <c r="AI68" s="162">
        <f t="shared" ref="AI68:AI105" si="50">AK68*36</f>
        <v>0</v>
      </c>
      <c r="AJ68" s="160"/>
      <c r="AK68" s="161"/>
      <c r="AL68" s="163">
        <f t="shared" si="36"/>
        <v>0</v>
      </c>
      <c r="AM68" s="160"/>
      <c r="AN68" s="164"/>
      <c r="AO68" s="159">
        <f t="shared" si="37"/>
        <v>0</v>
      </c>
      <c r="AP68" s="160"/>
      <c r="AQ68" s="165"/>
      <c r="AR68" s="159">
        <f t="shared" si="38"/>
        <v>0</v>
      </c>
      <c r="AS68" s="160"/>
      <c r="AT68" s="161"/>
      <c r="AU68" s="162">
        <f t="shared" si="39"/>
        <v>72</v>
      </c>
      <c r="AV68" s="160">
        <f>V68</f>
        <v>36</v>
      </c>
      <c r="AW68" s="161">
        <v>2</v>
      </c>
      <c r="AX68" s="163">
        <f t="shared" si="46"/>
        <v>0</v>
      </c>
      <c r="AY68" s="160"/>
      <c r="AZ68" s="164"/>
      <c r="BA68" s="159">
        <f t="shared" si="47"/>
        <v>0</v>
      </c>
      <c r="BB68" s="160"/>
      <c r="BC68" s="165"/>
      <c r="BD68" s="163">
        <f t="shared" si="42"/>
        <v>0</v>
      </c>
      <c r="BE68" s="160"/>
      <c r="BF68" s="161"/>
      <c r="BG68" s="162">
        <f t="shared" si="48"/>
        <v>0</v>
      </c>
      <c r="BH68" s="160"/>
      <c r="BI68" s="164"/>
      <c r="BJ68" s="455" t="s">
        <v>133</v>
      </c>
      <c r="BK68" s="456"/>
      <c r="BL68" s="457"/>
    </row>
    <row r="69" spans="1:64" s="14" customFormat="1" ht="50.25" customHeight="1" x14ac:dyDescent="0.3">
      <c r="A69" s="494" t="s">
        <v>267</v>
      </c>
      <c r="B69" s="599"/>
      <c r="C69" s="496" t="s">
        <v>182</v>
      </c>
      <c r="D69" s="497"/>
      <c r="E69" s="497"/>
      <c r="F69" s="497"/>
      <c r="G69" s="497"/>
      <c r="H69" s="497"/>
      <c r="I69" s="497"/>
      <c r="J69" s="497"/>
      <c r="K69" s="497"/>
      <c r="L69" s="497"/>
      <c r="M69" s="497"/>
      <c r="N69" s="497"/>
      <c r="O69" s="498"/>
      <c r="P69" s="272"/>
      <c r="Q69" s="273"/>
      <c r="R69" s="270"/>
      <c r="S69" s="271"/>
      <c r="T69" s="503">
        <f t="shared" si="44"/>
        <v>0</v>
      </c>
      <c r="U69" s="504"/>
      <c r="V69" s="505">
        <f t="shared" si="45"/>
        <v>0</v>
      </c>
      <c r="W69" s="506"/>
      <c r="X69" s="499"/>
      <c r="Y69" s="499"/>
      <c r="Z69" s="465"/>
      <c r="AA69" s="465"/>
      <c r="AB69" s="465"/>
      <c r="AC69" s="465"/>
      <c r="AD69" s="499"/>
      <c r="AE69" s="500"/>
      <c r="AF69" s="166">
        <f t="shared" si="49"/>
        <v>0</v>
      </c>
      <c r="AG69" s="167"/>
      <c r="AH69" s="168"/>
      <c r="AI69" s="169">
        <f t="shared" si="50"/>
        <v>0</v>
      </c>
      <c r="AJ69" s="167"/>
      <c r="AK69" s="168"/>
      <c r="AL69" s="170">
        <f t="shared" si="36"/>
        <v>0</v>
      </c>
      <c r="AM69" s="167"/>
      <c r="AN69" s="171"/>
      <c r="AO69" s="166">
        <f t="shared" si="37"/>
        <v>0</v>
      </c>
      <c r="AP69" s="167"/>
      <c r="AQ69" s="172"/>
      <c r="AR69" s="166">
        <f t="shared" si="38"/>
        <v>0</v>
      </c>
      <c r="AS69" s="167"/>
      <c r="AT69" s="168"/>
      <c r="AU69" s="169">
        <f t="shared" si="39"/>
        <v>0</v>
      </c>
      <c r="AV69" s="167"/>
      <c r="AW69" s="168"/>
      <c r="AX69" s="170">
        <f t="shared" si="46"/>
        <v>0</v>
      </c>
      <c r="AY69" s="167"/>
      <c r="AZ69" s="171"/>
      <c r="BA69" s="166">
        <f t="shared" si="47"/>
        <v>0</v>
      </c>
      <c r="BB69" s="167"/>
      <c r="BC69" s="172"/>
      <c r="BD69" s="170">
        <f t="shared" si="42"/>
        <v>0</v>
      </c>
      <c r="BE69" s="167"/>
      <c r="BF69" s="168"/>
      <c r="BG69" s="169">
        <f t="shared" si="48"/>
        <v>0</v>
      </c>
      <c r="BH69" s="167"/>
      <c r="BI69" s="171"/>
      <c r="BJ69" s="455"/>
      <c r="BK69" s="456"/>
      <c r="BL69" s="457"/>
    </row>
    <row r="70" spans="1:64" s="9" customFormat="1" ht="27" customHeight="1" x14ac:dyDescent="0.3">
      <c r="A70" s="458" t="s">
        <v>268</v>
      </c>
      <c r="B70" s="588"/>
      <c r="C70" s="460" t="s">
        <v>184</v>
      </c>
      <c r="D70" s="461"/>
      <c r="E70" s="461"/>
      <c r="F70" s="461"/>
      <c r="G70" s="461"/>
      <c r="H70" s="461"/>
      <c r="I70" s="461"/>
      <c r="J70" s="461"/>
      <c r="K70" s="461"/>
      <c r="L70" s="461"/>
      <c r="M70" s="461"/>
      <c r="N70" s="461"/>
      <c r="O70" s="462"/>
      <c r="P70" s="272"/>
      <c r="Q70" s="273"/>
      <c r="R70" s="270">
        <v>3</v>
      </c>
      <c r="S70" s="271"/>
      <c r="T70" s="503">
        <f t="shared" si="44"/>
        <v>108</v>
      </c>
      <c r="U70" s="504"/>
      <c r="V70" s="505">
        <f>SUM(X70:AE70)</f>
        <v>36</v>
      </c>
      <c r="W70" s="506"/>
      <c r="X70" s="499">
        <v>18</v>
      </c>
      <c r="Y70" s="499"/>
      <c r="Z70" s="465"/>
      <c r="AA70" s="465"/>
      <c r="AB70" s="465">
        <v>18</v>
      </c>
      <c r="AC70" s="465"/>
      <c r="AD70" s="499"/>
      <c r="AE70" s="500"/>
      <c r="AF70" s="159">
        <f>AH70*36</f>
        <v>0</v>
      </c>
      <c r="AG70" s="160"/>
      <c r="AH70" s="161"/>
      <c r="AI70" s="162"/>
      <c r="AJ70" s="160"/>
      <c r="AK70" s="161"/>
      <c r="AL70" s="163">
        <f>AN70*36</f>
        <v>108</v>
      </c>
      <c r="AM70" s="160">
        <f>V70</f>
        <v>36</v>
      </c>
      <c r="AN70" s="164">
        <v>3</v>
      </c>
      <c r="AO70" s="159">
        <f>AQ70*36</f>
        <v>0</v>
      </c>
      <c r="AP70" s="160"/>
      <c r="AQ70" s="165"/>
      <c r="AR70" s="159">
        <f>AT70*36</f>
        <v>0</v>
      </c>
      <c r="AS70" s="160"/>
      <c r="AT70" s="161"/>
      <c r="AU70" s="162">
        <f>AW70*36</f>
        <v>0</v>
      </c>
      <c r="AV70" s="160"/>
      <c r="AW70" s="161"/>
      <c r="AX70" s="163">
        <f>AZ70*36</f>
        <v>0</v>
      </c>
      <c r="AY70" s="160"/>
      <c r="AZ70" s="164"/>
      <c r="BA70" s="159">
        <f>BC70*36</f>
        <v>0</v>
      </c>
      <c r="BB70" s="190"/>
      <c r="BC70" s="191"/>
      <c r="BD70" s="163">
        <f>BF70*36</f>
        <v>0</v>
      </c>
      <c r="BE70" s="160"/>
      <c r="BF70" s="161"/>
      <c r="BG70" s="162">
        <f>BI70*36</f>
        <v>0</v>
      </c>
      <c r="BH70" s="160"/>
      <c r="BI70" s="164"/>
      <c r="BJ70" s="455" t="s">
        <v>38</v>
      </c>
      <c r="BK70" s="456"/>
      <c r="BL70" s="457"/>
    </row>
    <row r="71" spans="1:64" s="9" customFormat="1" ht="49.5" customHeight="1" x14ac:dyDescent="0.3">
      <c r="A71" s="458" t="s">
        <v>269</v>
      </c>
      <c r="B71" s="588"/>
      <c r="C71" s="460" t="s">
        <v>183</v>
      </c>
      <c r="D71" s="461"/>
      <c r="E71" s="461"/>
      <c r="F71" s="461"/>
      <c r="G71" s="461"/>
      <c r="H71" s="461"/>
      <c r="I71" s="461"/>
      <c r="J71" s="461"/>
      <c r="K71" s="461"/>
      <c r="L71" s="461"/>
      <c r="M71" s="461"/>
      <c r="N71" s="461"/>
      <c r="O71" s="462"/>
      <c r="P71" s="272">
        <v>7</v>
      </c>
      <c r="Q71" s="273"/>
      <c r="R71" s="270"/>
      <c r="S71" s="271"/>
      <c r="T71" s="503">
        <f t="shared" si="44"/>
        <v>108</v>
      </c>
      <c r="U71" s="504"/>
      <c r="V71" s="505">
        <f t="shared" si="45"/>
        <v>72</v>
      </c>
      <c r="W71" s="506"/>
      <c r="X71" s="499">
        <v>36</v>
      </c>
      <c r="Y71" s="499"/>
      <c r="Z71" s="465"/>
      <c r="AA71" s="465"/>
      <c r="AB71" s="465">
        <v>36</v>
      </c>
      <c r="AC71" s="465"/>
      <c r="AD71" s="499"/>
      <c r="AE71" s="500"/>
      <c r="AF71" s="159">
        <f t="shared" si="49"/>
        <v>0</v>
      </c>
      <c r="AG71" s="160"/>
      <c r="AH71" s="161"/>
      <c r="AI71" s="162">
        <f t="shared" si="50"/>
        <v>0</v>
      </c>
      <c r="AJ71" s="160"/>
      <c r="AK71" s="161"/>
      <c r="AL71" s="163">
        <f t="shared" si="36"/>
        <v>0</v>
      </c>
      <c r="AM71" s="160"/>
      <c r="AN71" s="164"/>
      <c r="AO71" s="159">
        <f t="shared" si="37"/>
        <v>0</v>
      </c>
      <c r="AP71" s="160"/>
      <c r="AQ71" s="165"/>
      <c r="AR71" s="159">
        <f t="shared" si="38"/>
        <v>0</v>
      </c>
      <c r="AS71" s="160"/>
      <c r="AT71" s="161"/>
      <c r="AU71" s="162">
        <f t="shared" si="39"/>
        <v>0</v>
      </c>
      <c r="AV71" s="160"/>
      <c r="AW71" s="161"/>
      <c r="AX71" s="163">
        <f t="shared" si="46"/>
        <v>108</v>
      </c>
      <c r="AY71" s="160">
        <f>V71</f>
        <v>72</v>
      </c>
      <c r="AZ71" s="164">
        <v>3</v>
      </c>
      <c r="BA71" s="159">
        <f t="shared" si="47"/>
        <v>0</v>
      </c>
      <c r="BB71" s="160"/>
      <c r="BC71" s="165"/>
      <c r="BD71" s="163">
        <f t="shared" si="42"/>
        <v>0</v>
      </c>
      <c r="BE71" s="160"/>
      <c r="BF71" s="161"/>
      <c r="BG71" s="162">
        <f t="shared" ref="BG71:BG84" si="51">BI71*36</f>
        <v>0</v>
      </c>
      <c r="BH71" s="160"/>
      <c r="BI71" s="164"/>
      <c r="BJ71" s="455" t="s">
        <v>136</v>
      </c>
      <c r="BK71" s="456"/>
      <c r="BL71" s="457"/>
    </row>
    <row r="72" spans="1:64" s="58" customFormat="1" ht="27" customHeight="1" x14ac:dyDescent="0.3">
      <c r="A72" s="494" t="s">
        <v>270</v>
      </c>
      <c r="B72" s="599"/>
      <c r="C72" s="654" t="s">
        <v>167</v>
      </c>
      <c r="D72" s="655"/>
      <c r="E72" s="655"/>
      <c r="F72" s="655"/>
      <c r="G72" s="655"/>
      <c r="H72" s="655"/>
      <c r="I72" s="655"/>
      <c r="J72" s="655"/>
      <c r="K72" s="655"/>
      <c r="L72" s="655"/>
      <c r="M72" s="655"/>
      <c r="N72" s="655"/>
      <c r="O72" s="656"/>
      <c r="P72" s="272"/>
      <c r="Q72" s="273"/>
      <c r="R72" s="270"/>
      <c r="S72" s="271"/>
      <c r="T72" s="503">
        <f t="shared" ref="T72:T77" si="52">AF72+AI72+AL72+AO72+AR72+AU72+BD72+AX72+BA72</f>
        <v>0</v>
      </c>
      <c r="U72" s="504"/>
      <c r="V72" s="250"/>
      <c r="W72" s="511"/>
      <c r="X72" s="463"/>
      <c r="Y72" s="464"/>
      <c r="Z72" s="465"/>
      <c r="AA72" s="465"/>
      <c r="AB72" s="465"/>
      <c r="AC72" s="465"/>
      <c r="AD72" s="463"/>
      <c r="AE72" s="466"/>
      <c r="AF72" s="159">
        <f t="shared" ref="AF72:AF77" si="53">AH72*36</f>
        <v>0</v>
      </c>
      <c r="AG72" s="160"/>
      <c r="AH72" s="161"/>
      <c r="AI72" s="162">
        <f t="shared" ref="AI72:AI77" si="54">AK72*36</f>
        <v>0</v>
      </c>
      <c r="AJ72" s="160"/>
      <c r="AK72" s="161"/>
      <c r="AL72" s="163">
        <f t="shared" ref="AL72:AL77" si="55">AN72*36</f>
        <v>0</v>
      </c>
      <c r="AM72" s="160"/>
      <c r="AN72" s="164"/>
      <c r="AO72" s="159">
        <f t="shared" ref="AO72:AO77" si="56">AQ72*36</f>
        <v>0</v>
      </c>
      <c r="AP72" s="160"/>
      <c r="AQ72" s="165"/>
      <c r="AR72" s="159">
        <f t="shared" ref="AR72:AR77" si="57">AT72*36</f>
        <v>0</v>
      </c>
      <c r="AS72" s="160"/>
      <c r="AT72" s="161"/>
      <c r="AU72" s="162">
        <f t="shared" ref="AU72:AU77" si="58">AW72*36</f>
        <v>0</v>
      </c>
      <c r="AV72" s="160"/>
      <c r="AW72" s="161"/>
      <c r="AX72" s="163">
        <f t="shared" ref="AX72:AX77" si="59">AZ72*36</f>
        <v>0</v>
      </c>
      <c r="AY72" s="160"/>
      <c r="AZ72" s="164"/>
      <c r="BA72" s="159">
        <f t="shared" ref="BA72:BA77" si="60">BC72*36</f>
        <v>0</v>
      </c>
      <c r="BB72" s="160"/>
      <c r="BC72" s="165"/>
      <c r="BD72" s="163">
        <f t="shared" ref="BD72:BD77" si="61">BF72*36</f>
        <v>0</v>
      </c>
      <c r="BE72" s="160"/>
      <c r="BF72" s="161"/>
      <c r="BG72" s="162">
        <f t="shared" ref="BG72:BG77" si="62">BI72*36</f>
        <v>0</v>
      </c>
      <c r="BH72" s="160"/>
      <c r="BI72" s="164"/>
      <c r="BJ72" s="455"/>
      <c r="BK72" s="456"/>
      <c r="BL72" s="457"/>
    </row>
    <row r="73" spans="1:64" s="58" customFormat="1" ht="27" customHeight="1" x14ac:dyDescent="0.3">
      <c r="A73" s="458" t="s">
        <v>271</v>
      </c>
      <c r="B73" s="588"/>
      <c r="C73" s="460" t="s">
        <v>168</v>
      </c>
      <c r="D73" s="461"/>
      <c r="E73" s="461"/>
      <c r="F73" s="461"/>
      <c r="G73" s="461"/>
      <c r="H73" s="461"/>
      <c r="I73" s="461"/>
      <c r="J73" s="461"/>
      <c r="K73" s="461"/>
      <c r="L73" s="461"/>
      <c r="M73" s="461"/>
      <c r="N73" s="461"/>
      <c r="O73" s="462"/>
      <c r="P73" s="88">
        <v>1</v>
      </c>
      <c r="Q73" s="91">
        <v>2</v>
      </c>
      <c r="R73" s="270"/>
      <c r="S73" s="271"/>
      <c r="T73" s="503">
        <f t="shared" si="52"/>
        <v>216</v>
      </c>
      <c r="U73" s="504"/>
      <c r="V73" s="505">
        <f>SUM(X73:AE73)</f>
        <v>144</v>
      </c>
      <c r="W73" s="506"/>
      <c r="X73" s="499">
        <v>72</v>
      </c>
      <c r="Y73" s="499"/>
      <c r="Z73" s="465">
        <v>36</v>
      </c>
      <c r="AA73" s="465"/>
      <c r="AB73" s="465">
        <v>36</v>
      </c>
      <c r="AC73" s="465"/>
      <c r="AD73" s="499"/>
      <c r="AE73" s="500"/>
      <c r="AF73" s="159">
        <f t="shared" si="53"/>
        <v>108</v>
      </c>
      <c r="AG73" s="160">
        <v>72</v>
      </c>
      <c r="AH73" s="161">
        <v>3</v>
      </c>
      <c r="AI73" s="162">
        <f t="shared" si="54"/>
        <v>108</v>
      </c>
      <c r="AJ73" s="160">
        <v>72</v>
      </c>
      <c r="AK73" s="161">
        <v>3</v>
      </c>
      <c r="AL73" s="163">
        <f t="shared" si="55"/>
        <v>0</v>
      </c>
      <c r="AM73" s="160"/>
      <c r="AN73" s="164"/>
      <c r="AO73" s="159">
        <f t="shared" si="56"/>
        <v>0</v>
      </c>
      <c r="AP73" s="160"/>
      <c r="AQ73" s="165"/>
      <c r="AR73" s="159">
        <f t="shared" si="57"/>
        <v>0</v>
      </c>
      <c r="AS73" s="160"/>
      <c r="AT73" s="161"/>
      <c r="AU73" s="162">
        <f t="shared" si="58"/>
        <v>0</v>
      </c>
      <c r="AV73" s="160"/>
      <c r="AW73" s="161"/>
      <c r="AX73" s="163">
        <f t="shared" si="59"/>
        <v>0</v>
      </c>
      <c r="AY73" s="160"/>
      <c r="AZ73" s="164"/>
      <c r="BA73" s="159">
        <f t="shared" si="60"/>
        <v>0</v>
      </c>
      <c r="BB73" s="160"/>
      <c r="BC73" s="165"/>
      <c r="BD73" s="163">
        <f t="shared" si="61"/>
        <v>0</v>
      </c>
      <c r="BE73" s="160"/>
      <c r="BF73" s="161"/>
      <c r="BG73" s="162">
        <f t="shared" si="62"/>
        <v>0</v>
      </c>
      <c r="BH73" s="160"/>
      <c r="BI73" s="164"/>
      <c r="BJ73" s="455" t="s">
        <v>219</v>
      </c>
      <c r="BK73" s="456"/>
      <c r="BL73" s="457"/>
    </row>
    <row r="74" spans="1:64" s="58" customFormat="1" ht="27" customHeight="1" x14ac:dyDescent="0.3">
      <c r="A74" s="458" t="s">
        <v>272</v>
      </c>
      <c r="B74" s="588"/>
      <c r="C74" s="460" t="s">
        <v>169</v>
      </c>
      <c r="D74" s="461"/>
      <c r="E74" s="461"/>
      <c r="F74" s="461"/>
      <c r="G74" s="461"/>
      <c r="H74" s="461"/>
      <c r="I74" s="461"/>
      <c r="J74" s="461"/>
      <c r="K74" s="461"/>
      <c r="L74" s="461"/>
      <c r="M74" s="461"/>
      <c r="N74" s="461"/>
      <c r="O74" s="462"/>
      <c r="P74" s="272"/>
      <c r="Q74" s="273"/>
      <c r="R74" s="270">
        <v>5</v>
      </c>
      <c r="S74" s="271"/>
      <c r="T74" s="503">
        <f t="shared" si="52"/>
        <v>108</v>
      </c>
      <c r="U74" s="504"/>
      <c r="V74" s="505">
        <f>SUM(X74:AE74)</f>
        <v>54</v>
      </c>
      <c r="W74" s="506"/>
      <c r="X74" s="499">
        <v>36</v>
      </c>
      <c r="Y74" s="499"/>
      <c r="Z74" s="465">
        <v>18</v>
      </c>
      <c r="AA74" s="465"/>
      <c r="AB74" s="465"/>
      <c r="AC74" s="465"/>
      <c r="AD74" s="499"/>
      <c r="AE74" s="500"/>
      <c r="AF74" s="159">
        <f t="shared" si="53"/>
        <v>0</v>
      </c>
      <c r="AG74" s="160"/>
      <c r="AH74" s="161"/>
      <c r="AI74" s="162">
        <f t="shared" si="54"/>
        <v>0</v>
      </c>
      <c r="AJ74" s="160"/>
      <c r="AK74" s="161"/>
      <c r="AL74" s="163">
        <f t="shared" si="55"/>
        <v>0</v>
      </c>
      <c r="AM74" s="160"/>
      <c r="AN74" s="164"/>
      <c r="AO74" s="159">
        <f t="shared" si="56"/>
        <v>0</v>
      </c>
      <c r="AP74" s="160"/>
      <c r="AQ74" s="165"/>
      <c r="AR74" s="159">
        <f t="shared" si="57"/>
        <v>108</v>
      </c>
      <c r="AS74" s="160">
        <f t="shared" ref="AS74:AS75" si="63">V74</f>
        <v>54</v>
      </c>
      <c r="AT74" s="161">
        <v>3</v>
      </c>
      <c r="AU74" s="162">
        <f t="shared" si="58"/>
        <v>0</v>
      </c>
      <c r="AV74" s="160"/>
      <c r="AW74" s="161"/>
      <c r="AX74" s="163">
        <f t="shared" si="59"/>
        <v>0</v>
      </c>
      <c r="AY74" s="160"/>
      <c r="AZ74" s="164"/>
      <c r="BA74" s="159">
        <f t="shared" si="60"/>
        <v>0</v>
      </c>
      <c r="BB74" s="160"/>
      <c r="BC74" s="165"/>
      <c r="BD74" s="163">
        <f t="shared" si="61"/>
        <v>0</v>
      </c>
      <c r="BE74" s="160"/>
      <c r="BF74" s="161"/>
      <c r="BG74" s="162">
        <f t="shared" si="62"/>
        <v>0</v>
      </c>
      <c r="BH74" s="160"/>
      <c r="BI74" s="164"/>
      <c r="BJ74" s="455" t="s">
        <v>220</v>
      </c>
      <c r="BK74" s="456"/>
      <c r="BL74" s="457"/>
    </row>
    <row r="75" spans="1:64" s="58" customFormat="1" ht="50.1" customHeight="1" x14ac:dyDescent="0.3">
      <c r="A75" s="458" t="s">
        <v>273</v>
      </c>
      <c r="B75" s="588"/>
      <c r="C75" s="467" t="s">
        <v>170</v>
      </c>
      <c r="D75" s="468"/>
      <c r="E75" s="468"/>
      <c r="F75" s="468"/>
      <c r="G75" s="468"/>
      <c r="H75" s="468"/>
      <c r="I75" s="468"/>
      <c r="J75" s="468"/>
      <c r="K75" s="468"/>
      <c r="L75" s="468"/>
      <c r="M75" s="468"/>
      <c r="N75" s="468"/>
      <c r="O75" s="469"/>
      <c r="P75" s="272">
        <v>5</v>
      </c>
      <c r="Q75" s="273"/>
      <c r="R75" s="270"/>
      <c r="S75" s="271"/>
      <c r="T75" s="503">
        <f t="shared" si="52"/>
        <v>108</v>
      </c>
      <c r="U75" s="504"/>
      <c r="V75" s="505">
        <f>SUM(X75:AE75)</f>
        <v>72</v>
      </c>
      <c r="W75" s="506"/>
      <c r="X75" s="499">
        <v>36</v>
      </c>
      <c r="Y75" s="499"/>
      <c r="Z75" s="465">
        <v>18</v>
      </c>
      <c r="AA75" s="465"/>
      <c r="AB75" s="465">
        <v>18</v>
      </c>
      <c r="AC75" s="465"/>
      <c r="AD75" s="499"/>
      <c r="AE75" s="500"/>
      <c r="AF75" s="159">
        <f t="shared" si="53"/>
        <v>0</v>
      </c>
      <c r="AG75" s="160"/>
      <c r="AH75" s="161"/>
      <c r="AI75" s="162">
        <f t="shared" si="54"/>
        <v>0</v>
      </c>
      <c r="AJ75" s="160"/>
      <c r="AK75" s="161"/>
      <c r="AL75" s="163">
        <f t="shared" si="55"/>
        <v>0</v>
      </c>
      <c r="AM75" s="160"/>
      <c r="AN75" s="164"/>
      <c r="AO75" s="159">
        <f t="shared" si="56"/>
        <v>0</v>
      </c>
      <c r="AP75" s="160"/>
      <c r="AQ75" s="165"/>
      <c r="AR75" s="159">
        <f t="shared" si="57"/>
        <v>108</v>
      </c>
      <c r="AS75" s="160">
        <f t="shared" si="63"/>
        <v>72</v>
      </c>
      <c r="AT75" s="161">
        <v>3</v>
      </c>
      <c r="AU75" s="162">
        <f t="shared" si="58"/>
        <v>0</v>
      </c>
      <c r="AV75" s="160"/>
      <c r="AW75" s="161"/>
      <c r="AX75" s="163">
        <f t="shared" si="59"/>
        <v>0</v>
      </c>
      <c r="AY75" s="160"/>
      <c r="AZ75" s="164"/>
      <c r="BA75" s="159">
        <f t="shared" si="60"/>
        <v>0</v>
      </c>
      <c r="BB75" s="160"/>
      <c r="BC75" s="165"/>
      <c r="BD75" s="163">
        <f t="shared" si="61"/>
        <v>0</v>
      </c>
      <c r="BE75" s="160"/>
      <c r="BF75" s="161"/>
      <c r="BG75" s="162">
        <f t="shared" si="62"/>
        <v>0</v>
      </c>
      <c r="BH75" s="160"/>
      <c r="BI75" s="164"/>
      <c r="BJ75" s="455" t="s">
        <v>221</v>
      </c>
      <c r="BK75" s="456"/>
      <c r="BL75" s="457"/>
    </row>
    <row r="76" spans="1:64" s="58" customFormat="1" ht="49.5" customHeight="1" x14ac:dyDescent="0.3">
      <c r="A76" s="458" t="s">
        <v>274</v>
      </c>
      <c r="B76" s="588"/>
      <c r="C76" s="467" t="s">
        <v>171</v>
      </c>
      <c r="D76" s="468"/>
      <c r="E76" s="468"/>
      <c r="F76" s="468"/>
      <c r="G76" s="468"/>
      <c r="H76" s="468"/>
      <c r="I76" s="468"/>
      <c r="J76" s="468"/>
      <c r="K76" s="468"/>
      <c r="L76" s="468"/>
      <c r="M76" s="468"/>
      <c r="N76" s="468"/>
      <c r="O76" s="469"/>
      <c r="P76" s="272">
        <v>5</v>
      </c>
      <c r="Q76" s="273"/>
      <c r="R76" s="270"/>
      <c r="S76" s="271"/>
      <c r="T76" s="503">
        <f t="shared" si="52"/>
        <v>108</v>
      </c>
      <c r="U76" s="504"/>
      <c r="V76" s="505">
        <f>SUM(X76:AE76)</f>
        <v>72</v>
      </c>
      <c r="W76" s="506"/>
      <c r="X76" s="499">
        <v>36</v>
      </c>
      <c r="Y76" s="499"/>
      <c r="Z76" s="465">
        <v>18</v>
      </c>
      <c r="AA76" s="465"/>
      <c r="AB76" s="465">
        <v>18</v>
      </c>
      <c r="AC76" s="465"/>
      <c r="AD76" s="499"/>
      <c r="AE76" s="500"/>
      <c r="AF76" s="159">
        <f t="shared" si="53"/>
        <v>0</v>
      </c>
      <c r="AG76" s="160"/>
      <c r="AH76" s="161"/>
      <c r="AI76" s="162">
        <f t="shared" si="54"/>
        <v>0</v>
      </c>
      <c r="AJ76" s="160"/>
      <c r="AK76" s="161"/>
      <c r="AL76" s="163">
        <f t="shared" si="55"/>
        <v>0</v>
      </c>
      <c r="AM76" s="160"/>
      <c r="AN76" s="164"/>
      <c r="AO76" s="159">
        <f t="shared" si="56"/>
        <v>0</v>
      </c>
      <c r="AP76" s="160"/>
      <c r="AQ76" s="165"/>
      <c r="AR76" s="159">
        <f t="shared" si="57"/>
        <v>108</v>
      </c>
      <c r="AS76" s="160">
        <f>V76</f>
        <v>72</v>
      </c>
      <c r="AT76" s="161">
        <v>3</v>
      </c>
      <c r="AU76" s="162">
        <f t="shared" si="58"/>
        <v>0</v>
      </c>
      <c r="AV76" s="160"/>
      <c r="AW76" s="161"/>
      <c r="AX76" s="163">
        <f t="shared" si="59"/>
        <v>0</v>
      </c>
      <c r="AY76" s="160"/>
      <c r="AZ76" s="164"/>
      <c r="BA76" s="159">
        <f t="shared" si="60"/>
        <v>0</v>
      </c>
      <c r="BB76" s="160"/>
      <c r="BC76" s="165"/>
      <c r="BD76" s="163">
        <f t="shared" si="61"/>
        <v>0</v>
      </c>
      <c r="BE76" s="160"/>
      <c r="BF76" s="161"/>
      <c r="BG76" s="162">
        <f t="shared" si="62"/>
        <v>0</v>
      </c>
      <c r="BH76" s="160"/>
      <c r="BI76" s="164"/>
      <c r="BJ76" s="455" t="s">
        <v>222</v>
      </c>
      <c r="BK76" s="456"/>
      <c r="BL76" s="457"/>
    </row>
    <row r="77" spans="1:64" s="58" customFormat="1" ht="27" customHeight="1" x14ac:dyDescent="0.3">
      <c r="A77" s="458" t="s">
        <v>275</v>
      </c>
      <c r="B77" s="588"/>
      <c r="C77" s="467" t="s">
        <v>172</v>
      </c>
      <c r="D77" s="468"/>
      <c r="E77" s="468"/>
      <c r="F77" s="468"/>
      <c r="G77" s="468"/>
      <c r="H77" s="468"/>
      <c r="I77" s="468"/>
      <c r="J77" s="468"/>
      <c r="K77" s="468"/>
      <c r="L77" s="468"/>
      <c r="M77" s="468"/>
      <c r="N77" s="468"/>
      <c r="O77" s="469"/>
      <c r="P77" s="272">
        <v>6</v>
      </c>
      <c r="Q77" s="273"/>
      <c r="R77" s="270">
        <v>5</v>
      </c>
      <c r="S77" s="271"/>
      <c r="T77" s="503">
        <f t="shared" si="52"/>
        <v>216</v>
      </c>
      <c r="U77" s="504"/>
      <c r="V77" s="505">
        <f>SUM(X77:AE77)</f>
        <v>126</v>
      </c>
      <c r="W77" s="506"/>
      <c r="X77" s="499">
        <v>72</v>
      </c>
      <c r="Y77" s="499"/>
      <c r="Z77" s="465"/>
      <c r="AA77" s="465"/>
      <c r="AB77" s="465">
        <v>54</v>
      </c>
      <c r="AC77" s="465"/>
      <c r="AD77" s="499"/>
      <c r="AE77" s="500"/>
      <c r="AF77" s="159">
        <f t="shared" si="53"/>
        <v>0</v>
      </c>
      <c r="AG77" s="160"/>
      <c r="AH77" s="161"/>
      <c r="AI77" s="162">
        <f t="shared" si="54"/>
        <v>0</v>
      </c>
      <c r="AJ77" s="160"/>
      <c r="AK77" s="161"/>
      <c r="AL77" s="163">
        <f t="shared" si="55"/>
        <v>0</v>
      </c>
      <c r="AM77" s="160"/>
      <c r="AN77" s="164"/>
      <c r="AO77" s="159">
        <f t="shared" si="56"/>
        <v>0</v>
      </c>
      <c r="AP77" s="160"/>
      <c r="AQ77" s="165"/>
      <c r="AR77" s="159">
        <f t="shared" si="57"/>
        <v>108</v>
      </c>
      <c r="AS77" s="160">
        <v>54</v>
      </c>
      <c r="AT77" s="161">
        <v>3</v>
      </c>
      <c r="AU77" s="162">
        <f t="shared" si="58"/>
        <v>108</v>
      </c>
      <c r="AV77" s="160">
        <v>72</v>
      </c>
      <c r="AW77" s="161">
        <v>3</v>
      </c>
      <c r="AX77" s="163">
        <f t="shared" si="59"/>
        <v>0</v>
      </c>
      <c r="AY77" s="160"/>
      <c r="AZ77" s="164"/>
      <c r="BA77" s="159">
        <f t="shared" si="60"/>
        <v>0</v>
      </c>
      <c r="BB77" s="160"/>
      <c r="BC77" s="165"/>
      <c r="BD77" s="163">
        <f t="shared" si="61"/>
        <v>0</v>
      </c>
      <c r="BE77" s="160"/>
      <c r="BF77" s="161"/>
      <c r="BG77" s="162">
        <f t="shared" si="62"/>
        <v>0</v>
      </c>
      <c r="BH77" s="160"/>
      <c r="BI77" s="164"/>
      <c r="BJ77" s="455" t="s">
        <v>223</v>
      </c>
      <c r="BK77" s="456"/>
      <c r="BL77" s="457"/>
    </row>
    <row r="78" spans="1:64" s="9" customFormat="1" ht="74.25" customHeight="1" x14ac:dyDescent="0.3">
      <c r="A78" s="494" t="s">
        <v>276</v>
      </c>
      <c r="B78" s="599"/>
      <c r="C78" s="507" t="s">
        <v>327</v>
      </c>
      <c r="D78" s="508"/>
      <c r="E78" s="508"/>
      <c r="F78" s="508"/>
      <c r="G78" s="508"/>
      <c r="H78" s="508"/>
      <c r="I78" s="508"/>
      <c r="J78" s="508"/>
      <c r="K78" s="508"/>
      <c r="L78" s="508"/>
      <c r="M78" s="508"/>
      <c r="N78" s="508"/>
      <c r="O78" s="509"/>
      <c r="P78" s="272"/>
      <c r="Q78" s="273"/>
      <c r="R78" s="270"/>
      <c r="S78" s="271"/>
      <c r="T78" s="503">
        <f t="shared" si="44"/>
        <v>0</v>
      </c>
      <c r="U78" s="504"/>
      <c r="V78" s="505">
        <f t="shared" si="45"/>
        <v>0</v>
      </c>
      <c r="W78" s="506"/>
      <c r="X78" s="499"/>
      <c r="Y78" s="499"/>
      <c r="Z78" s="465"/>
      <c r="AA78" s="465"/>
      <c r="AB78" s="465"/>
      <c r="AC78" s="465"/>
      <c r="AD78" s="499"/>
      <c r="AE78" s="500"/>
      <c r="AF78" s="159">
        <f t="shared" si="49"/>
        <v>0</v>
      </c>
      <c r="AG78" s="160"/>
      <c r="AH78" s="161"/>
      <c r="AI78" s="162">
        <f t="shared" si="50"/>
        <v>0</v>
      </c>
      <c r="AJ78" s="160"/>
      <c r="AK78" s="161"/>
      <c r="AL78" s="163">
        <f t="shared" si="36"/>
        <v>0</v>
      </c>
      <c r="AM78" s="160"/>
      <c r="AN78" s="164"/>
      <c r="AO78" s="159">
        <f t="shared" si="37"/>
        <v>0</v>
      </c>
      <c r="AP78" s="160"/>
      <c r="AQ78" s="165"/>
      <c r="AR78" s="159">
        <f t="shared" si="38"/>
        <v>0</v>
      </c>
      <c r="AS78" s="160"/>
      <c r="AT78" s="161"/>
      <c r="AU78" s="162">
        <f t="shared" si="39"/>
        <v>0</v>
      </c>
      <c r="AV78" s="160"/>
      <c r="AW78" s="161"/>
      <c r="AX78" s="163">
        <f t="shared" si="46"/>
        <v>0</v>
      </c>
      <c r="AY78" s="160"/>
      <c r="AZ78" s="164"/>
      <c r="BA78" s="159">
        <f t="shared" si="47"/>
        <v>0</v>
      </c>
      <c r="BB78" s="160"/>
      <c r="BC78" s="165"/>
      <c r="BD78" s="163">
        <f t="shared" si="42"/>
        <v>0</v>
      </c>
      <c r="BE78" s="160"/>
      <c r="BF78" s="161"/>
      <c r="BG78" s="162">
        <f t="shared" si="51"/>
        <v>0</v>
      </c>
      <c r="BH78" s="160"/>
      <c r="BI78" s="164"/>
      <c r="BJ78" s="455"/>
      <c r="BK78" s="456"/>
      <c r="BL78" s="457"/>
    </row>
    <row r="79" spans="1:64" s="9" customFormat="1" ht="50.25" customHeight="1" x14ac:dyDescent="0.3">
      <c r="A79" s="458" t="s">
        <v>277</v>
      </c>
      <c r="B79" s="588"/>
      <c r="C79" s="460" t="s">
        <v>203</v>
      </c>
      <c r="D79" s="461"/>
      <c r="E79" s="461"/>
      <c r="F79" s="461"/>
      <c r="G79" s="461"/>
      <c r="H79" s="461"/>
      <c r="I79" s="461"/>
      <c r="J79" s="461"/>
      <c r="K79" s="461"/>
      <c r="L79" s="461"/>
      <c r="M79" s="461"/>
      <c r="N79" s="461"/>
      <c r="O79" s="462"/>
      <c r="P79" s="272">
        <v>6</v>
      </c>
      <c r="Q79" s="273"/>
      <c r="R79" s="270">
        <v>6</v>
      </c>
      <c r="S79" s="271"/>
      <c r="T79" s="503">
        <f t="shared" si="44"/>
        <v>180</v>
      </c>
      <c r="U79" s="504"/>
      <c r="V79" s="505">
        <f t="shared" si="45"/>
        <v>90</v>
      </c>
      <c r="W79" s="506"/>
      <c r="X79" s="499">
        <v>36</v>
      </c>
      <c r="Y79" s="499"/>
      <c r="Z79" s="465">
        <v>54</v>
      </c>
      <c r="AA79" s="465"/>
      <c r="AB79" s="465"/>
      <c r="AC79" s="465"/>
      <c r="AD79" s="499"/>
      <c r="AE79" s="500"/>
      <c r="AF79" s="159">
        <f t="shared" si="49"/>
        <v>0</v>
      </c>
      <c r="AG79" s="160"/>
      <c r="AH79" s="161"/>
      <c r="AI79" s="162">
        <f t="shared" si="50"/>
        <v>0</v>
      </c>
      <c r="AJ79" s="160"/>
      <c r="AK79" s="161"/>
      <c r="AL79" s="163">
        <f t="shared" si="36"/>
        <v>0</v>
      </c>
      <c r="AM79" s="160"/>
      <c r="AN79" s="164"/>
      <c r="AO79" s="159">
        <f t="shared" si="37"/>
        <v>0</v>
      </c>
      <c r="AP79" s="160"/>
      <c r="AQ79" s="165"/>
      <c r="AR79" s="159">
        <f t="shared" si="38"/>
        <v>0</v>
      </c>
      <c r="AS79" s="160"/>
      <c r="AT79" s="161"/>
      <c r="AU79" s="162">
        <f t="shared" si="39"/>
        <v>180</v>
      </c>
      <c r="AV79" s="160">
        <f>V79</f>
        <v>90</v>
      </c>
      <c r="AW79" s="161">
        <v>5</v>
      </c>
      <c r="AX79" s="163">
        <f t="shared" si="46"/>
        <v>0</v>
      </c>
      <c r="AY79" s="160"/>
      <c r="AZ79" s="164"/>
      <c r="BA79" s="159">
        <f t="shared" si="47"/>
        <v>0</v>
      </c>
      <c r="BB79" s="160"/>
      <c r="BC79" s="165"/>
      <c r="BD79" s="163">
        <f t="shared" si="42"/>
        <v>0</v>
      </c>
      <c r="BE79" s="160"/>
      <c r="BF79" s="161"/>
      <c r="BG79" s="162">
        <f t="shared" si="51"/>
        <v>0</v>
      </c>
      <c r="BH79" s="160"/>
      <c r="BI79" s="164"/>
      <c r="BJ79" s="455" t="s">
        <v>224</v>
      </c>
      <c r="BK79" s="456"/>
      <c r="BL79" s="457"/>
    </row>
    <row r="80" spans="1:64" s="9" customFormat="1" ht="75.75" customHeight="1" x14ac:dyDescent="0.3">
      <c r="A80" s="458" t="s">
        <v>278</v>
      </c>
      <c r="B80" s="588"/>
      <c r="C80" s="467" t="s">
        <v>204</v>
      </c>
      <c r="D80" s="468"/>
      <c r="E80" s="468"/>
      <c r="F80" s="468"/>
      <c r="G80" s="468"/>
      <c r="H80" s="468"/>
      <c r="I80" s="468"/>
      <c r="J80" s="468"/>
      <c r="K80" s="468"/>
      <c r="L80" s="468"/>
      <c r="M80" s="468"/>
      <c r="N80" s="468"/>
      <c r="O80" s="469"/>
      <c r="P80" s="272"/>
      <c r="Q80" s="273"/>
      <c r="R80" s="270"/>
      <c r="S80" s="271"/>
      <c r="T80" s="503">
        <f t="shared" si="44"/>
        <v>30</v>
      </c>
      <c r="U80" s="504"/>
      <c r="V80" s="505">
        <f>SUM(X80:AE80)</f>
        <v>0</v>
      </c>
      <c r="W80" s="506"/>
      <c r="X80" s="499"/>
      <c r="Y80" s="499"/>
      <c r="Z80" s="465"/>
      <c r="AA80" s="465"/>
      <c r="AB80" s="465"/>
      <c r="AC80" s="465"/>
      <c r="AD80" s="499"/>
      <c r="AE80" s="500"/>
      <c r="AF80" s="159">
        <f t="shared" si="49"/>
        <v>0</v>
      </c>
      <c r="AG80" s="160"/>
      <c r="AH80" s="161"/>
      <c r="AI80" s="162">
        <f t="shared" si="50"/>
        <v>0</v>
      </c>
      <c r="AJ80" s="160"/>
      <c r="AK80" s="161"/>
      <c r="AL80" s="163">
        <f t="shared" si="36"/>
        <v>0</v>
      </c>
      <c r="AM80" s="160"/>
      <c r="AN80" s="164"/>
      <c r="AO80" s="159">
        <f t="shared" si="37"/>
        <v>0</v>
      </c>
      <c r="AP80" s="160"/>
      <c r="AQ80" s="165"/>
      <c r="AR80" s="159">
        <f t="shared" si="38"/>
        <v>0</v>
      </c>
      <c r="AS80" s="160"/>
      <c r="AT80" s="161"/>
      <c r="AU80" s="162">
        <f t="shared" si="39"/>
        <v>0</v>
      </c>
      <c r="AV80" s="160"/>
      <c r="AW80" s="161"/>
      <c r="AX80" s="163">
        <v>30</v>
      </c>
      <c r="AY80" s="160"/>
      <c r="AZ80" s="164">
        <v>1</v>
      </c>
      <c r="BA80" s="159">
        <f t="shared" si="47"/>
        <v>0</v>
      </c>
      <c r="BB80" s="160"/>
      <c r="BC80" s="165"/>
      <c r="BD80" s="163">
        <f t="shared" si="42"/>
        <v>0</v>
      </c>
      <c r="BE80" s="160"/>
      <c r="BF80" s="161"/>
      <c r="BG80" s="162">
        <f t="shared" si="51"/>
        <v>0</v>
      </c>
      <c r="BH80" s="160"/>
      <c r="BI80" s="164"/>
      <c r="BJ80" s="455" t="s">
        <v>415</v>
      </c>
      <c r="BK80" s="456"/>
      <c r="BL80" s="457"/>
    </row>
    <row r="81" spans="1:64" s="9" customFormat="1" ht="50.1" customHeight="1" x14ac:dyDescent="0.3">
      <c r="A81" s="458" t="s">
        <v>279</v>
      </c>
      <c r="B81" s="588"/>
      <c r="C81" s="467" t="s">
        <v>396</v>
      </c>
      <c r="D81" s="468"/>
      <c r="E81" s="468"/>
      <c r="F81" s="468"/>
      <c r="G81" s="468"/>
      <c r="H81" s="468"/>
      <c r="I81" s="468"/>
      <c r="J81" s="468"/>
      <c r="K81" s="468"/>
      <c r="L81" s="468"/>
      <c r="M81" s="468"/>
      <c r="N81" s="468"/>
      <c r="O81" s="469"/>
      <c r="P81" s="88">
        <v>8</v>
      </c>
      <c r="Q81" s="91">
        <v>7</v>
      </c>
      <c r="R81" s="270"/>
      <c r="S81" s="271"/>
      <c r="T81" s="503">
        <f t="shared" si="44"/>
        <v>324</v>
      </c>
      <c r="U81" s="504"/>
      <c r="V81" s="505">
        <f>SUM(X81:AE81)</f>
        <v>162</v>
      </c>
      <c r="W81" s="506"/>
      <c r="X81" s="499">
        <v>72</v>
      </c>
      <c r="Y81" s="499"/>
      <c r="Z81" s="465">
        <v>54</v>
      </c>
      <c r="AA81" s="465"/>
      <c r="AB81" s="465">
        <v>36</v>
      </c>
      <c r="AC81" s="465"/>
      <c r="AD81" s="499"/>
      <c r="AE81" s="500"/>
      <c r="AF81" s="159">
        <f t="shared" si="49"/>
        <v>0</v>
      </c>
      <c r="AG81" s="160"/>
      <c r="AH81" s="161"/>
      <c r="AI81" s="162">
        <f t="shared" si="50"/>
        <v>0</v>
      </c>
      <c r="AJ81" s="160"/>
      <c r="AK81" s="161"/>
      <c r="AL81" s="163">
        <f t="shared" si="36"/>
        <v>0</v>
      </c>
      <c r="AM81" s="160"/>
      <c r="AN81" s="164"/>
      <c r="AO81" s="159">
        <f t="shared" si="37"/>
        <v>0</v>
      </c>
      <c r="AP81" s="160"/>
      <c r="AQ81" s="165"/>
      <c r="AR81" s="159">
        <f t="shared" si="38"/>
        <v>0</v>
      </c>
      <c r="AS81" s="160"/>
      <c r="AT81" s="161"/>
      <c r="AU81" s="162">
        <f t="shared" si="39"/>
        <v>0</v>
      </c>
      <c r="AV81" s="160"/>
      <c r="AW81" s="161"/>
      <c r="AX81" s="163">
        <f t="shared" si="46"/>
        <v>216</v>
      </c>
      <c r="AY81" s="160">
        <v>108</v>
      </c>
      <c r="AZ81" s="164">
        <v>6</v>
      </c>
      <c r="BA81" s="159">
        <f t="shared" si="47"/>
        <v>108</v>
      </c>
      <c r="BB81" s="160">
        <v>54</v>
      </c>
      <c r="BC81" s="165">
        <v>3</v>
      </c>
      <c r="BD81" s="163">
        <f t="shared" si="42"/>
        <v>0</v>
      </c>
      <c r="BE81" s="160"/>
      <c r="BF81" s="161"/>
      <c r="BG81" s="162">
        <f t="shared" si="51"/>
        <v>0</v>
      </c>
      <c r="BH81" s="160"/>
      <c r="BI81" s="164"/>
      <c r="BJ81" s="455" t="s">
        <v>225</v>
      </c>
      <c r="BK81" s="456"/>
      <c r="BL81" s="457"/>
    </row>
    <row r="82" spans="1:64" s="9" customFormat="1" ht="75" customHeight="1" x14ac:dyDescent="0.3">
      <c r="A82" s="458" t="s">
        <v>427</v>
      </c>
      <c r="B82" s="588"/>
      <c r="C82" s="467" t="s">
        <v>397</v>
      </c>
      <c r="D82" s="468"/>
      <c r="E82" s="468"/>
      <c r="F82" s="468"/>
      <c r="G82" s="468"/>
      <c r="H82" s="468"/>
      <c r="I82" s="468"/>
      <c r="J82" s="468"/>
      <c r="K82" s="468"/>
      <c r="L82" s="468"/>
      <c r="M82" s="468"/>
      <c r="N82" s="468"/>
      <c r="O82" s="469"/>
      <c r="P82" s="272"/>
      <c r="Q82" s="273"/>
      <c r="R82" s="270"/>
      <c r="S82" s="271"/>
      <c r="T82" s="503">
        <f t="shared" si="44"/>
        <v>60</v>
      </c>
      <c r="U82" s="504"/>
      <c r="V82" s="505">
        <f>SUM(X82:AE82)</f>
        <v>0</v>
      </c>
      <c r="W82" s="506"/>
      <c r="X82" s="499"/>
      <c r="Y82" s="499"/>
      <c r="Z82" s="465"/>
      <c r="AA82" s="465"/>
      <c r="AB82" s="465"/>
      <c r="AC82" s="465"/>
      <c r="AD82" s="499"/>
      <c r="AE82" s="500"/>
      <c r="AF82" s="159">
        <f t="shared" si="49"/>
        <v>0</v>
      </c>
      <c r="AG82" s="160"/>
      <c r="AH82" s="161"/>
      <c r="AI82" s="162">
        <f t="shared" si="50"/>
        <v>0</v>
      </c>
      <c r="AJ82" s="160"/>
      <c r="AK82" s="161"/>
      <c r="AL82" s="163">
        <f t="shared" si="36"/>
        <v>0</v>
      </c>
      <c r="AM82" s="160"/>
      <c r="AN82" s="164"/>
      <c r="AO82" s="159">
        <f t="shared" si="37"/>
        <v>0</v>
      </c>
      <c r="AP82" s="160"/>
      <c r="AQ82" s="165"/>
      <c r="AR82" s="159">
        <f t="shared" si="38"/>
        <v>0</v>
      </c>
      <c r="AS82" s="160"/>
      <c r="AT82" s="161"/>
      <c r="AU82" s="162">
        <f t="shared" si="39"/>
        <v>0</v>
      </c>
      <c r="AV82" s="160"/>
      <c r="AW82" s="161"/>
      <c r="AX82" s="163">
        <f t="shared" si="46"/>
        <v>0</v>
      </c>
      <c r="AY82" s="160"/>
      <c r="AZ82" s="164"/>
      <c r="BA82" s="159">
        <f t="shared" si="47"/>
        <v>0</v>
      </c>
      <c r="BB82" s="160"/>
      <c r="BC82" s="165"/>
      <c r="BD82" s="163">
        <v>60</v>
      </c>
      <c r="BE82" s="160"/>
      <c r="BF82" s="161">
        <v>2</v>
      </c>
      <c r="BG82" s="162">
        <f t="shared" si="51"/>
        <v>0</v>
      </c>
      <c r="BH82" s="160"/>
      <c r="BI82" s="164"/>
      <c r="BJ82" s="455" t="s">
        <v>416</v>
      </c>
      <c r="BK82" s="456"/>
      <c r="BL82" s="457"/>
    </row>
    <row r="83" spans="1:64" s="9" customFormat="1" ht="75" customHeight="1" x14ac:dyDescent="0.3">
      <c r="A83" s="458" t="s">
        <v>419</v>
      </c>
      <c r="B83" s="588"/>
      <c r="C83" s="467" t="s">
        <v>205</v>
      </c>
      <c r="D83" s="468"/>
      <c r="E83" s="468"/>
      <c r="F83" s="468"/>
      <c r="G83" s="468"/>
      <c r="H83" s="468"/>
      <c r="I83" s="468"/>
      <c r="J83" s="468"/>
      <c r="K83" s="468"/>
      <c r="L83" s="468"/>
      <c r="M83" s="468"/>
      <c r="N83" s="468"/>
      <c r="O83" s="469"/>
      <c r="P83" s="272">
        <v>8</v>
      </c>
      <c r="Q83" s="273"/>
      <c r="R83" s="270"/>
      <c r="S83" s="271"/>
      <c r="T83" s="503">
        <f t="shared" si="44"/>
        <v>180</v>
      </c>
      <c r="U83" s="504"/>
      <c r="V83" s="505">
        <f t="shared" ref="V83:V103" si="64">SUM(X83:AE83)</f>
        <v>90</v>
      </c>
      <c r="W83" s="506"/>
      <c r="X83" s="499">
        <v>54</v>
      </c>
      <c r="Y83" s="499"/>
      <c r="Z83" s="465">
        <v>36</v>
      </c>
      <c r="AA83" s="465"/>
      <c r="AB83" s="465"/>
      <c r="AC83" s="465"/>
      <c r="AD83" s="499"/>
      <c r="AE83" s="500"/>
      <c r="AF83" s="159">
        <f t="shared" si="49"/>
        <v>0</v>
      </c>
      <c r="AG83" s="160"/>
      <c r="AH83" s="161"/>
      <c r="AI83" s="162">
        <f t="shared" si="50"/>
        <v>0</v>
      </c>
      <c r="AJ83" s="160"/>
      <c r="AK83" s="161"/>
      <c r="AL83" s="163">
        <f t="shared" si="36"/>
        <v>0</v>
      </c>
      <c r="AM83" s="160"/>
      <c r="AN83" s="164"/>
      <c r="AO83" s="159">
        <f t="shared" si="37"/>
        <v>0</v>
      </c>
      <c r="AP83" s="160"/>
      <c r="AQ83" s="165"/>
      <c r="AR83" s="159">
        <f t="shared" si="38"/>
        <v>0</v>
      </c>
      <c r="AS83" s="160"/>
      <c r="AT83" s="161"/>
      <c r="AU83" s="162">
        <f t="shared" si="39"/>
        <v>0</v>
      </c>
      <c r="AV83" s="160"/>
      <c r="AW83" s="161"/>
      <c r="AX83" s="163">
        <f>AZ83*40</f>
        <v>0</v>
      </c>
      <c r="AY83" s="160"/>
      <c r="AZ83" s="164"/>
      <c r="BA83" s="159">
        <f t="shared" si="47"/>
        <v>180</v>
      </c>
      <c r="BB83" s="160">
        <f>V83</f>
        <v>90</v>
      </c>
      <c r="BC83" s="165">
        <v>5</v>
      </c>
      <c r="BD83" s="163">
        <f t="shared" si="42"/>
        <v>0</v>
      </c>
      <c r="BE83" s="160"/>
      <c r="BF83" s="161"/>
      <c r="BG83" s="162">
        <f t="shared" si="51"/>
        <v>0</v>
      </c>
      <c r="BH83" s="160"/>
      <c r="BI83" s="164"/>
      <c r="BJ83" s="455" t="s">
        <v>226</v>
      </c>
      <c r="BK83" s="456"/>
      <c r="BL83" s="457"/>
    </row>
    <row r="84" spans="1:64" s="9" customFormat="1" ht="75" customHeight="1" x14ac:dyDescent="0.3">
      <c r="A84" s="458" t="s">
        <v>420</v>
      </c>
      <c r="B84" s="588"/>
      <c r="C84" s="467" t="s">
        <v>330</v>
      </c>
      <c r="D84" s="468"/>
      <c r="E84" s="468"/>
      <c r="F84" s="468"/>
      <c r="G84" s="468"/>
      <c r="H84" s="468"/>
      <c r="I84" s="468"/>
      <c r="J84" s="468"/>
      <c r="K84" s="468"/>
      <c r="L84" s="468"/>
      <c r="M84" s="468"/>
      <c r="N84" s="468"/>
      <c r="O84" s="469"/>
      <c r="P84" s="272">
        <v>9</v>
      </c>
      <c r="Q84" s="273"/>
      <c r="R84" s="270">
        <v>8</v>
      </c>
      <c r="S84" s="271"/>
      <c r="T84" s="503">
        <f t="shared" si="44"/>
        <v>324</v>
      </c>
      <c r="U84" s="504"/>
      <c r="V84" s="250">
        <f>SUM(X84:AE84)</f>
        <v>162</v>
      </c>
      <c r="W84" s="511"/>
      <c r="X84" s="463">
        <v>72</v>
      </c>
      <c r="Y84" s="464"/>
      <c r="Z84" s="465">
        <v>54</v>
      </c>
      <c r="AA84" s="465"/>
      <c r="AB84" s="465">
        <v>36</v>
      </c>
      <c r="AC84" s="465"/>
      <c r="AD84" s="463"/>
      <c r="AE84" s="466"/>
      <c r="AF84" s="159">
        <f t="shared" si="49"/>
        <v>0</v>
      </c>
      <c r="AG84" s="160"/>
      <c r="AH84" s="161"/>
      <c r="AI84" s="162">
        <f t="shared" si="50"/>
        <v>0</v>
      </c>
      <c r="AJ84" s="160"/>
      <c r="AK84" s="161"/>
      <c r="AL84" s="163">
        <f t="shared" si="36"/>
        <v>0</v>
      </c>
      <c r="AM84" s="160"/>
      <c r="AN84" s="164"/>
      <c r="AO84" s="159">
        <f t="shared" si="37"/>
        <v>0</v>
      </c>
      <c r="AP84" s="160"/>
      <c r="AQ84" s="165"/>
      <c r="AR84" s="159">
        <f t="shared" si="38"/>
        <v>0</v>
      </c>
      <c r="AS84" s="160"/>
      <c r="AT84" s="161"/>
      <c r="AU84" s="162">
        <f t="shared" si="39"/>
        <v>0</v>
      </c>
      <c r="AV84" s="160"/>
      <c r="AW84" s="161"/>
      <c r="AX84" s="163">
        <f t="shared" si="46"/>
        <v>0</v>
      </c>
      <c r="AY84" s="160"/>
      <c r="AZ84" s="164"/>
      <c r="BA84" s="159">
        <f t="shared" si="47"/>
        <v>108</v>
      </c>
      <c r="BB84" s="160">
        <v>54</v>
      </c>
      <c r="BC84" s="165">
        <v>3</v>
      </c>
      <c r="BD84" s="163">
        <f t="shared" si="42"/>
        <v>216</v>
      </c>
      <c r="BE84" s="160">
        <v>108</v>
      </c>
      <c r="BF84" s="161">
        <v>6</v>
      </c>
      <c r="BG84" s="162">
        <f t="shared" si="51"/>
        <v>0</v>
      </c>
      <c r="BH84" s="160"/>
      <c r="BI84" s="165"/>
      <c r="BJ84" s="455" t="s">
        <v>227</v>
      </c>
      <c r="BK84" s="456"/>
      <c r="BL84" s="457"/>
    </row>
    <row r="85" spans="1:64" s="20" customFormat="1" ht="18" customHeight="1" thickBot="1" x14ac:dyDescent="0.35">
      <c r="A85" s="75"/>
      <c r="B85" s="75"/>
      <c r="C85" s="76"/>
      <c r="D85" s="76"/>
      <c r="E85" s="76"/>
      <c r="F85" s="76"/>
      <c r="G85" s="76"/>
      <c r="H85" s="76"/>
      <c r="I85" s="76"/>
      <c r="J85" s="76"/>
      <c r="K85" s="76"/>
      <c r="L85" s="76"/>
      <c r="M85" s="76"/>
      <c r="N85" s="76"/>
      <c r="O85" s="76"/>
      <c r="P85" s="35"/>
      <c r="Q85" s="35"/>
      <c r="R85" s="71"/>
      <c r="S85" s="71"/>
      <c r="T85" s="77"/>
      <c r="U85" s="77"/>
      <c r="V85" s="22"/>
      <c r="W85" s="22"/>
      <c r="X85" s="72"/>
      <c r="Y85" s="72"/>
      <c r="Z85" s="72"/>
      <c r="AA85" s="72"/>
      <c r="AB85" s="72"/>
      <c r="AC85" s="72"/>
      <c r="AD85" s="72"/>
      <c r="AE85" s="72"/>
      <c r="AF85" s="78"/>
      <c r="AG85" s="73"/>
      <c r="AH85" s="73"/>
      <c r="AI85" s="78"/>
      <c r="AJ85" s="73"/>
      <c r="AK85" s="73"/>
      <c r="AL85" s="78"/>
      <c r="AM85" s="73"/>
      <c r="AN85" s="73"/>
      <c r="AO85" s="78"/>
      <c r="AP85" s="73"/>
      <c r="AQ85" s="73"/>
      <c r="AR85" s="78"/>
      <c r="AS85" s="73"/>
      <c r="AT85" s="73"/>
      <c r="AU85" s="78"/>
      <c r="AV85" s="73"/>
      <c r="AW85" s="73"/>
      <c r="AX85" s="78"/>
      <c r="AY85" s="73"/>
      <c r="AZ85" s="73"/>
      <c r="BA85" s="78"/>
      <c r="BB85" s="73"/>
      <c r="BC85" s="73"/>
      <c r="BD85" s="78"/>
      <c r="BE85" s="73"/>
      <c r="BF85" s="73"/>
      <c r="BG85" s="78"/>
      <c r="BH85" s="73"/>
      <c r="BI85" s="73"/>
      <c r="BJ85" s="74"/>
      <c r="BK85" s="74"/>
      <c r="BL85" s="74"/>
    </row>
    <row r="86" spans="1:64" s="9" customFormat="1" ht="27" customHeight="1" thickTop="1" x14ac:dyDescent="0.45">
      <c r="A86" s="566" t="s">
        <v>10</v>
      </c>
      <c r="B86" s="567"/>
      <c r="C86" s="566" t="s">
        <v>11</v>
      </c>
      <c r="D86" s="572"/>
      <c r="E86" s="572"/>
      <c r="F86" s="572"/>
      <c r="G86" s="572"/>
      <c r="H86" s="572"/>
      <c r="I86" s="572"/>
      <c r="J86" s="572"/>
      <c r="K86" s="572"/>
      <c r="L86" s="572"/>
      <c r="M86" s="572"/>
      <c r="N86" s="572"/>
      <c r="O86" s="573"/>
      <c r="P86" s="580" t="s">
        <v>12</v>
      </c>
      <c r="Q86" s="581"/>
      <c r="R86" s="584" t="s">
        <v>13</v>
      </c>
      <c r="S86" s="585"/>
      <c r="T86" s="531" t="s">
        <v>14</v>
      </c>
      <c r="U86" s="532"/>
      <c r="V86" s="532"/>
      <c r="W86" s="532"/>
      <c r="X86" s="532"/>
      <c r="Y86" s="532"/>
      <c r="Z86" s="532"/>
      <c r="AA86" s="532"/>
      <c r="AB86" s="532"/>
      <c r="AC86" s="532"/>
      <c r="AD86" s="532"/>
      <c r="AE86" s="533"/>
      <c r="AF86" s="531" t="s">
        <v>15</v>
      </c>
      <c r="AG86" s="532"/>
      <c r="AH86" s="532"/>
      <c r="AI86" s="532"/>
      <c r="AJ86" s="532"/>
      <c r="AK86" s="532"/>
      <c r="AL86" s="532"/>
      <c r="AM86" s="532"/>
      <c r="AN86" s="532"/>
      <c r="AO86" s="532"/>
      <c r="AP86" s="532"/>
      <c r="AQ86" s="532"/>
      <c r="AR86" s="532"/>
      <c r="AS86" s="532"/>
      <c r="AT86" s="532"/>
      <c r="AU86" s="532"/>
      <c r="AV86" s="532"/>
      <c r="AW86" s="532"/>
      <c r="AX86" s="532"/>
      <c r="AY86" s="532"/>
      <c r="AZ86" s="532"/>
      <c r="BA86" s="532"/>
      <c r="BB86" s="532"/>
      <c r="BC86" s="532"/>
      <c r="BD86" s="532"/>
      <c r="BE86" s="532"/>
      <c r="BF86" s="533"/>
      <c r="BG86" s="211"/>
      <c r="BH86" s="34"/>
      <c r="BI86" s="212"/>
      <c r="BJ86" s="534" t="s">
        <v>16</v>
      </c>
      <c r="BK86" s="535"/>
      <c r="BL86" s="536"/>
    </row>
    <row r="87" spans="1:64" s="9" customFormat="1" ht="27" customHeight="1" x14ac:dyDescent="0.3">
      <c r="A87" s="568"/>
      <c r="B87" s="569"/>
      <c r="C87" s="574"/>
      <c r="D87" s="575"/>
      <c r="E87" s="575"/>
      <c r="F87" s="575"/>
      <c r="G87" s="575"/>
      <c r="H87" s="575"/>
      <c r="I87" s="575"/>
      <c r="J87" s="575"/>
      <c r="K87" s="575"/>
      <c r="L87" s="575"/>
      <c r="M87" s="575"/>
      <c r="N87" s="575"/>
      <c r="O87" s="576"/>
      <c r="P87" s="545"/>
      <c r="Q87" s="582"/>
      <c r="R87" s="586"/>
      <c r="S87" s="546"/>
      <c r="T87" s="543" t="s">
        <v>17</v>
      </c>
      <c r="U87" s="544"/>
      <c r="V87" s="549" t="s">
        <v>18</v>
      </c>
      <c r="W87" s="550"/>
      <c r="X87" s="485" t="s">
        <v>19</v>
      </c>
      <c r="Y87" s="555"/>
      <c r="Z87" s="555"/>
      <c r="AA87" s="555"/>
      <c r="AB87" s="555"/>
      <c r="AC87" s="555"/>
      <c r="AD87" s="555"/>
      <c r="AE87" s="556"/>
      <c r="AF87" s="485" t="s">
        <v>20</v>
      </c>
      <c r="AG87" s="555"/>
      <c r="AH87" s="555"/>
      <c r="AI87" s="555"/>
      <c r="AJ87" s="555"/>
      <c r="AK87" s="486"/>
      <c r="AL87" s="470" t="s">
        <v>21</v>
      </c>
      <c r="AM87" s="555"/>
      <c r="AN87" s="555"/>
      <c r="AO87" s="555"/>
      <c r="AP87" s="555"/>
      <c r="AQ87" s="556"/>
      <c r="AR87" s="485" t="s">
        <v>22</v>
      </c>
      <c r="AS87" s="555"/>
      <c r="AT87" s="555"/>
      <c r="AU87" s="555"/>
      <c r="AV87" s="555"/>
      <c r="AW87" s="486"/>
      <c r="AX87" s="470" t="s">
        <v>23</v>
      </c>
      <c r="AY87" s="555"/>
      <c r="AZ87" s="555"/>
      <c r="BA87" s="555"/>
      <c r="BB87" s="555"/>
      <c r="BC87" s="486"/>
      <c r="BD87" s="470" t="s">
        <v>23</v>
      </c>
      <c r="BE87" s="555"/>
      <c r="BF87" s="486"/>
      <c r="BG87" s="589" t="s">
        <v>332</v>
      </c>
      <c r="BH87" s="555"/>
      <c r="BI87" s="556"/>
      <c r="BJ87" s="537"/>
      <c r="BK87" s="538"/>
      <c r="BL87" s="539"/>
    </row>
    <row r="88" spans="1:64" s="9" customFormat="1" ht="27" customHeight="1" x14ac:dyDescent="0.3">
      <c r="A88" s="568"/>
      <c r="B88" s="569"/>
      <c r="C88" s="574"/>
      <c r="D88" s="575"/>
      <c r="E88" s="575"/>
      <c r="F88" s="575"/>
      <c r="G88" s="575"/>
      <c r="H88" s="575"/>
      <c r="I88" s="575"/>
      <c r="J88" s="575"/>
      <c r="K88" s="575"/>
      <c r="L88" s="575"/>
      <c r="M88" s="575"/>
      <c r="N88" s="575"/>
      <c r="O88" s="576"/>
      <c r="P88" s="545"/>
      <c r="Q88" s="582"/>
      <c r="R88" s="586"/>
      <c r="S88" s="546"/>
      <c r="T88" s="545"/>
      <c r="U88" s="546"/>
      <c r="V88" s="551"/>
      <c r="W88" s="552"/>
      <c r="X88" s="590" t="s">
        <v>24</v>
      </c>
      <c r="Y88" s="591"/>
      <c r="Z88" s="592" t="s">
        <v>25</v>
      </c>
      <c r="AA88" s="592"/>
      <c r="AB88" s="592" t="s">
        <v>26</v>
      </c>
      <c r="AC88" s="592"/>
      <c r="AD88" s="595" t="s">
        <v>27</v>
      </c>
      <c r="AE88" s="596"/>
      <c r="AF88" s="528" t="s">
        <v>28</v>
      </c>
      <c r="AG88" s="524"/>
      <c r="AH88" s="525"/>
      <c r="AI88" s="523" t="s">
        <v>29</v>
      </c>
      <c r="AJ88" s="524"/>
      <c r="AK88" s="525"/>
      <c r="AL88" s="526" t="s">
        <v>30</v>
      </c>
      <c r="AM88" s="524"/>
      <c r="AN88" s="527"/>
      <c r="AO88" s="528" t="s">
        <v>31</v>
      </c>
      <c r="AP88" s="524"/>
      <c r="AQ88" s="529"/>
      <c r="AR88" s="528" t="s">
        <v>32</v>
      </c>
      <c r="AS88" s="524"/>
      <c r="AT88" s="525"/>
      <c r="AU88" s="523" t="s">
        <v>33</v>
      </c>
      <c r="AV88" s="524"/>
      <c r="AW88" s="525"/>
      <c r="AX88" s="526" t="s">
        <v>34</v>
      </c>
      <c r="AY88" s="524"/>
      <c r="AZ88" s="527"/>
      <c r="BA88" s="528" t="s">
        <v>35</v>
      </c>
      <c r="BB88" s="524"/>
      <c r="BC88" s="525"/>
      <c r="BD88" s="526" t="s">
        <v>181</v>
      </c>
      <c r="BE88" s="524"/>
      <c r="BF88" s="525"/>
      <c r="BG88" s="523" t="s">
        <v>333</v>
      </c>
      <c r="BH88" s="524"/>
      <c r="BI88" s="529"/>
      <c r="BJ88" s="537"/>
      <c r="BK88" s="538"/>
      <c r="BL88" s="539"/>
    </row>
    <row r="89" spans="1:64" s="9" customFormat="1" ht="27" customHeight="1" x14ac:dyDescent="0.3">
      <c r="A89" s="568"/>
      <c r="B89" s="569"/>
      <c r="C89" s="574"/>
      <c r="D89" s="575"/>
      <c r="E89" s="575"/>
      <c r="F89" s="575"/>
      <c r="G89" s="575"/>
      <c r="H89" s="575"/>
      <c r="I89" s="575"/>
      <c r="J89" s="575"/>
      <c r="K89" s="575"/>
      <c r="L89" s="575"/>
      <c r="M89" s="575"/>
      <c r="N89" s="575"/>
      <c r="O89" s="576"/>
      <c r="P89" s="545"/>
      <c r="Q89" s="582"/>
      <c r="R89" s="586"/>
      <c r="S89" s="546"/>
      <c r="T89" s="545"/>
      <c r="U89" s="546"/>
      <c r="V89" s="551"/>
      <c r="W89" s="552"/>
      <c r="X89" s="586"/>
      <c r="Y89" s="546"/>
      <c r="Z89" s="593"/>
      <c r="AA89" s="593"/>
      <c r="AB89" s="593"/>
      <c r="AC89" s="593"/>
      <c r="AD89" s="597"/>
      <c r="AE89" s="552"/>
      <c r="AF89" s="272" t="s">
        <v>329</v>
      </c>
      <c r="AG89" s="270"/>
      <c r="AH89" s="273"/>
      <c r="AI89" s="530" t="s">
        <v>329</v>
      </c>
      <c r="AJ89" s="270"/>
      <c r="AK89" s="271"/>
      <c r="AL89" s="272" t="s">
        <v>329</v>
      </c>
      <c r="AM89" s="270"/>
      <c r="AN89" s="273"/>
      <c r="AO89" s="530" t="s">
        <v>329</v>
      </c>
      <c r="AP89" s="270"/>
      <c r="AQ89" s="271"/>
      <c r="AR89" s="272" t="s">
        <v>329</v>
      </c>
      <c r="AS89" s="270"/>
      <c r="AT89" s="273"/>
      <c r="AU89" s="530" t="s">
        <v>329</v>
      </c>
      <c r="AV89" s="270"/>
      <c r="AW89" s="271"/>
      <c r="AX89" s="272" t="s">
        <v>329</v>
      </c>
      <c r="AY89" s="270"/>
      <c r="AZ89" s="273"/>
      <c r="BA89" s="530" t="s">
        <v>329</v>
      </c>
      <c r="BB89" s="270"/>
      <c r="BC89" s="271"/>
      <c r="BD89" s="272" t="s">
        <v>329</v>
      </c>
      <c r="BE89" s="270"/>
      <c r="BF89" s="270"/>
      <c r="BG89" s="530"/>
      <c r="BH89" s="270"/>
      <c r="BI89" s="271"/>
      <c r="BJ89" s="537"/>
      <c r="BK89" s="538"/>
      <c r="BL89" s="539"/>
    </row>
    <row r="90" spans="1:64" s="9" customFormat="1" ht="99.75" customHeight="1" thickBot="1" x14ac:dyDescent="0.35">
      <c r="A90" s="570"/>
      <c r="B90" s="571"/>
      <c r="C90" s="577"/>
      <c r="D90" s="578"/>
      <c r="E90" s="578"/>
      <c r="F90" s="578"/>
      <c r="G90" s="578"/>
      <c r="H90" s="578"/>
      <c r="I90" s="578"/>
      <c r="J90" s="578"/>
      <c r="K90" s="578"/>
      <c r="L90" s="578"/>
      <c r="M90" s="578"/>
      <c r="N90" s="578"/>
      <c r="O90" s="579"/>
      <c r="P90" s="547"/>
      <c r="Q90" s="583"/>
      <c r="R90" s="587"/>
      <c r="S90" s="548"/>
      <c r="T90" s="547"/>
      <c r="U90" s="548"/>
      <c r="V90" s="553"/>
      <c r="W90" s="554"/>
      <c r="X90" s="587"/>
      <c r="Y90" s="548"/>
      <c r="Z90" s="594"/>
      <c r="AA90" s="594"/>
      <c r="AB90" s="594"/>
      <c r="AC90" s="594"/>
      <c r="AD90" s="598"/>
      <c r="AE90" s="554"/>
      <c r="AF90" s="213" t="s">
        <v>37</v>
      </c>
      <c r="AG90" s="214" t="s">
        <v>76</v>
      </c>
      <c r="AH90" s="247" t="s">
        <v>75</v>
      </c>
      <c r="AI90" s="215" t="s">
        <v>37</v>
      </c>
      <c r="AJ90" s="214" t="s">
        <v>76</v>
      </c>
      <c r="AK90" s="247" t="s">
        <v>75</v>
      </c>
      <c r="AL90" s="216" t="s">
        <v>37</v>
      </c>
      <c r="AM90" s="214" t="s">
        <v>76</v>
      </c>
      <c r="AN90" s="217" t="s">
        <v>75</v>
      </c>
      <c r="AO90" s="213" t="s">
        <v>37</v>
      </c>
      <c r="AP90" s="214" t="s">
        <v>76</v>
      </c>
      <c r="AQ90" s="218" t="s">
        <v>75</v>
      </c>
      <c r="AR90" s="213" t="s">
        <v>37</v>
      </c>
      <c r="AS90" s="214" t="s">
        <v>76</v>
      </c>
      <c r="AT90" s="247" t="s">
        <v>75</v>
      </c>
      <c r="AU90" s="215" t="s">
        <v>37</v>
      </c>
      <c r="AV90" s="214" t="s">
        <v>76</v>
      </c>
      <c r="AW90" s="247" t="s">
        <v>75</v>
      </c>
      <c r="AX90" s="216" t="s">
        <v>37</v>
      </c>
      <c r="AY90" s="214" t="s">
        <v>76</v>
      </c>
      <c r="AZ90" s="217" t="s">
        <v>75</v>
      </c>
      <c r="BA90" s="213" t="s">
        <v>37</v>
      </c>
      <c r="BB90" s="214" t="s">
        <v>76</v>
      </c>
      <c r="BC90" s="247" t="s">
        <v>75</v>
      </c>
      <c r="BD90" s="216" t="s">
        <v>37</v>
      </c>
      <c r="BE90" s="214" t="s">
        <v>76</v>
      </c>
      <c r="BF90" s="247" t="s">
        <v>75</v>
      </c>
      <c r="BG90" s="215" t="s">
        <v>37</v>
      </c>
      <c r="BH90" s="214" t="s">
        <v>76</v>
      </c>
      <c r="BI90" s="218" t="s">
        <v>75</v>
      </c>
      <c r="BJ90" s="540"/>
      <c r="BK90" s="541"/>
      <c r="BL90" s="542"/>
    </row>
    <row r="91" spans="1:64" s="9" customFormat="1" ht="50.1" customHeight="1" thickTop="1" x14ac:dyDescent="0.3">
      <c r="A91" s="512" t="s">
        <v>280</v>
      </c>
      <c r="B91" s="513"/>
      <c r="C91" s="514" t="s">
        <v>404</v>
      </c>
      <c r="D91" s="515"/>
      <c r="E91" s="515"/>
      <c r="F91" s="515"/>
      <c r="G91" s="515"/>
      <c r="H91" s="515"/>
      <c r="I91" s="515"/>
      <c r="J91" s="515"/>
      <c r="K91" s="515"/>
      <c r="L91" s="515"/>
      <c r="M91" s="515"/>
      <c r="N91" s="515"/>
      <c r="O91" s="516"/>
      <c r="P91" s="517"/>
      <c r="Q91" s="518"/>
      <c r="R91" s="519"/>
      <c r="S91" s="520"/>
      <c r="T91" s="521">
        <f t="shared" si="44"/>
        <v>0</v>
      </c>
      <c r="U91" s="522"/>
      <c r="V91" s="557">
        <f t="shared" ref="V91:V92" si="65">SUM(X91:AE91)</f>
        <v>0</v>
      </c>
      <c r="W91" s="558"/>
      <c r="X91" s="559"/>
      <c r="Y91" s="560"/>
      <c r="Z91" s="561"/>
      <c r="AA91" s="561"/>
      <c r="AB91" s="561"/>
      <c r="AC91" s="561"/>
      <c r="AD91" s="559"/>
      <c r="AE91" s="562"/>
      <c r="AF91" s="154">
        <f t="shared" si="49"/>
        <v>0</v>
      </c>
      <c r="AG91" s="149"/>
      <c r="AH91" s="150"/>
      <c r="AI91" s="151">
        <f t="shared" si="50"/>
        <v>0</v>
      </c>
      <c r="AJ91" s="149"/>
      <c r="AK91" s="150"/>
      <c r="AL91" s="152">
        <f t="shared" si="36"/>
        <v>0</v>
      </c>
      <c r="AM91" s="149"/>
      <c r="AN91" s="153"/>
      <c r="AO91" s="154">
        <f t="shared" si="37"/>
        <v>0</v>
      </c>
      <c r="AP91" s="149"/>
      <c r="AQ91" s="155"/>
      <c r="AR91" s="154">
        <f t="shared" si="38"/>
        <v>0</v>
      </c>
      <c r="AS91" s="149"/>
      <c r="AT91" s="150"/>
      <c r="AU91" s="151">
        <f t="shared" si="39"/>
        <v>0</v>
      </c>
      <c r="AV91" s="149"/>
      <c r="AW91" s="150"/>
      <c r="AX91" s="152">
        <f t="shared" si="46"/>
        <v>0</v>
      </c>
      <c r="AY91" s="149"/>
      <c r="AZ91" s="153"/>
      <c r="BA91" s="154">
        <f t="shared" si="47"/>
        <v>0</v>
      </c>
      <c r="BB91" s="149"/>
      <c r="BC91" s="155"/>
      <c r="BD91" s="152">
        <f t="shared" si="42"/>
        <v>0</v>
      </c>
      <c r="BE91" s="149"/>
      <c r="BF91" s="150"/>
      <c r="BG91" s="151">
        <f t="shared" ref="BG91:BG101" si="66">BI91*36</f>
        <v>0</v>
      </c>
      <c r="BH91" s="149"/>
      <c r="BI91" s="153"/>
      <c r="BJ91" s="563"/>
      <c r="BK91" s="564"/>
      <c r="BL91" s="565"/>
    </row>
    <row r="92" spans="1:64" s="9" customFormat="1" ht="75" customHeight="1" x14ac:dyDescent="0.3">
      <c r="A92" s="501" t="s">
        <v>281</v>
      </c>
      <c r="B92" s="502"/>
      <c r="C92" s="460" t="s">
        <v>206</v>
      </c>
      <c r="D92" s="461"/>
      <c r="E92" s="461"/>
      <c r="F92" s="461"/>
      <c r="G92" s="461"/>
      <c r="H92" s="461"/>
      <c r="I92" s="461"/>
      <c r="J92" s="461"/>
      <c r="K92" s="461"/>
      <c r="L92" s="461"/>
      <c r="M92" s="461"/>
      <c r="N92" s="461"/>
      <c r="O92" s="462"/>
      <c r="P92" s="272">
        <v>9</v>
      </c>
      <c r="Q92" s="273"/>
      <c r="R92" s="270">
        <v>8</v>
      </c>
      <c r="S92" s="271"/>
      <c r="T92" s="503">
        <f t="shared" si="44"/>
        <v>324</v>
      </c>
      <c r="U92" s="504"/>
      <c r="V92" s="250">
        <f t="shared" si="65"/>
        <v>162</v>
      </c>
      <c r="W92" s="511"/>
      <c r="X92" s="499">
        <v>72</v>
      </c>
      <c r="Y92" s="499"/>
      <c r="Z92" s="465">
        <v>54</v>
      </c>
      <c r="AA92" s="465"/>
      <c r="AB92" s="465">
        <v>36</v>
      </c>
      <c r="AC92" s="465"/>
      <c r="AD92" s="499"/>
      <c r="AE92" s="500"/>
      <c r="AF92" s="159">
        <f t="shared" si="49"/>
        <v>0</v>
      </c>
      <c r="AG92" s="160"/>
      <c r="AH92" s="161"/>
      <c r="AI92" s="162">
        <f t="shared" si="50"/>
        <v>0</v>
      </c>
      <c r="AJ92" s="160"/>
      <c r="AK92" s="161"/>
      <c r="AL92" s="163">
        <f t="shared" si="36"/>
        <v>0</v>
      </c>
      <c r="AM92" s="160"/>
      <c r="AN92" s="164"/>
      <c r="AO92" s="159">
        <f t="shared" si="37"/>
        <v>0</v>
      </c>
      <c r="AP92" s="160"/>
      <c r="AQ92" s="165"/>
      <c r="AR92" s="159">
        <f t="shared" si="38"/>
        <v>0</v>
      </c>
      <c r="AS92" s="160"/>
      <c r="AT92" s="161"/>
      <c r="AU92" s="162">
        <f t="shared" si="39"/>
        <v>0</v>
      </c>
      <c r="AV92" s="160"/>
      <c r="AW92" s="161"/>
      <c r="AX92" s="163">
        <f t="shared" si="46"/>
        <v>0</v>
      </c>
      <c r="AY92" s="160"/>
      <c r="AZ92" s="164"/>
      <c r="BA92" s="159">
        <f t="shared" si="47"/>
        <v>108</v>
      </c>
      <c r="BB92" s="160">
        <v>54</v>
      </c>
      <c r="BC92" s="165">
        <v>3</v>
      </c>
      <c r="BD92" s="163">
        <f t="shared" si="42"/>
        <v>216</v>
      </c>
      <c r="BE92" s="160">
        <v>108</v>
      </c>
      <c r="BF92" s="161">
        <v>6</v>
      </c>
      <c r="BG92" s="162">
        <f t="shared" si="66"/>
        <v>0</v>
      </c>
      <c r="BH92" s="160"/>
      <c r="BI92" s="164"/>
      <c r="BJ92" s="455" t="s">
        <v>228</v>
      </c>
      <c r="BK92" s="456"/>
      <c r="BL92" s="457"/>
    </row>
    <row r="93" spans="1:64" s="9" customFormat="1" ht="99.9" customHeight="1" x14ac:dyDescent="0.3">
      <c r="A93" s="501" t="s">
        <v>282</v>
      </c>
      <c r="B93" s="502"/>
      <c r="C93" s="460" t="s">
        <v>207</v>
      </c>
      <c r="D93" s="461"/>
      <c r="E93" s="461"/>
      <c r="F93" s="461"/>
      <c r="G93" s="461"/>
      <c r="H93" s="461"/>
      <c r="I93" s="461"/>
      <c r="J93" s="461"/>
      <c r="K93" s="461"/>
      <c r="L93" s="461"/>
      <c r="M93" s="461"/>
      <c r="N93" s="461"/>
      <c r="O93" s="462"/>
      <c r="P93" s="272"/>
      <c r="Q93" s="273"/>
      <c r="R93" s="270"/>
      <c r="S93" s="271"/>
      <c r="T93" s="503">
        <f t="shared" si="44"/>
        <v>60</v>
      </c>
      <c r="U93" s="504"/>
      <c r="V93" s="505"/>
      <c r="W93" s="506"/>
      <c r="X93" s="499"/>
      <c r="Y93" s="499"/>
      <c r="Z93" s="465"/>
      <c r="AA93" s="465"/>
      <c r="AB93" s="465"/>
      <c r="AC93" s="465"/>
      <c r="AD93" s="499"/>
      <c r="AE93" s="500"/>
      <c r="AF93" s="159">
        <f t="shared" si="49"/>
        <v>0</v>
      </c>
      <c r="AG93" s="160"/>
      <c r="AH93" s="161"/>
      <c r="AI93" s="162">
        <f t="shared" si="50"/>
        <v>0</v>
      </c>
      <c r="AJ93" s="160"/>
      <c r="AK93" s="161"/>
      <c r="AL93" s="163">
        <f t="shared" si="36"/>
        <v>0</v>
      </c>
      <c r="AM93" s="160"/>
      <c r="AN93" s="164"/>
      <c r="AO93" s="159">
        <f t="shared" si="37"/>
        <v>0</v>
      </c>
      <c r="AP93" s="160"/>
      <c r="AQ93" s="165"/>
      <c r="AR93" s="159">
        <f t="shared" si="38"/>
        <v>0</v>
      </c>
      <c r="AS93" s="160"/>
      <c r="AT93" s="161"/>
      <c r="AU93" s="162">
        <f t="shared" si="39"/>
        <v>0</v>
      </c>
      <c r="AV93" s="160"/>
      <c r="AW93" s="161"/>
      <c r="AX93" s="163">
        <f t="shared" si="46"/>
        <v>0</v>
      </c>
      <c r="AY93" s="160"/>
      <c r="AZ93" s="164"/>
      <c r="BA93" s="159"/>
      <c r="BB93" s="190"/>
      <c r="BC93" s="191"/>
      <c r="BD93" s="163">
        <v>60</v>
      </c>
      <c r="BE93" s="160"/>
      <c r="BF93" s="161">
        <v>2</v>
      </c>
      <c r="BG93" s="162">
        <f t="shared" si="66"/>
        <v>0</v>
      </c>
      <c r="BH93" s="160"/>
      <c r="BI93" s="164"/>
      <c r="BJ93" s="455" t="s">
        <v>417</v>
      </c>
      <c r="BK93" s="456"/>
      <c r="BL93" s="457"/>
    </row>
    <row r="94" spans="1:64" s="9" customFormat="1" ht="50.1" customHeight="1" x14ac:dyDescent="0.3">
      <c r="A94" s="501" t="s">
        <v>283</v>
      </c>
      <c r="B94" s="502"/>
      <c r="C94" s="460" t="s">
        <v>208</v>
      </c>
      <c r="D94" s="461"/>
      <c r="E94" s="461"/>
      <c r="F94" s="461"/>
      <c r="G94" s="461"/>
      <c r="H94" s="461"/>
      <c r="I94" s="461"/>
      <c r="J94" s="461"/>
      <c r="K94" s="461"/>
      <c r="L94" s="461"/>
      <c r="M94" s="461"/>
      <c r="N94" s="461"/>
      <c r="O94" s="462"/>
      <c r="P94" s="272">
        <v>9</v>
      </c>
      <c r="Q94" s="273"/>
      <c r="R94" s="270">
        <v>9</v>
      </c>
      <c r="S94" s="271"/>
      <c r="T94" s="503">
        <f t="shared" si="44"/>
        <v>216</v>
      </c>
      <c r="U94" s="504"/>
      <c r="V94" s="505">
        <f t="shared" ref="V94" si="67">SUM(X94:AE94)</f>
        <v>108</v>
      </c>
      <c r="W94" s="506"/>
      <c r="X94" s="499">
        <v>54</v>
      </c>
      <c r="Y94" s="499"/>
      <c r="Z94" s="465">
        <v>36</v>
      </c>
      <c r="AA94" s="465"/>
      <c r="AB94" s="465">
        <v>18</v>
      </c>
      <c r="AC94" s="465"/>
      <c r="AD94" s="499"/>
      <c r="AE94" s="500"/>
      <c r="AF94" s="159">
        <f t="shared" si="49"/>
        <v>0</v>
      </c>
      <c r="AG94" s="160"/>
      <c r="AH94" s="161"/>
      <c r="AI94" s="162">
        <f t="shared" si="50"/>
        <v>0</v>
      </c>
      <c r="AJ94" s="160"/>
      <c r="AK94" s="161"/>
      <c r="AL94" s="163">
        <f t="shared" si="36"/>
        <v>0</v>
      </c>
      <c r="AM94" s="160"/>
      <c r="AN94" s="164"/>
      <c r="AO94" s="159">
        <f t="shared" si="37"/>
        <v>0</v>
      </c>
      <c r="AP94" s="160"/>
      <c r="AQ94" s="165"/>
      <c r="AR94" s="159">
        <f t="shared" si="38"/>
        <v>0</v>
      </c>
      <c r="AS94" s="160"/>
      <c r="AT94" s="161"/>
      <c r="AU94" s="162">
        <f t="shared" si="39"/>
        <v>0</v>
      </c>
      <c r="AV94" s="160"/>
      <c r="AW94" s="161"/>
      <c r="AX94" s="163">
        <f t="shared" si="46"/>
        <v>0</v>
      </c>
      <c r="AY94" s="160"/>
      <c r="AZ94" s="164"/>
      <c r="BA94" s="159">
        <f>BC94*40</f>
        <v>0</v>
      </c>
      <c r="BB94" s="160"/>
      <c r="BC94" s="165"/>
      <c r="BD94" s="163">
        <f t="shared" si="42"/>
        <v>216</v>
      </c>
      <c r="BE94" s="160">
        <f>V94</f>
        <v>108</v>
      </c>
      <c r="BF94" s="161">
        <v>6</v>
      </c>
      <c r="BG94" s="162">
        <f t="shared" si="66"/>
        <v>0</v>
      </c>
      <c r="BH94" s="160"/>
      <c r="BI94" s="164"/>
      <c r="BJ94" s="455" t="s">
        <v>229</v>
      </c>
      <c r="BK94" s="456"/>
      <c r="BL94" s="457"/>
    </row>
    <row r="95" spans="1:64" s="9" customFormat="1" ht="50.1" customHeight="1" x14ac:dyDescent="0.3">
      <c r="A95" s="494" t="s">
        <v>116</v>
      </c>
      <c r="B95" s="495"/>
      <c r="C95" s="507" t="s">
        <v>209</v>
      </c>
      <c r="D95" s="508"/>
      <c r="E95" s="508"/>
      <c r="F95" s="508"/>
      <c r="G95" s="508"/>
      <c r="H95" s="508"/>
      <c r="I95" s="508"/>
      <c r="J95" s="508"/>
      <c r="K95" s="508"/>
      <c r="L95" s="508"/>
      <c r="M95" s="508"/>
      <c r="N95" s="508"/>
      <c r="O95" s="509"/>
      <c r="P95" s="272"/>
      <c r="Q95" s="273"/>
      <c r="R95" s="270"/>
      <c r="S95" s="271"/>
      <c r="T95" s="503">
        <f t="shared" si="44"/>
        <v>0</v>
      </c>
      <c r="U95" s="504"/>
      <c r="V95" s="505">
        <f t="shared" si="64"/>
        <v>0</v>
      </c>
      <c r="W95" s="506"/>
      <c r="X95" s="499"/>
      <c r="Y95" s="499"/>
      <c r="Z95" s="465"/>
      <c r="AA95" s="465"/>
      <c r="AB95" s="465"/>
      <c r="AC95" s="465"/>
      <c r="AD95" s="499"/>
      <c r="AE95" s="500"/>
      <c r="AF95" s="159">
        <f t="shared" si="49"/>
        <v>0</v>
      </c>
      <c r="AG95" s="160"/>
      <c r="AH95" s="161"/>
      <c r="AI95" s="162">
        <f t="shared" si="50"/>
        <v>0</v>
      </c>
      <c r="AJ95" s="160"/>
      <c r="AK95" s="161"/>
      <c r="AL95" s="163">
        <f t="shared" si="36"/>
        <v>0</v>
      </c>
      <c r="AM95" s="160"/>
      <c r="AN95" s="164"/>
      <c r="AO95" s="159">
        <f t="shared" si="37"/>
        <v>0</v>
      </c>
      <c r="AP95" s="160"/>
      <c r="AQ95" s="165"/>
      <c r="AR95" s="159">
        <f t="shared" si="38"/>
        <v>0</v>
      </c>
      <c r="AS95" s="160"/>
      <c r="AT95" s="161"/>
      <c r="AU95" s="162">
        <f t="shared" si="39"/>
        <v>0</v>
      </c>
      <c r="AV95" s="160"/>
      <c r="AW95" s="161"/>
      <c r="AX95" s="163">
        <f t="shared" si="46"/>
        <v>0</v>
      </c>
      <c r="AY95" s="160"/>
      <c r="AZ95" s="164"/>
      <c r="BA95" s="159">
        <f t="shared" si="47"/>
        <v>0</v>
      </c>
      <c r="BB95" s="190"/>
      <c r="BC95" s="191"/>
      <c r="BD95" s="163">
        <f t="shared" si="42"/>
        <v>0</v>
      </c>
      <c r="BE95" s="160"/>
      <c r="BF95" s="161"/>
      <c r="BG95" s="162">
        <f t="shared" si="66"/>
        <v>0</v>
      </c>
      <c r="BH95" s="160"/>
      <c r="BI95" s="164"/>
      <c r="BJ95" s="455"/>
      <c r="BK95" s="456"/>
      <c r="BL95" s="457"/>
    </row>
    <row r="96" spans="1:64" s="9" customFormat="1" ht="50.25" customHeight="1" x14ac:dyDescent="0.3">
      <c r="A96" s="458" t="s">
        <v>117</v>
      </c>
      <c r="B96" s="459"/>
      <c r="C96" s="467" t="s">
        <v>456</v>
      </c>
      <c r="D96" s="468"/>
      <c r="E96" s="468"/>
      <c r="F96" s="468"/>
      <c r="G96" s="468"/>
      <c r="H96" s="468"/>
      <c r="I96" s="468"/>
      <c r="J96" s="468"/>
      <c r="K96" s="468"/>
      <c r="L96" s="468"/>
      <c r="M96" s="468"/>
      <c r="N96" s="468"/>
      <c r="O96" s="469"/>
      <c r="P96" s="272">
        <v>5</v>
      </c>
      <c r="Q96" s="273"/>
      <c r="R96" s="270"/>
      <c r="S96" s="510"/>
      <c r="T96" s="503">
        <f t="shared" si="44"/>
        <v>108</v>
      </c>
      <c r="U96" s="504"/>
      <c r="V96" s="505">
        <f>SUM(X96:AE96)</f>
        <v>54</v>
      </c>
      <c r="W96" s="506"/>
      <c r="X96" s="499">
        <v>18</v>
      </c>
      <c r="Y96" s="499"/>
      <c r="Z96" s="465">
        <v>36</v>
      </c>
      <c r="AA96" s="465"/>
      <c r="AB96" s="465"/>
      <c r="AC96" s="465"/>
      <c r="AD96" s="499"/>
      <c r="AE96" s="500"/>
      <c r="AF96" s="159">
        <f t="shared" si="49"/>
        <v>0</v>
      </c>
      <c r="AG96" s="160"/>
      <c r="AH96" s="161"/>
      <c r="AI96" s="162">
        <f t="shared" si="50"/>
        <v>0</v>
      </c>
      <c r="AJ96" s="160"/>
      <c r="AK96" s="161"/>
      <c r="AL96" s="163">
        <f t="shared" si="36"/>
        <v>0</v>
      </c>
      <c r="AM96" s="160"/>
      <c r="AN96" s="164"/>
      <c r="AO96" s="159">
        <f t="shared" si="37"/>
        <v>0</v>
      </c>
      <c r="AP96" s="160"/>
      <c r="AQ96" s="165"/>
      <c r="AR96" s="159">
        <f t="shared" si="38"/>
        <v>108</v>
      </c>
      <c r="AS96" s="160">
        <f>V96</f>
        <v>54</v>
      </c>
      <c r="AT96" s="161">
        <v>3</v>
      </c>
      <c r="AU96" s="162">
        <f t="shared" si="39"/>
        <v>0</v>
      </c>
      <c r="AV96" s="160"/>
      <c r="AW96" s="161"/>
      <c r="AX96" s="163">
        <f t="shared" si="46"/>
        <v>0</v>
      </c>
      <c r="AY96" s="160"/>
      <c r="AZ96" s="164"/>
      <c r="BA96" s="159">
        <f t="shared" si="47"/>
        <v>0</v>
      </c>
      <c r="BB96" s="160"/>
      <c r="BC96" s="165"/>
      <c r="BD96" s="163">
        <f t="shared" si="42"/>
        <v>0</v>
      </c>
      <c r="BE96" s="160"/>
      <c r="BF96" s="161"/>
      <c r="BG96" s="162">
        <f t="shared" si="66"/>
        <v>0</v>
      </c>
      <c r="BH96" s="160"/>
      <c r="BI96" s="164"/>
      <c r="BJ96" s="455" t="s">
        <v>230</v>
      </c>
      <c r="BK96" s="456"/>
      <c r="BL96" s="457"/>
    </row>
    <row r="97" spans="1:64" s="9" customFormat="1" ht="75" customHeight="1" x14ac:dyDescent="0.3">
      <c r="A97" s="458" t="s">
        <v>118</v>
      </c>
      <c r="B97" s="459"/>
      <c r="C97" s="467" t="s">
        <v>457</v>
      </c>
      <c r="D97" s="468"/>
      <c r="E97" s="468"/>
      <c r="F97" s="468"/>
      <c r="G97" s="468"/>
      <c r="H97" s="468"/>
      <c r="I97" s="468"/>
      <c r="J97" s="468"/>
      <c r="K97" s="468"/>
      <c r="L97" s="468"/>
      <c r="M97" s="468"/>
      <c r="N97" s="468"/>
      <c r="O97" s="469"/>
      <c r="P97" s="272"/>
      <c r="Q97" s="273"/>
      <c r="R97" s="60">
        <v>6</v>
      </c>
      <c r="S97" s="61" t="s">
        <v>95</v>
      </c>
      <c r="T97" s="503">
        <f t="shared" ref="T97" si="68">AF97+AI97+AL97+AO97+AR97+AU97+BD97+AX97+BA97</f>
        <v>108</v>
      </c>
      <c r="U97" s="504"/>
      <c r="V97" s="505">
        <f>SUM(X97:AE97)</f>
        <v>54</v>
      </c>
      <c r="W97" s="506"/>
      <c r="X97" s="499">
        <v>18</v>
      </c>
      <c r="Y97" s="499"/>
      <c r="Z97" s="465">
        <v>36</v>
      </c>
      <c r="AA97" s="465"/>
      <c r="AB97" s="465"/>
      <c r="AC97" s="465"/>
      <c r="AD97" s="499"/>
      <c r="AE97" s="500"/>
      <c r="AF97" s="159">
        <f t="shared" ref="AF97" si="69">AH97*36</f>
        <v>0</v>
      </c>
      <c r="AG97" s="160"/>
      <c r="AH97" s="161"/>
      <c r="AI97" s="162">
        <f t="shared" ref="AI97" si="70">AK97*36</f>
        <v>0</v>
      </c>
      <c r="AJ97" s="160"/>
      <c r="AK97" s="161"/>
      <c r="AL97" s="163">
        <f t="shared" ref="AL97" si="71">AN97*36</f>
        <v>0</v>
      </c>
      <c r="AM97" s="160"/>
      <c r="AN97" s="164"/>
      <c r="AO97" s="159">
        <f t="shared" ref="AO97" si="72">AQ97*36</f>
        <v>0</v>
      </c>
      <c r="AP97" s="160"/>
      <c r="AQ97" s="165"/>
      <c r="AR97" s="159">
        <f t="shared" ref="AR97" si="73">AT97*36</f>
        <v>0</v>
      </c>
      <c r="AS97" s="160"/>
      <c r="AT97" s="161"/>
      <c r="AU97" s="162">
        <f t="shared" ref="AU97" si="74">AW97*36</f>
        <v>108</v>
      </c>
      <c r="AV97" s="160">
        <f>V97</f>
        <v>54</v>
      </c>
      <c r="AW97" s="161">
        <v>3</v>
      </c>
      <c r="AX97" s="163">
        <f t="shared" ref="AX97" si="75">AZ97*36</f>
        <v>0</v>
      </c>
      <c r="AY97" s="160"/>
      <c r="AZ97" s="164"/>
      <c r="BA97" s="159">
        <f t="shared" ref="BA97" si="76">BC97*36</f>
        <v>0</v>
      </c>
      <c r="BB97" s="160"/>
      <c r="BC97" s="165"/>
      <c r="BD97" s="163">
        <f t="shared" ref="BD97" si="77">BF97*36</f>
        <v>0</v>
      </c>
      <c r="BE97" s="160"/>
      <c r="BF97" s="161"/>
      <c r="BG97" s="162">
        <f t="shared" ref="BG97" si="78">BI97*36</f>
        <v>0</v>
      </c>
      <c r="BH97" s="160"/>
      <c r="BI97" s="164"/>
      <c r="BJ97" s="455" t="s">
        <v>231</v>
      </c>
      <c r="BK97" s="456"/>
      <c r="BL97" s="457"/>
    </row>
    <row r="98" spans="1:64" s="9" customFormat="1" ht="50.25" customHeight="1" x14ac:dyDescent="0.3">
      <c r="A98" s="458" t="s">
        <v>422</v>
      </c>
      <c r="B98" s="459"/>
      <c r="C98" s="467" t="s">
        <v>210</v>
      </c>
      <c r="D98" s="468"/>
      <c r="E98" s="468"/>
      <c r="F98" s="468"/>
      <c r="G98" s="468"/>
      <c r="H98" s="468"/>
      <c r="I98" s="468"/>
      <c r="J98" s="468"/>
      <c r="K98" s="468"/>
      <c r="L98" s="468"/>
      <c r="M98" s="468"/>
      <c r="N98" s="468"/>
      <c r="O98" s="469"/>
      <c r="P98" s="272"/>
      <c r="Q98" s="273"/>
      <c r="R98" s="270">
        <v>7</v>
      </c>
      <c r="S98" s="510"/>
      <c r="T98" s="503">
        <f t="shared" si="44"/>
        <v>108</v>
      </c>
      <c r="U98" s="504"/>
      <c r="V98" s="505">
        <f>SUM(X98:AE98)</f>
        <v>72</v>
      </c>
      <c r="W98" s="506"/>
      <c r="X98" s="499">
        <v>36</v>
      </c>
      <c r="Y98" s="499"/>
      <c r="Z98" s="465">
        <v>18</v>
      </c>
      <c r="AA98" s="465"/>
      <c r="AB98" s="465">
        <v>18</v>
      </c>
      <c r="AC98" s="465"/>
      <c r="AD98" s="499"/>
      <c r="AE98" s="500"/>
      <c r="AF98" s="159">
        <f t="shared" si="49"/>
        <v>0</v>
      </c>
      <c r="AG98" s="160"/>
      <c r="AH98" s="161"/>
      <c r="AI98" s="162">
        <f t="shared" si="50"/>
        <v>0</v>
      </c>
      <c r="AJ98" s="160"/>
      <c r="AK98" s="161"/>
      <c r="AL98" s="163">
        <f t="shared" si="36"/>
        <v>0</v>
      </c>
      <c r="AM98" s="160"/>
      <c r="AN98" s="164"/>
      <c r="AO98" s="159">
        <f t="shared" si="37"/>
        <v>0</v>
      </c>
      <c r="AP98" s="160"/>
      <c r="AQ98" s="165"/>
      <c r="AR98" s="159">
        <f t="shared" si="38"/>
        <v>0</v>
      </c>
      <c r="AS98" s="160"/>
      <c r="AT98" s="161"/>
      <c r="AU98" s="162">
        <f t="shared" si="39"/>
        <v>0</v>
      </c>
      <c r="AV98" s="160"/>
      <c r="AW98" s="161"/>
      <c r="AX98" s="163">
        <f t="shared" si="46"/>
        <v>108</v>
      </c>
      <c r="AY98" s="160">
        <f>V98</f>
        <v>72</v>
      </c>
      <c r="AZ98" s="164">
        <v>3</v>
      </c>
      <c r="BA98" s="159">
        <f t="shared" si="47"/>
        <v>0</v>
      </c>
      <c r="BB98" s="160"/>
      <c r="BC98" s="165"/>
      <c r="BD98" s="163">
        <f t="shared" si="42"/>
        <v>0</v>
      </c>
      <c r="BE98" s="160"/>
      <c r="BF98" s="161"/>
      <c r="BG98" s="162">
        <f t="shared" si="66"/>
        <v>0</v>
      </c>
      <c r="BH98" s="160"/>
      <c r="BI98" s="164"/>
      <c r="BJ98" s="455" t="s">
        <v>232</v>
      </c>
      <c r="BK98" s="456"/>
      <c r="BL98" s="457"/>
    </row>
    <row r="99" spans="1:64" s="9" customFormat="1" ht="50.1" customHeight="1" x14ac:dyDescent="0.3">
      <c r="A99" s="458" t="s">
        <v>423</v>
      </c>
      <c r="B99" s="459"/>
      <c r="C99" s="467" t="s">
        <v>211</v>
      </c>
      <c r="D99" s="468"/>
      <c r="E99" s="468"/>
      <c r="F99" s="468"/>
      <c r="G99" s="468"/>
      <c r="H99" s="468"/>
      <c r="I99" s="468"/>
      <c r="J99" s="468"/>
      <c r="K99" s="468"/>
      <c r="L99" s="468"/>
      <c r="M99" s="468"/>
      <c r="N99" s="468"/>
      <c r="O99" s="469"/>
      <c r="P99" s="272"/>
      <c r="Q99" s="273"/>
      <c r="R99" s="270">
        <v>7</v>
      </c>
      <c r="S99" s="510"/>
      <c r="T99" s="503">
        <f t="shared" si="44"/>
        <v>108</v>
      </c>
      <c r="U99" s="504"/>
      <c r="V99" s="505">
        <f>SUM(X99:AE99)</f>
        <v>54</v>
      </c>
      <c r="W99" s="506"/>
      <c r="X99" s="499">
        <v>36</v>
      </c>
      <c r="Y99" s="499"/>
      <c r="Z99" s="465"/>
      <c r="AA99" s="465"/>
      <c r="AB99" s="465">
        <v>18</v>
      </c>
      <c r="AC99" s="465"/>
      <c r="AD99" s="499"/>
      <c r="AE99" s="500"/>
      <c r="AF99" s="159">
        <f t="shared" si="49"/>
        <v>0</v>
      </c>
      <c r="AG99" s="160"/>
      <c r="AH99" s="161"/>
      <c r="AI99" s="162">
        <f t="shared" si="50"/>
        <v>0</v>
      </c>
      <c r="AJ99" s="160"/>
      <c r="AK99" s="161"/>
      <c r="AL99" s="163">
        <f t="shared" si="36"/>
        <v>0</v>
      </c>
      <c r="AM99" s="160"/>
      <c r="AN99" s="164"/>
      <c r="AO99" s="159">
        <f t="shared" si="37"/>
        <v>0</v>
      </c>
      <c r="AP99" s="160"/>
      <c r="AQ99" s="165"/>
      <c r="AR99" s="159">
        <f t="shared" si="38"/>
        <v>0</v>
      </c>
      <c r="AS99" s="160"/>
      <c r="AT99" s="161"/>
      <c r="AU99" s="162">
        <f t="shared" si="39"/>
        <v>0</v>
      </c>
      <c r="AV99" s="160"/>
      <c r="AW99" s="161"/>
      <c r="AX99" s="163">
        <f t="shared" si="46"/>
        <v>108</v>
      </c>
      <c r="AY99" s="160">
        <f>V99</f>
        <v>54</v>
      </c>
      <c r="AZ99" s="164">
        <v>3</v>
      </c>
      <c r="BA99" s="159">
        <f t="shared" si="47"/>
        <v>0</v>
      </c>
      <c r="BB99" s="160"/>
      <c r="BC99" s="165"/>
      <c r="BD99" s="163">
        <f t="shared" si="42"/>
        <v>0</v>
      </c>
      <c r="BE99" s="160"/>
      <c r="BF99" s="161"/>
      <c r="BG99" s="162">
        <f t="shared" si="66"/>
        <v>0</v>
      </c>
      <c r="BH99" s="160"/>
      <c r="BI99" s="164"/>
      <c r="BJ99" s="455" t="s">
        <v>318</v>
      </c>
      <c r="BK99" s="456"/>
      <c r="BL99" s="457"/>
    </row>
    <row r="100" spans="1:64" s="9" customFormat="1" ht="27" customHeight="1" x14ac:dyDescent="0.3">
      <c r="A100" s="458" t="s">
        <v>424</v>
      </c>
      <c r="B100" s="459"/>
      <c r="C100" s="467" t="s">
        <v>212</v>
      </c>
      <c r="D100" s="468"/>
      <c r="E100" s="468"/>
      <c r="F100" s="468"/>
      <c r="G100" s="468"/>
      <c r="H100" s="468"/>
      <c r="I100" s="468"/>
      <c r="J100" s="468"/>
      <c r="K100" s="468"/>
      <c r="L100" s="468"/>
      <c r="M100" s="468"/>
      <c r="N100" s="468"/>
      <c r="O100" s="469"/>
      <c r="P100" s="272"/>
      <c r="Q100" s="273"/>
      <c r="R100" s="270">
        <v>8</v>
      </c>
      <c r="S100" s="271"/>
      <c r="T100" s="503">
        <f t="shared" si="44"/>
        <v>108</v>
      </c>
      <c r="U100" s="504"/>
      <c r="V100" s="505">
        <f t="shared" si="64"/>
        <v>72</v>
      </c>
      <c r="W100" s="506"/>
      <c r="X100" s="499">
        <v>36</v>
      </c>
      <c r="Y100" s="499"/>
      <c r="Z100" s="465">
        <v>36</v>
      </c>
      <c r="AA100" s="465"/>
      <c r="AB100" s="465"/>
      <c r="AC100" s="465"/>
      <c r="AD100" s="499"/>
      <c r="AE100" s="500"/>
      <c r="AF100" s="159">
        <f t="shared" si="49"/>
        <v>0</v>
      </c>
      <c r="AG100" s="160"/>
      <c r="AH100" s="161"/>
      <c r="AI100" s="162">
        <f t="shared" si="50"/>
        <v>0</v>
      </c>
      <c r="AJ100" s="160"/>
      <c r="AK100" s="161"/>
      <c r="AL100" s="163">
        <f t="shared" si="36"/>
        <v>0</v>
      </c>
      <c r="AM100" s="160"/>
      <c r="AN100" s="164"/>
      <c r="AO100" s="159">
        <f t="shared" si="37"/>
        <v>0</v>
      </c>
      <c r="AP100" s="160"/>
      <c r="AQ100" s="165"/>
      <c r="AR100" s="159">
        <f t="shared" si="38"/>
        <v>0</v>
      </c>
      <c r="AS100" s="160"/>
      <c r="AT100" s="161"/>
      <c r="AU100" s="162">
        <f t="shared" si="39"/>
        <v>0</v>
      </c>
      <c r="AV100" s="160"/>
      <c r="AW100" s="161"/>
      <c r="AX100" s="163">
        <f t="shared" si="46"/>
        <v>0</v>
      </c>
      <c r="AY100" s="160"/>
      <c r="AZ100" s="164"/>
      <c r="BA100" s="159">
        <f t="shared" si="47"/>
        <v>108</v>
      </c>
      <c r="BB100" s="160">
        <f>V100</f>
        <v>72</v>
      </c>
      <c r="BC100" s="165">
        <v>3</v>
      </c>
      <c r="BD100" s="163">
        <f t="shared" si="42"/>
        <v>0</v>
      </c>
      <c r="BE100" s="160"/>
      <c r="BF100" s="161"/>
      <c r="BG100" s="162">
        <f t="shared" si="66"/>
        <v>0</v>
      </c>
      <c r="BH100" s="160"/>
      <c r="BI100" s="164"/>
      <c r="BJ100" s="455" t="s">
        <v>319</v>
      </c>
      <c r="BK100" s="456"/>
      <c r="BL100" s="457"/>
    </row>
    <row r="101" spans="1:64" s="9" customFormat="1" ht="27" customHeight="1" x14ac:dyDescent="0.3">
      <c r="A101" s="458" t="s">
        <v>425</v>
      </c>
      <c r="B101" s="459"/>
      <c r="C101" s="467" t="s">
        <v>213</v>
      </c>
      <c r="D101" s="468"/>
      <c r="E101" s="468"/>
      <c r="F101" s="468"/>
      <c r="G101" s="468"/>
      <c r="H101" s="468"/>
      <c r="I101" s="468"/>
      <c r="J101" s="468"/>
      <c r="K101" s="468"/>
      <c r="L101" s="468"/>
      <c r="M101" s="468"/>
      <c r="N101" s="468"/>
      <c r="O101" s="469"/>
      <c r="P101" s="272"/>
      <c r="Q101" s="273"/>
      <c r="R101" s="270">
        <v>8</v>
      </c>
      <c r="S101" s="271"/>
      <c r="T101" s="503">
        <f t="shared" si="44"/>
        <v>108</v>
      </c>
      <c r="U101" s="504"/>
      <c r="V101" s="505">
        <f t="shared" si="64"/>
        <v>54</v>
      </c>
      <c r="W101" s="506"/>
      <c r="X101" s="499">
        <v>36</v>
      </c>
      <c r="Y101" s="499"/>
      <c r="Z101" s="465">
        <v>18</v>
      </c>
      <c r="AA101" s="465"/>
      <c r="AB101" s="465"/>
      <c r="AC101" s="465"/>
      <c r="AD101" s="499"/>
      <c r="AE101" s="500"/>
      <c r="AF101" s="159">
        <f t="shared" si="49"/>
        <v>0</v>
      </c>
      <c r="AG101" s="160"/>
      <c r="AH101" s="161"/>
      <c r="AI101" s="162">
        <f t="shared" si="50"/>
        <v>0</v>
      </c>
      <c r="AJ101" s="160"/>
      <c r="AK101" s="161"/>
      <c r="AL101" s="163">
        <f t="shared" si="36"/>
        <v>0</v>
      </c>
      <c r="AM101" s="160"/>
      <c r="AN101" s="164"/>
      <c r="AO101" s="159">
        <f t="shared" si="37"/>
        <v>0</v>
      </c>
      <c r="AP101" s="160"/>
      <c r="AQ101" s="165"/>
      <c r="AR101" s="159">
        <f t="shared" si="38"/>
        <v>0</v>
      </c>
      <c r="AS101" s="160"/>
      <c r="AT101" s="161"/>
      <c r="AU101" s="162">
        <f t="shared" si="39"/>
        <v>0</v>
      </c>
      <c r="AV101" s="160"/>
      <c r="AW101" s="161"/>
      <c r="AX101" s="163">
        <f t="shared" si="46"/>
        <v>0</v>
      </c>
      <c r="AY101" s="160"/>
      <c r="AZ101" s="164"/>
      <c r="BA101" s="159">
        <f t="shared" si="47"/>
        <v>108</v>
      </c>
      <c r="BB101" s="160">
        <f>V101</f>
        <v>54</v>
      </c>
      <c r="BC101" s="165">
        <v>3</v>
      </c>
      <c r="BD101" s="163">
        <f t="shared" si="42"/>
        <v>0</v>
      </c>
      <c r="BE101" s="160"/>
      <c r="BF101" s="161"/>
      <c r="BG101" s="162">
        <f t="shared" si="66"/>
        <v>0</v>
      </c>
      <c r="BH101" s="160"/>
      <c r="BI101" s="164"/>
      <c r="BJ101" s="455" t="s">
        <v>320</v>
      </c>
      <c r="BK101" s="456"/>
      <c r="BL101" s="457"/>
    </row>
    <row r="102" spans="1:64" s="33" customFormat="1" ht="27" customHeight="1" x14ac:dyDescent="0.3">
      <c r="A102" s="458" t="s">
        <v>458</v>
      </c>
      <c r="B102" s="459"/>
      <c r="C102" s="467" t="s">
        <v>214</v>
      </c>
      <c r="D102" s="468"/>
      <c r="E102" s="468"/>
      <c r="F102" s="468"/>
      <c r="G102" s="468"/>
      <c r="H102" s="468"/>
      <c r="I102" s="468"/>
      <c r="J102" s="468"/>
      <c r="K102" s="468"/>
      <c r="L102" s="468"/>
      <c r="M102" s="468"/>
      <c r="N102" s="468"/>
      <c r="O102" s="469"/>
      <c r="P102" s="272"/>
      <c r="Q102" s="273"/>
      <c r="R102" s="270">
        <v>9</v>
      </c>
      <c r="S102" s="271"/>
      <c r="T102" s="503">
        <f t="shared" si="44"/>
        <v>108</v>
      </c>
      <c r="U102" s="504"/>
      <c r="V102" s="505">
        <f t="shared" si="64"/>
        <v>72</v>
      </c>
      <c r="W102" s="506"/>
      <c r="X102" s="499">
        <v>36</v>
      </c>
      <c r="Y102" s="499"/>
      <c r="Z102" s="465">
        <v>36</v>
      </c>
      <c r="AA102" s="465"/>
      <c r="AB102" s="465"/>
      <c r="AC102" s="465"/>
      <c r="AD102" s="499"/>
      <c r="AE102" s="500"/>
      <c r="AF102" s="159">
        <f>AH102*36</f>
        <v>0</v>
      </c>
      <c r="AG102" s="160"/>
      <c r="AH102" s="161"/>
      <c r="AI102" s="162">
        <f>AK102*36</f>
        <v>0</v>
      </c>
      <c r="AJ102" s="160"/>
      <c r="AK102" s="161"/>
      <c r="AL102" s="163">
        <f>AN102*36</f>
        <v>0</v>
      </c>
      <c r="AM102" s="160"/>
      <c r="AN102" s="164"/>
      <c r="AO102" s="159">
        <f>AQ102*36</f>
        <v>0</v>
      </c>
      <c r="AP102" s="160"/>
      <c r="AQ102" s="165"/>
      <c r="AR102" s="159">
        <f>AT102*36</f>
        <v>0</v>
      </c>
      <c r="AS102" s="160"/>
      <c r="AT102" s="161"/>
      <c r="AU102" s="162">
        <f>AW102*36</f>
        <v>0</v>
      </c>
      <c r="AV102" s="160"/>
      <c r="AW102" s="161"/>
      <c r="AX102" s="163">
        <f>AZ102*36</f>
        <v>0</v>
      </c>
      <c r="AY102" s="160"/>
      <c r="AZ102" s="164"/>
      <c r="BA102" s="159">
        <f>BC102*36</f>
        <v>0</v>
      </c>
      <c r="BB102" s="160"/>
      <c r="BC102" s="165"/>
      <c r="BD102" s="163">
        <f>BF102*36</f>
        <v>108</v>
      </c>
      <c r="BE102" s="160">
        <f>V102</f>
        <v>72</v>
      </c>
      <c r="BF102" s="161">
        <v>3</v>
      </c>
      <c r="BG102" s="162">
        <f>BI102*36</f>
        <v>0</v>
      </c>
      <c r="BH102" s="160"/>
      <c r="BI102" s="164"/>
      <c r="BJ102" s="455" t="s">
        <v>412</v>
      </c>
      <c r="BK102" s="456"/>
      <c r="BL102" s="457"/>
    </row>
    <row r="103" spans="1:64" s="9" customFormat="1" ht="50.1" customHeight="1" x14ac:dyDescent="0.3">
      <c r="A103" s="458" t="s">
        <v>459</v>
      </c>
      <c r="B103" s="459"/>
      <c r="C103" s="467" t="s">
        <v>215</v>
      </c>
      <c r="D103" s="468"/>
      <c r="E103" s="468"/>
      <c r="F103" s="468"/>
      <c r="G103" s="468"/>
      <c r="H103" s="468"/>
      <c r="I103" s="468"/>
      <c r="J103" s="468"/>
      <c r="K103" s="468"/>
      <c r="L103" s="468"/>
      <c r="M103" s="468"/>
      <c r="N103" s="468"/>
      <c r="O103" s="469"/>
      <c r="P103" s="272">
        <v>8</v>
      </c>
      <c r="Q103" s="273"/>
      <c r="R103" s="270"/>
      <c r="S103" s="271"/>
      <c r="T103" s="503">
        <f t="shared" si="44"/>
        <v>108</v>
      </c>
      <c r="U103" s="504"/>
      <c r="V103" s="505">
        <f t="shared" si="64"/>
        <v>72</v>
      </c>
      <c r="W103" s="506"/>
      <c r="X103" s="499">
        <v>36</v>
      </c>
      <c r="Y103" s="499"/>
      <c r="Z103" s="465">
        <v>36</v>
      </c>
      <c r="AA103" s="465"/>
      <c r="AB103" s="465"/>
      <c r="AC103" s="465"/>
      <c r="AD103" s="499"/>
      <c r="AE103" s="500"/>
      <c r="AF103" s="159">
        <f t="shared" si="49"/>
        <v>0</v>
      </c>
      <c r="AG103" s="160"/>
      <c r="AH103" s="161"/>
      <c r="AI103" s="162">
        <f t="shared" si="50"/>
        <v>0</v>
      </c>
      <c r="AJ103" s="160"/>
      <c r="AK103" s="161"/>
      <c r="AL103" s="163">
        <f t="shared" si="36"/>
        <v>0</v>
      </c>
      <c r="AM103" s="160"/>
      <c r="AN103" s="164"/>
      <c r="AO103" s="159">
        <f t="shared" si="37"/>
        <v>0</v>
      </c>
      <c r="AP103" s="160"/>
      <c r="AQ103" s="165"/>
      <c r="AR103" s="159">
        <f t="shared" si="38"/>
        <v>0</v>
      </c>
      <c r="AS103" s="160"/>
      <c r="AT103" s="161"/>
      <c r="AU103" s="162">
        <f t="shared" si="39"/>
        <v>0</v>
      </c>
      <c r="AV103" s="160"/>
      <c r="AW103" s="161"/>
      <c r="AX103" s="163">
        <f>AZ103*34</f>
        <v>0</v>
      </c>
      <c r="AY103" s="160"/>
      <c r="AZ103" s="164"/>
      <c r="BA103" s="159">
        <f t="shared" ref="BA103:BA105" si="79">BC103*36</f>
        <v>108</v>
      </c>
      <c r="BB103" s="160">
        <f>V103</f>
        <v>72</v>
      </c>
      <c r="BC103" s="165">
        <v>3</v>
      </c>
      <c r="BD103" s="163">
        <f>BF103*34</f>
        <v>0</v>
      </c>
      <c r="BE103" s="160"/>
      <c r="BF103" s="161"/>
      <c r="BG103" s="162">
        <f>BI103*34</f>
        <v>0</v>
      </c>
      <c r="BH103" s="160"/>
      <c r="BI103" s="164"/>
      <c r="BJ103" s="455" t="s">
        <v>413</v>
      </c>
      <c r="BK103" s="456"/>
      <c r="BL103" s="457"/>
    </row>
    <row r="104" spans="1:64" s="9" customFormat="1" ht="50.1" customHeight="1" x14ac:dyDescent="0.3">
      <c r="A104" s="494" t="s">
        <v>122</v>
      </c>
      <c r="B104" s="495"/>
      <c r="C104" s="507" t="s">
        <v>216</v>
      </c>
      <c r="D104" s="508"/>
      <c r="E104" s="508"/>
      <c r="F104" s="508"/>
      <c r="G104" s="508"/>
      <c r="H104" s="508"/>
      <c r="I104" s="508"/>
      <c r="J104" s="508"/>
      <c r="K104" s="508"/>
      <c r="L104" s="508"/>
      <c r="M104" s="508"/>
      <c r="N104" s="508"/>
      <c r="O104" s="509"/>
      <c r="P104" s="272"/>
      <c r="Q104" s="273"/>
      <c r="R104" s="270"/>
      <c r="S104" s="271"/>
      <c r="T104" s="503">
        <f t="shared" si="44"/>
        <v>0</v>
      </c>
      <c r="U104" s="504"/>
      <c r="V104" s="505"/>
      <c r="W104" s="506"/>
      <c r="X104" s="499"/>
      <c r="Y104" s="499"/>
      <c r="Z104" s="465"/>
      <c r="AA104" s="465"/>
      <c r="AB104" s="465"/>
      <c r="AC104" s="465"/>
      <c r="AD104" s="499"/>
      <c r="AE104" s="500"/>
      <c r="AF104" s="159">
        <f t="shared" si="49"/>
        <v>0</v>
      </c>
      <c r="AG104" s="160"/>
      <c r="AH104" s="161"/>
      <c r="AI104" s="162">
        <f t="shared" si="50"/>
        <v>0</v>
      </c>
      <c r="AJ104" s="160"/>
      <c r="AK104" s="161"/>
      <c r="AL104" s="163">
        <f t="shared" si="36"/>
        <v>0</v>
      </c>
      <c r="AM104" s="160"/>
      <c r="AN104" s="164"/>
      <c r="AO104" s="159">
        <f t="shared" si="37"/>
        <v>0</v>
      </c>
      <c r="AP104" s="160"/>
      <c r="AQ104" s="165"/>
      <c r="AR104" s="159">
        <f t="shared" si="38"/>
        <v>0</v>
      </c>
      <c r="AS104" s="160"/>
      <c r="AT104" s="161"/>
      <c r="AU104" s="162">
        <f t="shared" si="39"/>
        <v>0</v>
      </c>
      <c r="AV104" s="160"/>
      <c r="AW104" s="161"/>
      <c r="AX104" s="163">
        <f>AZ104*34</f>
        <v>0</v>
      </c>
      <c r="AY104" s="160"/>
      <c r="AZ104" s="164"/>
      <c r="BA104" s="159">
        <f t="shared" si="79"/>
        <v>0</v>
      </c>
      <c r="BB104" s="160"/>
      <c r="BC104" s="165"/>
      <c r="BD104" s="163">
        <f>BF104*34</f>
        <v>0</v>
      </c>
      <c r="BE104" s="160"/>
      <c r="BF104" s="161"/>
      <c r="BG104" s="162">
        <f>BI104*34</f>
        <v>0</v>
      </c>
      <c r="BH104" s="160"/>
      <c r="BI104" s="164"/>
      <c r="BJ104" s="455"/>
      <c r="BK104" s="456"/>
      <c r="BL104" s="457"/>
    </row>
    <row r="105" spans="1:64" s="9" customFormat="1" ht="27" customHeight="1" x14ac:dyDescent="0.3">
      <c r="A105" s="501" t="s">
        <v>123</v>
      </c>
      <c r="B105" s="502"/>
      <c r="C105" s="467" t="s">
        <v>217</v>
      </c>
      <c r="D105" s="468"/>
      <c r="E105" s="468"/>
      <c r="F105" s="468"/>
      <c r="G105" s="468"/>
      <c r="H105" s="468"/>
      <c r="I105" s="468"/>
      <c r="J105" s="468"/>
      <c r="K105" s="468"/>
      <c r="L105" s="468"/>
      <c r="M105" s="468"/>
      <c r="N105" s="468"/>
      <c r="O105" s="469"/>
      <c r="P105" s="272"/>
      <c r="Q105" s="273"/>
      <c r="R105" s="270">
        <v>6</v>
      </c>
      <c r="S105" s="271"/>
      <c r="T105" s="503">
        <f t="shared" si="44"/>
        <v>108</v>
      </c>
      <c r="U105" s="504"/>
      <c r="V105" s="505">
        <f>SUM(X105:AE105)</f>
        <v>36</v>
      </c>
      <c r="W105" s="506"/>
      <c r="X105" s="499">
        <v>18</v>
      </c>
      <c r="Y105" s="499"/>
      <c r="Z105" s="465"/>
      <c r="AA105" s="465"/>
      <c r="AB105" s="465">
        <v>18</v>
      </c>
      <c r="AC105" s="465"/>
      <c r="AD105" s="499"/>
      <c r="AE105" s="500"/>
      <c r="AF105" s="159">
        <f t="shared" si="49"/>
        <v>0</v>
      </c>
      <c r="AG105" s="160"/>
      <c r="AH105" s="161"/>
      <c r="AI105" s="162">
        <f t="shared" si="50"/>
        <v>0</v>
      </c>
      <c r="AJ105" s="160"/>
      <c r="AK105" s="161"/>
      <c r="AL105" s="163">
        <f t="shared" si="36"/>
        <v>0</v>
      </c>
      <c r="AM105" s="160"/>
      <c r="AN105" s="164"/>
      <c r="AO105" s="159">
        <f t="shared" si="37"/>
        <v>0</v>
      </c>
      <c r="AP105" s="160"/>
      <c r="AQ105" s="165"/>
      <c r="AR105" s="159"/>
      <c r="AS105" s="160"/>
      <c r="AT105" s="161"/>
      <c r="AU105" s="162">
        <f t="shared" si="39"/>
        <v>108</v>
      </c>
      <c r="AV105" s="160">
        <f>V105</f>
        <v>36</v>
      </c>
      <c r="AW105" s="161">
        <v>3</v>
      </c>
      <c r="AX105" s="163">
        <f t="shared" ref="AX105" si="80">AZ105*36</f>
        <v>0</v>
      </c>
      <c r="AY105" s="160"/>
      <c r="AZ105" s="164"/>
      <c r="BA105" s="159">
        <f t="shared" si="79"/>
        <v>0</v>
      </c>
      <c r="BB105" s="160"/>
      <c r="BC105" s="165"/>
      <c r="BD105" s="163">
        <f t="shared" si="42"/>
        <v>0</v>
      </c>
      <c r="BE105" s="160"/>
      <c r="BF105" s="161"/>
      <c r="BG105" s="162">
        <f t="shared" ref="BG105" si="81">BI105*36</f>
        <v>0</v>
      </c>
      <c r="BH105" s="160"/>
      <c r="BI105" s="164"/>
      <c r="BJ105" s="455" t="s">
        <v>414</v>
      </c>
      <c r="BK105" s="456"/>
      <c r="BL105" s="457"/>
    </row>
    <row r="106" spans="1:64" s="9" customFormat="1" ht="50.1" customHeight="1" x14ac:dyDescent="0.3">
      <c r="A106" s="501" t="s">
        <v>124</v>
      </c>
      <c r="B106" s="502"/>
      <c r="C106" s="467" t="s">
        <v>218</v>
      </c>
      <c r="D106" s="468"/>
      <c r="E106" s="468"/>
      <c r="F106" s="468"/>
      <c r="G106" s="468"/>
      <c r="H106" s="468"/>
      <c r="I106" s="468"/>
      <c r="J106" s="468"/>
      <c r="K106" s="468"/>
      <c r="L106" s="468"/>
      <c r="M106" s="468"/>
      <c r="N106" s="468"/>
      <c r="O106" s="469"/>
      <c r="P106" s="272"/>
      <c r="Q106" s="273"/>
      <c r="R106" s="270">
        <v>9</v>
      </c>
      <c r="S106" s="271"/>
      <c r="T106" s="503">
        <f t="shared" si="44"/>
        <v>108</v>
      </c>
      <c r="U106" s="504"/>
      <c r="V106" s="505">
        <f t="shared" ref="V106" si="82">SUM(X106:AE106)</f>
        <v>72</v>
      </c>
      <c r="W106" s="506"/>
      <c r="X106" s="499">
        <v>36</v>
      </c>
      <c r="Y106" s="499"/>
      <c r="Z106" s="465"/>
      <c r="AA106" s="465"/>
      <c r="AB106" s="465">
        <v>36</v>
      </c>
      <c r="AC106" s="465"/>
      <c r="AD106" s="499"/>
      <c r="AE106" s="500"/>
      <c r="AF106" s="159">
        <f>AH106*36</f>
        <v>0</v>
      </c>
      <c r="AG106" s="160"/>
      <c r="AH106" s="161"/>
      <c r="AI106" s="162">
        <f>AK106*36</f>
        <v>0</v>
      </c>
      <c r="AJ106" s="160"/>
      <c r="AK106" s="161"/>
      <c r="AL106" s="163">
        <f>AN106*36</f>
        <v>0</v>
      </c>
      <c r="AM106" s="160"/>
      <c r="AN106" s="164"/>
      <c r="AO106" s="159">
        <f>AQ106*36</f>
        <v>0</v>
      </c>
      <c r="AP106" s="160"/>
      <c r="AQ106" s="165"/>
      <c r="AR106" s="159">
        <f>AT106*36</f>
        <v>0</v>
      </c>
      <c r="AS106" s="160"/>
      <c r="AT106" s="161"/>
      <c r="AU106" s="162">
        <f>AW106*36</f>
        <v>0</v>
      </c>
      <c r="AV106" s="160"/>
      <c r="AW106" s="161"/>
      <c r="AX106" s="163">
        <f>AZ106*36</f>
        <v>0</v>
      </c>
      <c r="AY106" s="160"/>
      <c r="AZ106" s="164"/>
      <c r="BA106" s="159">
        <f>BC106*36</f>
        <v>0</v>
      </c>
      <c r="BB106" s="160"/>
      <c r="BC106" s="165"/>
      <c r="BD106" s="159">
        <f>BF106*36</f>
        <v>108</v>
      </c>
      <c r="BE106" s="160">
        <f>V106</f>
        <v>72</v>
      </c>
      <c r="BF106" s="161">
        <v>3</v>
      </c>
      <c r="BG106" s="162">
        <f>BI106*36</f>
        <v>0</v>
      </c>
      <c r="BH106" s="160"/>
      <c r="BI106" s="164"/>
      <c r="BJ106" s="455" t="s">
        <v>462</v>
      </c>
      <c r="BK106" s="456"/>
      <c r="BL106" s="457"/>
    </row>
    <row r="107" spans="1:64" s="9" customFormat="1" ht="27" customHeight="1" x14ac:dyDescent="0.3">
      <c r="A107" s="494" t="s">
        <v>284</v>
      </c>
      <c r="B107" s="495"/>
      <c r="C107" s="496" t="s">
        <v>4</v>
      </c>
      <c r="D107" s="497"/>
      <c r="E107" s="497"/>
      <c r="F107" s="497"/>
      <c r="G107" s="497"/>
      <c r="H107" s="497"/>
      <c r="I107" s="497"/>
      <c r="J107" s="497"/>
      <c r="K107" s="497"/>
      <c r="L107" s="497"/>
      <c r="M107" s="497"/>
      <c r="N107" s="497"/>
      <c r="O107" s="498"/>
      <c r="P107" s="272"/>
      <c r="Q107" s="273"/>
      <c r="R107" s="270"/>
      <c r="S107" s="270"/>
      <c r="T107" s="487"/>
      <c r="U107" s="489"/>
      <c r="V107" s="487"/>
      <c r="W107" s="488"/>
      <c r="X107" s="489"/>
      <c r="Y107" s="489"/>
      <c r="Z107" s="490"/>
      <c r="AA107" s="490"/>
      <c r="AB107" s="490"/>
      <c r="AC107" s="490"/>
      <c r="AD107" s="489"/>
      <c r="AE107" s="488"/>
      <c r="AF107" s="192"/>
      <c r="AG107" s="167"/>
      <c r="AH107" s="168"/>
      <c r="AI107" s="193"/>
      <c r="AJ107" s="167"/>
      <c r="AK107" s="168"/>
      <c r="AL107" s="194"/>
      <c r="AM107" s="167"/>
      <c r="AN107" s="171"/>
      <c r="AO107" s="192"/>
      <c r="AP107" s="167"/>
      <c r="AQ107" s="172"/>
      <c r="AR107" s="192"/>
      <c r="AS107" s="167"/>
      <c r="AT107" s="168"/>
      <c r="AU107" s="193"/>
      <c r="AV107" s="167"/>
      <c r="AW107" s="168"/>
      <c r="AX107" s="194"/>
      <c r="AY107" s="167"/>
      <c r="AZ107" s="171"/>
      <c r="BA107" s="192"/>
      <c r="BB107" s="167"/>
      <c r="BC107" s="172"/>
      <c r="BD107" s="194"/>
      <c r="BE107" s="167"/>
      <c r="BF107" s="168"/>
      <c r="BG107" s="193"/>
      <c r="BH107" s="167"/>
      <c r="BI107" s="168"/>
      <c r="BJ107" s="455"/>
      <c r="BK107" s="456"/>
      <c r="BL107" s="457"/>
    </row>
    <row r="108" spans="1:64" s="9" customFormat="1" ht="48" customHeight="1" x14ac:dyDescent="0.3">
      <c r="A108" s="458" t="s">
        <v>285</v>
      </c>
      <c r="B108" s="459"/>
      <c r="C108" s="467" t="s">
        <v>71</v>
      </c>
      <c r="D108" s="468"/>
      <c r="E108" s="468"/>
      <c r="F108" s="468"/>
      <c r="G108" s="468"/>
      <c r="H108" s="468"/>
      <c r="I108" s="468"/>
      <c r="J108" s="468"/>
      <c r="K108" s="468"/>
      <c r="L108" s="468"/>
      <c r="M108" s="468"/>
      <c r="N108" s="468"/>
      <c r="O108" s="469"/>
      <c r="P108" s="470"/>
      <c r="Q108" s="471"/>
      <c r="R108" s="485"/>
      <c r="S108" s="486"/>
      <c r="T108" s="472" t="s">
        <v>5</v>
      </c>
      <c r="U108" s="464"/>
      <c r="V108" s="472" t="s">
        <v>5</v>
      </c>
      <c r="W108" s="466"/>
      <c r="X108" s="463" t="s">
        <v>5</v>
      </c>
      <c r="Y108" s="464"/>
      <c r="Z108" s="465"/>
      <c r="AA108" s="465"/>
      <c r="AB108" s="465"/>
      <c r="AC108" s="465"/>
      <c r="AD108" s="463"/>
      <c r="AE108" s="466"/>
      <c r="AF108" s="195" t="str">
        <f>T108</f>
        <v>/10</v>
      </c>
      <c r="AG108" s="160" t="str">
        <f>V108</f>
        <v>/10</v>
      </c>
      <c r="AH108" s="161"/>
      <c r="AI108" s="196"/>
      <c r="AJ108" s="160"/>
      <c r="AK108" s="161"/>
      <c r="AL108" s="197"/>
      <c r="AM108" s="160"/>
      <c r="AN108" s="164"/>
      <c r="AO108" s="195"/>
      <c r="AP108" s="160"/>
      <c r="AQ108" s="165"/>
      <c r="AR108" s="195"/>
      <c r="AS108" s="160"/>
      <c r="AT108" s="161"/>
      <c r="AU108" s="196"/>
      <c r="AV108" s="160"/>
      <c r="AW108" s="161"/>
      <c r="AX108" s="197"/>
      <c r="AY108" s="160"/>
      <c r="AZ108" s="164"/>
      <c r="BA108" s="195"/>
      <c r="BB108" s="160"/>
      <c r="BC108" s="165"/>
      <c r="BD108" s="197"/>
      <c r="BE108" s="160"/>
      <c r="BF108" s="161"/>
      <c r="BG108" s="196"/>
      <c r="BH108" s="160"/>
      <c r="BI108" s="161"/>
      <c r="BJ108" s="455"/>
      <c r="BK108" s="456"/>
      <c r="BL108" s="457"/>
    </row>
    <row r="109" spans="1:64" s="9" customFormat="1" ht="27" customHeight="1" x14ac:dyDescent="0.3">
      <c r="A109" s="458" t="s">
        <v>286</v>
      </c>
      <c r="B109" s="459"/>
      <c r="C109" s="467" t="s">
        <v>80</v>
      </c>
      <c r="D109" s="468"/>
      <c r="E109" s="468"/>
      <c r="F109" s="468"/>
      <c r="G109" s="468"/>
      <c r="H109" s="468"/>
      <c r="I109" s="468"/>
      <c r="J109" s="468"/>
      <c r="K109" s="468"/>
      <c r="L109" s="468"/>
      <c r="M109" s="468"/>
      <c r="N109" s="468"/>
      <c r="O109" s="469"/>
      <c r="P109" s="470"/>
      <c r="Q109" s="471"/>
      <c r="R109" s="485"/>
      <c r="S109" s="486"/>
      <c r="T109" s="472" t="s">
        <v>5</v>
      </c>
      <c r="U109" s="464"/>
      <c r="V109" s="472" t="s">
        <v>5</v>
      </c>
      <c r="W109" s="466"/>
      <c r="X109" s="463" t="s">
        <v>5</v>
      </c>
      <c r="Y109" s="464"/>
      <c r="Z109" s="465"/>
      <c r="AA109" s="465"/>
      <c r="AB109" s="465"/>
      <c r="AC109" s="465"/>
      <c r="AD109" s="463"/>
      <c r="AE109" s="466"/>
      <c r="AF109" s="195"/>
      <c r="AG109" s="160"/>
      <c r="AH109" s="161"/>
      <c r="AI109" s="196" t="s">
        <v>5</v>
      </c>
      <c r="AJ109" s="160" t="s">
        <v>5</v>
      </c>
      <c r="AK109" s="161"/>
      <c r="AL109" s="197"/>
      <c r="AM109" s="160"/>
      <c r="AN109" s="164"/>
      <c r="AO109" s="195"/>
      <c r="AP109" s="160"/>
      <c r="AQ109" s="165"/>
      <c r="AR109" s="195"/>
      <c r="AS109" s="160"/>
      <c r="AT109" s="161"/>
      <c r="AU109" s="196"/>
      <c r="AV109" s="160"/>
      <c r="AW109" s="161"/>
      <c r="AX109" s="197"/>
      <c r="AY109" s="160"/>
      <c r="AZ109" s="164"/>
      <c r="BA109" s="195"/>
      <c r="BB109" s="160"/>
      <c r="BC109" s="165"/>
      <c r="BD109" s="197"/>
      <c r="BE109" s="160"/>
      <c r="BF109" s="161"/>
      <c r="BG109" s="196"/>
      <c r="BH109" s="160"/>
      <c r="BI109" s="161"/>
      <c r="BJ109" s="455"/>
      <c r="BK109" s="456"/>
      <c r="BL109" s="457"/>
    </row>
    <row r="110" spans="1:64" s="9" customFormat="1" ht="27" customHeight="1" x14ac:dyDescent="0.3">
      <c r="A110" s="458" t="s">
        <v>287</v>
      </c>
      <c r="B110" s="459"/>
      <c r="C110" s="467" t="s">
        <v>6</v>
      </c>
      <c r="D110" s="468"/>
      <c r="E110" s="468"/>
      <c r="F110" s="468"/>
      <c r="G110" s="468"/>
      <c r="H110" s="468"/>
      <c r="I110" s="468"/>
      <c r="J110" s="468"/>
      <c r="K110" s="468"/>
      <c r="L110" s="468"/>
      <c r="M110" s="468"/>
      <c r="N110" s="468"/>
      <c r="O110" s="469"/>
      <c r="P110" s="470"/>
      <c r="Q110" s="471"/>
      <c r="R110" s="485"/>
      <c r="S110" s="486"/>
      <c r="T110" s="472" t="str">
        <f>V110</f>
        <v>/72</v>
      </c>
      <c r="U110" s="464"/>
      <c r="V110" s="472" t="str">
        <f>AB110</f>
        <v>/72</v>
      </c>
      <c r="W110" s="466"/>
      <c r="X110" s="463"/>
      <c r="Y110" s="464"/>
      <c r="Z110" s="465"/>
      <c r="AA110" s="465"/>
      <c r="AB110" s="465" t="s">
        <v>48</v>
      </c>
      <c r="AC110" s="465"/>
      <c r="AD110" s="463"/>
      <c r="AE110" s="466"/>
      <c r="AF110" s="195"/>
      <c r="AG110" s="160"/>
      <c r="AH110" s="161"/>
      <c r="AI110" s="196"/>
      <c r="AJ110" s="160"/>
      <c r="AK110" s="161"/>
      <c r="AL110" s="197"/>
      <c r="AM110" s="160"/>
      <c r="AN110" s="164"/>
      <c r="AO110" s="195"/>
      <c r="AP110" s="160"/>
      <c r="AQ110" s="165"/>
      <c r="AR110" s="195" t="s">
        <v>8</v>
      </c>
      <c r="AS110" s="160" t="s">
        <v>8</v>
      </c>
      <c r="AT110" s="161"/>
      <c r="AU110" s="196" t="s">
        <v>8</v>
      </c>
      <c r="AV110" s="160" t="s">
        <v>8</v>
      </c>
      <c r="AW110" s="165"/>
      <c r="AX110" s="195" t="s">
        <v>8</v>
      </c>
      <c r="AY110" s="160" t="s">
        <v>8</v>
      </c>
      <c r="AZ110" s="161"/>
      <c r="BA110" s="196" t="s">
        <v>8</v>
      </c>
      <c r="BB110" s="160" t="s">
        <v>8</v>
      </c>
      <c r="BC110" s="161"/>
      <c r="BD110" s="197"/>
      <c r="BE110" s="160"/>
      <c r="BF110" s="161"/>
      <c r="BG110" s="196"/>
      <c r="BH110" s="160"/>
      <c r="BI110" s="161"/>
      <c r="BJ110" s="455"/>
      <c r="BK110" s="456"/>
      <c r="BL110" s="457"/>
    </row>
    <row r="111" spans="1:64" s="9" customFormat="1" ht="27" customHeight="1" x14ac:dyDescent="0.3">
      <c r="A111" s="494" t="s">
        <v>428</v>
      </c>
      <c r="B111" s="495"/>
      <c r="C111" s="496" t="s">
        <v>7</v>
      </c>
      <c r="D111" s="497"/>
      <c r="E111" s="497"/>
      <c r="F111" s="497"/>
      <c r="G111" s="497"/>
      <c r="H111" s="497"/>
      <c r="I111" s="497"/>
      <c r="J111" s="497"/>
      <c r="K111" s="497"/>
      <c r="L111" s="497"/>
      <c r="M111" s="497"/>
      <c r="N111" s="497"/>
      <c r="O111" s="498"/>
      <c r="P111" s="272"/>
      <c r="Q111" s="273"/>
      <c r="R111" s="270"/>
      <c r="S111" s="270"/>
      <c r="T111" s="487"/>
      <c r="U111" s="489"/>
      <c r="V111" s="487"/>
      <c r="W111" s="488"/>
      <c r="X111" s="489"/>
      <c r="Y111" s="489"/>
      <c r="Z111" s="490"/>
      <c r="AA111" s="490"/>
      <c r="AB111" s="490"/>
      <c r="AC111" s="490"/>
      <c r="AD111" s="489"/>
      <c r="AE111" s="488"/>
      <c r="AF111" s="192"/>
      <c r="AG111" s="167"/>
      <c r="AH111" s="168"/>
      <c r="AI111" s="193"/>
      <c r="AJ111" s="167"/>
      <c r="AK111" s="168"/>
      <c r="AL111" s="194"/>
      <c r="AM111" s="167"/>
      <c r="AN111" s="171"/>
      <c r="AO111" s="192"/>
      <c r="AP111" s="167"/>
      <c r="AQ111" s="172"/>
      <c r="AR111" s="192"/>
      <c r="AS111" s="167"/>
      <c r="AT111" s="168"/>
      <c r="AU111" s="193"/>
      <c r="AV111" s="167"/>
      <c r="AW111" s="172"/>
      <c r="AX111" s="192"/>
      <c r="AY111" s="167"/>
      <c r="AZ111" s="168"/>
      <c r="BA111" s="193"/>
      <c r="BB111" s="167"/>
      <c r="BC111" s="168"/>
      <c r="BD111" s="194"/>
      <c r="BE111" s="167"/>
      <c r="BF111" s="168"/>
      <c r="BG111" s="193"/>
      <c r="BH111" s="167"/>
      <c r="BI111" s="168"/>
      <c r="BJ111" s="491"/>
      <c r="BK111" s="492"/>
      <c r="BL111" s="493"/>
    </row>
    <row r="112" spans="1:64" s="9" customFormat="1" ht="27" customHeight="1" x14ac:dyDescent="0.3">
      <c r="A112" s="458" t="s">
        <v>429</v>
      </c>
      <c r="B112" s="459"/>
      <c r="C112" s="467" t="s">
        <v>6</v>
      </c>
      <c r="D112" s="468"/>
      <c r="E112" s="468"/>
      <c r="F112" s="468"/>
      <c r="G112" s="468"/>
      <c r="H112" s="468"/>
      <c r="I112" s="468"/>
      <c r="J112" s="468"/>
      <c r="K112" s="468"/>
      <c r="L112" s="468"/>
      <c r="M112" s="468"/>
      <c r="N112" s="468"/>
      <c r="O112" s="469"/>
      <c r="P112" s="470"/>
      <c r="Q112" s="471"/>
      <c r="R112" s="485" t="s">
        <v>72</v>
      </c>
      <c r="S112" s="486"/>
      <c r="T112" s="472" t="str">
        <f>V112</f>
        <v>/360</v>
      </c>
      <c r="U112" s="464"/>
      <c r="V112" s="472" t="str">
        <f>AB112</f>
        <v>/360</v>
      </c>
      <c r="W112" s="466"/>
      <c r="X112" s="463"/>
      <c r="Y112" s="464"/>
      <c r="Z112" s="465"/>
      <c r="AA112" s="465"/>
      <c r="AB112" s="465" t="s">
        <v>119</v>
      </c>
      <c r="AC112" s="465"/>
      <c r="AD112" s="463"/>
      <c r="AE112" s="466"/>
      <c r="AF112" s="195" t="s">
        <v>48</v>
      </c>
      <c r="AG112" s="160" t="s">
        <v>48</v>
      </c>
      <c r="AH112" s="161"/>
      <c r="AI112" s="196" t="s">
        <v>48</v>
      </c>
      <c r="AJ112" s="160" t="s">
        <v>48</v>
      </c>
      <c r="AK112" s="161"/>
      <c r="AL112" s="197" t="s">
        <v>48</v>
      </c>
      <c r="AM112" s="160" t="s">
        <v>48</v>
      </c>
      <c r="AN112" s="164"/>
      <c r="AO112" s="196" t="s">
        <v>48</v>
      </c>
      <c r="AP112" s="160" t="s">
        <v>48</v>
      </c>
      <c r="AQ112" s="165"/>
      <c r="AR112" s="195" t="s">
        <v>8</v>
      </c>
      <c r="AS112" s="160" t="s">
        <v>8</v>
      </c>
      <c r="AT112" s="161"/>
      <c r="AU112" s="196" t="s">
        <v>8</v>
      </c>
      <c r="AV112" s="160" t="s">
        <v>8</v>
      </c>
      <c r="AW112" s="165"/>
      <c r="AX112" s="195" t="s">
        <v>8</v>
      </c>
      <c r="AY112" s="160" t="s">
        <v>8</v>
      </c>
      <c r="AZ112" s="161"/>
      <c r="BA112" s="196" t="s">
        <v>8</v>
      </c>
      <c r="BB112" s="160" t="s">
        <v>8</v>
      </c>
      <c r="BC112" s="161"/>
      <c r="BD112" s="197"/>
      <c r="BE112" s="160"/>
      <c r="BF112" s="161"/>
      <c r="BG112" s="196"/>
      <c r="BH112" s="160"/>
      <c r="BI112" s="161"/>
      <c r="BJ112" s="455" t="s">
        <v>131</v>
      </c>
      <c r="BK112" s="456"/>
      <c r="BL112" s="457"/>
    </row>
    <row r="113" spans="1:65" s="9" customFormat="1" ht="50.25" customHeight="1" x14ac:dyDescent="0.3">
      <c r="A113" s="458" t="s">
        <v>430</v>
      </c>
      <c r="B113" s="459"/>
      <c r="C113" s="478" t="s">
        <v>233</v>
      </c>
      <c r="D113" s="479"/>
      <c r="E113" s="479"/>
      <c r="F113" s="479"/>
      <c r="G113" s="479"/>
      <c r="H113" s="479"/>
      <c r="I113" s="479"/>
      <c r="J113" s="479"/>
      <c r="K113" s="479"/>
      <c r="L113" s="479"/>
      <c r="M113" s="479"/>
      <c r="N113" s="479"/>
      <c r="O113" s="480"/>
      <c r="P113" s="481"/>
      <c r="Q113" s="482"/>
      <c r="R113" s="483" t="s">
        <v>237</v>
      </c>
      <c r="S113" s="484"/>
      <c r="T113" s="473" t="s">
        <v>48</v>
      </c>
      <c r="U113" s="476"/>
      <c r="V113" s="473" t="s">
        <v>8</v>
      </c>
      <c r="W113" s="474"/>
      <c r="X113" s="475"/>
      <c r="Y113" s="476"/>
      <c r="Z113" s="477"/>
      <c r="AA113" s="477"/>
      <c r="AB113" s="477" t="s">
        <v>8</v>
      </c>
      <c r="AC113" s="477"/>
      <c r="AD113" s="475"/>
      <c r="AE113" s="474"/>
      <c r="AF113" s="195"/>
      <c r="AG113" s="160"/>
      <c r="AH113" s="161"/>
      <c r="AI113" s="196"/>
      <c r="AJ113" s="160"/>
      <c r="AK113" s="161"/>
      <c r="AL113" s="197" t="str">
        <f>T113</f>
        <v>/72</v>
      </c>
      <c r="AM113" s="160" t="str">
        <f>V113</f>
        <v>/36</v>
      </c>
      <c r="AN113" s="164"/>
      <c r="AO113" s="195"/>
      <c r="AP113" s="160"/>
      <c r="AQ113" s="165"/>
      <c r="AR113" s="195"/>
      <c r="AS113" s="160"/>
      <c r="AT113" s="161"/>
      <c r="AU113" s="196"/>
      <c r="AV113" s="160"/>
      <c r="AW113" s="161"/>
      <c r="AX113" s="197"/>
      <c r="AY113" s="160"/>
      <c r="AZ113" s="164"/>
      <c r="BA113" s="195"/>
      <c r="BB113" s="160"/>
      <c r="BC113" s="165"/>
      <c r="BD113" s="197"/>
      <c r="BE113" s="160"/>
      <c r="BF113" s="161"/>
      <c r="BG113" s="196"/>
      <c r="BH113" s="160"/>
      <c r="BI113" s="161"/>
      <c r="BJ113" s="455" t="s">
        <v>130</v>
      </c>
      <c r="BK113" s="456"/>
      <c r="BL113" s="457"/>
    </row>
    <row r="114" spans="1:65" s="9" customFormat="1" ht="27" customHeight="1" x14ac:dyDescent="0.3">
      <c r="A114" s="458" t="s">
        <v>431</v>
      </c>
      <c r="B114" s="459"/>
      <c r="C114" s="467" t="s">
        <v>81</v>
      </c>
      <c r="D114" s="468"/>
      <c r="E114" s="468"/>
      <c r="F114" s="468"/>
      <c r="G114" s="468"/>
      <c r="H114" s="468"/>
      <c r="I114" s="468"/>
      <c r="J114" s="468"/>
      <c r="K114" s="468"/>
      <c r="L114" s="468"/>
      <c r="M114" s="468"/>
      <c r="N114" s="468"/>
      <c r="O114" s="469"/>
      <c r="P114" s="470"/>
      <c r="Q114" s="471"/>
      <c r="R114" s="270" t="s">
        <v>234</v>
      </c>
      <c r="S114" s="270"/>
      <c r="T114" s="472" t="s">
        <v>126</v>
      </c>
      <c r="U114" s="464"/>
      <c r="V114" s="472" t="str">
        <f>AB114</f>
        <v>/72</v>
      </c>
      <c r="W114" s="466"/>
      <c r="X114" s="463"/>
      <c r="Y114" s="464"/>
      <c r="Z114" s="465"/>
      <c r="AA114" s="465"/>
      <c r="AB114" s="465" t="s">
        <v>48</v>
      </c>
      <c r="AC114" s="465"/>
      <c r="AD114" s="463"/>
      <c r="AE114" s="466"/>
      <c r="AF114" s="195"/>
      <c r="AG114" s="160"/>
      <c r="AH114" s="161"/>
      <c r="AI114" s="196"/>
      <c r="AJ114" s="160"/>
      <c r="AK114" s="161"/>
      <c r="AL114" s="197"/>
      <c r="AM114" s="160"/>
      <c r="AN114" s="164"/>
      <c r="AO114" s="195" t="s">
        <v>48</v>
      </c>
      <c r="AP114" s="160" t="s">
        <v>8</v>
      </c>
      <c r="AQ114" s="165"/>
      <c r="AR114" s="197" t="s">
        <v>48</v>
      </c>
      <c r="AS114" s="160" t="s">
        <v>8</v>
      </c>
      <c r="AT114" s="164"/>
      <c r="AU114" s="196"/>
      <c r="AV114" s="160"/>
      <c r="AW114" s="161"/>
      <c r="AX114" s="197"/>
      <c r="AY114" s="160"/>
      <c r="AZ114" s="164"/>
      <c r="BA114" s="195"/>
      <c r="BB114" s="160"/>
      <c r="BC114" s="165"/>
      <c r="BD114" s="197"/>
      <c r="BE114" s="160"/>
      <c r="BF114" s="161"/>
      <c r="BG114" s="196"/>
      <c r="BH114" s="160"/>
      <c r="BI114" s="161"/>
      <c r="BJ114" s="455" t="s">
        <v>185</v>
      </c>
      <c r="BK114" s="456"/>
      <c r="BL114" s="457"/>
    </row>
    <row r="115" spans="1:65" s="9" customFormat="1" ht="48" customHeight="1" x14ac:dyDescent="0.3">
      <c r="A115" s="458" t="s">
        <v>426</v>
      </c>
      <c r="B115" s="459"/>
      <c r="C115" s="467" t="s">
        <v>125</v>
      </c>
      <c r="D115" s="468"/>
      <c r="E115" s="468"/>
      <c r="F115" s="468"/>
      <c r="G115" s="468"/>
      <c r="H115" s="468"/>
      <c r="I115" s="468"/>
      <c r="J115" s="468"/>
      <c r="K115" s="468"/>
      <c r="L115" s="468"/>
      <c r="M115" s="468"/>
      <c r="N115" s="468"/>
      <c r="O115" s="469"/>
      <c r="P115" s="272"/>
      <c r="Q115" s="273"/>
      <c r="R115" s="270" t="s">
        <v>115</v>
      </c>
      <c r="S115" s="270"/>
      <c r="T115" s="272" t="s">
        <v>111</v>
      </c>
      <c r="U115" s="270"/>
      <c r="V115" s="272" t="s">
        <v>112</v>
      </c>
      <c r="W115" s="271"/>
      <c r="X115" s="270" t="s">
        <v>113</v>
      </c>
      <c r="Y115" s="270"/>
      <c r="Z115" s="454"/>
      <c r="AA115" s="454"/>
      <c r="AB115" s="454" t="s">
        <v>114</v>
      </c>
      <c r="AC115" s="454"/>
      <c r="AD115" s="270"/>
      <c r="AE115" s="271"/>
      <c r="AF115" s="195"/>
      <c r="AG115" s="160"/>
      <c r="AH115" s="161"/>
      <c r="AI115" s="196"/>
      <c r="AJ115" s="160"/>
      <c r="AK115" s="161"/>
      <c r="AL115" s="197"/>
      <c r="AM115" s="160"/>
      <c r="AN115" s="164"/>
      <c r="AO115" s="195"/>
      <c r="AP115" s="160"/>
      <c r="AQ115" s="165"/>
      <c r="AR115" s="195"/>
      <c r="AS115" s="160"/>
      <c r="AT115" s="161"/>
      <c r="AU115" s="196" t="str">
        <f>T115</f>
        <v>/60</v>
      </c>
      <c r="AV115" s="160" t="str">
        <f>V115</f>
        <v>/34</v>
      </c>
      <c r="AW115" s="161"/>
      <c r="AX115" s="197"/>
      <c r="AY115" s="160"/>
      <c r="AZ115" s="164"/>
      <c r="BA115" s="195"/>
      <c r="BB115" s="160"/>
      <c r="BC115" s="165"/>
      <c r="BD115" s="197"/>
      <c r="BE115" s="160"/>
      <c r="BF115" s="161"/>
      <c r="BG115" s="196"/>
      <c r="BH115" s="160"/>
      <c r="BI115" s="161"/>
      <c r="BJ115" s="455" t="s">
        <v>463</v>
      </c>
      <c r="BK115" s="456"/>
      <c r="BL115" s="457"/>
    </row>
    <row r="116" spans="1:65" s="9" customFormat="1" ht="27" customHeight="1" x14ac:dyDescent="0.3">
      <c r="A116" s="458" t="s">
        <v>432</v>
      </c>
      <c r="B116" s="459"/>
      <c r="C116" s="460" t="s">
        <v>334</v>
      </c>
      <c r="D116" s="461"/>
      <c r="E116" s="461"/>
      <c r="F116" s="461"/>
      <c r="G116" s="461"/>
      <c r="H116" s="461"/>
      <c r="I116" s="461"/>
      <c r="J116" s="461"/>
      <c r="K116" s="461"/>
      <c r="L116" s="461"/>
      <c r="M116" s="461"/>
      <c r="N116" s="461"/>
      <c r="O116" s="462"/>
      <c r="P116" s="272"/>
      <c r="Q116" s="273"/>
      <c r="R116" s="60" t="s">
        <v>235</v>
      </c>
      <c r="S116" s="61" t="s">
        <v>95</v>
      </c>
      <c r="T116" s="272" t="s">
        <v>48</v>
      </c>
      <c r="U116" s="270"/>
      <c r="V116" s="272" t="s">
        <v>335</v>
      </c>
      <c r="W116" s="271"/>
      <c r="X116" s="270" t="s">
        <v>336</v>
      </c>
      <c r="Y116" s="270"/>
      <c r="Z116" s="454" t="s">
        <v>337</v>
      </c>
      <c r="AA116" s="454"/>
      <c r="AB116" s="454"/>
      <c r="AC116" s="454"/>
      <c r="AD116" s="270"/>
      <c r="AE116" s="271"/>
      <c r="AF116" s="195"/>
      <c r="AG116" s="160"/>
      <c r="AH116" s="161"/>
      <c r="AI116" s="196"/>
      <c r="AJ116" s="160"/>
      <c r="AK116" s="161"/>
      <c r="AL116" s="197"/>
      <c r="AM116" s="160"/>
      <c r="AN116" s="164"/>
      <c r="AO116" s="195"/>
      <c r="AP116" s="160"/>
      <c r="AQ116" s="165"/>
      <c r="AR116" s="195"/>
      <c r="AS116" s="160"/>
      <c r="AT116" s="161"/>
      <c r="AU116" s="196"/>
      <c r="AV116" s="160"/>
      <c r="AW116" s="161"/>
      <c r="AX116" s="197" t="str">
        <f>T116</f>
        <v>/72</v>
      </c>
      <c r="AY116" s="160" t="str">
        <f>V116</f>
        <v>/50</v>
      </c>
      <c r="AZ116" s="161" t="s">
        <v>338</v>
      </c>
      <c r="BA116" s="196"/>
      <c r="BB116" s="160"/>
      <c r="BC116" s="165"/>
      <c r="BD116" s="197"/>
      <c r="BE116" s="160"/>
      <c r="BF116" s="161"/>
      <c r="BG116" s="196"/>
      <c r="BH116" s="160"/>
      <c r="BI116" s="165"/>
      <c r="BJ116" s="455" t="s">
        <v>39</v>
      </c>
      <c r="BK116" s="456"/>
      <c r="BL116" s="457"/>
    </row>
    <row r="117" spans="1:65" s="9" customFormat="1" ht="27" customHeight="1" x14ac:dyDescent="0.3">
      <c r="A117" s="458" t="s">
        <v>433</v>
      </c>
      <c r="B117" s="459"/>
      <c r="C117" s="460" t="s">
        <v>339</v>
      </c>
      <c r="D117" s="461"/>
      <c r="E117" s="461"/>
      <c r="F117" s="461"/>
      <c r="G117" s="461"/>
      <c r="H117" s="461"/>
      <c r="I117" s="461"/>
      <c r="J117" s="461"/>
      <c r="K117" s="461"/>
      <c r="L117" s="461"/>
      <c r="M117" s="461"/>
      <c r="N117" s="461"/>
      <c r="O117" s="462"/>
      <c r="P117" s="272" t="s">
        <v>236</v>
      </c>
      <c r="Q117" s="273"/>
      <c r="R117" s="270"/>
      <c r="S117" s="271"/>
      <c r="T117" s="272" t="s">
        <v>340</v>
      </c>
      <c r="U117" s="270"/>
      <c r="V117" s="272" t="s">
        <v>341</v>
      </c>
      <c r="W117" s="271"/>
      <c r="X117" s="270"/>
      <c r="Y117" s="270"/>
      <c r="Z117" s="454"/>
      <c r="AA117" s="454"/>
      <c r="AB117" s="454" t="s">
        <v>341</v>
      </c>
      <c r="AC117" s="454"/>
      <c r="AD117" s="270"/>
      <c r="AE117" s="271"/>
      <c r="AF117" s="195"/>
      <c r="AG117" s="160"/>
      <c r="AH117" s="161"/>
      <c r="AI117" s="196"/>
      <c r="AJ117" s="160"/>
      <c r="AK117" s="161"/>
      <c r="AL117" s="197"/>
      <c r="AM117" s="160"/>
      <c r="AN117" s="164"/>
      <c r="AO117" s="195"/>
      <c r="AP117" s="160"/>
      <c r="AQ117" s="165"/>
      <c r="AR117" s="195"/>
      <c r="AS117" s="160"/>
      <c r="AT117" s="161"/>
      <c r="AU117" s="196"/>
      <c r="AV117" s="160"/>
      <c r="AW117" s="161"/>
      <c r="AX117" s="197"/>
      <c r="AY117" s="160"/>
      <c r="AZ117" s="161"/>
      <c r="BA117" s="196" t="str">
        <f>T117</f>
        <v>/142</v>
      </c>
      <c r="BB117" s="160" t="str">
        <f>V117</f>
        <v>/96</v>
      </c>
      <c r="BC117" s="165" t="s">
        <v>342</v>
      </c>
      <c r="BD117" s="197"/>
      <c r="BE117" s="160"/>
      <c r="BF117" s="161"/>
      <c r="BG117" s="196"/>
      <c r="BH117" s="160"/>
      <c r="BI117" s="165"/>
      <c r="BJ117" s="455" t="s">
        <v>185</v>
      </c>
      <c r="BK117" s="456"/>
      <c r="BL117" s="457"/>
    </row>
    <row r="118" spans="1:65" s="9" customFormat="1" ht="27" customHeight="1" x14ac:dyDescent="0.3">
      <c r="A118" s="458" t="s">
        <v>434</v>
      </c>
      <c r="B118" s="459"/>
      <c r="C118" s="460" t="s">
        <v>343</v>
      </c>
      <c r="D118" s="461"/>
      <c r="E118" s="461"/>
      <c r="F118" s="461"/>
      <c r="G118" s="461"/>
      <c r="H118" s="461"/>
      <c r="I118" s="461"/>
      <c r="J118" s="461"/>
      <c r="K118" s="461"/>
      <c r="L118" s="461"/>
      <c r="M118" s="461"/>
      <c r="N118" s="461"/>
      <c r="O118" s="462"/>
      <c r="P118" s="272" t="s">
        <v>344</v>
      </c>
      <c r="Q118" s="273"/>
      <c r="R118" s="270"/>
      <c r="S118" s="271"/>
      <c r="T118" s="272" t="s">
        <v>345</v>
      </c>
      <c r="U118" s="270"/>
      <c r="V118" s="272" t="s">
        <v>48</v>
      </c>
      <c r="W118" s="271"/>
      <c r="X118" s="270" t="s">
        <v>346</v>
      </c>
      <c r="Y118" s="270"/>
      <c r="Z118" s="454"/>
      <c r="AA118" s="454"/>
      <c r="AB118" s="454"/>
      <c r="AC118" s="454"/>
      <c r="AD118" s="270" t="s">
        <v>347</v>
      </c>
      <c r="AE118" s="271"/>
      <c r="AF118" s="195"/>
      <c r="AG118" s="160"/>
      <c r="AH118" s="161"/>
      <c r="AI118" s="196"/>
      <c r="AJ118" s="160"/>
      <c r="AK118" s="161"/>
      <c r="AL118" s="197"/>
      <c r="AM118" s="160"/>
      <c r="AN118" s="164"/>
      <c r="AO118" s="195"/>
      <c r="AP118" s="160"/>
      <c r="AQ118" s="165"/>
      <c r="AR118" s="195"/>
      <c r="AS118" s="160"/>
      <c r="AT118" s="161"/>
      <c r="AU118" s="196"/>
      <c r="AV118" s="160"/>
      <c r="AW118" s="161"/>
      <c r="AX118" s="197"/>
      <c r="AY118" s="160"/>
      <c r="AZ118" s="161"/>
      <c r="BA118" s="196"/>
      <c r="BB118" s="160"/>
      <c r="BC118" s="165"/>
      <c r="BD118" s="197" t="str">
        <f>T118</f>
        <v>/124</v>
      </c>
      <c r="BE118" s="160" t="str">
        <f>V118</f>
        <v>/72</v>
      </c>
      <c r="BF118" s="161" t="s">
        <v>237</v>
      </c>
      <c r="BG118" s="196"/>
      <c r="BH118" s="160"/>
      <c r="BI118" s="165"/>
      <c r="BJ118" s="455" t="s">
        <v>348</v>
      </c>
      <c r="BK118" s="456"/>
      <c r="BL118" s="457"/>
    </row>
    <row r="119" spans="1:65" s="9" customFormat="1" ht="27" customHeight="1" thickBot="1" x14ac:dyDescent="0.35">
      <c r="A119" s="445" t="s">
        <v>435</v>
      </c>
      <c r="B119" s="446"/>
      <c r="C119" s="447" t="s">
        <v>9</v>
      </c>
      <c r="D119" s="448"/>
      <c r="E119" s="448"/>
      <c r="F119" s="448"/>
      <c r="G119" s="448"/>
      <c r="H119" s="448"/>
      <c r="I119" s="448"/>
      <c r="J119" s="448"/>
      <c r="K119" s="448"/>
      <c r="L119" s="448"/>
      <c r="M119" s="448"/>
      <c r="N119" s="448"/>
      <c r="O119" s="449"/>
      <c r="P119" s="450"/>
      <c r="Q119" s="451"/>
      <c r="R119" s="452"/>
      <c r="S119" s="452"/>
      <c r="T119" s="453" t="s">
        <v>73</v>
      </c>
      <c r="U119" s="435"/>
      <c r="V119" s="453" t="s">
        <v>73</v>
      </c>
      <c r="W119" s="437"/>
      <c r="X119" s="434" t="s">
        <v>73</v>
      </c>
      <c r="Y119" s="435"/>
      <c r="Z119" s="436"/>
      <c r="AA119" s="436"/>
      <c r="AB119" s="436"/>
      <c r="AC119" s="436"/>
      <c r="AD119" s="434"/>
      <c r="AE119" s="437"/>
      <c r="AF119" s="198"/>
      <c r="AG119" s="199"/>
      <c r="AH119" s="248"/>
      <c r="AI119" s="200"/>
      <c r="AJ119" s="199"/>
      <c r="AK119" s="248"/>
      <c r="AL119" s="201"/>
      <c r="AM119" s="199"/>
      <c r="AN119" s="202"/>
      <c r="AO119" s="198"/>
      <c r="AP119" s="199"/>
      <c r="AQ119" s="203"/>
      <c r="AR119" s="198"/>
      <c r="AS119" s="199"/>
      <c r="AT119" s="248"/>
      <c r="AU119" s="200"/>
      <c r="AV119" s="199"/>
      <c r="AW119" s="248"/>
      <c r="AX119" s="201"/>
      <c r="AY119" s="199"/>
      <c r="AZ119" s="202"/>
      <c r="BA119" s="198"/>
      <c r="BB119" s="199"/>
      <c r="BC119" s="203"/>
      <c r="BD119" s="201"/>
      <c r="BE119" s="199"/>
      <c r="BF119" s="248"/>
      <c r="BG119" s="200" t="str">
        <f>T119</f>
        <v>/16</v>
      </c>
      <c r="BH119" s="199" t="str">
        <f>V119</f>
        <v>/16</v>
      </c>
      <c r="BI119" s="248"/>
      <c r="BJ119" s="438"/>
      <c r="BK119" s="439"/>
      <c r="BL119" s="440"/>
    </row>
    <row r="120" spans="1:65" s="16" customFormat="1" ht="45" customHeight="1" thickTop="1" thickBot="1" x14ac:dyDescent="0.5">
      <c r="P120" s="17"/>
      <c r="Q120" s="17"/>
      <c r="R120" s="17"/>
      <c r="S120" s="17"/>
      <c r="BG120" s="34"/>
      <c r="BH120" s="34"/>
      <c r="BI120" s="34"/>
    </row>
    <row r="121" spans="1:65" s="9" customFormat="1" ht="32.1" customHeight="1" thickTop="1" x14ac:dyDescent="0.45">
      <c r="A121" s="441" t="s">
        <v>74</v>
      </c>
      <c r="B121" s="442"/>
      <c r="C121" s="442"/>
      <c r="D121" s="442"/>
      <c r="E121" s="442"/>
      <c r="F121" s="442"/>
      <c r="G121" s="442"/>
      <c r="H121" s="442"/>
      <c r="I121" s="442"/>
      <c r="J121" s="442"/>
      <c r="K121" s="442"/>
      <c r="L121" s="442"/>
      <c r="M121" s="442"/>
      <c r="N121" s="442"/>
      <c r="O121" s="442"/>
      <c r="P121" s="442"/>
      <c r="Q121" s="442"/>
      <c r="R121" s="442"/>
      <c r="S121" s="443"/>
      <c r="T121" s="429">
        <f>T31+T64</f>
        <v>9104</v>
      </c>
      <c r="U121" s="444"/>
      <c r="V121" s="429">
        <f>V31+V64</f>
        <v>4680</v>
      </c>
      <c r="W121" s="428"/>
      <c r="X121" s="427">
        <f>X31+X64</f>
        <v>2116</v>
      </c>
      <c r="Y121" s="444"/>
      <c r="Z121" s="426">
        <f>Z31+Z64</f>
        <v>1360</v>
      </c>
      <c r="AA121" s="426"/>
      <c r="AB121" s="426">
        <f>AB31+AB64</f>
        <v>1106</v>
      </c>
      <c r="AC121" s="426"/>
      <c r="AD121" s="427">
        <f>AD31+AD64</f>
        <v>98</v>
      </c>
      <c r="AE121" s="428"/>
      <c r="AF121" s="204">
        <f t="shared" ref="AF121:BF121" si="83">AF31+AF64</f>
        <v>972</v>
      </c>
      <c r="AG121" s="205">
        <f t="shared" si="83"/>
        <v>522</v>
      </c>
      <c r="AH121" s="206">
        <f t="shared" si="83"/>
        <v>27</v>
      </c>
      <c r="AI121" s="207">
        <f t="shared" si="83"/>
        <v>1080</v>
      </c>
      <c r="AJ121" s="205">
        <f t="shared" si="83"/>
        <v>522</v>
      </c>
      <c r="AK121" s="206">
        <f t="shared" si="83"/>
        <v>30</v>
      </c>
      <c r="AL121" s="208">
        <f t="shared" si="83"/>
        <v>1044</v>
      </c>
      <c r="AM121" s="205">
        <f t="shared" si="83"/>
        <v>522</v>
      </c>
      <c r="AN121" s="209">
        <f t="shared" si="83"/>
        <v>29</v>
      </c>
      <c r="AO121" s="204">
        <f t="shared" si="83"/>
        <v>1008</v>
      </c>
      <c r="AP121" s="205">
        <f t="shared" si="83"/>
        <v>522</v>
      </c>
      <c r="AQ121" s="210">
        <f t="shared" si="83"/>
        <v>28</v>
      </c>
      <c r="AR121" s="204">
        <f t="shared" si="83"/>
        <v>976</v>
      </c>
      <c r="AS121" s="205">
        <f t="shared" si="83"/>
        <v>522</v>
      </c>
      <c r="AT121" s="206">
        <f t="shared" si="83"/>
        <v>27</v>
      </c>
      <c r="AU121" s="207">
        <f t="shared" si="83"/>
        <v>1002</v>
      </c>
      <c r="AV121" s="205">
        <f t="shared" si="83"/>
        <v>522</v>
      </c>
      <c r="AW121" s="206">
        <f t="shared" si="83"/>
        <v>28</v>
      </c>
      <c r="AX121" s="208">
        <f t="shared" si="83"/>
        <v>966</v>
      </c>
      <c r="AY121" s="205">
        <f t="shared" si="83"/>
        <v>504</v>
      </c>
      <c r="AZ121" s="209">
        <f t="shared" si="83"/>
        <v>27</v>
      </c>
      <c r="BA121" s="204">
        <f t="shared" si="83"/>
        <v>976</v>
      </c>
      <c r="BB121" s="205">
        <f t="shared" si="83"/>
        <v>522</v>
      </c>
      <c r="BC121" s="210">
        <f t="shared" si="83"/>
        <v>27</v>
      </c>
      <c r="BD121" s="204">
        <f t="shared" si="83"/>
        <v>1080</v>
      </c>
      <c r="BE121" s="205">
        <f t="shared" si="83"/>
        <v>522</v>
      </c>
      <c r="BF121" s="206">
        <f t="shared" si="83"/>
        <v>31</v>
      </c>
      <c r="BG121" s="211"/>
      <c r="BH121" s="34"/>
      <c r="BI121" s="212"/>
      <c r="BJ121" s="429">
        <f>AH121+AK121+AN121+AQ121+AT121+AW121+AZ121+BC121+BF121+BI121</f>
        <v>254</v>
      </c>
      <c r="BK121" s="430"/>
      <c r="BL121" s="428"/>
    </row>
    <row r="122" spans="1:65" s="9" customFormat="1" ht="32.1" customHeight="1" x14ac:dyDescent="0.3">
      <c r="A122" s="419" t="s">
        <v>43</v>
      </c>
      <c r="B122" s="420"/>
      <c r="C122" s="420"/>
      <c r="D122" s="420"/>
      <c r="E122" s="420"/>
      <c r="F122" s="420"/>
      <c r="G122" s="420"/>
      <c r="H122" s="420"/>
      <c r="I122" s="420"/>
      <c r="J122" s="420"/>
      <c r="K122" s="420"/>
      <c r="L122" s="420"/>
      <c r="M122" s="420"/>
      <c r="N122" s="420"/>
      <c r="O122" s="420"/>
      <c r="P122" s="420"/>
      <c r="Q122" s="420"/>
      <c r="R122" s="420"/>
      <c r="S122" s="421"/>
      <c r="T122" s="423">
        <f>AF121+AI121+AL121+AO121+AR121+AU121+BD121+AX121+BA121</f>
        <v>9104</v>
      </c>
      <c r="U122" s="431"/>
      <c r="V122" s="423">
        <f>AG121+AJ121+AM121+AP121+AS121+AV121+BE121+AY121+BB121</f>
        <v>4680</v>
      </c>
      <c r="W122" s="425"/>
      <c r="X122" s="432"/>
      <c r="Y122" s="431"/>
      <c r="Z122" s="433"/>
      <c r="AA122" s="433"/>
      <c r="AB122" s="433"/>
      <c r="AC122" s="433"/>
      <c r="AD122" s="432"/>
      <c r="AE122" s="425"/>
      <c r="AF122" s="79">
        <f>AF121/(AF29+3)</f>
        <v>46.285714285714285</v>
      </c>
      <c r="AG122" s="80">
        <f>AG121/AF29</f>
        <v>29</v>
      </c>
      <c r="AH122" s="79"/>
      <c r="AI122" s="81">
        <f>AI121/(AI29+3)</f>
        <v>51.428571428571431</v>
      </c>
      <c r="AJ122" s="80">
        <f>AJ121/AI29</f>
        <v>29</v>
      </c>
      <c r="AK122" s="79">
        <f>AH121+AK121+R130</f>
        <v>60</v>
      </c>
      <c r="AL122" s="82">
        <f>AL121/(AL29+3)</f>
        <v>49.714285714285715</v>
      </c>
      <c r="AM122" s="80">
        <f>AM121/AL29</f>
        <v>29</v>
      </c>
      <c r="AN122" s="83"/>
      <c r="AO122" s="79">
        <f>AO121/(AO29+3)</f>
        <v>48</v>
      </c>
      <c r="AP122" s="80">
        <f>AP121/AO29</f>
        <v>29</v>
      </c>
      <c r="AQ122" s="84">
        <f>AN121+AQ121+R131</f>
        <v>60</v>
      </c>
      <c r="AR122" s="79">
        <f>AR121/(AR29+3)</f>
        <v>46.476190476190474</v>
      </c>
      <c r="AS122" s="80">
        <f>AS121/AR29</f>
        <v>29</v>
      </c>
      <c r="AT122" s="79"/>
      <c r="AU122" s="81">
        <f>AU121/(AU29+3)</f>
        <v>47.714285714285715</v>
      </c>
      <c r="AV122" s="80">
        <f>AV121/AU29</f>
        <v>29</v>
      </c>
      <c r="AW122" s="79">
        <f>AT121+AW121+R132</f>
        <v>60</v>
      </c>
      <c r="AX122" s="82">
        <f>AX121/(AX29+3)</f>
        <v>46</v>
      </c>
      <c r="AY122" s="80">
        <f>AY121/AX29</f>
        <v>28</v>
      </c>
      <c r="AZ122" s="83"/>
      <c r="BA122" s="79">
        <f>BA121/(BA29+3)</f>
        <v>46.476190476190474</v>
      </c>
      <c r="BB122" s="80">
        <f>BB121/BA29</f>
        <v>29</v>
      </c>
      <c r="BC122" s="84">
        <f>AZ121+BC121+AM130</f>
        <v>60</v>
      </c>
      <c r="BD122" s="79">
        <f>BD121/(BD29+2)</f>
        <v>54</v>
      </c>
      <c r="BE122" s="80">
        <f>BE121/BD29</f>
        <v>29</v>
      </c>
      <c r="BF122" s="79"/>
      <c r="BG122" s="85"/>
      <c r="BH122" s="86"/>
      <c r="BI122" s="87">
        <f>BF121+AM131+AZ130</f>
        <v>60</v>
      </c>
      <c r="BJ122" s="423">
        <f>AK122+AQ122+AW122+BC122+BI122</f>
        <v>300</v>
      </c>
      <c r="BK122" s="424"/>
      <c r="BL122" s="425"/>
    </row>
    <row r="123" spans="1:65" s="9" customFormat="1" ht="32.1" customHeight="1" x14ac:dyDescent="0.3">
      <c r="A123" s="419" t="s">
        <v>44</v>
      </c>
      <c r="B123" s="420"/>
      <c r="C123" s="420"/>
      <c r="D123" s="420"/>
      <c r="E123" s="420"/>
      <c r="F123" s="420"/>
      <c r="G123" s="420"/>
      <c r="H123" s="420"/>
      <c r="I123" s="420"/>
      <c r="J123" s="420"/>
      <c r="K123" s="420"/>
      <c r="L123" s="420"/>
      <c r="M123" s="420"/>
      <c r="N123" s="420"/>
      <c r="O123" s="420"/>
      <c r="P123" s="420"/>
      <c r="Q123" s="420"/>
      <c r="R123" s="420"/>
      <c r="S123" s="421"/>
      <c r="T123" s="405">
        <f>SUM(AF123:BF123)</f>
        <v>4</v>
      </c>
      <c r="U123" s="410"/>
      <c r="V123" s="405"/>
      <c r="W123" s="409"/>
      <c r="X123" s="408"/>
      <c r="Y123" s="410"/>
      <c r="Z123" s="422"/>
      <c r="AA123" s="422"/>
      <c r="AB123" s="422"/>
      <c r="AC123" s="422"/>
      <c r="AD123" s="408"/>
      <c r="AE123" s="409"/>
      <c r="AF123" s="408">
        <f>COUNTIF(AF31:AF119,40)+COUNTIF(AF31:AF119,60)</f>
        <v>0</v>
      </c>
      <c r="AG123" s="406"/>
      <c r="AH123" s="410"/>
      <c r="AI123" s="418">
        <f>COUNTIF(AI31:AI119,40)+COUNTIF(AI31:AI119,60)</f>
        <v>0</v>
      </c>
      <c r="AJ123" s="406"/>
      <c r="AK123" s="410"/>
      <c r="AL123" s="405">
        <f>COUNTIF(AL31:AL119,40)+COUNTIF(AL31:AL119,60)</f>
        <v>0</v>
      </c>
      <c r="AM123" s="406"/>
      <c r="AN123" s="407"/>
      <c r="AO123" s="408">
        <f>COUNTIF(AO31:AO119,40)+COUNTIF(AO31:AO119,60)</f>
        <v>0</v>
      </c>
      <c r="AP123" s="406"/>
      <c r="AQ123" s="409"/>
      <c r="AR123" s="408">
        <f>COUNTIF(AR31:AR119,40)+COUNTIF(AR31:AR119,60)</f>
        <v>1</v>
      </c>
      <c r="AS123" s="406"/>
      <c r="AT123" s="410"/>
      <c r="AU123" s="418">
        <f>COUNTIF(AU31:AU119,40)+COUNTIF(AU31:AU119,60)</f>
        <v>0</v>
      </c>
      <c r="AV123" s="406"/>
      <c r="AW123" s="410"/>
      <c r="AX123" s="405">
        <f>COUNTIF(AX31:AX119,40)+COUNTIF(AX31:AX119,60)</f>
        <v>0</v>
      </c>
      <c r="AY123" s="406"/>
      <c r="AZ123" s="407"/>
      <c r="BA123" s="408">
        <f>COUNTIF(BA31:BA119,40)+COUNTIF(BA31:BA119,60)</f>
        <v>1</v>
      </c>
      <c r="BB123" s="406"/>
      <c r="BC123" s="409"/>
      <c r="BD123" s="408">
        <f>COUNTIF(BD31:BD119,40)+COUNTIF(BD31:BD119,60)</f>
        <v>2</v>
      </c>
      <c r="BE123" s="406"/>
      <c r="BF123" s="410"/>
      <c r="BG123" s="66"/>
      <c r="BH123" s="67"/>
      <c r="BI123" s="68"/>
      <c r="BJ123" s="411"/>
      <c r="BK123" s="412"/>
      <c r="BL123" s="413"/>
    </row>
    <row r="124" spans="1:65" s="9" customFormat="1" ht="32.1" customHeight="1" x14ac:dyDescent="0.3">
      <c r="A124" s="419" t="s">
        <v>45</v>
      </c>
      <c r="B124" s="420"/>
      <c r="C124" s="420"/>
      <c r="D124" s="420"/>
      <c r="E124" s="420"/>
      <c r="F124" s="420"/>
      <c r="G124" s="420"/>
      <c r="H124" s="420"/>
      <c r="I124" s="420"/>
      <c r="J124" s="420"/>
      <c r="K124" s="420"/>
      <c r="L124" s="420"/>
      <c r="M124" s="420"/>
      <c r="N124" s="420"/>
      <c r="O124" s="420"/>
      <c r="P124" s="420"/>
      <c r="Q124" s="420"/>
      <c r="R124" s="420"/>
      <c r="S124" s="421"/>
      <c r="T124" s="405">
        <f>SUM(AF124:BF124)</f>
        <v>2</v>
      </c>
      <c r="U124" s="410"/>
      <c r="V124" s="405"/>
      <c r="W124" s="409"/>
      <c r="X124" s="408"/>
      <c r="Y124" s="410"/>
      <c r="Z124" s="422"/>
      <c r="AA124" s="422"/>
      <c r="AB124" s="422"/>
      <c r="AC124" s="422"/>
      <c r="AD124" s="408"/>
      <c r="AE124" s="409"/>
      <c r="AF124" s="408">
        <f>COUNTIF(AF31:AF119,30)</f>
        <v>0</v>
      </c>
      <c r="AG124" s="406"/>
      <c r="AH124" s="410"/>
      <c r="AI124" s="418">
        <f>COUNTIF(AI31:AI119,30)</f>
        <v>0</v>
      </c>
      <c r="AJ124" s="406"/>
      <c r="AK124" s="410"/>
      <c r="AL124" s="405">
        <f>COUNTIF(AL31:AL119,30)</f>
        <v>0</v>
      </c>
      <c r="AM124" s="406"/>
      <c r="AN124" s="407"/>
      <c r="AO124" s="408">
        <f>COUNTIF(AO31:AO119,30)</f>
        <v>0</v>
      </c>
      <c r="AP124" s="406"/>
      <c r="AQ124" s="409"/>
      <c r="AR124" s="408">
        <f>COUNTIF(AR31:AR119,30)</f>
        <v>0</v>
      </c>
      <c r="AS124" s="406"/>
      <c r="AT124" s="410"/>
      <c r="AU124" s="418">
        <f>COUNTIF(AU31:AU119,30)</f>
        <v>1</v>
      </c>
      <c r="AV124" s="406"/>
      <c r="AW124" s="410"/>
      <c r="AX124" s="405">
        <f>COUNTIF(AX31:AX119,30)</f>
        <v>1</v>
      </c>
      <c r="AY124" s="406"/>
      <c r="AZ124" s="407"/>
      <c r="BA124" s="408">
        <f>COUNTIF(BA31:BA119,30)</f>
        <v>0</v>
      </c>
      <c r="BB124" s="406"/>
      <c r="BC124" s="409"/>
      <c r="BD124" s="408">
        <f>COUNTIF(BD31:BD119,30)</f>
        <v>0</v>
      </c>
      <c r="BE124" s="406"/>
      <c r="BF124" s="410"/>
      <c r="BG124" s="66"/>
      <c r="BH124" s="67"/>
      <c r="BI124" s="68"/>
      <c r="BJ124" s="411"/>
      <c r="BK124" s="412"/>
      <c r="BL124" s="413"/>
    </row>
    <row r="125" spans="1:65" s="9" customFormat="1" ht="32.1" customHeight="1" x14ac:dyDescent="0.3">
      <c r="A125" s="419" t="s">
        <v>46</v>
      </c>
      <c r="B125" s="420"/>
      <c r="C125" s="420"/>
      <c r="D125" s="420"/>
      <c r="E125" s="420"/>
      <c r="F125" s="420"/>
      <c r="G125" s="420"/>
      <c r="H125" s="420"/>
      <c r="I125" s="420"/>
      <c r="J125" s="420"/>
      <c r="K125" s="420"/>
      <c r="L125" s="420"/>
      <c r="M125" s="420"/>
      <c r="N125" s="420"/>
      <c r="O125" s="420"/>
      <c r="P125" s="420"/>
      <c r="Q125" s="420"/>
      <c r="R125" s="420"/>
      <c r="S125" s="421"/>
      <c r="T125" s="405">
        <f>SUM(AF125:BF125)</f>
        <v>39</v>
      </c>
      <c r="U125" s="410"/>
      <c r="V125" s="405"/>
      <c r="W125" s="409"/>
      <c r="X125" s="408"/>
      <c r="Y125" s="410"/>
      <c r="Z125" s="422"/>
      <c r="AA125" s="422"/>
      <c r="AB125" s="422"/>
      <c r="AC125" s="422"/>
      <c r="AD125" s="408"/>
      <c r="AE125" s="409"/>
      <c r="AF125" s="408">
        <f>COUNTIF(P31:Q119,1)</f>
        <v>4</v>
      </c>
      <c r="AG125" s="406"/>
      <c r="AH125" s="410"/>
      <c r="AI125" s="418">
        <f>COUNTIF(P31:Q119,2)</f>
        <v>4</v>
      </c>
      <c r="AJ125" s="406"/>
      <c r="AK125" s="410"/>
      <c r="AL125" s="405">
        <f>COUNTIF(P31:Q119,3)</f>
        <v>5</v>
      </c>
      <c r="AM125" s="406"/>
      <c r="AN125" s="407"/>
      <c r="AO125" s="408">
        <f>COUNTIF(P31:Q119,4)</f>
        <v>5</v>
      </c>
      <c r="AP125" s="406"/>
      <c r="AQ125" s="409"/>
      <c r="AR125" s="408">
        <f>COUNTIF(P31:Q119,5)</f>
        <v>5</v>
      </c>
      <c r="AS125" s="406"/>
      <c r="AT125" s="410"/>
      <c r="AU125" s="418">
        <f>COUNTIF(P31:Q119,6)</f>
        <v>5</v>
      </c>
      <c r="AV125" s="406"/>
      <c r="AW125" s="410"/>
      <c r="AX125" s="405">
        <f>COUNTIF(P31:Q119,7)</f>
        <v>4</v>
      </c>
      <c r="AY125" s="406"/>
      <c r="AZ125" s="407"/>
      <c r="BA125" s="408">
        <f>COUNTIF(P31:Q119,8)</f>
        <v>4</v>
      </c>
      <c r="BB125" s="406"/>
      <c r="BC125" s="409"/>
      <c r="BD125" s="408">
        <f>COUNTIF(P31:Q119,9)</f>
        <v>3</v>
      </c>
      <c r="BE125" s="406"/>
      <c r="BF125" s="410"/>
      <c r="BG125" s="66"/>
      <c r="BH125" s="67"/>
      <c r="BI125" s="68"/>
      <c r="BJ125" s="411"/>
      <c r="BK125" s="412"/>
      <c r="BL125" s="413"/>
    </row>
    <row r="126" spans="1:65" s="21" customFormat="1" ht="32.1" customHeight="1" thickBot="1" x14ac:dyDescent="0.4">
      <c r="A126" s="414" t="s">
        <v>47</v>
      </c>
      <c r="B126" s="415"/>
      <c r="C126" s="415"/>
      <c r="D126" s="415"/>
      <c r="E126" s="415"/>
      <c r="F126" s="415"/>
      <c r="G126" s="415"/>
      <c r="H126" s="415"/>
      <c r="I126" s="415"/>
      <c r="J126" s="415"/>
      <c r="K126" s="415"/>
      <c r="L126" s="415"/>
      <c r="M126" s="415"/>
      <c r="N126" s="415"/>
      <c r="O126" s="415"/>
      <c r="P126" s="415"/>
      <c r="Q126" s="415"/>
      <c r="R126" s="415"/>
      <c r="S126" s="416"/>
      <c r="T126" s="392">
        <f>SUM(AF126:BF126)</f>
        <v>29</v>
      </c>
      <c r="U126" s="391"/>
      <c r="V126" s="392"/>
      <c r="W126" s="395"/>
      <c r="X126" s="394"/>
      <c r="Y126" s="391"/>
      <c r="Z126" s="417"/>
      <c r="AA126" s="417"/>
      <c r="AB126" s="417"/>
      <c r="AC126" s="417"/>
      <c r="AD126" s="394"/>
      <c r="AE126" s="395"/>
      <c r="AF126" s="394">
        <f>COUNTIF(R31:S119,1)</f>
        <v>2</v>
      </c>
      <c r="AG126" s="390"/>
      <c r="AH126" s="391"/>
      <c r="AI126" s="389">
        <f>COUNTIF(R31:S119,2)</f>
        <v>3</v>
      </c>
      <c r="AJ126" s="390"/>
      <c r="AK126" s="391"/>
      <c r="AL126" s="392">
        <f>COUNTIF(R31:S119,3)</f>
        <v>3</v>
      </c>
      <c r="AM126" s="390"/>
      <c r="AN126" s="393"/>
      <c r="AO126" s="394">
        <f>COUNTIF(R31:S119,4)</f>
        <v>3</v>
      </c>
      <c r="AP126" s="390"/>
      <c r="AQ126" s="395"/>
      <c r="AR126" s="394">
        <f>COUNTIF(R31:S119,5)</f>
        <v>3</v>
      </c>
      <c r="AS126" s="390"/>
      <c r="AT126" s="391"/>
      <c r="AU126" s="389">
        <f>COUNTIF(R31:S119,6)</f>
        <v>4</v>
      </c>
      <c r="AV126" s="390"/>
      <c r="AW126" s="391"/>
      <c r="AX126" s="392">
        <f>COUNTIF(R31:S119,7)</f>
        <v>3</v>
      </c>
      <c r="AY126" s="390"/>
      <c r="AZ126" s="393"/>
      <c r="BA126" s="394">
        <f>COUNTIF(R31:S119,8)</f>
        <v>4</v>
      </c>
      <c r="BB126" s="390"/>
      <c r="BC126" s="395"/>
      <c r="BD126" s="394">
        <f>COUNTIF(R31:S119,9)</f>
        <v>4</v>
      </c>
      <c r="BE126" s="390"/>
      <c r="BF126" s="391"/>
      <c r="BG126" s="63"/>
      <c r="BH126" s="64"/>
      <c r="BI126" s="65"/>
      <c r="BJ126" s="396"/>
      <c r="BK126" s="397"/>
      <c r="BL126" s="398"/>
      <c r="BM126" s="9"/>
    </row>
    <row r="127" spans="1:65" s="28" customFormat="1" ht="45" customHeight="1" thickTop="1" thickBot="1" x14ac:dyDescent="0.5">
      <c r="A127" s="11"/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  <c r="AE127" s="11"/>
      <c r="AF127" s="11"/>
      <c r="AG127" s="11"/>
      <c r="AH127" s="11"/>
      <c r="AI127" s="11"/>
      <c r="AJ127" s="11"/>
      <c r="AK127" s="11"/>
      <c r="AL127" s="11"/>
      <c r="AM127" s="11"/>
      <c r="AN127" s="11"/>
      <c r="AO127" s="11"/>
      <c r="AP127" s="11"/>
      <c r="AQ127" s="11"/>
      <c r="AR127" s="11"/>
      <c r="AS127" s="11"/>
      <c r="AT127" s="11"/>
      <c r="AU127" s="11"/>
      <c r="AV127" s="11"/>
      <c r="AW127" s="11"/>
      <c r="AX127" s="11"/>
      <c r="AY127" s="11"/>
      <c r="AZ127" s="11"/>
      <c r="BA127" s="11"/>
      <c r="BB127" s="11"/>
      <c r="BC127" s="11"/>
      <c r="BD127" s="11"/>
      <c r="BE127" s="11"/>
      <c r="BF127" s="11"/>
      <c r="BG127" s="11"/>
      <c r="BH127" s="11"/>
      <c r="BI127" s="11"/>
      <c r="BJ127" s="11"/>
      <c r="BK127" s="11"/>
    </row>
    <row r="128" spans="1:65" s="10" customFormat="1" ht="32.1" customHeight="1" thickTop="1" thickBot="1" x14ac:dyDescent="0.45">
      <c r="A128" s="399" t="s">
        <v>106</v>
      </c>
      <c r="B128" s="400"/>
      <c r="C128" s="400"/>
      <c r="D128" s="400"/>
      <c r="E128" s="400"/>
      <c r="F128" s="400"/>
      <c r="G128" s="400"/>
      <c r="H128" s="400"/>
      <c r="I128" s="400"/>
      <c r="J128" s="400"/>
      <c r="K128" s="400"/>
      <c r="L128" s="400"/>
      <c r="M128" s="400"/>
      <c r="N128" s="400"/>
      <c r="O128" s="400"/>
      <c r="P128" s="400"/>
      <c r="Q128" s="400"/>
      <c r="R128" s="400"/>
      <c r="S128" s="400"/>
      <c r="T128" s="400"/>
      <c r="U128" s="400"/>
      <c r="V128" s="401"/>
      <c r="W128" s="399" t="s">
        <v>107</v>
      </c>
      <c r="X128" s="400"/>
      <c r="Y128" s="400"/>
      <c r="Z128" s="400"/>
      <c r="AA128" s="400"/>
      <c r="AB128" s="400"/>
      <c r="AC128" s="400"/>
      <c r="AD128" s="400"/>
      <c r="AE128" s="400"/>
      <c r="AF128" s="400"/>
      <c r="AG128" s="400"/>
      <c r="AH128" s="400"/>
      <c r="AI128" s="400"/>
      <c r="AJ128" s="400"/>
      <c r="AK128" s="400"/>
      <c r="AL128" s="400"/>
      <c r="AM128" s="400"/>
      <c r="AN128" s="400"/>
      <c r="AO128" s="400"/>
      <c r="AP128" s="400"/>
      <c r="AQ128" s="402"/>
      <c r="AR128" s="399" t="s">
        <v>349</v>
      </c>
      <c r="AS128" s="400"/>
      <c r="AT128" s="400"/>
      <c r="AU128" s="400"/>
      <c r="AV128" s="400"/>
      <c r="AW128" s="400"/>
      <c r="AX128" s="400"/>
      <c r="AY128" s="400"/>
      <c r="AZ128" s="400"/>
      <c r="BA128" s="400"/>
      <c r="BB128" s="400"/>
      <c r="BC128" s="402"/>
      <c r="BD128" s="403" t="s">
        <v>108</v>
      </c>
      <c r="BE128" s="403"/>
      <c r="BF128" s="403"/>
      <c r="BG128" s="403"/>
      <c r="BH128" s="403"/>
      <c r="BI128" s="403"/>
      <c r="BJ128" s="403"/>
      <c r="BK128" s="403"/>
      <c r="BL128" s="404"/>
    </row>
    <row r="129" spans="1:64" s="10" customFormat="1" ht="32.1" customHeight="1" thickTop="1" thickBot="1" x14ac:dyDescent="0.45">
      <c r="A129" s="360" t="s">
        <v>59</v>
      </c>
      <c r="B129" s="361"/>
      <c r="C129" s="361"/>
      <c r="D129" s="361"/>
      <c r="E129" s="361"/>
      <c r="F129" s="361"/>
      <c r="G129" s="361"/>
      <c r="H129" s="361"/>
      <c r="I129" s="361"/>
      <c r="J129" s="361"/>
      <c r="K129" s="362"/>
      <c r="L129" s="387" t="s">
        <v>60</v>
      </c>
      <c r="M129" s="387"/>
      <c r="N129" s="387"/>
      <c r="O129" s="384" t="s">
        <v>61</v>
      </c>
      <c r="P129" s="384"/>
      <c r="Q129" s="384"/>
      <c r="R129" s="375" t="s">
        <v>62</v>
      </c>
      <c r="S129" s="376"/>
      <c r="T129" s="376"/>
      <c r="U129" s="376"/>
      <c r="V129" s="377"/>
      <c r="W129" s="355" t="s">
        <v>59</v>
      </c>
      <c r="X129" s="356"/>
      <c r="Y129" s="356"/>
      <c r="Z129" s="356"/>
      <c r="AA129" s="356"/>
      <c r="AB129" s="356"/>
      <c r="AC129" s="356"/>
      <c r="AD129" s="356"/>
      <c r="AE129" s="356"/>
      <c r="AF129" s="357"/>
      <c r="AG129" s="358" t="s">
        <v>60</v>
      </c>
      <c r="AH129" s="358"/>
      <c r="AI129" s="358"/>
      <c r="AJ129" s="331" t="s">
        <v>61</v>
      </c>
      <c r="AK129" s="331"/>
      <c r="AL129" s="331"/>
      <c r="AM129" s="332" t="s">
        <v>62</v>
      </c>
      <c r="AN129" s="333"/>
      <c r="AO129" s="333"/>
      <c r="AP129" s="333"/>
      <c r="AQ129" s="334"/>
      <c r="AR129" s="335" t="s">
        <v>60</v>
      </c>
      <c r="AS129" s="336"/>
      <c r="AT129" s="336"/>
      <c r="AU129" s="336"/>
      <c r="AV129" s="336" t="s">
        <v>61</v>
      </c>
      <c r="AW129" s="336"/>
      <c r="AX129" s="336"/>
      <c r="AY129" s="336"/>
      <c r="AZ129" s="337" t="s">
        <v>62</v>
      </c>
      <c r="BA129" s="337"/>
      <c r="BB129" s="337"/>
      <c r="BC129" s="338"/>
      <c r="BD129" s="339" t="s">
        <v>350</v>
      </c>
      <c r="BE129" s="340"/>
      <c r="BF129" s="340"/>
      <c r="BG129" s="340"/>
      <c r="BH129" s="340"/>
      <c r="BI129" s="340"/>
      <c r="BJ129" s="340"/>
      <c r="BK129" s="340"/>
      <c r="BL129" s="341"/>
    </row>
    <row r="130" spans="1:64" s="10" customFormat="1" ht="32.1" customHeight="1" thickTop="1" x14ac:dyDescent="0.4">
      <c r="A130" s="363" t="s">
        <v>314</v>
      </c>
      <c r="B130" s="364"/>
      <c r="C130" s="364"/>
      <c r="D130" s="364"/>
      <c r="E130" s="364"/>
      <c r="F130" s="364"/>
      <c r="G130" s="364"/>
      <c r="H130" s="364"/>
      <c r="I130" s="364"/>
      <c r="J130" s="364"/>
      <c r="K130" s="365"/>
      <c r="L130" s="388">
        <v>2</v>
      </c>
      <c r="M130" s="388"/>
      <c r="N130" s="388"/>
      <c r="O130" s="385">
        <v>2</v>
      </c>
      <c r="P130" s="385"/>
      <c r="Q130" s="385"/>
      <c r="R130" s="378">
        <f>O130*54/36</f>
        <v>3</v>
      </c>
      <c r="S130" s="379"/>
      <c r="T130" s="379"/>
      <c r="U130" s="379"/>
      <c r="V130" s="380"/>
      <c r="W130" s="327" t="s">
        <v>316</v>
      </c>
      <c r="X130" s="328"/>
      <c r="Y130" s="328"/>
      <c r="Z130" s="328"/>
      <c r="AA130" s="328"/>
      <c r="AB130" s="328"/>
      <c r="AC130" s="328"/>
      <c r="AD130" s="328"/>
      <c r="AE130" s="328"/>
      <c r="AF130" s="329"/>
      <c r="AG130" s="330">
        <v>8</v>
      </c>
      <c r="AH130" s="330"/>
      <c r="AI130" s="330"/>
      <c r="AJ130" s="330">
        <v>4</v>
      </c>
      <c r="AK130" s="330"/>
      <c r="AL130" s="330"/>
      <c r="AM130" s="348">
        <f>AJ130*54/36</f>
        <v>6</v>
      </c>
      <c r="AN130" s="349"/>
      <c r="AO130" s="349"/>
      <c r="AP130" s="349"/>
      <c r="AQ130" s="350"/>
      <c r="AR130" s="351" t="s">
        <v>331</v>
      </c>
      <c r="AS130" s="352"/>
      <c r="AT130" s="352"/>
      <c r="AU130" s="352"/>
      <c r="AV130" s="352" t="s">
        <v>392</v>
      </c>
      <c r="AW130" s="352"/>
      <c r="AX130" s="352"/>
      <c r="AY130" s="352"/>
      <c r="AZ130" s="313">
        <f>AV130*54/36</f>
        <v>18</v>
      </c>
      <c r="BA130" s="313"/>
      <c r="BB130" s="313"/>
      <c r="BC130" s="314"/>
      <c r="BD130" s="342"/>
      <c r="BE130" s="343"/>
      <c r="BF130" s="343"/>
      <c r="BG130" s="343"/>
      <c r="BH130" s="343"/>
      <c r="BI130" s="343"/>
      <c r="BJ130" s="343"/>
      <c r="BK130" s="343"/>
      <c r="BL130" s="344"/>
    </row>
    <row r="131" spans="1:64" s="10" customFormat="1" ht="32.1" customHeight="1" x14ac:dyDescent="0.4">
      <c r="A131" s="366" t="s">
        <v>328</v>
      </c>
      <c r="B131" s="367"/>
      <c r="C131" s="367"/>
      <c r="D131" s="367"/>
      <c r="E131" s="367"/>
      <c r="F131" s="367"/>
      <c r="G131" s="367"/>
      <c r="H131" s="367"/>
      <c r="I131" s="367"/>
      <c r="J131" s="367"/>
      <c r="K131" s="368"/>
      <c r="L131" s="386">
        <v>4</v>
      </c>
      <c r="M131" s="386"/>
      <c r="N131" s="386"/>
      <c r="O131" s="386">
        <v>2</v>
      </c>
      <c r="P131" s="386"/>
      <c r="Q131" s="386"/>
      <c r="R131" s="381">
        <f>O131*54/36</f>
        <v>3</v>
      </c>
      <c r="S131" s="382"/>
      <c r="T131" s="382"/>
      <c r="U131" s="382"/>
      <c r="V131" s="383"/>
      <c r="W131" s="317" t="s">
        <v>317</v>
      </c>
      <c r="X131" s="318"/>
      <c r="Y131" s="318"/>
      <c r="Z131" s="318"/>
      <c r="AA131" s="318"/>
      <c r="AB131" s="318"/>
      <c r="AC131" s="318"/>
      <c r="AD131" s="318"/>
      <c r="AE131" s="318"/>
      <c r="AF131" s="318"/>
      <c r="AG131" s="321">
        <v>10</v>
      </c>
      <c r="AH131" s="321"/>
      <c r="AI131" s="321"/>
      <c r="AJ131" s="321">
        <v>7</v>
      </c>
      <c r="AK131" s="321"/>
      <c r="AL131" s="321"/>
      <c r="AM131" s="323">
        <v>11</v>
      </c>
      <c r="AN131" s="323"/>
      <c r="AO131" s="323"/>
      <c r="AP131" s="323"/>
      <c r="AQ131" s="324"/>
      <c r="AR131" s="351"/>
      <c r="AS131" s="352"/>
      <c r="AT131" s="352"/>
      <c r="AU131" s="352"/>
      <c r="AV131" s="352"/>
      <c r="AW131" s="352"/>
      <c r="AX131" s="352"/>
      <c r="AY131" s="352"/>
      <c r="AZ131" s="313"/>
      <c r="BA131" s="313"/>
      <c r="BB131" s="313"/>
      <c r="BC131" s="314"/>
      <c r="BD131" s="342"/>
      <c r="BE131" s="343"/>
      <c r="BF131" s="343"/>
      <c r="BG131" s="343"/>
      <c r="BH131" s="343"/>
      <c r="BI131" s="343"/>
      <c r="BJ131" s="343"/>
      <c r="BK131" s="343"/>
      <c r="BL131" s="344"/>
    </row>
    <row r="132" spans="1:64" s="10" customFormat="1" ht="32.1" customHeight="1" thickBot="1" x14ac:dyDescent="0.45">
      <c r="A132" s="369" t="s">
        <v>315</v>
      </c>
      <c r="B132" s="370"/>
      <c r="C132" s="370"/>
      <c r="D132" s="370"/>
      <c r="E132" s="370"/>
      <c r="F132" s="370"/>
      <c r="G132" s="370"/>
      <c r="H132" s="370"/>
      <c r="I132" s="370"/>
      <c r="J132" s="370"/>
      <c r="K132" s="371"/>
      <c r="L132" s="354" t="s">
        <v>351</v>
      </c>
      <c r="M132" s="354"/>
      <c r="N132" s="354"/>
      <c r="O132" s="315">
        <v>4</v>
      </c>
      <c r="P132" s="315"/>
      <c r="Q132" s="315"/>
      <c r="R132" s="372">
        <v>5</v>
      </c>
      <c r="S132" s="373"/>
      <c r="T132" s="373"/>
      <c r="U132" s="373"/>
      <c r="V132" s="374"/>
      <c r="W132" s="319"/>
      <c r="X132" s="320"/>
      <c r="Y132" s="320"/>
      <c r="Z132" s="320"/>
      <c r="AA132" s="320"/>
      <c r="AB132" s="320"/>
      <c r="AC132" s="320"/>
      <c r="AD132" s="320"/>
      <c r="AE132" s="320"/>
      <c r="AF132" s="320"/>
      <c r="AG132" s="322"/>
      <c r="AH132" s="322"/>
      <c r="AI132" s="322"/>
      <c r="AJ132" s="322"/>
      <c r="AK132" s="322"/>
      <c r="AL132" s="322"/>
      <c r="AM132" s="325"/>
      <c r="AN132" s="325"/>
      <c r="AO132" s="325"/>
      <c r="AP132" s="325"/>
      <c r="AQ132" s="326"/>
      <c r="AR132" s="353"/>
      <c r="AS132" s="354"/>
      <c r="AT132" s="354"/>
      <c r="AU132" s="354"/>
      <c r="AV132" s="354"/>
      <c r="AW132" s="354"/>
      <c r="AX132" s="354"/>
      <c r="AY132" s="354"/>
      <c r="AZ132" s="315"/>
      <c r="BA132" s="315"/>
      <c r="BB132" s="315"/>
      <c r="BC132" s="316"/>
      <c r="BD132" s="345"/>
      <c r="BE132" s="346"/>
      <c r="BF132" s="346"/>
      <c r="BG132" s="346"/>
      <c r="BH132" s="346"/>
      <c r="BI132" s="346"/>
      <c r="BJ132" s="346"/>
      <c r="BK132" s="346"/>
      <c r="BL132" s="347"/>
    </row>
    <row r="133" spans="1:64" s="10" customFormat="1" ht="45" customHeight="1" thickTop="1" x14ac:dyDescent="0.4"/>
    <row r="134" spans="1:64" s="1" customFormat="1" ht="32.1" customHeight="1" thickBot="1" x14ac:dyDescent="0.45">
      <c r="A134" s="359" t="s">
        <v>109</v>
      </c>
      <c r="B134" s="359"/>
      <c r="C134" s="359"/>
      <c r="D134" s="359"/>
      <c r="E134" s="359"/>
      <c r="F134" s="359"/>
      <c r="G134" s="359"/>
      <c r="H134" s="359"/>
      <c r="I134" s="359"/>
      <c r="J134" s="359"/>
      <c r="K134" s="359"/>
      <c r="L134" s="359"/>
      <c r="M134" s="359"/>
      <c r="N134" s="359"/>
      <c r="O134" s="359"/>
      <c r="P134" s="359"/>
      <c r="Q134" s="359"/>
      <c r="R134" s="359"/>
      <c r="S134" s="359"/>
      <c r="T134" s="359"/>
      <c r="U134" s="359"/>
      <c r="V134" s="359"/>
      <c r="W134" s="359"/>
      <c r="X134" s="359"/>
      <c r="Y134" s="359"/>
      <c r="Z134" s="359"/>
      <c r="AA134" s="359"/>
      <c r="AB134" s="359"/>
      <c r="AC134" s="359"/>
      <c r="AD134" s="359"/>
      <c r="AE134" s="359"/>
      <c r="AF134" s="359"/>
      <c r="AG134" s="359"/>
      <c r="AH134" s="359"/>
      <c r="AI134" s="359"/>
      <c r="AJ134" s="359"/>
      <c r="AK134" s="359"/>
      <c r="AL134" s="359"/>
      <c r="AM134" s="359"/>
      <c r="AN134" s="359"/>
      <c r="AO134" s="359"/>
      <c r="AP134" s="359"/>
      <c r="AQ134" s="359"/>
      <c r="AR134" s="359"/>
      <c r="AS134" s="359"/>
      <c r="AT134" s="359"/>
      <c r="AU134" s="359"/>
      <c r="AV134" s="359"/>
      <c r="AW134" s="359"/>
      <c r="AX134" s="359"/>
      <c r="AY134" s="359"/>
      <c r="AZ134" s="359"/>
      <c r="BA134" s="359"/>
      <c r="BB134" s="359"/>
      <c r="BC134" s="359"/>
      <c r="BD134" s="359"/>
      <c r="BE134" s="359"/>
      <c r="BF134" s="359"/>
      <c r="BG134" s="359"/>
      <c r="BH134" s="359"/>
      <c r="BI134" s="359"/>
      <c r="BJ134" s="359"/>
      <c r="BK134" s="359"/>
      <c r="BL134" s="359"/>
    </row>
    <row r="135" spans="1:64" s="1" customFormat="1" ht="60" customHeight="1" thickTop="1" thickBot="1" x14ac:dyDescent="0.45">
      <c r="A135" s="287" t="s">
        <v>16</v>
      </c>
      <c r="B135" s="287"/>
      <c r="C135" s="287"/>
      <c r="D135" s="287"/>
      <c r="E135" s="288" t="s">
        <v>56</v>
      </c>
      <c r="F135" s="288"/>
      <c r="G135" s="288"/>
      <c r="H135" s="288"/>
      <c r="I135" s="288"/>
      <c r="J135" s="288"/>
      <c r="K135" s="288"/>
      <c r="L135" s="288"/>
      <c r="M135" s="288"/>
      <c r="N135" s="288"/>
      <c r="O135" s="288"/>
      <c r="P135" s="288"/>
      <c r="Q135" s="288"/>
      <c r="R135" s="288"/>
      <c r="S135" s="288"/>
      <c r="T135" s="288"/>
      <c r="U135" s="288"/>
      <c r="V135" s="288"/>
      <c r="W135" s="288"/>
      <c r="X135" s="288"/>
      <c r="Y135" s="288"/>
      <c r="Z135" s="288"/>
      <c r="AA135" s="288"/>
      <c r="AB135" s="288"/>
      <c r="AC135" s="288"/>
      <c r="AD135" s="288"/>
      <c r="AE135" s="288"/>
      <c r="AF135" s="288"/>
      <c r="AG135" s="288"/>
      <c r="AH135" s="288"/>
      <c r="AI135" s="288"/>
      <c r="AJ135" s="288"/>
      <c r="AK135" s="288"/>
      <c r="AL135" s="288"/>
      <c r="AM135" s="288"/>
      <c r="AN135" s="288"/>
      <c r="AO135" s="288"/>
      <c r="AP135" s="288"/>
      <c r="AQ135" s="288"/>
      <c r="AR135" s="288"/>
      <c r="AS135" s="288"/>
      <c r="AT135" s="288"/>
      <c r="AU135" s="288"/>
      <c r="AV135" s="288"/>
      <c r="AW135" s="288"/>
      <c r="AX135" s="288"/>
      <c r="AY135" s="288"/>
      <c r="AZ135" s="288"/>
      <c r="BA135" s="288"/>
      <c r="BB135" s="288"/>
      <c r="BC135" s="288"/>
      <c r="BD135" s="288"/>
      <c r="BE135" s="288"/>
      <c r="BF135" s="288"/>
      <c r="BG135" s="289" t="s">
        <v>57</v>
      </c>
      <c r="BH135" s="290"/>
      <c r="BI135" s="290"/>
      <c r="BJ135" s="290"/>
      <c r="BK135" s="290"/>
      <c r="BL135" s="291"/>
    </row>
    <row r="136" spans="1:64" s="1" customFormat="1" ht="50.1" customHeight="1" thickTop="1" x14ac:dyDescent="0.4">
      <c r="A136" s="306" t="s">
        <v>38</v>
      </c>
      <c r="B136" s="306"/>
      <c r="C136" s="306"/>
      <c r="D136" s="306"/>
      <c r="E136" s="307" t="s">
        <v>436</v>
      </c>
      <c r="F136" s="308"/>
      <c r="G136" s="308"/>
      <c r="H136" s="308"/>
      <c r="I136" s="308"/>
      <c r="J136" s="308"/>
      <c r="K136" s="308"/>
      <c r="L136" s="308"/>
      <c r="M136" s="308"/>
      <c r="N136" s="308"/>
      <c r="O136" s="308"/>
      <c r="P136" s="308"/>
      <c r="Q136" s="308"/>
      <c r="R136" s="308"/>
      <c r="S136" s="308"/>
      <c r="T136" s="308"/>
      <c r="U136" s="308"/>
      <c r="V136" s="308"/>
      <c r="W136" s="308"/>
      <c r="X136" s="308"/>
      <c r="Y136" s="308"/>
      <c r="Z136" s="308"/>
      <c r="AA136" s="308"/>
      <c r="AB136" s="308"/>
      <c r="AC136" s="308"/>
      <c r="AD136" s="308"/>
      <c r="AE136" s="308"/>
      <c r="AF136" s="308"/>
      <c r="AG136" s="308"/>
      <c r="AH136" s="308"/>
      <c r="AI136" s="308"/>
      <c r="AJ136" s="308"/>
      <c r="AK136" s="308"/>
      <c r="AL136" s="308"/>
      <c r="AM136" s="308"/>
      <c r="AN136" s="308"/>
      <c r="AO136" s="308"/>
      <c r="AP136" s="308"/>
      <c r="AQ136" s="308"/>
      <c r="AR136" s="308"/>
      <c r="AS136" s="308"/>
      <c r="AT136" s="308"/>
      <c r="AU136" s="308"/>
      <c r="AV136" s="308"/>
      <c r="AW136" s="308"/>
      <c r="AX136" s="308"/>
      <c r="AY136" s="308"/>
      <c r="AZ136" s="308"/>
      <c r="BA136" s="308"/>
      <c r="BB136" s="308"/>
      <c r="BC136" s="308"/>
      <c r="BD136" s="308"/>
      <c r="BE136" s="308"/>
      <c r="BF136" s="309"/>
      <c r="BG136" s="310" t="s">
        <v>406</v>
      </c>
      <c r="BH136" s="311"/>
      <c r="BI136" s="311"/>
      <c r="BJ136" s="311"/>
      <c r="BK136" s="311"/>
      <c r="BL136" s="312"/>
    </row>
    <row r="137" spans="1:64" s="1" customFormat="1" ht="30" customHeight="1" x14ac:dyDescent="0.4">
      <c r="A137" s="304" t="s">
        <v>39</v>
      </c>
      <c r="B137" s="304"/>
      <c r="C137" s="304"/>
      <c r="D137" s="304"/>
      <c r="E137" s="259" t="s">
        <v>437</v>
      </c>
      <c r="F137" s="286"/>
      <c r="G137" s="286"/>
      <c r="H137" s="286"/>
      <c r="I137" s="286"/>
      <c r="J137" s="286"/>
      <c r="K137" s="286"/>
      <c r="L137" s="286"/>
      <c r="M137" s="286"/>
      <c r="N137" s="286"/>
      <c r="O137" s="286"/>
      <c r="P137" s="286"/>
      <c r="Q137" s="286"/>
      <c r="R137" s="286"/>
      <c r="S137" s="286"/>
      <c r="T137" s="286"/>
      <c r="U137" s="286"/>
      <c r="V137" s="286"/>
      <c r="W137" s="286"/>
      <c r="X137" s="286"/>
      <c r="Y137" s="286"/>
      <c r="Z137" s="286"/>
      <c r="AA137" s="286"/>
      <c r="AB137" s="286"/>
      <c r="AC137" s="286"/>
      <c r="AD137" s="286"/>
      <c r="AE137" s="286"/>
      <c r="AF137" s="286"/>
      <c r="AG137" s="286"/>
      <c r="AH137" s="286"/>
      <c r="AI137" s="286"/>
      <c r="AJ137" s="286"/>
      <c r="AK137" s="286"/>
      <c r="AL137" s="286"/>
      <c r="AM137" s="286"/>
      <c r="AN137" s="286"/>
      <c r="AO137" s="286"/>
      <c r="AP137" s="286"/>
      <c r="AQ137" s="286"/>
      <c r="AR137" s="286"/>
      <c r="AS137" s="286"/>
      <c r="AT137" s="286"/>
      <c r="AU137" s="286"/>
      <c r="AV137" s="286"/>
      <c r="AW137" s="286"/>
      <c r="AX137" s="286"/>
      <c r="AY137" s="286"/>
      <c r="AZ137" s="286"/>
      <c r="BA137" s="286"/>
      <c r="BB137" s="286"/>
      <c r="BC137" s="286"/>
      <c r="BD137" s="286"/>
      <c r="BE137" s="286"/>
      <c r="BF137" s="305"/>
      <c r="BG137" s="266" t="s">
        <v>407</v>
      </c>
      <c r="BH137" s="267"/>
      <c r="BI137" s="267"/>
      <c r="BJ137" s="267"/>
      <c r="BK137" s="267"/>
      <c r="BL137" s="268"/>
    </row>
    <row r="138" spans="1:64" s="1" customFormat="1" ht="30" customHeight="1" x14ac:dyDescent="0.4">
      <c r="A138" s="304" t="s">
        <v>40</v>
      </c>
      <c r="B138" s="304"/>
      <c r="C138" s="304"/>
      <c r="D138" s="304"/>
      <c r="E138" s="259" t="s">
        <v>438</v>
      </c>
      <c r="F138" s="286"/>
      <c r="G138" s="286"/>
      <c r="H138" s="286"/>
      <c r="I138" s="286"/>
      <c r="J138" s="286"/>
      <c r="K138" s="286"/>
      <c r="L138" s="286"/>
      <c r="M138" s="286"/>
      <c r="N138" s="286"/>
      <c r="O138" s="286"/>
      <c r="P138" s="286"/>
      <c r="Q138" s="286"/>
      <c r="R138" s="286"/>
      <c r="S138" s="286"/>
      <c r="T138" s="286"/>
      <c r="U138" s="286"/>
      <c r="V138" s="286"/>
      <c r="W138" s="286"/>
      <c r="X138" s="286"/>
      <c r="Y138" s="286"/>
      <c r="Z138" s="286"/>
      <c r="AA138" s="286"/>
      <c r="AB138" s="286"/>
      <c r="AC138" s="286"/>
      <c r="AD138" s="286"/>
      <c r="AE138" s="286"/>
      <c r="AF138" s="286"/>
      <c r="AG138" s="286"/>
      <c r="AH138" s="286"/>
      <c r="AI138" s="286"/>
      <c r="AJ138" s="286"/>
      <c r="AK138" s="286"/>
      <c r="AL138" s="286"/>
      <c r="AM138" s="286"/>
      <c r="AN138" s="286"/>
      <c r="AO138" s="286"/>
      <c r="AP138" s="286"/>
      <c r="AQ138" s="286"/>
      <c r="AR138" s="286"/>
      <c r="AS138" s="286"/>
      <c r="AT138" s="286"/>
      <c r="AU138" s="286"/>
      <c r="AV138" s="286"/>
      <c r="AW138" s="286"/>
      <c r="AX138" s="286"/>
      <c r="AY138" s="286"/>
      <c r="AZ138" s="286"/>
      <c r="BA138" s="286"/>
      <c r="BB138" s="286"/>
      <c r="BC138" s="286"/>
      <c r="BD138" s="286"/>
      <c r="BE138" s="286"/>
      <c r="BF138" s="305"/>
      <c r="BG138" s="266" t="s">
        <v>408</v>
      </c>
      <c r="BH138" s="267"/>
      <c r="BI138" s="267"/>
      <c r="BJ138" s="267"/>
      <c r="BK138" s="267"/>
      <c r="BL138" s="268"/>
    </row>
    <row r="139" spans="1:64" s="1" customFormat="1" ht="50.1" customHeight="1" x14ac:dyDescent="0.4">
      <c r="A139" s="304" t="s">
        <v>41</v>
      </c>
      <c r="B139" s="304"/>
      <c r="C139" s="304"/>
      <c r="D139" s="304"/>
      <c r="E139" s="259" t="s">
        <v>439</v>
      </c>
      <c r="F139" s="286"/>
      <c r="G139" s="286"/>
      <c r="H139" s="286"/>
      <c r="I139" s="286"/>
      <c r="J139" s="286"/>
      <c r="K139" s="286"/>
      <c r="L139" s="286"/>
      <c r="M139" s="286"/>
      <c r="N139" s="286"/>
      <c r="O139" s="286"/>
      <c r="P139" s="286"/>
      <c r="Q139" s="286"/>
      <c r="R139" s="286"/>
      <c r="S139" s="286"/>
      <c r="T139" s="286"/>
      <c r="U139" s="286"/>
      <c r="V139" s="286"/>
      <c r="W139" s="286"/>
      <c r="X139" s="286"/>
      <c r="Y139" s="286"/>
      <c r="Z139" s="286"/>
      <c r="AA139" s="286"/>
      <c r="AB139" s="286"/>
      <c r="AC139" s="286"/>
      <c r="AD139" s="286"/>
      <c r="AE139" s="286"/>
      <c r="AF139" s="286"/>
      <c r="AG139" s="286"/>
      <c r="AH139" s="286"/>
      <c r="AI139" s="286"/>
      <c r="AJ139" s="286"/>
      <c r="AK139" s="286"/>
      <c r="AL139" s="286"/>
      <c r="AM139" s="286"/>
      <c r="AN139" s="286"/>
      <c r="AO139" s="286"/>
      <c r="AP139" s="286"/>
      <c r="AQ139" s="286"/>
      <c r="AR139" s="286"/>
      <c r="AS139" s="286"/>
      <c r="AT139" s="286"/>
      <c r="AU139" s="286"/>
      <c r="AV139" s="286"/>
      <c r="AW139" s="286"/>
      <c r="AX139" s="286"/>
      <c r="AY139" s="286"/>
      <c r="AZ139" s="286"/>
      <c r="BA139" s="286"/>
      <c r="BB139" s="286"/>
      <c r="BC139" s="286"/>
      <c r="BD139" s="286"/>
      <c r="BE139" s="286"/>
      <c r="BF139" s="305"/>
      <c r="BG139" s="266" t="s">
        <v>409</v>
      </c>
      <c r="BH139" s="267"/>
      <c r="BI139" s="267"/>
      <c r="BJ139" s="267"/>
      <c r="BK139" s="267"/>
      <c r="BL139" s="268"/>
    </row>
    <row r="140" spans="1:64" s="1" customFormat="1" ht="50.1" customHeight="1" x14ac:dyDescent="0.4">
      <c r="A140" s="304" t="s">
        <v>42</v>
      </c>
      <c r="B140" s="304"/>
      <c r="C140" s="304"/>
      <c r="D140" s="304"/>
      <c r="E140" s="259" t="s">
        <v>440</v>
      </c>
      <c r="F140" s="286"/>
      <c r="G140" s="286"/>
      <c r="H140" s="286"/>
      <c r="I140" s="286"/>
      <c r="J140" s="286"/>
      <c r="K140" s="286"/>
      <c r="L140" s="286"/>
      <c r="M140" s="286"/>
      <c r="N140" s="286"/>
      <c r="O140" s="286"/>
      <c r="P140" s="286"/>
      <c r="Q140" s="286"/>
      <c r="R140" s="286"/>
      <c r="S140" s="286"/>
      <c r="T140" s="286"/>
      <c r="U140" s="286"/>
      <c r="V140" s="286"/>
      <c r="W140" s="286"/>
      <c r="X140" s="286"/>
      <c r="Y140" s="286"/>
      <c r="Z140" s="286"/>
      <c r="AA140" s="286"/>
      <c r="AB140" s="286"/>
      <c r="AC140" s="286"/>
      <c r="AD140" s="286"/>
      <c r="AE140" s="286"/>
      <c r="AF140" s="286"/>
      <c r="AG140" s="286"/>
      <c r="AH140" s="286"/>
      <c r="AI140" s="286"/>
      <c r="AJ140" s="286"/>
      <c r="AK140" s="286"/>
      <c r="AL140" s="286"/>
      <c r="AM140" s="286"/>
      <c r="AN140" s="286"/>
      <c r="AO140" s="286"/>
      <c r="AP140" s="286"/>
      <c r="AQ140" s="286"/>
      <c r="AR140" s="286"/>
      <c r="AS140" s="286"/>
      <c r="AT140" s="286"/>
      <c r="AU140" s="286"/>
      <c r="AV140" s="286"/>
      <c r="AW140" s="286"/>
      <c r="AX140" s="286"/>
      <c r="AY140" s="286"/>
      <c r="AZ140" s="286"/>
      <c r="BA140" s="286"/>
      <c r="BB140" s="286"/>
      <c r="BC140" s="286"/>
      <c r="BD140" s="286"/>
      <c r="BE140" s="286"/>
      <c r="BF140" s="305"/>
      <c r="BG140" s="266" t="s">
        <v>410</v>
      </c>
      <c r="BH140" s="267"/>
      <c r="BI140" s="267"/>
      <c r="BJ140" s="267"/>
      <c r="BK140" s="267"/>
      <c r="BL140" s="268"/>
    </row>
    <row r="141" spans="1:64" s="1" customFormat="1" ht="50.1" customHeight="1" x14ac:dyDescent="0.4">
      <c r="A141" s="304" t="s">
        <v>58</v>
      </c>
      <c r="B141" s="304"/>
      <c r="C141" s="304"/>
      <c r="D141" s="304"/>
      <c r="E141" s="259" t="s">
        <v>441</v>
      </c>
      <c r="F141" s="286"/>
      <c r="G141" s="286"/>
      <c r="H141" s="286"/>
      <c r="I141" s="286"/>
      <c r="J141" s="286"/>
      <c r="K141" s="286"/>
      <c r="L141" s="286"/>
      <c r="M141" s="286"/>
      <c r="N141" s="286"/>
      <c r="O141" s="286"/>
      <c r="P141" s="286"/>
      <c r="Q141" s="286"/>
      <c r="R141" s="286"/>
      <c r="S141" s="286"/>
      <c r="T141" s="286"/>
      <c r="U141" s="286"/>
      <c r="V141" s="286"/>
      <c r="W141" s="286"/>
      <c r="X141" s="286"/>
      <c r="Y141" s="286"/>
      <c r="Z141" s="286"/>
      <c r="AA141" s="286"/>
      <c r="AB141" s="286"/>
      <c r="AC141" s="286"/>
      <c r="AD141" s="286"/>
      <c r="AE141" s="286"/>
      <c r="AF141" s="286"/>
      <c r="AG141" s="286"/>
      <c r="AH141" s="286"/>
      <c r="AI141" s="286"/>
      <c r="AJ141" s="286"/>
      <c r="AK141" s="286"/>
      <c r="AL141" s="286"/>
      <c r="AM141" s="286"/>
      <c r="AN141" s="286"/>
      <c r="AO141" s="286"/>
      <c r="AP141" s="286"/>
      <c r="AQ141" s="286"/>
      <c r="AR141" s="286"/>
      <c r="AS141" s="286"/>
      <c r="AT141" s="286"/>
      <c r="AU141" s="286"/>
      <c r="AV141" s="286"/>
      <c r="AW141" s="286"/>
      <c r="AX141" s="286"/>
      <c r="AY141" s="286"/>
      <c r="AZ141" s="286"/>
      <c r="BA141" s="286"/>
      <c r="BB141" s="286"/>
      <c r="BC141" s="286"/>
      <c r="BD141" s="286"/>
      <c r="BE141" s="286"/>
      <c r="BF141" s="305"/>
      <c r="BG141" s="266" t="s">
        <v>410</v>
      </c>
      <c r="BH141" s="267"/>
      <c r="BI141" s="267"/>
      <c r="BJ141" s="267"/>
      <c r="BK141" s="267"/>
      <c r="BL141" s="268"/>
    </row>
    <row r="142" spans="1:64" s="1" customFormat="1" ht="80.099999999999994" customHeight="1" x14ac:dyDescent="0.4">
      <c r="A142" s="304" t="s">
        <v>127</v>
      </c>
      <c r="B142" s="304"/>
      <c r="C142" s="304"/>
      <c r="D142" s="304"/>
      <c r="E142" s="259" t="s">
        <v>96</v>
      </c>
      <c r="F142" s="286"/>
      <c r="G142" s="286"/>
      <c r="H142" s="286"/>
      <c r="I142" s="286"/>
      <c r="J142" s="286"/>
      <c r="K142" s="286"/>
      <c r="L142" s="286"/>
      <c r="M142" s="286"/>
      <c r="N142" s="286"/>
      <c r="O142" s="286"/>
      <c r="P142" s="286"/>
      <c r="Q142" s="286"/>
      <c r="R142" s="286"/>
      <c r="S142" s="286"/>
      <c r="T142" s="286"/>
      <c r="U142" s="286"/>
      <c r="V142" s="286"/>
      <c r="W142" s="286"/>
      <c r="X142" s="286"/>
      <c r="Y142" s="286"/>
      <c r="Z142" s="286"/>
      <c r="AA142" s="286"/>
      <c r="AB142" s="286"/>
      <c r="AC142" s="286"/>
      <c r="AD142" s="286"/>
      <c r="AE142" s="286"/>
      <c r="AF142" s="286"/>
      <c r="AG142" s="286"/>
      <c r="AH142" s="286"/>
      <c r="AI142" s="286"/>
      <c r="AJ142" s="286"/>
      <c r="AK142" s="286"/>
      <c r="AL142" s="286"/>
      <c r="AM142" s="286"/>
      <c r="AN142" s="286"/>
      <c r="AO142" s="286"/>
      <c r="AP142" s="286"/>
      <c r="AQ142" s="286"/>
      <c r="AR142" s="286"/>
      <c r="AS142" s="286"/>
      <c r="AT142" s="286"/>
      <c r="AU142" s="286"/>
      <c r="AV142" s="286"/>
      <c r="AW142" s="286"/>
      <c r="AX142" s="286"/>
      <c r="AY142" s="286"/>
      <c r="AZ142" s="286"/>
      <c r="BA142" s="286"/>
      <c r="BB142" s="286"/>
      <c r="BC142" s="286"/>
      <c r="BD142" s="286"/>
      <c r="BE142" s="286"/>
      <c r="BF142" s="305"/>
      <c r="BG142" s="266" t="s">
        <v>63</v>
      </c>
      <c r="BH142" s="267"/>
      <c r="BI142" s="267"/>
      <c r="BJ142" s="267"/>
      <c r="BK142" s="267"/>
      <c r="BL142" s="268"/>
    </row>
    <row r="143" spans="1:64" s="1" customFormat="1" ht="80.099999999999994" customHeight="1" x14ac:dyDescent="0.4">
      <c r="A143" s="304" t="s">
        <v>128</v>
      </c>
      <c r="B143" s="304"/>
      <c r="C143" s="304"/>
      <c r="D143" s="304"/>
      <c r="E143" s="259" t="s">
        <v>97</v>
      </c>
      <c r="F143" s="286"/>
      <c r="G143" s="286"/>
      <c r="H143" s="286"/>
      <c r="I143" s="286"/>
      <c r="J143" s="286"/>
      <c r="K143" s="286"/>
      <c r="L143" s="286"/>
      <c r="M143" s="286"/>
      <c r="N143" s="286"/>
      <c r="O143" s="286"/>
      <c r="P143" s="286"/>
      <c r="Q143" s="286"/>
      <c r="R143" s="286"/>
      <c r="S143" s="286"/>
      <c r="T143" s="286"/>
      <c r="U143" s="286"/>
      <c r="V143" s="286"/>
      <c r="W143" s="286"/>
      <c r="X143" s="286"/>
      <c r="Y143" s="286"/>
      <c r="Z143" s="286"/>
      <c r="AA143" s="286"/>
      <c r="AB143" s="286"/>
      <c r="AC143" s="286"/>
      <c r="AD143" s="286"/>
      <c r="AE143" s="286"/>
      <c r="AF143" s="286"/>
      <c r="AG143" s="286"/>
      <c r="AH143" s="286"/>
      <c r="AI143" s="286"/>
      <c r="AJ143" s="286"/>
      <c r="AK143" s="286"/>
      <c r="AL143" s="286"/>
      <c r="AM143" s="286"/>
      <c r="AN143" s="286"/>
      <c r="AO143" s="286"/>
      <c r="AP143" s="286"/>
      <c r="AQ143" s="286"/>
      <c r="AR143" s="286"/>
      <c r="AS143" s="286"/>
      <c r="AT143" s="286"/>
      <c r="AU143" s="286"/>
      <c r="AV143" s="286"/>
      <c r="AW143" s="286"/>
      <c r="AX143" s="286"/>
      <c r="AY143" s="286"/>
      <c r="AZ143" s="286"/>
      <c r="BA143" s="286"/>
      <c r="BB143" s="286"/>
      <c r="BC143" s="286"/>
      <c r="BD143" s="286"/>
      <c r="BE143" s="286"/>
      <c r="BF143" s="305"/>
      <c r="BG143" s="266" t="s">
        <v>411</v>
      </c>
      <c r="BH143" s="267"/>
      <c r="BI143" s="267"/>
      <c r="BJ143" s="267"/>
      <c r="BK143" s="267"/>
      <c r="BL143" s="268"/>
    </row>
    <row r="144" spans="1:64" s="1" customFormat="1" ht="80.099999999999994" customHeight="1" x14ac:dyDescent="0.4">
      <c r="A144" s="304" t="s">
        <v>129</v>
      </c>
      <c r="B144" s="304"/>
      <c r="C144" s="304"/>
      <c r="D144" s="304"/>
      <c r="E144" s="259" t="s">
        <v>450</v>
      </c>
      <c r="F144" s="286"/>
      <c r="G144" s="286"/>
      <c r="H144" s="286"/>
      <c r="I144" s="286"/>
      <c r="J144" s="286"/>
      <c r="K144" s="286"/>
      <c r="L144" s="286"/>
      <c r="M144" s="286"/>
      <c r="N144" s="286"/>
      <c r="O144" s="286"/>
      <c r="P144" s="286"/>
      <c r="Q144" s="286"/>
      <c r="R144" s="286"/>
      <c r="S144" s="286"/>
      <c r="T144" s="286"/>
      <c r="U144" s="286"/>
      <c r="V144" s="286"/>
      <c r="W144" s="286"/>
      <c r="X144" s="286"/>
      <c r="Y144" s="286"/>
      <c r="Z144" s="286"/>
      <c r="AA144" s="286"/>
      <c r="AB144" s="286"/>
      <c r="AC144" s="286"/>
      <c r="AD144" s="286"/>
      <c r="AE144" s="286"/>
      <c r="AF144" s="286"/>
      <c r="AG144" s="286"/>
      <c r="AH144" s="286"/>
      <c r="AI144" s="286"/>
      <c r="AJ144" s="286"/>
      <c r="AK144" s="286"/>
      <c r="AL144" s="286"/>
      <c r="AM144" s="286"/>
      <c r="AN144" s="286"/>
      <c r="AO144" s="286"/>
      <c r="AP144" s="286"/>
      <c r="AQ144" s="286"/>
      <c r="AR144" s="286"/>
      <c r="AS144" s="286"/>
      <c r="AT144" s="286"/>
      <c r="AU144" s="286"/>
      <c r="AV144" s="286"/>
      <c r="AW144" s="286"/>
      <c r="AX144" s="286"/>
      <c r="AY144" s="286"/>
      <c r="AZ144" s="286"/>
      <c r="BA144" s="286"/>
      <c r="BB144" s="286"/>
      <c r="BC144" s="286"/>
      <c r="BD144" s="286"/>
      <c r="BE144" s="286"/>
      <c r="BF144" s="305"/>
      <c r="BG144" s="266" t="s">
        <v>65</v>
      </c>
      <c r="BH144" s="267"/>
      <c r="BI144" s="267"/>
      <c r="BJ144" s="267"/>
      <c r="BK144" s="267"/>
      <c r="BL144" s="268"/>
    </row>
    <row r="145" spans="1:64" s="1" customFormat="1" ht="30" customHeight="1" x14ac:dyDescent="0.4">
      <c r="A145" s="304" t="s">
        <v>130</v>
      </c>
      <c r="B145" s="304"/>
      <c r="C145" s="304"/>
      <c r="D145" s="304"/>
      <c r="E145" s="259" t="s">
        <v>142</v>
      </c>
      <c r="F145" s="286"/>
      <c r="G145" s="286"/>
      <c r="H145" s="286"/>
      <c r="I145" s="286"/>
      <c r="J145" s="286"/>
      <c r="K145" s="286"/>
      <c r="L145" s="286"/>
      <c r="M145" s="286"/>
      <c r="N145" s="286"/>
      <c r="O145" s="286"/>
      <c r="P145" s="286"/>
      <c r="Q145" s="286"/>
      <c r="R145" s="286"/>
      <c r="S145" s="286"/>
      <c r="T145" s="286"/>
      <c r="U145" s="286"/>
      <c r="V145" s="286"/>
      <c r="W145" s="286"/>
      <c r="X145" s="286"/>
      <c r="Y145" s="286"/>
      <c r="Z145" s="286"/>
      <c r="AA145" s="286"/>
      <c r="AB145" s="286"/>
      <c r="AC145" s="286"/>
      <c r="AD145" s="286"/>
      <c r="AE145" s="286"/>
      <c r="AF145" s="286"/>
      <c r="AG145" s="286"/>
      <c r="AH145" s="286"/>
      <c r="AI145" s="286"/>
      <c r="AJ145" s="286"/>
      <c r="AK145" s="286"/>
      <c r="AL145" s="286"/>
      <c r="AM145" s="286"/>
      <c r="AN145" s="286"/>
      <c r="AO145" s="286"/>
      <c r="AP145" s="286"/>
      <c r="AQ145" s="286"/>
      <c r="AR145" s="286"/>
      <c r="AS145" s="286"/>
      <c r="AT145" s="286"/>
      <c r="AU145" s="286"/>
      <c r="AV145" s="286"/>
      <c r="AW145" s="286"/>
      <c r="AX145" s="286"/>
      <c r="AY145" s="286"/>
      <c r="AZ145" s="286"/>
      <c r="BA145" s="286"/>
      <c r="BB145" s="286"/>
      <c r="BC145" s="286"/>
      <c r="BD145" s="286"/>
      <c r="BE145" s="286"/>
      <c r="BF145" s="305"/>
      <c r="BG145" s="256" t="s">
        <v>430</v>
      </c>
      <c r="BH145" s="257"/>
      <c r="BI145" s="257"/>
      <c r="BJ145" s="257"/>
      <c r="BK145" s="257"/>
      <c r="BL145" s="258"/>
    </row>
    <row r="146" spans="1:64" s="1" customFormat="1" ht="30" customHeight="1" x14ac:dyDescent="0.4">
      <c r="A146" s="304" t="s">
        <v>131</v>
      </c>
      <c r="B146" s="304"/>
      <c r="C146" s="304"/>
      <c r="D146" s="304"/>
      <c r="E146" s="259" t="s">
        <v>442</v>
      </c>
      <c r="F146" s="286"/>
      <c r="G146" s="286"/>
      <c r="H146" s="286"/>
      <c r="I146" s="286"/>
      <c r="J146" s="286"/>
      <c r="K146" s="286"/>
      <c r="L146" s="286"/>
      <c r="M146" s="286"/>
      <c r="N146" s="286"/>
      <c r="O146" s="286"/>
      <c r="P146" s="286"/>
      <c r="Q146" s="286"/>
      <c r="R146" s="286"/>
      <c r="S146" s="286"/>
      <c r="T146" s="286"/>
      <c r="U146" s="286"/>
      <c r="V146" s="286"/>
      <c r="W146" s="286"/>
      <c r="X146" s="286"/>
      <c r="Y146" s="286"/>
      <c r="Z146" s="286"/>
      <c r="AA146" s="286"/>
      <c r="AB146" s="286"/>
      <c r="AC146" s="286"/>
      <c r="AD146" s="286"/>
      <c r="AE146" s="286"/>
      <c r="AF146" s="286"/>
      <c r="AG146" s="286"/>
      <c r="AH146" s="286"/>
      <c r="AI146" s="286"/>
      <c r="AJ146" s="286"/>
      <c r="AK146" s="286"/>
      <c r="AL146" s="286"/>
      <c r="AM146" s="286"/>
      <c r="AN146" s="286"/>
      <c r="AO146" s="286"/>
      <c r="AP146" s="286"/>
      <c r="AQ146" s="286"/>
      <c r="AR146" s="286"/>
      <c r="AS146" s="286"/>
      <c r="AT146" s="286"/>
      <c r="AU146" s="286"/>
      <c r="AV146" s="286"/>
      <c r="AW146" s="286"/>
      <c r="AX146" s="286"/>
      <c r="AY146" s="286"/>
      <c r="AZ146" s="286"/>
      <c r="BA146" s="286"/>
      <c r="BB146" s="286"/>
      <c r="BC146" s="286"/>
      <c r="BD146" s="286"/>
      <c r="BE146" s="286"/>
      <c r="BF146" s="305"/>
      <c r="BG146" s="256" t="s">
        <v>429</v>
      </c>
      <c r="BH146" s="257"/>
      <c r="BI146" s="257"/>
      <c r="BJ146" s="257"/>
      <c r="BK146" s="257"/>
      <c r="BL146" s="258"/>
    </row>
    <row r="147" spans="1:64" s="1" customFormat="1" ht="50.1" customHeight="1" x14ac:dyDescent="0.4">
      <c r="A147" s="304" t="s">
        <v>132</v>
      </c>
      <c r="B147" s="304"/>
      <c r="C147" s="304"/>
      <c r="D147" s="304"/>
      <c r="E147" s="259" t="s">
        <v>98</v>
      </c>
      <c r="F147" s="286"/>
      <c r="G147" s="286"/>
      <c r="H147" s="286"/>
      <c r="I147" s="286"/>
      <c r="J147" s="286"/>
      <c r="K147" s="286"/>
      <c r="L147" s="286"/>
      <c r="M147" s="286"/>
      <c r="N147" s="286"/>
      <c r="O147" s="286"/>
      <c r="P147" s="286"/>
      <c r="Q147" s="286"/>
      <c r="R147" s="286"/>
      <c r="S147" s="286"/>
      <c r="T147" s="286"/>
      <c r="U147" s="286"/>
      <c r="V147" s="286"/>
      <c r="W147" s="286"/>
      <c r="X147" s="286"/>
      <c r="Y147" s="286"/>
      <c r="Z147" s="286"/>
      <c r="AA147" s="286"/>
      <c r="AB147" s="286"/>
      <c r="AC147" s="286"/>
      <c r="AD147" s="286"/>
      <c r="AE147" s="286"/>
      <c r="AF147" s="286"/>
      <c r="AG147" s="286"/>
      <c r="AH147" s="286"/>
      <c r="AI147" s="286"/>
      <c r="AJ147" s="286"/>
      <c r="AK147" s="286"/>
      <c r="AL147" s="286"/>
      <c r="AM147" s="286"/>
      <c r="AN147" s="286"/>
      <c r="AO147" s="286"/>
      <c r="AP147" s="286"/>
      <c r="AQ147" s="286"/>
      <c r="AR147" s="286"/>
      <c r="AS147" s="286"/>
      <c r="AT147" s="286"/>
      <c r="AU147" s="286"/>
      <c r="AV147" s="286"/>
      <c r="AW147" s="286"/>
      <c r="AX147" s="286"/>
      <c r="AY147" s="286"/>
      <c r="AZ147" s="286"/>
      <c r="BA147" s="286"/>
      <c r="BB147" s="286"/>
      <c r="BC147" s="286"/>
      <c r="BD147" s="286"/>
      <c r="BE147" s="286"/>
      <c r="BF147" s="305"/>
      <c r="BG147" s="256" t="s">
        <v>70</v>
      </c>
      <c r="BH147" s="257"/>
      <c r="BI147" s="257"/>
      <c r="BJ147" s="257"/>
      <c r="BK147" s="257"/>
      <c r="BL147" s="258"/>
    </row>
    <row r="148" spans="1:64" s="1" customFormat="1" ht="50.1" customHeight="1" x14ac:dyDescent="0.4">
      <c r="A148" s="304" t="s">
        <v>133</v>
      </c>
      <c r="B148" s="304"/>
      <c r="C148" s="304"/>
      <c r="D148" s="304"/>
      <c r="E148" s="259" t="s">
        <v>99</v>
      </c>
      <c r="F148" s="286"/>
      <c r="G148" s="286"/>
      <c r="H148" s="286"/>
      <c r="I148" s="286"/>
      <c r="J148" s="286"/>
      <c r="K148" s="286"/>
      <c r="L148" s="286"/>
      <c r="M148" s="286"/>
      <c r="N148" s="286"/>
      <c r="O148" s="286"/>
      <c r="P148" s="286"/>
      <c r="Q148" s="286"/>
      <c r="R148" s="286"/>
      <c r="S148" s="286"/>
      <c r="T148" s="286"/>
      <c r="U148" s="286"/>
      <c r="V148" s="286"/>
      <c r="W148" s="286"/>
      <c r="X148" s="286"/>
      <c r="Y148" s="286"/>
      <c r="Z148" s="286"/>
      <c r="AA148" s="286"/>
      <c r="AB148" s="286"/>
      <c r="AC148" s="286"/>
      <c r="AD148" s="286"/>
      <c r="AE148" s="286"/>
      <c r="AF148" s="286"/>
      <c r="AG148" s="286"/>
      <c r="AH148" s="286"/>
      <c r="AI148" s="286"/>
      <c r="AJ148" s="286"/>
      <c r="AK148" s="286"/>
      <c r="AL148" s="286"/>
      <c r="AM148" s="286"/>
      <c r="AN148" s="286"/>
      <c r="AO148" s="286"/>
      <c r="AP148" s="286"/>
      <c r="AQ148" s="286"/>
      <c r="AR148" s="286"/>
      <c r="AS148" s="286"/>
      <c r="AT148" s="286"/>
      <c r="AU148" s="286"/>
      <c r="AV148" s="286"/>
      <c r="AW148" s="286"/>
      <c r="AX148" s="286"/>
      <c r="AY148" s="286"/>
      <c r="AZ148" s="286"/>
      <c r="BA148" s="286"/>
      <c r="BB148" s="286"/>
      <c r="BC148" s="286"/>
      <c r="BD148" s="286"/>
      <c r="BE148" s="286"/>
      <c r="BF148" s="305"/>
      <c r="BG148" s="256" t="s">
        <v>92</v>
      </c>
      <c r="BH148" s="257"/>
      <c r="BI148" s="257"/>
      <c r="BJ148" s="257"/>
      <c r="BK148" s="257"/>
      <c r="BL148" s="258"/>
    </row>
    <row r="149" spans="1:64" s="1" customFormat="1" ht="50.1" customHeight="1" x14ac:dyDescent="0.4">
      <c r="A149" s="304" t="s">
        <v>134</v>
      </c>
      <c r="B149" s="304"/>
      <c r="C149" s="304"/>
      <c r="D149" s="304"/>
      <c r="E149" s="259" t="s">
        <v>100</v>
      </c>
      <c r="F149" s="286"/>
      <c r="G149" s="286"/>
      <c r="H149" s="286"/>
      <c r="I149" s="286"/>
      <c r="J149" s="286"/>
      <c r="K149" s="286"/>
      <c r="L149" s="286"/>
      <c r="M149" s="286"/>
      <c r="N149" s="286"/>
      <c r="O149" s="286"/>
      <c r="P149" s="286"/>
      <c r="Q149" s="286"/>
      <c r="R149" s="286"/>
      <c r="S149" s="286"/>
      <c r="T149" s="286"/>
      <c r="U149" s="286"/>
      <c r="V149" s="286"/>
      <c r="W149" s="286"/>
      <c r="X149" s="286"/>
      <c r="Y149" s="286"/>
      <c r="Z149" s="286"/>
      <c r="AA149" s="286"/>
      <c r="AB149" s="286"/>
      <c r="AC149" s="286"/>
      <c r="AD149" s="286"/>
      <c r="AE149" s="286"/>
      <c r="AF149" s="286"/>
      <c r="AG149" s="286"/>
      <c r="AH149" s="286"/>
      <c r="AI149" s="286"/>
      <c r="AJ149" s="286"/>
      <c r="AK149" s="286"/>
      <c r="AL149" s="286"/>
      <c r="AM149" s="286"/>
      <c r="AN149" s="286"/>
      <c r="AO149" s="286"/>
      <c r="AP149" s="286"/>
      <c r="AQ149" s="286"/>
      <c r="AR149" s="286"/>
      <c r="AS149" s="286"/>
      <c r="AT149" s="286"/>
      <c r="AU149" s="286"/>
      <c r="AV149" s="286"/>
      <c r="AW149" s="286"/>
      <c r="AX149" s="286"/>
      <c r="AY149" s="286"/>
      <c r="AZ149" s="286"/>
      <c r="BA149" s="286"/>
      <c r="BB149" s="286"/>
      <c r="BC149" s="286"/>
      <c r="BD149" s="286"/>
      <c r="BE149" s="286"/>
      <c r="BF149" s="305"/>
      <c r="BG149" s="256" t="s">
        <v>69</v>
      </c>
      <c r="BH149" s="257"/>
      <c r="BI149" s="257"/>
      <c r="BJ149" s="257"/>
      <c r="BK149" s="257"/>
      <c r="BL149" s="258"/>
    </row>
    <row r="150" spans="1:64" s="1" customFormat="1" ht="30" customHeight="1" x14ac:dyDescent="0.4">
      <c r="A150" s="304" t="s">
        <v>135</v>
      </c>
      <c r="B150" s="304"/>
      <c r="C150" s="304"/>
      <c r="D150" s="304"/>
      <c r="E150" s="259" t="s">
        <v>453</v>
      </c>
      <c r="F150" s="286"/>
      <c r="G150" s="286"/>
      <c r="H150" s="286"/>
      <c r="I150" s="286"/>
      <c r="J150" s="286"/>
      <c r="K150" s="286"/>
      <c r="L150" s="286"/>
      <c r="M150" s="286"/>
      <c r="N150" s="286"/>
      <c r="O150" s="286"/>
      <c r="P150" s="286"/>
      <c r="Q150" s="286"/>
      <c r="R150" s="286"/>
      <c r="S150" s="286"/>
      <c r="T150" s="286"/>
      <c r="U150" s="286"/>
      <c r="V150" s="286"/>
      <c r="W150" s="286"/>
      <c r="X150" s="286"/>
      <c r="Y150" s="286"/>
      <c r="Z150" s="286"/>
      <c r="AA150" s="286"/>
      <c r="AB150" s="286"/>
      <c r="AC150" s="286"/>
      <c r="AD150" s="286"/>
      <c r="AE150" s="286"/>
      <c r="AF150" s="286"/>
      <c r="AG150" s="286"/>
      <c r="AH150" s="286"/>
      <c r="AI150" s="286"/>
      <c r="AJ150" s="286"/>
      <c r="AK150" s="286"/>
      <c r="AL150" s="286"/>
      <c r="AM150" s="286"/>
      <c r="AN150" s="286"/>
      <c r="AO150" s="286"/>
      <c r="AP150" s="286"/>
      <c r="AQ150" s="286"/>
      <c r="AR150" s="286"/>
      <c r="AS150" s="286"/>
      <c r="AT150" s="286"/>
      <c r="AU150" s="286"/>
      <c r="AV150" s="286"/>
      <c r="AW150" s="286"/>
      <c r="AX150" s="286"/>
      <c r="AY150" s="286"/>
      <c r="AZ150" s="286"/>
      <c r="BA150" s="286"/>
      <c r="BB150" s="286"/>
      <c r="BC150" s="286"/>
      <c r="BD150" s="286"/>
      <c r="BE150" s="286"/>
      <c r="BF150" s="305"/>
      <c r="BG150" s="256" t="s">
        <v>70</v>
      </c>
      <c r="BH150" s="257"/>
      <c r="BI150" s="257"/>
      <c r="BJ150" s="257"/>
      <c r="BK150" s="257"/>
      <c r="BL150" s="258"/>
    </row>
    <row r="151" spans="1:64" s="1" customFormat="1" ht="50.1" customHeight="1" x14ac:dyDescent="0.4">
      <c r="A151" s="250" t="s">
        <v>136</v>
      </c>
      <c r="B151" s="251"/>
      <c r="C151" s="251"/>
      <c r="D151" s="252"/>
      <c r="E151" s="259" t="s">
        <v>322</v>
      </c>
      <c r="F151" s="260"/>
      <c r="G151" s="260"/>
      <c r="H151" s="260"/>
      <c r="I151" s="260"/>
      <c r="J151" s="260"/>
      <c r="K151" s="260"/>
      <c r="L151" s="260"/>
      <c r="M151" s="260"/>
      <c r="N151" s="260"/>
      <c r="O151" s="260"/>
      <c r="P151" s="260"/>
      <c r="Q151" s="260"/>
      <c r="R151" s="260"/>
      <c r="S151" s="260"/>
      <c r="T151" s="260"/>
      <c r="U151" s="260"/>
      <c r="V151" s="260"/>
      <c r="W151" s="260"/>
      <c r="X151" s="260"/>
      <c r="Y151" s="260"/>
      <c r="Z151" s="260"/>
      <c r="AA151" s="260"/>
      <c r="AB151" s="260"/>
      <c r="AC151" s="260"/>
      <c r="AD151" s="260"/>
      <c r="AE151" s="260"/>
      <c r="AF151" s="260"/>
      <c r="AG151" s="260"/>
      <c r="AH151" s="260"/>
      <c r="AI151" s="260"/>
      <c r="AJ151" s="260"/>
      <c r="AK151" s="260"/>
      <c r="AL151" s="260"/>
      <c r="AM151" s="260"/>
      <c r="AN151" s="260"/>
      <c r="AO151" s="260"/>
      <c r="AP151" s="260"/>
      <c r="AQ151" s="260"/>
      <c r="AR151" s="260"/>
      <c r="AS151" s="260"/>
      <c r="AT151" s="260"/>
      <c r="AU151" s="260"/>
      <c r="AV151" s="260"/>
      <c r="AW151" s="260"/>
      <c r="AX151" s="260"/>
      <c r="AY151" s="260"/>
      <c r="AZ151" s="260"/>
      <c r="BA151" s="260"/>
      <c r="BB151" s="260"/>
      <c r="BC151" s="260"/>
      <c r="BD151" s="260"/>
      <c r="BE151" s="260"/>
      <c r="BF151" s="261"/>
      <c r="BG151" s="256" t="s">
        <v>269</v>
      </c>
      <c r="BH151" s="257"/>
      <c r="BI151" s="257"/>
      <c r="BJ151" s="257"/>
      <c r="BK151" s="257"/>
      <c r="BL151" s="258"/>
    </row>
    <row r="152" spans="1:64" s="1" customFormat="1" ht="45" customHeight="1" x14ac:dyDescent="0.4">
      <c r="A152" s="29"/>
      <c r="B152" s="29"/>
      <c r="C152" s="29"/>
      <c r="D152" s="29"/>
      <c r="E152" s="54"/>
      <c r="F152" s="30"/>
      <c r="G152" s="30"/>
      <c r="H152" s="30"/>
      <c r="I152" s="30"/>
      <c r="J152" s="30"/>
      <c r="K152" s="30"/>
      <c r="L152" s="30"/>
      <c r="M152" s="30"/>
      <c r="N152" s="30"/>
      <c r="O152" s="30"/>
      <c r="P152" s="30"/>
      <c r="Q152" s="30"/>
      <c r="R152" s="30"/>
      <c r="S152" s="30"/>
      <c r="T152" s="30"/>
      <c r="U152" s="30"/>
      <c r="V152" s="30"/>
      <c r="W152" s="30"/>
      <c r="X152" s="30"/>
      <c r="Y152" s="30"/>
      <c r="Z152" s="30"/>
      <c r="AA152" s="30"/>
      <c r="AB152" s="30"/>
      <c r="AC152" s="30"/>
      <c r="AD152" s="30"/>
      <c r="AE152" s="30"/>
      <c r="AF152" s="30"/>
      <c r="AG152" s="30"/>
      <c r="AH152" s="30"/>
      <c r="AI152" s="30"/>
      <c r="AJ152" s="30"/>
      <c r="AK152" s="30"/>
      <c r="AL152" s="30"/>
      <c r="AM152" s="30"/>
      <c r="AN152" s="30"/>
      <c r="AO152" s="30"/>
      <c r="AP152" s="30"/>
      <c r="AQ152" s="30"/>
      <c r="AR152" s="30"/>
      <c r="AS152" s="30"/>
      <c r="AT152" s="30"/>
      <c r="AU152" s="30"/>
      <c r="AV152" s="30"/>
      <c r="AW152" s="30"/>
      <c r="AX152" s="30"/>
      <c r="AY152" s="30"/>
      <c r="AZ152" s="30"/>
      <c r="BA152" s="30"/>
      <c r="BB152" s="30"/>
      <c r="BC152" s="30"/>
      <c r="BD152" s="30"/>
      <c r="BE152" s="30"/>
      <c r="BF152" s="30"/>
      <c r="BG152" s="31"/>
      <c r="BH152" s="32"/>
      <c r="BI152" s="32"/>
      <c r="BJ152" s="32"/>
      <c r="BK152" s="32"/>
    </row>
    <row r="153" spans="1:64" s="231" customFormat="1" ht="27" customHeight="1" x14ac:dyDescent="0.45">
      <c r="A153" s="226" t="s">
        <v>83</v>
      </c>
      <c r="B153" s="226"/>
      <c r="C153" s="226"/>
      <c r="D153" s="226"/>
      <c r="E153" s="226"/>
      <c r="F153" s="226"/>
      <c r="G153" s="226"/>
      <c r="H153" s="226"/>
      <c r="I153" s="226"/>
      <c r="J153" s="226"/>
      <c r="K153" s="226"/>
      <c r="L153" s="226"/>
      <c r="M153" s="226"/>
      <c r="N153" s="226"/>
      <c r="O153" s="226"/>
      <c r="P153" s="226"/>
      <c r="Q153" s="226"/>
      <c r="R153" s="226"/>
      <c r="S153" s="227"/>
      <c r="T153" s="227"/>
      <c r="U153" s="227"/>
      <c r="V153" s="227"/>
      <c r="W153" s="227"/>
      <c r="X153" s="227"/>
      <c r="Y153" s="227"/>
      <c r="Z153" s="227"/>
      <c r="AA153" s="227"/>
      <c r="AB153" s="227"/>
      <c r="AC153" s="227"/>
      <c r="AD153" s="227"/>
      <c r="AE153" s="227"/>
      <c r="AF153" s="227"/>
      <c r="AG153" s="227"/>
      <c r="AH153" s="227"/>
      <c r="AI153" s="226" t="s">
        <v>84</v>
      </c>
      <c r="AJ153" s="228"/>
      <c r="AK153" s="228"/>
      <c r="AL153" s="228"/>
      <c r="AM153" s="228"/>
      <c r="AN153" s="228"/>
      <c r="AO153" s="228"/>
      <c r="AP153" s="228"/>
      <c r="AQ153" s="226"/>
      <c r="AR153" s="226"/>
      <c r="AS153" s="226"/>
      <c r="AT153" s="226"/>
      <c r="AU153" s="226"/>
      <c r="AV153" s="226"/>
      <c r="AW153" s="226"/>
      <c r="AX153" s="226"/>
      <c r="AY153" s="226"/>
      <c r="AZ153" s="226"/>
      <c r="BA153" s="227"/>
      <c r="BB153" s="227"/>
      <c r="BC153" s="227"/>
      <c r="BD153" s="227"/>
      <c r="BE153" s="227"/>
      <c r="BF153" s="227"/>
      <c r="BG153" s="229"/>
      <c r="BH153" s="230"/>
      <c r="BI153" s="230"/>
      <c r="BJ153" s="230"/>
      <c r="BK153" s="230"/>
    </row>
    <row r="154" spans="1:64" s="231" customFormat="1" ht="27" customHeight="1" x14ac:dyDescent="0.45">
      <c r="A154" s="226" t="s">
        <v>85</v>
      </c>
      <c r="B154" s="226"/>
      <c r="C154" s="226"/>
      <c r="D154" s="226"/>
      <c r="E154" s="226"/>
      <c r="F154" s="226"/>
      <c r="G154" s="226"/>
      <c r="H154" s="226"/>
      <c r="I154" s="226"/>
      <c r="J154" s="226"/>
      <c r="K154" s="226"/>
      <c r="L154" s="226"/>
      <c r="M154" s="226"/>
      <c r="N154" s="226"/>
      <c r="O154" s="226"/>
      <c r="P154" s="226"/>
      <c r="Q154" s="226"/>
      <c r="R154" s="226"/>
      <c r="S154" s="227"/>
      <c r="T154" s="227"/>
      <c r="U154" s="227"/>
      <c r="V154" s="227"/>
      <c r="W154" s="227"/>
      <c r="X154" s="227"/>
      <c r="Y154" s="227"/>
      <c r="Z154" s="227"/>
      <c r="AA154" s="227"/>
      <c r="AB154" s="227"/>
      <c r="AC154" s="227"/>
      <c r="AD154" s="227"/>
      <c r="AE154" s="227"/>
      <c r="AF154" s="227"/>
      <c r="AG154" s="227"/>
      <c r="AH154" s="227"/>
      <c r="AI154" s="226" t="s">
        <v>86</v>
      </c>
      <c r="AJ154" s="228"/>
      <c r="AK154" s="228"/>
      <c r="AL154" s="228"/>
      <c r="AM154" s="228"/>
      <c r="AN154" s="228"/>
      <c r="AO154" s="228"/>
      <c r="AP154" s="228"/>
      <c r="AQ154" s="226"/>
      <c r="AR154" s="226"/>
      <c r="AS154" s="226"/>
      <c r="AT154" s="226"/>
      <c r="AU154" s="226"/>
      <c r="AV154" s="226"/>
      <c r="AW154" s="226"/>
      <c r="AX154" s="226"/>
      <c r="AY154" s="226"/>
      <c r="AZ154" s="226"/>
      <c r="BA154" s="227"/>
      <c r="BB154" s="227"/>
      <c r="BC154" s="227"/>
      <c r="BD154" s="227"/>
      <c r="BE154" s="227"/>
      <c r="BF154" s="227"/>
      <c r="BG154" s="229"/>
      <c r="BH154" s="230"/>
      <c r="BI154" s="230"/>
      <c r="BJ154" s="230"/>
      <c r="BK154" s="230"/>
    </row>
    <row r="155" spans="1:64" s="231" customFormat="1" ht="45" customHeight="1" x14ac:dyDescent="0.45">
      <c r="A155" s="232"/>
      <c r="B155" s="232"/>
      <c r="C155" s="232"/>
      <c r="D155" s="232"/>
      <c r="E155" s="232"/>
      <c r="F155" s="232"/>
      <c r="G155" s="233"/>
      <c r="H155" s="233"/>
      <c r="I155" s="234"/>
      <c r="J155" s="235" t="s">
        <v>238</v>
      </c>
      <c r="K155" s="232"/>
      <c r="L155" s="236"/>
      <c r="M155" s="236"/>
      <c r="N155" s="236"/>
      <c r="O155" s="236"/>
      <c r="P155" s="226"/>
      <c r="Q155" s="226"/>
      <c r="R155" s="226"/>
      <c r="S155" s="227"/>
      <c r="T155" s="227"/>
      <c r="U155" s="227"/>
      <c r="V155" s="227"/>
      <c r="W155" s="227"/>
      <c r="X155" s="227"/>
      <c r="Y155" s="227"/>
      <c r="Z155" s="227"/>
      <c r="AA155" s="227"/>
      <c r="AB155" s="227"/>
      <c r="AC155" s="227"/>
      <c r="AD155" s="227"/>
      <c r="AE155" s="227"/>
      <c r="AF155" s="227"/>
      <c r="AG155" s="227"/>
      <c r="AH155" s="227"/>
      <c r="AI155" s="232"/>
      <c r="AJ155" s="232"/>
      <c r="AK155" s="232"/>
      <c r="AL155" s="232"/>
      <c r="AM155" s="232"/>
      <c r="AN155" s="232"/>
      <c r="AO155" s="233"/>
      <c r="AP155" s="233"/>
      <c r="AQ155" s="234"/>
      <c r="AR155" s="235" t="s">
        <v>138</v>
      </c>
      <c r="AS155" s="232"/>
      <c r="AT155" s="236"/>
      <c r="AU155" s="236"/>
      <c r="AV155" s="236"/>
      <c r="AW155" s="236"/>
      <c r="AX155" s="226"/>
      <c r="AY155" s="226"/>
      <c r="AZ155" s="226"/>
      <c r="BA155" s="227"/>
      <c r="BB155" s="227"/>
      <c r="BC155" s="227"/>
      <c r="BD155" s="227"/>
      <c r="BE155" s="227"/>
      <c r="BF155" s="227"/>
      <c r="BG155" s="229"/>
      <c r="BH155" s="230"/>
      <c r="BI155" s="230"/>
      <c r="BJ155" s="230"/>
      <c r="BK155" s="230"/>
    </row>
    <row r="156" spans="1:64" s="231" customFormat="1" ht="27" customHeight="1" x14ac:dyDescent="0.45">
      <c r="A156" s="232"/>
      <c r="B156" s="232"/>
      <c r="C156" s="232"/>
      <c r="D156" s="232"/>
      <c r="E156" s="237" t="s">
        <v>87</v>
      </c>
      <c r="F156" s="238"/>
      <c r="I156" s="239"/>
      <c r="J156" s="240"/>
      <c r="K156" s="240"/>
      <c r="L156" s="240"/>
      <c r="M156" s="240"/>
      <c r="N156" s="240"/>
      <c r="O156" s="240"/>
      <c r="P156" s="226"/>
      <c r="Q156" s="226"/>
      <c r="R156" s="226"/>
      <c r="S156" s="227"/>
      <c r="T156" s="227"/>
      <c r="U156" s="227"/>
      <c r="V156" s="227"/>
      <c r="W156" s="227"/>
      <c r="X156" s="227"/>
      <c r="Y156" s="227"/>
      <c r="Z156" s="227"/>
      <c r="AA156" s="227"/>
      <c r="AB156" s="227"/>
      <c r="AC156" s="227"/>
      <c r="AD156" s="227"/>
      <c r="AE156" s="227"/>
      <c r="AF156" s="227"/>
      <c r="AG156" s="227"/>
      <c r="AH156" s="227"/>
      <c r="AI156" s="232"/>
      <c r="AJ156" s="232"/>
      <c r="AK156" s="232"/>
      <c r="AL156" s="232"/>
      <c r="AM156" s="237" t="s">
        <v>87</v>
      </c>
      <c r="AN156" s="238"/>
      <c r="AQ156" s="239" t="s">
        <v>88</v>
      </c>
      <c r="AR156" s="240"/>
      <c r="AS156" s="240"/>
      <c r="AT156" s="240"/>
      <c r="AU156" s="240"/>
      <c r="AV156" s="240"/>
      <c r="AW156" s="240"/>
      <c r="AX156" s="226"/>
      <c r="AY156" s="241"/>
      <c r="AZ156" s="226"/>
      <c r="BA156" s="227"/>
      <c r="BB156" s="227"/>
      <c r="BC156" s="227"/>
      <c r="BD156" s="227"/>
      <c r="BE156" s="227"/>
      <c r="BF156" s="227"/>
      <c r="BG156" s="229"/>
      <c r="BH156" s="230"/>
      <c r="BI156" s="230"/>
      <c r="BJ156" s="230"/>
      <c r="BK156" s="230"/>
    </row>
    <row r="157" spans="1:64" s="1" customFormat="1" ht="27" customHeight="1" x14ac:dyDescent="0.4">
      <c r="A157" s="241" t="s">
        <v>444</v>
      </c>
      <c r="B157" s="22"/>
      <c r="C157" s="22"/>
      <c r="D157" s="22"/>
      <c r="E157" s="23"/>
      <c r="F157" s="249"/>
      <c r="G157" s="249"/>
      <c r="H157" s="249"/>
      <c r="I157" s="249"/>
      <c r="J157" s="249"/>
      <c r="K157" s="249"/>
      <c r="L157" s="249"/>
      <c r="M157" s="249"/>
      <c r="N157" s="249"/>
      <c r="O157" s="249"/>
      <c r="P157" s="249"/>
      <c r="Q157" s="249"/>
      <c r="R157" s="249"/>
      <c r="S157" s="249"/>
      <c r="T157" s="249"/>
      <c r="U157" s="249"/>
      <c r="V157" s="249"/>
      <c r="W157" s="249"/>
      <c r="X157" s="249"/>
      <c r="Y157" s="249"/>
      <c r="Z157" s="249"/>
      <c r="AA157" s="249"/>
      <c r="AB157" s="249"/>
      <c r="AC157" s="249"/>
      <c r="AD157" s="249"/>
      <c r="AE157" s="249"/>
      <c r="AF157" s="249"/>
      <c r="AG157" s="249"/>
      <c r="AH157" s="249"/>
      <c r="AI157" s="249"/>
      <c r="AJ157" s="249"/>
      <c r="AK157" s="249"/>
      <c r="AL157" s="249"/>
      <c r="AM157" s="249"/>
      <c r="AN157" s="249"/>
      <c r="AO157" s="249"/>
      <c r="AP157" s="249"/>
      <c r="AQ157" s="249"/>
      <c r="AR157" s="249"/>
      <c r="AS157" s="249"/>
      <c r="AT157" s="249"/>
      <c r="AU157" s="249"/>
      <c r="AV157" s="249"/>
      <c r="AW157" s="249"/>
      <c r="AX157" s="249"/>
      <c r="AY157" s="249"/>
      <c r="AZ157" s="30"/>
      <c r="BA157" s="30"/>
      <c r="BB157" s="30"/>
      <c r="BC157" s="30"/>
      <c r="BD157" s="30"/>
      <c r="BE157" s="30"/>
      <c r="BF157" s="30"/>
      <c r="BG157" s="31"/>
      <c r="BH157" s="32"/>
      <c r="BI157" s="32"/>
      <c r="BJ157" s="32"/>
      <c r="BK157" s="32"/>
    </row>
    <row r="158" spans="1:64" s="1" customFormat="1" ht="44.25" customHeight="1" thickBot="1" x14ac:dyDescent="0.45"/>
    <row r="159" spans="1:64" s="1" customFormat="1" ht="60" customHeight="1" thickTop="1" thickBot="1" x14ac:dyDescent="0.45">
      <c r="A159" s="287" t="s">
        <v>16</v>
      </c>
      <c r="B159" s="287"/>
      <c r="C159" s="287"/>
      <c r="D159" s="287"/>
      <c r="E159" s="288" t="s">
        <v>56</v>
      </c>
      <c r="F159" s="288"/>
      <c r="G159" s="288"/>
      <c r="H159" s="288"/>
      <c r="I159" s="288"/>
      <c r="J159" s="288"/>
      <c r="K159" s="288"/>
      <c r="L159" s="288"/>
      <c r="M159" s="288"/>
      <c r="N159" s="288"/>
      <c r="O159" s="288"/>
      <c r="P159" s="288"/>
      <c r="Q159" s="288"/>
      <c r="R159" s="288"/>
      <c r="S159" s="288"/>
      <c r="T159" s="288"/>
      <c r="U159" s="288"/>
      <c r="V159" s="288"/>
      <c r="W159" s="288"/>
      <c r="X159" s="288"/>
      <c r="Y159" s="288"/>
      <c r="Z159" s="288"/>
      <c r="AA159" s="288"/>
      <c r="AB159" s="288"/>
      <c r="AC159" s="288"/>
      <c r="AD159" s="288"/>
      <c r="AE159" s="288"/>
      <c r="AF159" s="288"/>
      <c r="AG159" s="288"/>
      <c r="AH159" s="288"/>
      <c r="AI159" s="288"/>
      <c r="AJ159" s="288"/>
      <c r="AK159" s="288"/>
      <c r="AL159" s="288"/>
      <c r="AM159" s="288"/>
      <c r="AN159" s="288"/>
      <c r="AO159" s="288"/>
      <c r="AP159" s="288"/>
      <c r="AQ159" s="288"/>
      <c r="AR159" s="288"/>
      <c r="AS159" s="288"/>
      <c r="AT159" s="288"/>
      <c r="AU159" s="288"/>
      <c r="AV159" s="288"/>
      <c r="AW159" s="288"/>
      <c r="AX159" s="288"/>
      <c r="AY159" s="288"/>
      <c r="AZ159" s="288"/>
      <c r="BA159" s="288"/>
      <c r="BB159" s="288"/>
      <c r="BC159" s="288"/>
      <c r="BD159" s="288"/>
      <c r="BE159" s="288"/>
      <c r="BF159" s="288"/>
      <c r="BG159" s="289" t="s">
        <v>57</v>
      </c>
      <c r="BH159" s="290"/>
      <c r="BI159" s="290"/>
      <c r="BJ159" s="290"/>
      <c r="BK159" s="290"/>
      <c r="BL159" s="291"/>
    </row>
    <row r="160" spans="1:64" s="1" customFormat="1" ht="30" customHeight="1" thickTop="1" x14ac:dyDescent="0.4">
      <c r="A160" s="250" t="s">
        <v>186</v>
      </c>
      <c r="B160" s="251"/>
      <c r="C160" s="251"/>
      <c r="D160" s="252"/>
      <c r="E160" s="259" t="s">
        <v>288</v>
      </c>
      <c r="F160" s="286"/>
      <c r="G160" s="286"/>
      <c r="H160" s="286"/>
      <c r="I160" s="286"/>
      <c r="J160" s="286"/>
      <c r="K160" s="286"/>
      <c r="L160" s="286"/>
      <c r="M160" s="286"/>
      <c r="N160" s="286"/>
      <c r="O160" s="286"/>
      <c r="P160" s="286"/>
      <c r="Q160" s="286"/>
      <c r="R160" s="286"/>
      <c r="S160" s="286"/>
      <c r="T160" s="286"/>
      <c r="U160" s="286"/>
      <c r="V160" s="286"/>
      <c r="W160" s="286"/>
      <c r="X160" s="286"/>
      <c r="Y160" s="286"/>
      <c r="Z160" s="286"/>
      <c r="AA160" s="286"/>
      <c r="AB160" s="286"/>
      <c r="AC160" s="286"/>
      <c r="AD160" s="286"/>
      <c r="AE160" s="286"/>
      <c r="AF160" s="286"/>
      <c r="AG160" s="286"/>
      <c r="AH160" s="286"/>
      <c r="AI160" s="286"/>
      <c r="AJ160" s="286"/>
      <c r="AK160" s="286"/>
      <c r="AL160" s="286"/>
      <c r="AM160" s="286"/>
      <c r="AN160" s="286"/>
      <c r="AO160" s="286"/>
      <c r="AP160" s="286"/>
      <c r="AQ160" s="286"/>
      <c r="AR160" s="286"/>
      <c r="AS160" s="286"/>
      <c r="AT160" s="286"/>
      <c r="AU160" s="286"/>
      <c r="AV160" s="286"/>
      <c r="AW160" s="286"/>
      <c r="AX160" s="286"/>
      <c r="AY160" s="286"/>
      <c r="AZ160" s="286"/>
      <c r="BA160" s="286"/>
      <c r="BB160" s="260"/>
      <c r="BC160" s="260"/>
      <c r="BD160" s="260"/>
      <c r="BE160" s="260"/>
      <c r="BF160" s="261"/>
      <c r="BG160" s="256" t="s">
        <v>241</v>
      </c>
      <c r="BH160" s="257"/>
      <c r="BI160" s="257"/>
      <c r="BJ160" s="257"/>
      <c r="BK160" s="257"/>
      <c r="BL160" s="258"/>
    </row>
    <row r="161" spans="1:64" s="1" customFormat="1" ht="50.1" customHeight="1" x14ac:dyDescent="0.4">
      <c r="A161" s="262" t="s">
        <v>312</v>
      </c>
      <c r="B161" s="263"/>
      <c r="C161" s="263"/>
      <c r="D161" s="264"/>
      <c r="E161" s="253" t="s">
        <v>323</v>
      </c>
      <c r="F161" s="265"/>
      <c r="G161" s="265"/>
      <c r="H161" s="265"/>
      <c r="I161" s="265"/>
      <c r="J161" s="265"/>
      <c r="K161" s="265"/>
      <c r="L161" s="265"/>
      <c r="M161" s="265"/>
      <c r="N161" s="265"/>
      <c r="O161" s="265"/>
      <c r="P161" s="265"/>
      <c r="Q161" s="265"/>
      <c r="R161" s="265"/>
      <c r="S161" s="265"/>
      <c r="T161" s="265"/>
      <c r="U161" s="265"/>
      <c r="V161" s="265"/>
      <c r="W161" s="265"/>
      <c r="X161" s="265"/>
      <c r="Y161" s="265"/>
      <c r="Z161" s="265"/>
      <c r="AA161" s="265"/>
      <c r="AB161" s="265"/>
      <c r="AC161" s="265"/>
      <c r="AD161" s="265"/>
      <c r="AE161" s="265"/>
      <c r="AF161" s="265"/>
      <c r="AG161" s="265"/>
      <c r="AH161" s="265"/>
      <c r="AI161" s="265"/>
      <c r="AJ161" s="265"/>
      <c r="AK161" s="265"/>
      <c r="AL161" s="265"/>
      <c r="AM161" s="265"/>
      <c r="AN161" s="265"/>
      <c r="AO161" s="265"/>
      <c r="AP161" s="265"/>
      <c r="AQ161" s="265"/>
      <c r="AR161" s="265"/>
      <c r="AS161" s="265"/>
      <c r="AT161" s="265"/>
      <c r="AU161" s="265"/>
      <c r="AV161" s="265"/>
      <c r="AW161" s="265"/>
      <c r="AX161" s="265"/>
      <c r="AY161" s="265"/>
      <c r="AZ161" s="265"/>
      <c r="BA161" s="265"/>
      <c r="BB161" s="254"/>
      <c r="BC161" s="254"/>
      <c r="BD161" s="254"/>
      <c r="BE161" s="254"/>
      <c r="BF161" s="255"/>
      <c r="BG161" s="266" t="s">
        <v>242</v>
      </c>
      <c r="BH161" s="267"/>
      <c r="BI161" s="267"/>
      <c r="BJ161" s="267"/>
      <c r="BK161" s="267"/>
      <c r="BL161" s="268"/>
    </row>
    <row r="162" spans="1:64" s="1" customFormat="1" ht="30" customHeight="1" x14ac:dyDescent="0.4">
      <c r="A162" s="262" t="s">
        <v>187</v>
      </c>
      <c r="B162" s="263"/>
      <c r="C162" s="263"/>
      <c r="D162" s="264"/>
      <c r="E162" s="253" t="s">
        <v>289</v>
      </c>
      <c r="F162" s="265"/>
      <c r="G162" s="265"/>
      <c r="H162" s="265"/>
      <c r="I162" s="265"/>
      <c r="J162" s="265"/>
      <c r="K162" s="265"/>
      <c r="L162" s="265"/>
      <c r="M162" s="265"/>
      <c r="N162" s="265"/>
      <c r="O162" s="265"/>
      <c r="P162" s="265"/>
      <c r="Q162" s="265"/>
      <c r="R162" s="265"/>
      <c r="S162" s="265"/>
      <c r="T162" s="265"/>
      <c r="U162" s="265"/>
      <c r="V162" s="265"/>
      <c r="W162" s="265"/>
      <c r="X162" s="265"/>
      <c r="Y162" s="265"/>
      <c r="Z162" s="265"/>
      <c r="AA162" s="265"/>
      <c r="AB162" s="265"/>
      <c r="AC162" s="265"/>
      <c r="AD162" s="265"/>
      <c r="AE162" s="265"/>
      <c r="AF162" s="265"/>
      <c r="AG162" s="265"/>
      <c r="AH162" s="265"/>
      <c r="AI162" s="265"/>
      <c r="AJ162" s="265"/>
      <c r="AK162" s="265"/>
      <c r="AL162" s="265"/>
      <c r="AM162" s="265"/>
      <c r="AN162" s="265"/>
      <c r="AO162" s="265"/>
      <c r="AP162" s="265"/>
      <c r="AQ162" s="265"/>
      <c r="AR162" s="265"/>
      <c r="AS162" s="265"/>
      <c r="AT162" s="265"/>
      <c r="AU162" s="265"/>
      <c r="AV162" s="265"/>
      <c r="AW162" s="265"/>
      <c r="AX162" s="265"/>
      <c r="AY162" s="265"/>
      <c r="AZ162" s="265"/>
      <c r="BA162" s="265"/>
      <c r="BB162" s="254"/>
      <c r="BC162" s="254"/>
      <c r="BD162" s="254"/>
      <c r="BE162" s="254"/>
      <c r="BF162" s="255"/>
      <c r="BG162" s="266" t="s">
        <v>243</v>
      </c>
      <c r="BH162" s="267"/>
      <c r="BI162" s="267"/>
      <c r="BJ162" s="267"/>
      <c r="BK162" s="267"/>
      <c r="BL162" s="268"/>
    </row>
    <row r="163" spans="1:64" s="1" customFormat="1" ht="30" customHeight="1" x14ac:dyDescent="0.4">
      <c r="A163" s="262" t="s">
        <v>188</v>
      </c>
      <c r="B163" s="263"/>
      <c r="C163" s="263"/>
      <c r="D163" s="264"/>
      <c r="E163" s="259" t="s">
        <v>471</v>
      </c>
      <c r="F163" s="286"/>
      <c r="G163" s="286"/>
      <c r="H163" s="286"/>
      <c r="I163" s="286"/>
      <c r="J163" s="286"/>
      <c r="K163" s="286"/>
      <c r="L163" s="286"/>
      <c r="M163" s="286"/>
      <c r="N163" s="286"/>
      <c r="O163" s="286"/>
      <c r="P163" s="286"/>
      <c r="Q163" s="286"/>
      <c r="R163" s="286"/>
      <c r="S163" s="286"/>
      <c r="T163" s="286"/>
      <c r="U163" s="286"/>
      <c r="V163" s="286"/>
      <c r="W163" s="286"/>
      <c r="X163" s="286"/>
      <c r="Y163" s="286"/>
      <c r="Z163" s="286"/>
      <c r="AA163" s="286"/>
      <c r="AB163" s="286"/>
      <c r="AC163" s="286"/>
      <c r="AD163" s="286"/>
      <c r="AE163" s="286"/>
      <c r="AF163" s="286"/>
      <c r="AG163" s="286"/>
      <c r="AH163" s="286"/>
      <c r="AI163" s="286"/>
      <c r="AJ163" s="286"/>
      <c r="AK163" s="286"/>
      <c r="AL163" s="286"/>
      <c r="AM163" s="286"/>
      <c r="AN163" s="286"/>
      <c r="AO163" s="286"/>
      <c r="AP163" s="286"/>
      <c r="AQ163" s="286"/>
      <c r="AR163" s="286"/>
      <c r="AS163" s="286"/>
      <c r="AT163" s="286"/>
      <c r="AU163" s="286"/>
      <c r="AV163" s="286"/>
      <c r="AW163" s="286"/>
      <c r="AX163" s="286"/>
      <c r="AY163" s="286"/>
      <c r="AZ163" s="286"/>
      <c r="BA163" s="286"/>
      <c r="BB163" s="260"/>
      <c r="BC163" s="260"/>
      <c r="BD163" s="260"/>
      <c r="BE163" s="260"/>
      <c r="BF163" s="261"/>
      <c r="BG163" s="266" t="s">
        <v>244</v>
      </c>
      <c r="BH163" s="267"/>
      <c r="BI163" s="267"/>
      <c r="BJ163" s="267"/>
      <c r="BK163" s="267"/>
      <c r="BL163" s="268"/>
    </row>
    <row r="164" spans="1:64" s="1" customFormat="1" ht="30" customHeight="1" x14ac:dyDescent="0.4">
      <c r="A164" s="262" t="s">
        <v>189</v>
      </c>
      <c r="B164" s="263"/>
      <c r="C164" s="263"/>
      <c r="D164" s="264"/>
      <c r="E164" s="301" t="s">
        <v>451</v>
      </c>
      <c r="F164" s="302"/>
      <c r="G164" s="302"/>
      <c r="H164" s="302"/>
      <c r="I164" s="302"/>
      <c r="J164" s="302"/>
      <c r="K164" s="302"/>
      <c r="L164" s="302"/>
      <c r="M164" s="302"/>
      <c r="N164" s="302"/>
      <c r="O164" s="302"/>
      <c r="P164" s="302"/>
      <c r="Q164" s="302"/>
      <c r="R164" s="302"/>
      <c r="S164" s="302"/>
      <c r="T164" s="302"/>
      <c r="U164" s="302"/>
      <c r="V164" s="302"/>
      <c r="W164" s="302"/>
      <c r="X164" s="302"/>
      <c r="Y164" s="302"/>
      <c r="Z164" s="302"/>
      <c r="AA164" s="302"/>
      <c r="AB164" s="302"/>
      <c r="AC164" s="302"/>
      <c r="AD164" s="302"/>
      <c r="AE164" s="302"/>
      <c r="AF164" s="302"/>
      <c r="AG164" s="302"/>
      <c r="AH164" s="302"/>
      <c r="AI164" s="302"/>
      <c r="AJ164" s="302"/>
      <c r="AK164" s="302"/>
      <c r="AL164" s="302"/>
      <c r="AM164" s="302"/>
      <c r="AN164" s="302"/>
      <c r="AO164" s="302"/>
      <c r="AP164" s="302"/>
      <c r="AQ164" s="302"/>
      <c r="AR164" s="302"/>
      <c r="AS164" s="302"/>
      <c r="AT164" s="302"/>
      <c r="AU164" s="302"/>
      <c r="AV164" s="302"/>
      <c r="AW164" s="302"/>
      <c r="AX164" s="302"/>
      <c r="AY164" s="302"/>
      <c r="AZ164" s="302"/>
      <c r="BA164" s="302"/>
      <c r="BB164" s="302"/>
      <c r="BC164" s="302"/>
      <c r="BD164" s="302"/>
      <c r="BE164" s="302"/>
      <c r="BF164" s="303"/>
      <c r="BG164" s="266" t="s">
        <v>245</v>
      </c>
      <c r="BH164" s="267"/>
      <c r="BI164" s="267"/>
      <c r="BJ164" s="267"/>
      <c r="BK164" s="267"/>
      <c r="BL164" s="268"/>
    </row>
    <row r="165" spans="1:64" s="1" customFormat="1" ht="50.1" customHeight="1" x14ac:dyDescent="0.4">
      <c r="A165" s="292" t="s">
        <v>190</v>
      </c>
      <c r="B165" s="293"/>
      <c r="C165" s="293"/>
      <c r="D165" s="294"/>
      <c r="E165" s="295" t="s">
        <v>472</v>
      </c>
      <c r="F165" s="296"/>
      <c r="G165" s="296"/>
      <c r="H165" s="296"/>
      <c r="I165" s="296"/>
      <c r="J165" s="296"/>
      <c r="K165" s="296"/>
      <c r="L165" s="296"/>
      <c r="M165" s="296"/>
      <c r="N165" s="296"/>
      <c r="O165" s="296"/>
      <c r="P165" s="296"/>
      <c r="Q165" s="296"/>
      <c r="R165" s="296"/>
      <c r="S165" s="296"/>
      <c r="T165" s="296"/>
      <c r="U165" s="296"/>
      <c r="V165" s="296"/>
      <c r="W165" s="296"/>
      <c r="X165" s="296"/>
      <c r="Y165" s="296"/>
      <c r="Z165" s="296"/>
      <c r="AA165" s="296"/>
      <c r="AB165" s="296"/>
      <c r="AC165" s="296"/>
      <c r="AD165" s="296"/>
      <c r="AE165" s="296"/>
      <c r="AF165" s="296"/>
      <c r="AG165" s="296"/>
      <c r="AH165" s="296"/>
      <c r="AI165" s="296"/>
      <c r="AJ165" s="296"/>
      <c r="AK165" s="296"/>
      <c r="AL165" s="296"/>
      <c r="AM165" s="296"/>
      <c r="AN165" s="296"/>
      <c r="AO165" s="296"/>
      <c r="AP165" s="296"/>
      <c r="AQ165" s="296"/>
      <c r="AR165" s="296"/>
      <c r="AS165" s="296"/>
      <c r="AT165" s="296"/>
      <c r="AU165" s="296"/>
      <c r="AV165" s="296"/>
      <c r="AW165" s="296"/>
      <c r="AX165" s="296"/>
      <c r="AY165" s="296"/>
      <c r="AZ165" s="296"/>
      <c r="BA165" s="296"/>
      <c r="BB165" s="296"/>
      <c r="BC165" s="296"/>
      <c r="BD165" s="296"/>
      <c r="BE165" s="296"/>
      <c r="BF165" s="297"/>
      <c r="BG165" s="298" t="s">
        <v>247</v>
      </c>
      <c r="BH165" s="299"/>
      <c r="BI165" s="299"/>
      <c r="BJ165" s="299"/>
      <c r="BK165" s="299"/>
      <c r="BL165" s="300"/>
    </row>
    <row r="166" spans="1:64" s="1" customFormat="1" ht="30" customHeight="1" x14ac:dyDescent="0.4">
      <c r="A166" s="262" t="s">
        <v>191</v>
      </c>
      <c r="B166" s="263"/>
      <c r="C166" s="263"/>
      <c r="D166" s="264"/>
      <c r="E166" s="259" t="s">
        <v>290</v>
      </c>
      <c r="F166" s="286"/>
      <c r="G166" s="286"/>
      <c r="H166" s="286"/>
      <c r="I166" s="286"/>
      <c r="J166" s="286"/>
      <c r="K166" s="286"/>
      <c r="L166" s="286"/>
      <c r="M166" s="286"/>
      <c r="N166" s="286"/>
      <c r="O166" s="286"/>
      <c r="P166" s="286"/>
      <c r="Q166" s="286"/>
      <c r="R166" s="286"/>
      <c r="S166" s="286"/>
      <c r="T166" s="286"/>
      <c r="U166" s="286"/>
      <c r="V166" s="286"/>
      <c r="W166" s="286"/>
      <c r="X166" s="286"/>
      <c r="Y166" s="286"/>
      <c r="Z166" s="286"/>
      <c r="AA166" s="286"/>
      <c r="AB166" s="286"/>
      <c r="AC166" s="286"/>
      <c r="AD166" s="286"/>
      <c r="AE166" s="286"/>
      <c r="AF166" s="286"/>
      <c r="AG166" s="286"/>
      <c r="AH166" s="286"/>
      <c r="AI166" s="286"/>
      <c r="AJ166" s="286"/>
      <c r="AK166" s="286"/>
      <c r="AL166" s="286"/>
      <c r="AM166" s="286"/>
      <c r="AN166" s="286"/>
      <c r="AO166" s="286"/>
      <c r="AP166" s="286"/>
      <c r="AQ166" s="286"/>
      <c r="AR166" s="286"/>
      <c r="AS166" s="286"/>
      <c r="AT166" s="286"/>
      <c r="AU166" s="286"/>
      <c r="AV166" s="286"/>
      <c r="AW166" s="286"/>
      <c r="AX166" s="286"/>
      <c r="AY166" s="286"/>
      <c r="AZ166" s="286"/>
      <c r="BA166" s="286"/>
      <c r="BB166" s="286"/>
      <c r="BC166" s="286"/>
      <c r="BD166" s="286"/>
      <c r="BE166" s="286"/>
      <c r="BF166" s="305"/>
      <c r="BG166" s="266" t="s">
        <v>248</v>
      </c>
      <c r="BH166" s="267"/>
      <c r="BI166" s="267"/>
      <c r="BJ166" s="267"/>
      <c r="BK166" s="267"/>
      <c r="BL166" s="268"/>
    </row>
    <row r="167" spans="1:64" s="1" customFormat="1" ht="30" customHeight="1" x14ac:dyDescent="0.4">
      <c r="A167" s="262" t="s">
        <v>192</v>
      </c>
      <c r="B167" s="263"/>
      <c r="C167" s="263"/>
      <c r="D167" s="264"/>
      <c r="E167" s="259" t="s">
        <v>291</v>
      </c>
      <c r="F167" s="286"/>
      <c r="G167" s="286"/>
      <c r="H167" s="286"/>
      <c r="I167" s="286"/>
      <c r="J167" s="286"/>
      <c r="K167" s="286"/>
      <c r="L167" s="286"/>
      <c r="M167" s="286"/>
      <c r="N167" s="286"/>
      <c r="O167" s="286"/>
      <c r="P167" s="286"/>
      <c r="Q167" s="286"/>
      <c r="R167" s="286"/>
      <c r="S167" s="286"/>
      <c r="T167" s="286"/>
      <c r="U167" s="286"/>
      <c r="V167" s="286"/>
      <c r="W167" s="286"/>
      <c r="X167" s="286"/>
      <c r="Y167" s="286"/>
      <c r="Z167" s="286"/>
      <c r="AA167" s="286"/>
      <c r="AB167" s="286"/>
      <c r="AC167" s="286"/>
      <c r="AD167" s="286"/>
      <c r="AE167" s="286"/>
      <c r="AF167" s="286"/>
      <c r="AG167" s="286"/>
      <c r="AH167" s="286"/>
      <c r="AI167" s="286"/>
      <c r="AJ167" s="286"/>
      <c r="AK167" s="286"/>
      <c r="AL167" s="286"/>
      <c r="AM167" s="286"/>
      <c r="AN167" s="286"/>
      <c r="AO167" s="286"/>
      <c r="AP167" s="286"/>
      <c r="AQ167" s="286"/>
      <c r="AR167" s="286"/>
      <c r="AS167" s="286"/>
      <c r="AT167" s="286"/>
      <c r="AU167" s="286"/>
      <c r="AV167" s="286"/>
      <c r="AW167" s="286"/>
      <c r="AX167" s="286"/>
      <c r="AY167" s="286"/>
      <c r="AZ167" s="286"/>
      <c r="BA167" s="286"/>
      <c r="BB167" s="260"/>
      <c r="BC167" s="260"/>
      <c r="BD167" s="260"/>
      <c r="BE167" s="260"/>
      <c r="BF167" s="260"/>
      <c r="BG167" s="266" t="s">
        <v>249</v>
      </c>
      <c r="BH167" s="267"/>
      <c r="BI167" s="267"/>
      <c r="BJ167" s="267"/>
      <c r="BK167" s="267"/>
      <c r="BL167" s="268"/>
    </row>
    <row r="168" spans="1:64" s="1" customFormat="1" ht="30" customHeight="1" x14ac:dyDescent="0.4">
      <c r="A168" s="262" t="s">
        <v>193</v>
      </c>
      <c r="B168" s="263"/>
      <c r="C168" s="263"/>
      <c r="D168" s="264"/>
      <c r="E168" s="259" t="s">
        <v>292</v>
      </c>
      <c r="F168" s="286"/>
      <c r="G168" s="286"/>
      <c r="H168" s="286"/>
      <c r="I168" s="286"/>
      <c r="J168" s="286"/>
      <c r="K168" s="286"/>
      <c r="L168" s="286"/>
      <c r="M168" s="286"/>
      <c r="N168" s="286"/>
      <c r="O168" s="286"/>
      <c r="P168" s="286"/>
      <c r="Q168" s="286"/>
      <c r="R168" s="286"/>
      <c r="S168" s="286"/>
      <c r="T168" s="286"/>
      <c r="U168" s="286"/>
      <c r="V168" s="286"/>
      <c r="W168" s="286"/>
      <c r="X168" s="286"/>
      <c r="Y168" s="286"/>
      <c r="Z168" s="286"/>
      <c r="AA168" s="286"/>
      <c r="AB168" s="286"/>
      <c r="AC168" s="286"/>
      <c r="AD168" s="286"/>
      <c r="AE168" s="286"/>
      <c r="AF168" s="286"/>
      <c r="AG168" s="286"/>
      <c r="AH168" s="286"/>
      <c r="AI168" s="286"/>
      <c r="AJ168" s="286"/>
      <c r="AK168" s="286"/>
      <c r="AL168" s="286"/>
      <c r="AM168" s="286"/>
      <c r="AN168" s="286"/>
      <c r="AO168" s="286"/>
      <c r="AP168" s="286"/>
      <c r="AQ168" s="286"/>
      <c r="AR168" s="286"/>
      <c r="AS168" s="286"/>
      <c r="AT168" s="286"/>
      <c r="AU168" s="286"/>
      <c r="AV168" s="286"/>
      <c r="AW168" s="286"/>
      <c r="AX168" s="286"/>
      <c r="AY168" s="286"/>
      <c r="AZ168" s="286"/>
      <c r="BA168" s="286"/>
      <c r="BB168" s="260"/>
      <c r="BC168" s="260"/>
      <c r="BD168" s="260"/>
      <c r="BE168" s="260"/>
      <c r="BF168" s="260"/>
      <c r="BG168" s="266" t="s">
        <v>321</v>
      </c>
      <c r="BH168" s="267"/>
      <c r="BI168" s="267"/>
      <c r="BJ168" s="267"/>
      <c r="BK168" s="267"/>
      <c r="BL168" s="268"/>
    </row>
    <row r="169" spans="1:64" s="1" customFormat="1" ht="50.1" customHeight="1" x14ac:dyDescent="0.4">
      <c r="A169" s="262" t="s">
        <v>195</v>
      </c>
      <c r="B169" s="263"/>
      <c r="C169" s="263"/>
      <c r="D169" s="264"/>
      <c r="E169" s="259" t="s">
        <v>293</v>
      </c>
      <c r="F169" s="286"/>
      <c r="G169" s="286"/>
      <c r="H169" s="286"/>
      <c r="I169" s="286"/>
      <c r="J169" s="286"/>
      <c r="K169" s="286"/>
      <c r="L169" s="286"/>
      <c r="M169" s="286"/>
      <c r="N169" s="286"/>
      <c r="O169" s="286"/>
      <c r="P169" s="286"/>
      <c r="Q169" s="286"/>
      <c r="R169" s="286"/>
      <c r="S169" s="286"/>
      <c r="T169" s="286"/>
      <c r="U169" s="286"/>
      <c r="V169" s="286"/>
      <c r="W169" s="286"/>
      <c r="X169" s="286"/>
      <c r="Y169" s="286"/>
      <c r="Z169" s="286"/>
      <c r="AA169" s="286"/>
      <c r="AB169" s="286"/>
      <c r="AC169" s="286"/>
      <c r="AD169" s="286"/>
      <c r="AE169" s="286"/>
      <c r="AF169" s="286"/>
      <c r="AG169" s="286"/>
      <c r="AH169" s="286"/>
      <c r="AI169" s="286"/>
      <c r="AJ169" s="286"/>
      <c r="AK169" s="286"/>
      <c r="AL169" s="286"/>
      <c r="AM169" s="286"/>
      <c r="AN169" s="286"/>
      <c r="AO169" s="286"/>
      <c r="AP169" s="286"/>
      <c r="AQ169" s="286"/>
      <c r="AR169" s="286"/>
      <c r="AS169" s="286"/>
      <c r="AT169" s="286"/>
      <c r="AU169" s="286"/>
      <c r="AV169" s="286"/>
      <c r="AW169" s="286"/>
      <c r="AX169" s="286"/>
      <c r="AY169" s="286"/>
      <c r="AZ169" s="286"/>
      <c r="BA169" s="286"/>
      <c r="BB169" s="260"/>
      <c r="BC169" s="260"/>
      <c r="BD169" s="260"/>
      <c r="BE169" s="260"/>
      <c r="BF169" s="260"/>
      <c r="BG169" s="266" t="s">
        <v>294</v>
      </c>
      <c r="BH169" s="267"/>
      <c r="BI169" s="267"/>
      <c r="BJ169" s="267"/>
      <c r="BK169" s="267"/>
      <c r="BL169" s="268"/>
    </row>
    <row r="170" spans="1:64" s="1" customFormat="1" ht="50.1" customHeight="1" x14ac:dyDescent="0.4">
      <c r="A170" s="262" t="s">
        <v>197</v>
      </c>
      <c r="B170" s="263"/>
      <c r="C170" s="263"/>
      <c r="D170" s="264"/>
      <c r="E170" s="259" t="s">
        <v>465</v>
      </c>
      <c r="F170" s="286"/>
      <c r="G170" s="286"/>
      <c r="H170" s="286"/>
      <c r="I170" s="286"/>
      <c r="J170" s="286"/>
      <c r="K170" s="286"/>
      <c r="L170" s="286"/>
      <c r="M170" s="286"/>
      <c r="N170" s="286"/>
      <c r="O170" s="286"/>
      <c r="P170" s="286"/>
      <c r="Q170" s="286"/>
      <c r="R170" s="286"/>
      <c r="S170" s="286"/>
      <c r="T170" s="286"/>
      <c r="U170" s="286"/>
      <c r="V170" s="286"/>
      <c r="W170" s="286"/>
      <c r="X170" s="286"/>
      <c r="Y170" s="286"/>
      <c r="Z170" s="286"/>
      <c r="AA170" s="286"/>
      <c r="AB170" s="286"/>
      <c r="AC170" s="286"/>
      <c r="AD170" s="286"/>
      <c r="AE170" s="286"/>
      <c r="AF170" s="286"/>
      <c r="AG170" s="286"/>
      <c r="AH170" s="286"/>
      <c r="AI170" s="286"/>
      <c r="AJ170" s="286"/>
      <c r="AK170" s="286"/>
      <c r="AL170" s="286"/>
      <c r="AM170" s="286"/>
      <c r="AN170" s="286"/>
      <c r="AO170" s="286"/>
      <c r="AP170" s="286"/>
      <c r="AQ170" s="286"/>
      <c r="AR170" s="286"/>
      <c r="AS170" s="286"/>
      <c r="AT170" s="286"/>
      <c r="AU170" s="286"/>
      <c r="AV170" s="286"/>
      <c r="AW170" s="286"/>
      <c r="AX170" s="286"/>
      <c r="AY170" s="286"/>
      <c r="AZ170" s="286"/>
      <c r="BA170" s="286"/>
      <c r="BB170" s="260"/>
      <c r="BC170" s="260"/>
      <c r="BD170" s="260"/>
      <c r="BE170" s="260"/>
      <c r="BF170" s="260"/>
      <c r="BG170" s="266" t="s">
        <v>255</v>
      </c>
      <c r="BH170" s="267"/>
      <c r="BI170" s="267"/>
      <c r="BJ170" s="267"/>
      <c r="BK170" s="267"/>
      <c r="BL170" s="268"/>
    </row>
    <row r="171" spans="1:64" s="1" customFormat="1" ht="30" customHeight="1" x14ac:dyDescent="0.4">
      <c r="A171" s="262" t="s">
        <v>198</v>
      </c>
      <c r="B171" s="263"/>
      <c r="C171" s="263"/>
      <c r="D171" s="264"/>
      <c r="E171" s="259" t="s">
        <v>469</v>
      </c>
      <c r="F171" s="286"/>
      <c r="G171" s="286"/>
      <c r="H171" s="286"/>
      <c r="I171" s="286"/>
      <c r="J171" s="286"/>
      <c r="K171" s="286"/>
      <c r="L171" s="286"/>
      <c r="M171" s="286"/>
      <c r="N171" s="286"/>
      <c r="O171" s="286"/>
      <c r="P171" s="286"/>
      <c r="Q171" s="286"/>
      <c r="R171" s="286"/>
      <c r="S171" s="286"/>
      <c r="T171" s="286"/>
      <c r="U171" s="286"/>
      <c r="V171" s="286"/>
      <c r="W171" s="286"/>
      <c r="X171" s="286"/>
      <c r="Y171" s="286"/>
      <c r="Z171" s="286"/>
      <c r="AA171" s="286"/>
      <c r="AB171" s="286"/>
      <c r="AC171" s="286"/>
      <c r="AD171" s="286"/>
      <c r="AE171" s="286"/>
      <c r="AF171" s="286"/>
      <c r="AG171" s="286"/>
      <c r="AH171" s="286"/>
      <c r="AI171" s="286"/>
      <c r="AJ171" s="286"/>
      <c r="AK171" s="286"/>
      <c r="AL171" s="286"/>
      <c r="AM171" s="286"/>
      <c r="AN171" s="286"/>
      <c r="AO171" s="286"/>
      <c r="AP171" s="286"/>
      <c r="AQ171" s="286"/>
      <c r="AR171" s="286"/>
      <c r="AS171" s="286"/>
      <c r="AT171" s="286"/>
      <c r="AU171" s="286"/>
      <c r="AV171" s="286"/>
      <c r="AW171" s="286"/>
      <c r="AX171" s="286"/>
      <c r="AY171" s="286"/>
      <c r="AZ171" s="286"/>
      <c r="BA171" s="286"/>
      <c r="BB171" s="260"/>
      <c r="BC171" s="260"/>
      <c r="BD171" s="260"/>
      <c r="BE171" s="260"/>
      <c r="BF171" s="260"/>
      <c r="BG171" s="266" t="s">
        <v>256</v>
      </c>
      <c r="BH171" s="267"/>
      <c r="BI171" s="267"/>
      <c r="BJ171" s="267"/>
      <c r="BK171" s="267"/>
      <c r="BL171" s="268"/>
    </row>
    <row r="172" spans="1:64" s="1" customFormat="1" ht="50.1" customHeight="1" x14ac:dyDescent="0.4">
      <c r="A172" s="262" t="s">
        <v>199</v>
      </c>
      <c r="B172" s="263"/>
      <c r="C172" s="263"/>
      <c r="D172" s="264"/>
      <c r="E172" s="259" t="s">
        <v>470</v>
      </c>
      <c r="F172" s="286"/>
      <c r="G172" s="286"/>
      <c r="H172" s="286"/>
      <c r="I172" s="286"/>
      <c r="J172" s="286"/>
      <c r="K172" s="286"/>
      <c r="L172" s="286"/>
      <c r="M172" s="286"/>
      <c r="N172" s="286"/>
      <c r="O172" s="286"/>
      <c r="P172" s="286"/>
      <c r="Q172" s="286"/>
      <c r="R172" s="286"/>
      <c r="S172" s="286"/>
      <c r="T172" s="286"/>
      <c r="U172" s="286"/>
      <c r="V172" s="286"/>
      <c r="W172" s="286"/>
      <c r="X172" s="286"/>
      <c r="Y172" s="286"/>
      <c r="Z172" s="286"/>
      <c r="AA172" s="286"/>
      <c r="AB172" s="286"/>
      <c r="AC172" s="286"/>
      <c r="AD172" s="286"/>
      <c r="AE172" s="286"/>
      <c r="AF172" s="286"/>
      <c r="AG172" s="286"/>
      <c r="AH172" s="286"/>
      <c r="AI172" s="286"/>
      <c r="AJ172" s="286"/>
      <c r="AK172" s="286"/>
      <c r="AL172" s="286"/>
      <c r="AM172" s="286"/>
      <c r="AN172" s="286"/>
      <c r="AO172" s="286"/>
      <c r="AP172" s="286"/>
      <c r="AQ172" s="286"/>
      <c r="AR172" s="286"/>
      <c r="AS172" s="286"/>
      <c r="AT172" s="286"/>
      <c r="AU172" s="286"/>
      <c r="AV172" s="286"/>
      <c r="AW172" s="286"/>
      <c r="AX172" s="286"/>
      <c r="AY172" s="286"/>
      <c r="AZ172" s="286"/>
      <c r="BA172" s="286"/>
      <c r="BB172" s="260"/>
      <c r="BC172" s="260"/>
      <c r="BD172" s="260"/>
      <c r="BE172" s="260"/>
      <c r="BF172" s="260"/>
      <c r="BG172" s="266" t="s">
        <v>257</v>
      </c>
      <c r="BH172" s="267"/>
      <c r="BI172" s="267"/>
      <c r="BJ172" s="267"/>
      <c r="BK172" s="267"/>
      <c r="BL172" s="268"/>
    </row>
    <row r="173" spans="1:64" s="1" customFormat="1" ht="50.1" customHeight="1" x14ac:dyDescent="0.4">
      <c r="A173" s="262" t="s">
        <v>200</v>
      </c>
      <c r="B173" s="263"/>
      <c r="C173" s="263"/>
      <c r="D173" s="264"/>
      <c r="E173" s="253" t="s">
        <v>300</v>
      </c>
      <c r="F173" s="265"/>
      <c r="G173" s="265"/>
      <c r="H173" s="265"/>
      <c r="I173" s="265"/>
      <c r="J173" s="265"/>
      <c r="K173" s="265"/>
      <c r="L173" s="265"/>
      <c r="M173" s="265"/>
      <c r="N173" s="265"/>
      <c r="O173" s="265"/>
      <c r="P173" s="265"/>
      <c r="Q173" s="265"/>
      <c r="R173" s="265"/>
      <c r="S173" s="265"/>
      <c r="T173" s="265"/>
      <c r="U173" s="265"/>
      <c r="V173" s="265"/>
      <c r="W173" s="265"/>
      <c r="X173" s="265"/>
      <c r="Y173" s="265"/>
      <c r="Z173" s="265"/>
      <c r="AA173" s="265"/>
      <c r="AB173" s="265"/>
      <c r="AC173" s="265"/>
      <c r="AD173" s="265"/>
      <c r="AE173" s="265"/>
      <c r="AF173" s="265"/>
      <c r="AG173" s="265"/>
      <c r="AH173" s="265"/>
      <c r="AI173" s="265"/>
      <c r="AJ173" s="265"/>
      <c r="AK173" s="265"/>
      <c r="AL173" s="265"/>
      <c r="AM173" s="265"/>
      <c r="AN173" s="265"/>
      <c r="AO173" s="265"/>
      <c r="AP173" s="265"/>
      <c r="AQ173" s="265"/>
      <c r="AR173" s="265"/>
      <c r="AS173" s="265"/>
      <c r="AT173" s="265"/>
      <c r="AU173" s="265"/>
      <c r="AV173" s="265"/>
      <c r="AW173" s="265"/>
      <c r="AX173" s="265"/>
      <c r="AY173" s="265"/>
      <c r="AZ173" s="265"/>
      <c r="BA173" s="265"/>
      <c r="BB173" s="254"/>
      <c r="BC173" s="254"/>
      <c r="BD173" s="254"/>
      <c r="BE173" s="254"/>
      <c r="BF173" s="254"/>
      <c r="BG173" s="266" t="s">
        <v>265</v>
      </c>
      <c r="BH173" s="267"/>
      <c r="BI173" s="267"/>
      <c r="BJ173" s="267"/>
      <c r="BK173" s="267"/>
      <c r="BL173" s="268"/>
    </row>
    <row r="174" spans="1:64" s="1" customFormat="1" ht="30" customHeight="1" x14ac:dyDescent="0.4">
      <c r="A174" s="250" t="s">
        <v>201</v>
      </c>
      <c r="B174" s="251"/>
      <c r="C174" s="251"/>
      <c r="D174" s="252"/>
      <c r="E174" s="259" t="s">
        <v>301</v>
      </c>
      <c r="F174" s="286"/>
      <c r="G174" s="286"/>
      <c r="H174" s="286"/>
      <c r="I174" s="286"/>
      <c r="J174" s="286"/>
      <c r="K174" s="286"/>
      <c r="L174" s="286"/>
      <c r="M174" s="286"/>
      <c r="N174" s="286"/>
      <c r="O174" s="286"/>
      <c r="P174" s="286"/>
      <c r="Q174" s="286"/>
      <c r="R174" s="286"/>
      <c r="S174" s="286"/>
      <c r="T174" s="286"/>
      <c r="U174" s="286"/>
      <c r="V174" s="286"/>
      <c r="W174" s="286"/>
      <c r="X174" s="286"/>
      <c r="Y174" s="286"/>
      <c r="Z174" s="286"/>
      <c r="AA174" s="286"/>
      <c r="AB174" s="286"/>
      <c r="AC174" s="286"/>
      <c r="AD174" s="286"/>
      <c r="AE174" s="286"/>
      <c r="AF174" s="286"/>
      <c r="AG174" s="286"/>
      <c r="AH174" s="286"/>
      <c r="AI174" s="286"/>
      <c r="AJ174" s="286"/>
      <c r="AK174" s="286"/>
      <c r="AL174" s="286"/>
      <c r="AM174" s="286"/>
      <c r="AN174" s="286"/>
      <c r="AO174" s="286"/>
      <c r="AP174" s="286"/>
      <c r="AQ174" s="286"/>
      <c r="AR174" s="286"/>
      <c r="AS174" s="286"/>
      <c r="AT174" s="286"/>
      <c r="AU174" s="286"/>
      <c r="AV174" s="286"/>
      <c r="AW174" s="286"/>
      <c r="AX174" s="286"/>
      <c r="AY174" s="286"/>
      <c r="AZ174" s="286"/>
      <c r="BA174" s="286"/>
      <c r="BB174" s="260"/>
      <c r="BC174" s="260"/>
      <c r="BD174" s="260"/>
      <c r="BE174" s="260"/>
      <c r="BF174" s="260"/>
      <c r="BG174" s="256" t="s">
        <v>266</v>
      </c>
      <c r="BH174" s="257"/>
      <c r="BI174" s="257"/>
      <c r="BJ174" s="257"/>
      <c r="BK174" s="257"/>
      <c r="BL174" s="258"/>
    </row>
    <row r="175" spans="1:64" s="1" customFormat="1" ht="30" customHeight="1" x14ac:dyDescent="0.4">
      <c r="A175" s="262" t="s">
        <v>398</v>
      </c>
      <c r="B175" s="263"/>
      <c r="C175" s="263"/>
      <c r="D175" s="264"/>
      <c r="E175" s="253" t="s">
        <v>452</v>
      </c>
      <c r="F175" s="265"/>
      <c r="G175" s="265"/>
      <c r="H175" s="265"/>
      <c r="I175" s="265"/>
      <c r="J175" s="265"/>
      <c r="K175" s="265"/>
      <c r="L175" s="265"/>
      <c r="M175" s="265"/>
      <c r="N175" s="265"/>
      <c r="O175" s="265"/>
      <c r="P175" s="265"/>
      <c r="Q175" s="265"/>
      <c r="R175" s="265"/>
      <c r="S175" s="265"/>
      <c r="T175" s="265"/>
      <c r="U175" s="265"/>
      <c r="V175" s="265"/>
      <c r="W175" s="265"/>
      <c r="X175" s="265"/>
      <c r="Y175" s="265"/>
      <c r="Z175" s="265"/>
      <c r="AA175" s="265"/>
      <c r="AB175" s="265"/>
      <c r="AC175" s="265"/>
      <c r="AD175" s="265"/>
      <c r="AE175" s="265"/>
      <c r="AF175" s="265"/>
      <c r="AG175" s="265"/>
      <c r="AH175" s="265"/>
      <c r="AI175" s="265"/>
      <c r="AJ175" s="265"/>
      <c r="AK175" s="265"/>
      <c r="AL175" s="265"/>
      <c r="AM175" s="265"/>
      <c r="AN175" s="265"/>
      <c r="AO175" s="265"/>
      <c r="AP175" s="265"/>
      <c r="AQ175" s="265"/>
      <c r="AR175" s="265"/>
      <c r="AS175" s="265"/>
      <c r="AT175" s="265"/>
      <c r="AU175" s="265"/>
      <c r="AV175" s="265"/>
      <c r="AW175" s="265"/>
      <c r="AX175" s="265"/>
      <c r="AY175" s="265"/>
      <c r="AZ175" s="265"/>
      <c r="BA175" s="265"/>
      <c r="BB175" s="254"/>
      <c r="BC175" s="254"/>
      <c r="BD175" s="254"/>
      <c r="BE175" s="254"/>
      <c r="BF175" s="254"/>
      <c r="BG175" s="266" t="s">
        <v>259</v>
      </c>
      <c r="BH175" s="267"/>
      <c r="BI175" s="267"/>
      <c r="BJ175" s="267"/>
      <c r="BK175" s="267"/>
      <c r="BL175" s="268"/>
    </row>
    <row r="176" spans="1:64" s="1" customFormat="1" ht="30" customHeight="1" x14ac:dyDescent="0.4">
      <c r="A176" s="262" t="s">
        <v>399</v>
      </c>
      <c r="B176" s="263"/>
      <c r="C176" s="263"/>
      <c r="D176" s="264"/>
      <c r="E176" s="253" t="s">
        <v>449</v>
      </c>
      <c r="F176" s="265"/>
      <c r="G176" s="265"/>
      <c r="H176" s="265"/>
      <c r="I176" s="265"/>
      <c r="J176" s="265"/>
      <c r="K176" s="265"/>
      <c r="L176" s="265"/>
      <c r="M176" s="265"/>
      <c r="N176" s="265"/>
      <c r="O176" s="265"/>
      <c r="P176" s="265"/>
      <c r="Q176" s="265"/>
      <c r="R176" s="265"/>
      <c r="S176" s="265"/>
      <c r="T176" s="265"/>
      <c r="U176" s="265"/>
      <c r="V176" s="265"/>
      <c r="W176" s="265"/>
      <c r="X176" s="265"/>
      <c r="Y176" s="265"/>
      <c r="Z176" s="265"/>
      <c r="AA176" s="265"/>
      <c r="AB176" s="265"/>
      <c r="AC176" s="265"/>
      <c r="AD176" s="265"/>
      <c r="AE176" s="265"/>
      <c r="AF176" s="265"/>
      <c r="AG176" s="265"/>
      <c r="AH176" s="265"/>
      <c r="AI176" s="265"/>
      <c r="AJ176" s="265"/>
      <c r="AK176" s="265"/>
      <c r="AL176" s="265"/>
      <c r="AM176" s="265"/>
      <c r="AN176" s="265"/>
      <c r="AO176" s="265"/>
      <c r="AP176" s="265"/>
      <c r="AQ176" s="265"/>
      <c r="AR176" s="265"/>
      <c r="AS176" s="265"/>
      <c r="AT176" s="265"/>
      <c r="AU176" s="265"/>
      <c r="AV176" s="265"/>
      <c r="AW176" s="265"/>
      <c r="AX176" s="265"/>
      <c r="AY176" s="265"/>
      <c r="AZ176" s="265"/>
      <c r="BA176" s="265"/>
      <c r="BB176" s="254"/>
      <c r="BC176" s="254"/>
      <c r="BD176" s="254"/>
      <c r="BE176" s="254"/>
      <c r="BF176" s="254"/>
      <c r="BG176" s="266" t="s">
        <v>260</v>
      </c>
      <c r="BH176" s="267"/>
      <c r="BI176" s="267"/>
      <c r="BJ176" s="267"/>
      <c r="BK176" s="267"/>
      <c r="BL176" s="268"/>
    </row>
    <row r="177" spans="1:64" s="1" customFormat="1" ht="30" customHeight="1" x14ac:dyDescent="0.4">
      <c r="A177" s="262" t="s">
        <v>400</v>
      </c>
      <c r="B177" s="263"/>
      <c r="C177" s="263"/>
      <c r="D177" s="264"/>
      <c r="E177" s="253" t="s">
        <v>298</v>
      </c>
      <c r="F177" s="265"/>
      <c r="G177" s="265"/>
      <c r="H177" s="265"/>
      <c r="I177" s="265"/>
      <c r="J177" s="265"/>
      <c r="K177" s="265"/>
      <c r="L177" s="265"/>
      <c r="M177" s="265"/>
      <c r="N177" s="265"/>
      <c r="O177" s="265"/>
      <c r="P177" s="265"/>
      <c r="Q177" s="265"/>
      <c r="R177" s="265"/>
      <c r="S177" s="265"/>
      <c r="T177" s="265"/>
      <c r="U177" s="265"/>
      <c r="V177" s="265"/>
      <c r="W177" s="265"/>
      <c r="X177" s="265"/>
      <c r="Y177" s="265"/>
      <c r="Z177" s="265"/>
      <c r="AA177" s="265"/>
      <c r="AB177" s="265"/>
      <c r="AC177" s="265"/>
      <c r="AD177" s="265"/>
      <c r="AE177" s="265"/>
      <c r="AF177" s="265"/>
      <c r="AG177" s="265"/>
      <c r="AH177" s="265"/>
      <c r="AI177" s="265"/>
      <c r="AJ177" s="265"/>
      <c r="AK177" s="265"/>
      <c r="AL177" s="265"/>
      <c r="AM177" s="265"/>
      <c r="AN177" s="265"/>
      <c r="AO177" s="265"/>
      <c r="AP177" s="265"/>
      <c r="AQ177" s="265"/>
      <c r="AR177" s="265"/>
      <c r="AS177" s="265"/>
      <c r="AT177" s="265"/>
      <c r="AU177" s="265"/>
      <c r="AV177" s="265"/>
      <c r="AW177" s="265"/>
      <c r="AX177" s="265"/>
      <c r="AY177" s="265"/>
      <c r="AZ177" s="265"/>
      <c r="BA177" s="265"/>
      <c r="BB177" s="254"/>
      <c r="BC177" s="254"/>
      <c r="BD177" s="254"/>
      <c r="BE177" s="254"/>
      <c r="BF177" s="254"/>
      <c r="BG177" s="266" t="s">
        <v>405</v>
      </c>
      <c r="BH177" s="267"/>
      <c r="BI177" s="267"/>
      <c r="BJ177" s="267"/>
      <c r="BK177" s="267"/>
      <c r="BL177" s="268"/>
    </row>
    <row r="178" spans="1:64" s="1" customFormat="1" ht="50.1" customHeight="1" x14ac:dyDescent="0.4">
      <c r="A178" s="262" t="s">
        <v>401</v>
      </c>
      <c r="B178" s="263"/>
      <c r="C178" s="263"/>
      <c r="D178" s="264"/>
      <c r="E178" s="253" t="s">
        <v>299</v>
      </c>
      <c r="F178" s="265"/>
      <c r="G178" s="265"/>
      <c r="H178" s="265"/>
      <c r="I178" s="265"/>
      <c r="J178" s="265"/>
      <c r="K178" s="265"/>
      <c r="L178" s="265"/>
      <c r="M178" s="265"/>
      <c r="N178" s="265"/>
      <c r="O178" s="265"/>
      <c r="P178" s="265"/>
      <c r="Q178" s="265"/>
      <c r="R178" s="265"/>
      <c r="S178" s="265"/>
      <c r="T178" s="265"/>
      <c r="U178" s="265"/>
      <c r="V178" s="265"/>
      <c r="W178" s="265"/>
      <c r="X178" s="265"/>
      <c r="Y178" s="265"/>
      <c r="Z178" s="265"/>
      <c r="AA178" s="265"/>
      <c r="AB178" s="265"/>
      <c r="AC178" s="265"/>
      <c r="AD178" s="265"/>
      <c r="AE178" s="265"/>
      <c r="AF178" s="265"/>
      <c r="AG178" s="265"/>
      <c r="AH178" s="265"/>
      <c r="AI178" s="265"/>
      <c r="AJ178" s="265"/>
      <c r="AK178" s="265"/>
      <c r="AL178" s="265"/>
      <c r="AM178" s="265"/>
      <c r="AN178" s="265"/>
      <c r="AO178" s="265"/>
      <c r="AP178" s="265"/>
      <c r="AQ178" s="265"/>
      <c r="AR178" s="265"/>
      <c r="AS178" s="265"/>
      <c r="AT178" s="265"/>
      <c r="AU178" s="265"/>
      <c r="AV178" s="265"/>
      <c r="AW178" s="265"/>
      <c r="AX178" s="265"/>
      <c r="AY178" s="265"/>
      <c r="AZ178" s="265"/>
      <c r="BA178" s="265"/>
      <c r="BB178" s="254"/>
      <c r="BC178" s="254"/>
      <c r="BD178" s="254"/>
      <c r="BE178" s="254"/>
      <c r="BF178" s="254"/>
      <c r="BG178" s="266" t="s">
        <v>263</v>
      </c>
      <c r="BH178" s="267"/>
      <c r="BI178" s="267"/>
      <c r="BJ178" s="267"/>
      <c r="BK178" s="267"/>
      <c r="BL178" s="268"/>
    </row>
    <row r="179" spans="1:64" s="59" customFormat="1" ht="30" customHeight="1" x14ac:dyDescent="0.4">
      <c r="A179" s="262" t="s">
        <v>219</v>
      </c>
      <c r="B179" s="263"/>
      <c r="C179" s="263"/>
      <c r="D179" s="264"/>
      <c r="E179" s="253" t="s">
        <v>313</v>
      </c>
      <c r="F179" s="265"/>
      <c r="G179" s="265"/>
      <c r="H179" s="265"/>
      <c r="I179" s="265"/>
      <c r="J179" s="265"/>
      <c r="K179" s="265"/>
      <c r="L179" s="265"/>
      <c r="M179" s="265"/>
      <c r="N179" s="265"/>
      <c r="O179" s="265"/>
      <c r="P179" s="265"/>
      <c r="Q179" s="265"/>
      <c r="R179" s="265"/>
      <c r="S179" s="265"/>
      <c r="T179" s="265"/>
      <c r="U179" s="265"/>
      <c r="V179" s="265"/>
      <c r="W179" s="265"/>
      <c r="X179" s="265"/>
      <c r="Y179" s="265"/>
      <c r="Z179" s="265"/>
      <c r="AA179" s="265"/>
      <c r="AB179" s="265"/>
      <c r="AC179" s="265"/>
      <c r="AD179" s="265"/>
      <c r="AE179" s="265"/>
      <c r="AF179" s="265"/>
      <c r="AG179" s="265"/>
      <c r="AH179" s="265"/>
      <c r="AI179" s="265"/>
      <c r="AJ179" s="265"/>
      <c r="AK179" s="265"/>
      <c r="AL179" s="265"/>
      <c r="AM179" s="265"/>
      <c r="AN179" s="265"/>
      <c r="AO179" s="265"/>
      <c r="AP179" s="265"/>
      <c r="AQ179" s="265"/>
      <c r="AR179" s="265"/>
      <c r="AS179" s="265"/>
      <c r="AT179" s="265"/>
      <c r="AU179" s="265"/>
      <c r="AV179" s="265"/>
      <c r="AW179" s="265"/>
      <c r="AX179" s="265"/>
      <c r="AY179" s="265"/>
      <c r="AZ179" s="265"/>
      <c r="BA179" s="265"/>
      <c r="BB179" s="254"/>
      <c r="BC179" s="254"/>
      <c r="BD179" s="254"/>
      <c r="BE179" s="254"/>
      <c r="BF179" s="254"/>
      <c r="BG179" s="266" t="s">
        <v>271</v>
      </c>
      <c r="BH179" s="267"/>
      <c r="BI179" s="267"/>
      <c r="BJ179" s="267"/>
      <c r="BK179" s="267"/>
      <c r="BL179" s="268"/>
    </row>
    <row r="180" spans="1:64" s="59" customFormat="1" ht="50.1" customHeight="1" x14ac:dyDescent="0.4">
      <c r="A180" s="262" t="s">
        <v>220</v>
      </c>
      <c r="B180" s="263"/>
      <c r="C180" s="263"/>
      <c r="D180" s="264"/>
      <c r="E180" s="253" t="s">
        <v>324</v>
      </c>
      <c r="F180" s="265"/>
      <c r="G180" s="265"/>
      <c r="H180" s="265"/>
      <c r="I180" s="265"/>
      <c r="J180" s="265"/>
      <c r="K180" s="265"/>
      <c r="L180" s="265"/>
      <c r="M180" s="265"/>
      <c r="N180" s="265"/>
      <c r="O180" s="265"/>
      <c r="P180" s="265"/>
      <c r="Q180" s="265"/>
      <c r="R180" s="265"/>
      <c r="S180" s="265"/>
      <c r="T180" s="265"/>
      <c r="U180" s="265"/>
      <c r="V180" s="265"/>
      <c r="W180" s="265"/>
      <c r="X180" s="265"/>
      <c r="Y180" s="265"/>
      <c r="Z180" s="265"/>
      <c r="AA180" s="265"/>
      <c r="AB180" s="265"/>
      <c r="AC180" s="265"/>
      <c r="AD180" s="265"/>
      <c r="AE180" s="265"/>
      <c r="AF180" s="265"/>
      <c r="AG180" s="265"/>
      <c r="AH180" s="265"/>
      <c r="AI180" s="265"/>
      <c r="AJ180" s="265"/>
      <c r="AK180" s="265"/>
      <c r="AL180" s="265"/>
      <c r="AM180" s="265"/>
      <c r="AN180" s="265"/>
      <c r="AO180" s="265"/>
      <c r="AP180" s="265"/>
      <c r="AQ180" s="265"/>
      <c r="AR180" s="265"/>
      <c r="AS180" s="265"/>
      <c r="AT180" s="265"/>
      <c r="AU180" s="265"/>
      <c r="AV180" s="265"/>
      <c r="AW180" s="265"/>
      <c r="AX180" s="265"/>
      <c r="AY180" s="265"/>
      <c r="AZ180" s="265"/>
      <c r="BA180" s="265"/>
      <c r="BB180" s="254"/>
      <c r="BC180" s="254"/>
      <c r="BD180" s="254"/>
      <c r="BE180" s="254"/>
      <c r="BF180" s="254"/>
      <c r="BG180" s="266" t="s">
        <v>272</v>
      </c>
      <c r="BH180" s="267"/>
      <c r="BI180" s="267"/>
      <c r="BJ180" s="267"/>
      <c r="BK180" s="267"/>
      <c r="BL180" s="268"/>
    </row>
    <row r="181" spans="1:64" s="59" customFormat="1" ht="30" customHeight="1" x14ac:dyDescent="0.4">
      <c r="A181" s="262" t="s">
        <v>221</v>
      </c>
      <c r="B181" s="263"/>
      <c r="C181" s="263"/>
      <c r="D181" s="264"/>
      <c r="E181" s="253" t="s">
        <v>295</v>
      </c>
      <c r="F181" s="265"/>
      <c r="G181" s="265"/>
      <c r="H181" s="265"/>
      <c r="I181" s="265"/>
      <c r="J181" s="265"/>
      <c r="K181" s="265"/>
      <c r="L181" s="265"/>
      <c r="M181" s="265"/>
      <c r="N181" s="265"/>
      <c r="O181" s="265"/>
      <c r="P181" s="265"/>
      <c r="Q181" s="265"/>
      <c r="R181" s="265"/>
      <c r="S181" s="265"/>
      <c r="T181" s="265"/>
      <c r="U181" s="265"/>
      <c r="V181" s="265"/>
      <c r="W181" s="265"/>
      <c r="X181" s="265"/>
      <c r="Y181" s="265"/>
      <c r="Z181" s="265"/>
      <c r="AA181" s="265"/>
      <c r="AB181" s="265"/>
      <c r="AC181" s="265"/>
      <c r="AD181" s="265"/>
      <c r="AE181" s="265"/>
      <c r="AF181" s="265"/>
      <c r="AG181" s="265"/>
      <c r="AH181" s="265"/>
      <c r="AI181" s="265"/>
      <c r="AJ181" s="265"/>
      <c r="AK181" s="265"/>
      <c r="AL181" s="265"/>
      <c r="AM181" s="265"/>
      <c r="AN181" s="265"/>
      <c r="AO181" s="265"/>
      <c r="AP181" s="265"/>
      <c r="AQ181" s="265"/>
      <c r="AR181" s="265"/>
      <c r="AS181" s="265"/>
      <c r="AT181" s="265"/>
      <c r="AU181" s="265"/>
      <c r="AV181" s="265"/>
      <c r="AW181" s="265"/>
      <c r="AX181" s="265"/>
      <c r="AY181" s="265"/>
      <c r="AZ181" s="265"/>
      <c r="BA181" s="265"/>
      <c r="BB181" s="254"/>
      <c r="BC181" s="254"/>
      <c r="BD181" s="254"/>
      <c r="BE181" s="254"/>
      <c r="BF181" s="254"/>
      <c r="BG181" s="266" t="s">
        <v>273</v>
      </c>
      <c r="BH181" s="267"/>
      <c r="BI181" s="267"/>
      <c r="BJ181" s="267"/>
      <c r="BK181" s="267"/>
      <c r="BL181" s="268"/>
    </row>
    <row r="182" spans="1:64" s="59" customFormat="1" ht="50.1" customHeight="1" x14ac:dyDescent="0.4">
      <c r="A182" s="262" t="s">
        <v>222</v>
      </c>
      <c r="B182" s="263"/>
      <c r="C182" s="263"/>
      <c r="D182" s="264"/>
      <c r="E182" s="253" t="s">
        <v>296</v>
      </c>
      <c r="F182" s="265"/>
      <c r="G182" s="265"/>
      <c r="H182" s="265"/>
      <c r="I182" s="265"/>
      <c r="J182" s="265"/>
      <c r="K182" s="265"/>
      <c r="L182" s="265"/>
      <c r="M182" s="265"/>
      <c r="N182" s="265"/>
      <c r="O182" s="265"/>
      <c r="P182" s="265"/>
      <c r="Q182" s="265"/>
      <c r="R182" s="265"/>
      <c r="S182" s="265"/>
      <c r="T182" s="265"/>
      <c r="U182" s="265"/>
      <c r="V182" s="265"/>
      <c r="W182" s="265"/>
      <c r="X182" s="265"/>
      <c r="Y182" s="265"/>
      <c r="Z182" s="265"/>
      <c r="AA182" s="265"/>
      <c r="AB182" s="265"/>
      <c r="AC182" s="265"/>
      <c r="AD182" s="265"/>
      <c r="AE182" s="265"/>
      <c r="AF182" s="265"/>
      <c r="AG182" s="265"/>
      <c r="AH182" s="265"/>
      <c r="AI182" s="265"/>
      <c r="AJ182" s="265"/>
      <c r="AK182" s="265"/>
      <c r="AL182" s="265"/>
      <c r="AM182" s="265"/>
      <c r="AN182" s="265"/>
      <c r="AO182" s="265"/>
      <c r="AP182" s="265"/>
      <c r="AQ182" s="265"/>
      <c r="AR182" s="265"/>
      <c r="AS182" s="265"/>
      <c r="AT182" s="265"/>
      <c r="AU182" s="265"/>
      <c r="AV182" s="265"/>
      <c r="AW182" s="265"/>
      <c r="AX182" s="265"/>
      <c r="AY182" s="265"/>
      <c r="AZ182" s="265"/>
      <c r="BA182" s="265"/>
      <c r="BB182" s="254"/>
      <c r="BC182" s="254"/>
      <c r="BD182" s="254"/>
      <c r="BE182" s="254"/>
      <c r="BF182" s="254"/>
      <c r="BG182" s="266" t="s">
        <v>274</v>
      </c>
      <c r="BH182" s="267"/>
      <c r="BI182" s="267"/>
      <c r="BJ182" s="267"/>
      <c r="BK182" s="267"/>
      <c r="BL182" s="268"/>
    </row>
    <row r="183" spans="1:64" s="59" customFormat="1" ht="30" customHeight="1" x14ac:dyDescent="0.4">
      <c r="A183" s="262" t="s">
        <v>223</v>
      </c>
      <c r="B183" s="263"/>
      <c r="C183" s="263"/>
      <c r="D183" s="264"/>
      <c r="E183" s="253" t="s">
        <v>297</v>
      </c>
      <c r="F183" s="265"/>
      <c r="G183" s="265"/>
      <c r="H183" s="265"/>
      <c r="I183" s="265"/>
      <c r="J183" s="265"/>
      <c r="K183" s="265"/>
      <c r="L183" s="265"/>
      <c r="M183" s="265"/>
      <c r="N183" s="265"/>
      <c r="O183" s="265"/>
      <c r="P183" s="265"/>
      <c r="Q183" s="265"/>
      <c r="R183" s="265"/>
      <c r="S183" s="265"/>
      <c r="T183" s="265"/>
      <c r="U183" s="265"/>
      <c r="V183" s="265"/>
      <c r="W183" s="265"/>
      <c r="X183" s="265"/>
      <c r="Y183" s="265"/>
      <c r="Z183" s="265"/>
      <c r="AA183" s="265"/>
      <c r="AB183" s="265"/>
      <c r="AC183" s="265"/>
      <c r="AD183" s="265"/>
      <c r="AE183" s="265"/>
      <c r="AF183" s="265"/>
      <c r="AG183" s="265"/>
      <c r="AH183" s="265"/>
      <c r="AI183" s="265"/>
      <c r="AJ183" s="265"/>
      <c r="AK183" s="265"/>
      <c r="AL183" s="265"/>
      <c r="AM183" s="265"/>
      <c r="AN183" s="265"/>
      <c r="AO183" s="265"/>
      <c r="AP183" s="265"/>
      <c r="AQ183" s="265"/>
      <c r="AR183" s="265"/>
      <c r="AS183" s="265"/>
      <c r="AT183" s="265"/>
      <c r="AU183" s="265"/>
      <c r="AV183" s="265"/>
      <c r="AW183" s="265"/>
      <c r="AX183" s="265"/>
      <c r="AY183" s="265"/>
      <c r="AZ183" s="265"/>
      <c r="BA183" s="265"/>
      <c r="BB183" s="254"/>
      <c r="BC183" s="254"/>
      <c r="BD183" s="254"/>
      <c r="BE183" s="254"/>
      <c r="BF183" s="254"/>
      <c r="BG183" s="266" t="s">
        <v>275</v>
      </c>
      <c r="BH183" s="267"/>
      <c r="BI183" s="267"/>
      <c r="BJ183" s="267"/>
      <c r="BK183" s="267"/>
      <c r="BL183" s="268"/>
    </row>
    <row r="184" spans="1:64" s="1" customFormat="1" ht="30" customHeight="1" x14ac:dyDescent="0.4">
      <c r="A184" s="262" t="s">
        <v>224</v>
      </c>
      <c r="B184" s="263"/>
      <c r="C184" s="263"/>
      <c r="D184" s="264"/>
      <c r="E184" s="253" t="s">
        <v>302</v>
      </c>
      <c r="F184" s="265"/>
      <c r="G184" s="265"/>
      <c r="H184" s="265"/>
      <c r="I184" s="265"/>
      <c r="J184" s="265"/>
      <c r="K184" s="265"/>
      <c r="L184" s="265"/>
      <c r="M184" s="265"/>
      <c r="N184" s="265"/>
      <c r="O184" s="265"/>
      <c r="P184" s="265"/>
      <c r="Q184" s="265"/>
      <c r="R184" s="265"/>
      <c r="S184" s="265"/>
      <c r="T184" s="265"/>
      <c r="U184" s="265"/>
      <c r="V184" s="265"/>
      <c r="W184" s="265"/>
      <c r="X184" s="265"/>
      <c r="Y184" s="265"/>
      <c r="Z184" s="265"/>
      <c r="AA184" s="265"/>
      <c r="AB184" s="265"/>
      <c r="AC184" s="265"/>
      <c r="AD184" s="265"/>
      <c r="AE184" s="265"/>
      <c r="AF184" s="265"/>
      <c r="AG184" s="265"/>
      <c r="AH184" s="265"/>
      <c r="AI184" s="265"/>
      <c r="AJ184" s="265"/>
      <c r="AK184" s="265"/>
      <c r="AL184" s="265"/>
      <c r="AM184" s="265"/>
      <c r="AN184" s="265"/>
      <c r="AO184" s="265"/>
      <c r="AP184" s="265"/>
      <c r="AQ184" s="265"/>
      <c r="AR184" s="265"/>
      <c r="AS184" s="265"/>
      <c r="AT184" s="265"/>
      <c r="AU184" s="265"/>
      <c r="AV184" s="265"/>
      <c r="AW184" s="265"/>
      <c r="AX184" s="265"/>
      <c r="AY184" s="265"/>
      <c r="AZ184" s="265"/>
      <c r="BA184" s="265"/>
      <c r="BB184" s="254"/>
      <c r="BC184" s="254"/>
      <c r="BD184" s="254"/>
      <c r="BE184" s="254"/>
      <c r="BF184" s="254"/>
      <c r="BG184" s="266" t="s">
        <v>307</v>
      </c>
      <c r="BH184" s="267"/>
      <c r="BI184" s="267"/>
      <c r="BJ184" s="267"/>
      <c r="BK184" s="267"/>
      <c r="BL184" s="268"/>
    </row>
    <row r="185" spans="1:64" s="1" customFormat="1" ht="30" customHeight="1" x14ac:dyDescent="0.4">
      <c r="A185" s="262" t="s">
        <v>225</v>
      </c>
      <c r="B185" s="263"/>
      <c r="C185" s="263"/>
      <c r="D185" s="264"/>
      <c r="E185" s="283" t="s">
        <v>303</v>
      </c>
      <c r="F185" s="284"/>
      <c r="G185" s="284"/>
      <c r="H185" s="284"/>
      <c r="I185" s="284"/>
      <c r="J185" s="284"/>
      <c r="K185" s="284"/>
      <c r="L185" s="284"/>
      <c r="M185" s="284"/>
      <c r="N185" s="284"/>
      <c r="O185" s="284"/>
      <c r="P185" s="284"/>
      <c r="Q185" s="284"/>
      <c r="R185" s="284"/>
      <c r="S185" s="284"/>
      <c r="T185" s="284"/>
      <c r="U185" s="284"/>
      <c r="V185" s="284"/>
      <c r="W185" s="284"/>
      <c r="X185" s="284"/>
      <c r="Y185" s="284"/>
      <c r="Z185" s="284"/>
      <c r="AA185" s="284"/>
      <c r="AB185" s="284"/>
      <c r="AC185" s="284"/>
      <c r="AD185" s="284"/>
      <c r="AE185" s="284"/>
      <c r="AF185" s="284"/>
      <c r="AG185" s="284"/>
      <c r="AH185" s="284"/>
      <c r="AI185" s="284"/>
      <c r="AJ185" s="284"/>
      <c r="AK185" s="284"/>
      <c r="AL185" s="284"/>
      <c r="AM185" s="284"/>
      <c r="AN185" s="284"/>
      <c r="AO185" s="284"/>
      <c r="AP185" s="284"/>
      <c r="AQ185" s="284"/>
      <c r="AR185" s="284"/>
      <c r="AS185" s="284"/>
      <c r="AT185" s="284"/>
      <c r="AU185" s="284"/>
      <c r="AV185" s="284"/>
      <c r="AW185" s="284"/>
      <c r="AX185" s="284"/>
      <c r="AY185" s="284"/>
      <c r="AZ185" s="284"/>
      <c r="BA185" s="284"/>
      <c r="BB185" s="285"/>
      <c r="BC185" s="285"/>
      <c r="BD185" s="285"/>
      <c r="BE185" s="285"/>
      <c r="BF185" s="285"/>
      <c r="BG185" s="266" t="s">
        <v>418</v>
      </c>
      <c r="BH185" s="267"/>
      <c r="BI185" s="267"/>
      <c r="BJ185" s="267"/>
      <c r="BK185" s="267"/>
      <c r="BL185" s="268"/>
    </row>
    <row r="186" spans="1:64" s="1" customFormat="1" ht="50.1" customHeight="1" x14ac:dyDescent="0.4">
      <c r="A186" s="262" t="s">
        <v>226</v>
      </c>
      <c r="B186" s="263"/>
      <c r="C186" s="263"/>
      <c r="D186" s="264"/>
      <c r="E186" s="253" t="s">
        <v>304</v>
      </c>
      <c r="F186" s="265"/>
      <c r="G186" s="265"/>
      <c r="H186" s="265"/>
      <c r="I186" s="265"/>
      <c r="J186" s="265"/>
      <c r="K186" s="265"/>
      <c r="L186" s="265"/>
      <c r="M186" s="265"/>
      <c r="N186" s="265"/>
      <c r="O186" s="265"/>
      <c r="P186" s="265"/>
      <c r="Q186" s="265"/>
      <c r="R186" s="265"/>
      <c r="S186" s="265"/>
      <c r="T186" s="265"/>
      <c r="U186" s="265"/>
      <c r="V186" s="265"/>
      <c r="W186" s="265"/>
      <c r="X186" s="265"/>
      <c r="Y186" s="265"/>
      <c r="Z186" s="265"/>
      <c r="AA186" s="265"/>
      <c r="AB186" s="265"/>
      <c r="AC186" s="265"/>
      <c r="AD186" s="265"/>
      <c r="AE186" s="265"/>
      <c r="AF186" s="265"/>
      <c r="AG186" s="265"/>
      <c r="AH186" s="265"/>
      <c r="AI186" s="265"/>
      <c r="AJ186" s="265"/>
      <c r="AK186" s="265"/>
      <c r="AL186" s="265"/>
      <c r="AM186" s="265"/>
      <c r="AN186" s="265"/>
      <c r="AO186" s="265"/>
      <c r="AP186" s="265"/>
      <c r="AQ186" s="265"/>
      <c r="AR186" s="265"/>
      <c r="AS186" s="265"/>
      <c r="AT186" s="265"/>
      <c r="AU186" s="265"/>
      <c r="AV186" s="265"/>
      <c r="AW186" s="265"/>
      <c r="AX186" s="265"/>
      <c r="AY186" s="265"/>
      <c r="AZ186" s="265"/>
      <c r="BA186" s="265"/>
      <c r="BB186" s="254"/>
      <c r="BC186" s="254"/>
      <c r="BD186" s="254"/>
      <c r="BE186" s="254"/>
      <c r="BF186" s="254"/>
      <c r="BG186" s="266" t="s">
        <v>419</v>
      </c>
      <c r="BH186" s="267"/>
      <c r="BI186" s="267"/>
      <c r="BJ186" s="267"/>
      <c r="BK186" s="267"/>
      <c r="BL186" s="268"/>
    </row>
    <row r="187" spans="1:64" s="1" customFormat="1" ht="30" customHeight="1" x14ac:dyDescent="0.4">
      <c r="A187" s="262" t="s">
        <v>227</v>
      </c>
      <c r="B187" s="263"/>
      <c r="C187" s="263"/>
      <c r="D187" s="264"/>
      <c r="E187" s="253" t="s">
        <v>305</v>
      </c>
      <c r="F187" s="254"/>
      <c r="G187" s="254"/>
      <c r="H187" s="254"/>
      <c r="I187" s="254"/>
      <c r="J187" s="254"/>
      <c r="K187" s="254"/>
      <c r="L187" s="254"/>
      <c r="M187" s="254"/>
      <c r="N187" s="254"/>
      <c r="O187" s="254"/>
      <c r="P187" s="254"/>
      <c r="Q187" s="254"/>
      <c r="R187" s="254"/>
      <c r="S187" s="254"/>
      <c r="T187" s="254"/>
      <c r="U187" s="254"/>
      <c r="V187" s="254"/>
      <c r="W187" s="254"/>
      <c r="X187" s="254"/>
      <c r="Y187" s="254"/>
      <c r="Z187" s="254"/>
      <c r="AA187" s="254"/>
      <c r="AB187" s="254"/>
      <c r="AC187" s="254"/>
      <c r="AD187" s="254"/>
      <c r="AE187" s="254"/>
      <c r="AF187" s="254"/>
      <c r="AG187" s="254"/>
      <c r="AH187" s="254"/>
      <c r="AI187" s="254"/>
      <c r="AJ187" s="254"/>
      <c r="AK187" s="254"/>
      <c r="AL187" s="254"/>
      <c r="AM187" s="254"/>
      <c r="AN187" s="254"/>
      <c r="AO187" s="254"/>
      <c r="AP187" s="254"/>
      <c r="AQ187" s="254"/>
      <c r="AR187" s="254"/>
      <c r="AS187" s="254"/>
      <c r="AT187" s="254"/>
      <c r="AU187" s="254"/>
      <c r="AV187" s="254"/>
      <c r="AW187" s="254"/>
      <c r="AX187" s="254"/>
      <c r="AY187" s="254"/>
      <c r="AZ187" s="254"/>
      <c r="BA187" s="254"/>
      <c r="BB187" s="254"/>
      <c r="BC187" s="254"/>
      <c r="BD187" s="254"/>
      <c r="BE187" s="254"/>
      <c r="BF187" s="255"/>
      <c r="BG187" s="266" t="s">
        <v>420</v>
      </c>
      <c r="BH187" s="267"/>
      <c r="BI187" s="267"/>
      <c r="BJ187" s="267"/>
      <c r="BK187" s="267"/>
      <c r="BL187" s="268"/>
    </row>
    <row r="188" spans="1:64" s="1" customFormat="1" ht="30" customHeight="1" x14ac:dyDescent="0.4">
      <c r="A188" s="262" t="s">
        <v>228</v>
      </c>
      <c r="B188" s="263"/>
      <c r="C188" s="263"/>
      <c r="D188" s="264"/>
      <c r="E188" s="253" t="s">
        <v>306</v>
      </c>
      <c r="F188" s="254"/>
      <c r="G188" s="254"/>
      <c r="H188" s="254"/>
      <c r="I188" s="254"/>
      <c r="J188" s="254"/>
      <c r="K188" s="254"/>
      <c r="L188" s="254"/>
      <c r="M188" s="254"/>
      <c r="N188" s="254"/>
      <c r="O188" s="254"/>
      <c r="P188" s="254"/>
      <c r="Q188" s="254"/>
      <c r="R188" s="254"/>
      <c r="S188" s="254"/>
      <c r="T188" s="254"/>
      <c r="U188" s="254"/>
      <c r="V188" s="254"/>
      <c r="W188" s="254"/>
      <c r="X188" s="254"/>
      <c r="Y188" s="254"/>
      <c r="Z188" s="254"/>
      <c r="AA188" s="254"/>
      <c r="AB188" s="254"/>
      <c r="AC188" s="254"/>
      <c r="AD188" s="254"/>
      <c r="AE188" s="254"/>
      <c r="AF188" s="254"/>
      <c r="AG188" s="254"/>
      <c r="AH188" s="254"/>
      <c r="AI188" s="254"/>
      <c r="AJ188" s="254"/>
      <c r="AK188" s="254"/>
      <c r="AL188" s="254"/>
      <c r="AM188" s="254"/>
      <c r="AN188" s="254"/>
      <c r="AO188" s="254"/>
      <c r="AP188" s="254"/>
      <c r="AQ188" s="254"/>
      <c r="AR188" s="254"/>
      <c r="AS188" s="254"/>
      <c r="AT188" s="254"/>
      <c r="AU188" s="254"/>
      <c r="AV188" s="254"/>
      <c r="AW188" s="254"/>
      <c r="AX188" s="254"/>
      <c r="AY188" s="254"/>
      <c r="AZ188" s="254"/>
      <c r="BA188" s="254"/>
      <c r="BB188" s="254"/>
      <c r="BC188" s="254"/>
      <c r="BD188" s="254"/>
      <c r="BE188" s="254"/>
      <c r="BF188" s="255"/>
      <c r="BG188" s="266" t="s">
        <v>421</v>
      </c>
      <c r="BH188" s="267"/>
      <c r="BI188" s="267"/>
      <c r="BJ188" s="267"/>
      <c r="BK188" s="267"/>
      <c r="BL188" s="268"/>
    </row>
    <row r="189" spans="1:64" s="1" customFormat="1" ht="30" customHeight="1" x14ac:dyDescent="0.4">
      <c r="A189" s="262" t="s">
        <v>229</v>
      </c>
      <c r="B189" s="263"/>
      <c r="C189" s="263"/>
      <c r="D189" s="264"/>
      <c r="E189" s="253" t="s">
        <v>308</v>
      </c>
      <c r="F189" s="254"/>
      <c r="G189" s="254"/>
      <c r="H189" s="254"/>
      <c r="I189" s="254"/>
      <c r="J189" s="254"/>
      <c r="K189" s="254"/>
      <c r="L189" s="254"/>
      <c r="M189" s="254"/>
      <c r="N189" s="254"/>
      <c r="O189" s="254"/>
      <c r="P189" s="254"/>
      <c r="Q189" s="254"/>
      <c r="R189" s="254"/>
      <c r="S189" s="254"/>
      <c r="T189" s="254"/>
      <c r="U189" s="254"/>
      <c r="V189" s="254"/>
      <c r="W189" s="254"/>
      <c r="X189" s="254"/>
      <c r="Y189" s="254"/>
      <c r="Z189" s="254"/>
      <c r="AA189" s="254"/>
      <c r="AB189" s="254"/>
      <c r="AC189" s="254"/>
      <c r="AD189" s="254"/>
      <c r="AE189" s="254"/>
      <c r="AF189" s="254"/>
      <c r="AG189" s="254"/>
      <c r="AH189" s="254"/>
      <c r="AI189" s="254"/>
      <c r="AJ189" s="254"/>
      <c r="AK189" s="254"/>
      <c r="AL189" s="254"/>
      <c r="AM189" s="254"/>
      <c r="AN189" s="254"/>
      <c r="AO189" s="254"/>
      <c r="AP189" s="254"/>
      <c r="AQ189" s="254"/>
      <c r="AR189" s="254"/>
      <c r="AS189" s="254"/>
      <c r="AT189" s="254"/>
      <c r="AU189" s="254"/>
      <c r="AV189" s="254"/>
      <c r="AW189" s="254"/>
      <c r="AX189" s="254"/>
      <c r="AY189" s="254"/>
      <c r="AZ189" s="254"/>
      <c r="BA189" s="254"/>
      <c r="BB189" s="254"/>
      <c r="BC189" s="254"/>
      <c r="BD189" s="254"/>
      <c r="BE189" s="254"/>
      <c r="BF189" s="255"/>
      <c r="BG189" s="266" t="s">
        <v>283</v>
      </c>
      <c r="BH189" s="267"/>
      <c r="BI189" s="267"/>
      <c r="BJ189" s="267"/>
      <c r="BK189" s="267"/>
      <c r="BL189" s="268"/>
    </row>
    <row r="190" spans="1:64" s="1" customFormat="1" ht="50.1" customHeight="1" x14ac:dyDescent="0.4">
      <c r="A190" s="262" t="s">
        <v>230</v>
      </c>
      <c r="B190" s="263"/>
      <c r="C190" s="263"/>
      <c r="D190" s="264"/>
      <c r="E190" s="259" t="s">
        <v>467</v>
      </c>
      <c r="F190" s="260"/>
      <c r="G190" s="260"/>
      <c r="H190" s="260"/>
      <c r="I190" s="260"/>
      <c r="J190" s="260"/>
      <c r="K190" s="260"/>
      <c r="L190" s="260"/>
      <c r="M190" s="260"/>
      <c r="N190" s="260"/>
      <c r="O190" s="260"/>
      <c r="P190" s="260"/>
      <c r="Q190" s="260"/>
      <c r="R190" s="260"/>
      <c r="S190" s="260"/>
      <c r="T190" s="260"/>
      <c r="U190" s="260"/>
      <c r="V190" s="260"/>
      <c r="W190" s="260"/>
      <c r="X190" s="260"/>
      <c r="Y190" s="260"/>
      <c r="Z190" s="260"/>
      <c r="AA190" s="260"/>
      <c r="AB190" s="260"/>
      <c r="AC190" s="260"/>
      <c r="AD190" s="260"/>
      <c r="AE190" s="260"/>
      <c r="AF190" s="260"/>
      <c r="AG190" s="260"/>
      <c r="AH190" s="260"/>
      <c r="AI190" s="260"/>
      <c r="AJ190" s="260"/>
      <c r="AK190" s="260"/>
      <c r="AL190" s="260"/>
      <c r="AM190" s="260"/>
      <c r="AN190" s="260"/>
      <c r="AO190" s="260"/>
      <c r="AP190" s="260"/>
      <c r="AQ190" s="260"/>
      <c r="AR190" s="260"/>
      <c r="AS190" s="260"/>
      <c r="AT190" s="260"/>
      <c r="AU190" s="260"/>
      <c r="AV190" s="260"/>
      <c r="AW190" s="260"/>
      <c r="AX190" s="260"/>
      <c r="AY190" s="260"/>
      <c r="AZ190" s="260"/>
      <c r="BA190" s="260"/>
      <c r="BB190" s="260"/>
      <c r="BC190" s="260"/>
      <c r="BD190" s="260"/>
      <c r="BE190" s="260"/>
      <c r="BF190" s="261"/>
      <c r="BG190" s="266" t="s">
        <v>117</v>
      </c>
      <c r="BH190" s="267"/>
      <c r="BI190" s="267"/>
      <c r="BJ190" s="267"/>
      <c r="BK190" s="267"/>
      <c r="BL190" s="268"/>
    </row>
    <row r="191" spans="1:64" s="1" customFormat="1" ht="50.1" customHeight="1" x14ac:dyDescent="0.4">
      <c r="A191" s="262" t="s">
        <v>231</v>
      </c>
      <c r="B191" s="263"/>
      <c r="C191" s="263"/>
      <c r="D191" s="264"/>
      <c r="E191" s="259" t="s">
        <v>468</v>
      </c>
      <c r="F191" s="260"/>
      <c r="G191" s="260"/>
      <c r="H191" s="260"/>
      <c r="I191" s="260"/>
      <c r="J191" s="260"/>
      <c r="K191" s="260"/>
      <c r="L191" s="260"/>
      <c r="M191" s="260"/>
      <c r="N191" s="260"/>
      <c r="O191" s="260"/>
      <c r="P191" s="260"/>
      <c r="Q191" s="260"/>
      <c r="R191" s="260"/>
      <c r="S191" s="260"/>
      <c r="T191" s="260"/>
      <c r="U191" s="260"/>
      <c r="V191" s="260"/>
      <c r="W191" s="260"/>
      <c r="X191" s="260"/>
      <c r="Y191" s="260"/>
      <c r="Z191" s="260"/>
      <c r="AA191" s="260"/>
      <c r="AB191" s="260"/>
      <c r="AC191" s="260"/>
      <c r="AD191" s="260"/>
      <c r="AE191" s="260"/>
      <c r="AF191" s="260"/>
      <c r="AG191" s="260"/>
      <c r="AH191" s="260"/>
      <c r="AI191" s="260"/>
      <c r="AJ191" s="260"/>
      <c r="AK191" s="260"/>
      <c r="AL191" s="260"/>
      <c r="AM191" s="260"/>
      <c r="AN191" s="260"/>
      <c r="AO191" s="260"/>
      <c r="AP191" s="260"/>
      <c r="AQ191" s="260"/>
      <c r="AR191" s="260"/>
      <c r="AS191" s="260"/>
      <c r="AT191" s="260"/>
      <c r="AU191" s="260"/>
      <c r="AV191" s="260"/>
      <c r="AW191" s="260"/>
      <c r="AX191" s="260"/>
      <c r="AY191" s="260"/>
      <c r="AZ191" s="260"/>
      <c r="BA191" s="260"/>
      <c r="BB191" s="260"/>
      <c r="BC191" s="260"/>
      <c r="BD191" s="260"/>
      <c r="BE191" s="260"/>
      <c r="BF191" s="261"/>
      <c r="BG191" s="266" t="s">
        <v>118</v>
      </c>
      <c r="BH191" s="267"/>
      <c r="BI191" s="267"/>
      <c r="BJ191" s="267"/>
      <c r="BK191" s="267"/>
      <c r="BL191" s="268"/>
    </row>
    <row r="192" spans="1:64" s="1" customFormat="1" ht="50.1" customHeight="1" x14ac:dyDescent="0.4">
      <c r="A192" s="250" t="s">
        <v>232</v>
      </c>
      <c r="B192" s="251"/>
      <c r="C192" s="251"/>
      <c r="D192" s="252"/>
      <c r="E192" s="253" t="s">
        <v>309</v>
      </c>
      <c r="F192" s="254"/>
      <c r="G192" s="254"/>
      <c r="H192" s="254"/>
      <c r="I192" s="254"/>
      <c r="J192" s="254"/>
      <c r="K192" s="254"/>
      <c r="L192" s="254"/>
      <c r="M192" s="254"/>
      <c r="N192" s="254"/>
      <c r="O192" s="254"/>
      <c r="P192" s="254"/>
      <c r="Q192" s="254"/>
      <c r="R192" s="254"/>
      <c r="S192" s="254"/>
      <c r="T192" s="254"/>
      <c r="U192" s="254"/>
      <c r="V192" s="254"/>
      <c r="W192" s="254"/>
      <c r="X192" s="254"/>
      <c r="Y192" s="254"/>
      <c r="Z192" s="254"/>
      <c r="AA192" s="254"/>
      <c r="AB192" s="254"/>
      <c r="AC192" s="254"/>
      <c r="AD192" s="254"/>
      <c r="AE192" s="254"/>
      <c r="AF192" s="254"/>
      <c r="AG192" s="254"/>
      <c r="AH192" s="254"/>
      <c r="AI192" s="254"/>
      <c r="AJ192" s="254"/>
      <c r="AK192" s="254"/>
      <c r="AL192" s="254"/>
      <c r="AM192" s="254"/>
      <c r="AN192" s="254"/>
      <c r="AO192" s="254"/>
      <c r="AP192" s="254"/>
      <c r="AQ192" s="254"/>
      <c r="AR192" s="254"/>
      <c r="AS192" s="254"/>
      <c r="AT192" s="254"/>
      <c r="AU192" s="254"/>
      <c r="AV192" s="254"/>
      <c r="AW192" s="254"/>
      <c r="AX192" s="254"/>
      <c r="AY192" s="254"/>
      <c r="AZ192" s="254"/>
      <c r="BA192" s="254"/>
      <c r="BB192" s="254"/>
      <c r="BC192" s="254"/>
      <c r="BD192" s="254"/>
      <c r="BE192" s="254"/>
      <c r="BF192" s="255"/>
      <c r="BG192" s="256" t="s">
        <v>422</v>
      </c>
      <c r="BH192" s="257"/>
      <c r="BI192" s="257"/>
      <c r="BJ192" s="257"/>
      <c r="BK192" s="257"/>
      <c r="BL192" s="258"/>
    </row>
    <row r="193" spans="1:64" s="1" customFormat="1" ht="30" customHeight="1" x14ac:dyDescent="0.4">
      <c r="A193" s="250" t="s">
        <v>318</v>
      </c>
      <c r="B193" s="251"/>
      <c r="C193" s="251"/>
      <c r="D193" s="252"/>
      <c r="E193" s="253" t="s">
        <v>310</v>
      </c>
      <c r="F193" s="254"/>
      <c r="G193" s="254"/>
      <c r="H193" s="254"/>
      <c r="I193" s="254"/>
      <c r="J193" s="254"/>
      <c r="K193" s="254"/>
      <c r="L193" s="254"/>
      <c r="M193" s="254"/>
      <c r="N193" s="254"/>
      <c r="O193" s="254"/>
      <c r="P193" s="254"/>
      <c r="Q193" s="254"/>
      <c r="R193" s="254"/>
      <c r="S193" s="254"/>
      <c r="T193" s="254"/>
      <c r="U193" s="254"/>
      <c r="V193" s="254"/>
      <c r="W193" s="254"/>
      <c r="X193" s="254"/>
      <c r="Y193" s="254"/>
      <c r="Z193" s="254"/>
      <c r="AA193" s="254"/>
      <c r="AB193" s="254"/>
      <c r="AC193" s="254"/>
      <c r="AD193" s="254"/>
      <c r="AE193" s="254"/>
      <c r="AF193" s="254"/>
      <c r="AG193" s="254"/>
      <c r="AH193" s="254"/>
      <c r="AI193" s="254"/>
      <c r="AJ193" s="254"/>
      <c r="AK193" s="254"/>
      <c r="AL193" s="254"/>
      <c r="AM193" s="254"/>
      <c r="AN193" s="254"/>
      <c r="AO193" s="254"/>
      <c r="AP193" s="254"/>
      <c r="AQ193" s="254"/>
      <c r="AR193" s="254"/>
      <c r="AS193" s="254"/>
      <c r="AT193" s="254"/>
      <c r="AU193" s="254"/>
      <c r="AV193" s="254"/>
      <c r="AW193" s="254"/>
      <c r="AX193" s="254"/>
      <c r="AY193" s="254"/>
      <c r="AZ193" s="254"/>
      <c r="BA193" s="254"/>
      <c r="BB193" s="254"/>
      <c r="BC193" s="254"/>
      <c r="BD193" s="254"/>
      <c r="BE193" s="254"/>
      <c r="BF193" s="255"/>
      <c r="BG193" s="256" t="s">
        <v>423</v>
      </c>
      <c r="BH193" s="257"/>
      <c r="BI193" s="257"/>
      <c r="BJ193" s="257"/>
      <c r="BK193" s="257"/>
      <c r="BL193" s="258"/>
    </row>
    <row r="194" spans="1:64" s="1" customFormat="1" ht="30" customHeight="1" x14ac:dyDescent="0.4">
      <c r="A194" s="250" t="s">
        <v>319</v>
      </c>
      <c r="B194" s="251"/>
      <c r="C194" s="251"/>
      <c r="D194" s="252"/>
      <c r="E194" s="259" t="s">
        <v>461</v>
      </c>
      <c r="F194" s="260"/>
      <c r="G194" s="260"/>
      <c r="H194" s="260"/>
      <c r="I194" s="260"/>
      <c r="J194" s="260"/>
      <c r="K194" s="260"/>
      <c r="L194" s="260"/>
      <c r="M194" s="260"/>
      <c r="N194" s="260"/>
      <c r="O194" s="260"/>
      <c r="P194" s="260"/>
      <c r="Q194" s="260"/>
      <c r="R194" s="260"/>
      <c r="S194" s="260"/>
      <c r="T194" s="260"/>
      <c r="U194" s="260"/>
      <c r="V194" s="260"/>
      <c r="W194" s="260"/>
      <c r="X194" s="260"/>
      <c r="Y194" s="260"/>
      <c r="Z194" s="260"/>
      <c r="AA194" s="260"/>
      <c r="AB194" s="260"/>
      <c r="AC194" s="260"/>
      <c r="AD194" s="260"/>
      <c r="AE194" s="260"/>
      <c r="AF194" s="260"/>
      <c r="AG194" s="260"/>
      <c r="AH194" s="260"/>
      <c r="AI194" s="260"/>
      <c r="AJ194" s="260"/>
      <c r="AK194" s="260"/>
      <c r="AL194" s="260"/>
      <c r="AM194" s="260"/>
      <c r="AN194" s="260"/>
      <c r="AO194" s="260"/>
      <c r="AP194" s="260"/>
      <c r="AQ194" s="260"/>
      <c r="AR194" s="260"/>
      <c r="AS194" s="260"/>
      <c r="AT194" s="260"/>
      <c r="AU194" s="260"/>
      <c r="AV194" s="260"/>
      <c r="AW194" s="260"/>
      <c r="AX194" s="260"/>
      <c r="AY194" s="260"/>
      <c r="AZ194" s="260"/>
      <c r="BA194" s="260"/>
      <c r="BB194" s="260"/>
      <c r="BC194" s="260"/>
      <c r="BD194" s="260"/>
      <c r="BE194" s="260"/>
      <c r="BF194" s="261"/>
      <c r="BG194" s="256" t="s">
        <v>424</v>
      </c>
      <c r="BH194" s="257"/>
      <c r="BI194" s="257"/>
      <c r="BJ194" s="257"/>
      <c r="BK194" s="257"/>
      <c r="BL194" s="258"/>
    </row>
    <row r="195" spans="1:64" s="1" customFormat="1" ht="30" customHeight="1" x14ac:dyDescent="0.4">
      <c r="A195" s="250" t="s">
        <v>320</v>
      </c>
      <c r="B195" s="251"/>
      <c r="C195" s="251"/>
      <c r="D195" s="252"/>
      <c r="E195" s="253" t="s">
        <v>464</v>
      </c>
      <c r="F195" s="254"/>
      <c r="G195" s="254"/>
      <c r="H195" s="254"/>
      <c r="I195" s="254"/>
      <c r="J195" s="254"/>
      <c r="K195" s="254"/>
      <c r="L195" s="254"/>
      <c r="M195" s="254"/>
      <c r="N195" s="254"/>
      <c r="O195" s="254"/>
      <c r="P195" s="254"/>
      <c r="Q195" s="254"/>
      <c r="R195" s="254"/>
      <c r="S195" s="254"/>
      <c r="T195" s="254"/>
      <c r="U195" s="254"/>
      <c r="V195" s="254"/>
      <c r="W195" s="254"/>
      <c r="X195" s="254"/>
      <c r="Y195" s="254"/>
      <c r="Z195" s="254"/>
      <c r="AA195" s="254"/>
      <c r="AB195" s="254"/>
      <c r="AC195" s="254"/>
      <c r="AD195" s="254"/>
      <c r="AE195" s="254"/>
      <c r="AF195" s="254"/>
      <c r="AG195" s="254"/>
      <c r="AH195" s="254"/>
      <c r="AI195" s="254"/>
      <c r="AJ195" s="254"/>
      <c r="AK195" s="254"/>
      <c r="AL195" s="254"/>
      <c r="AM195" s="254"/>
      <c r="AN195" s="254"/>
      <c r="AO195" s="254"/>
      <c r="AP195" s="254"/>
      <c r="AQ195" s="254"/>
      <c r="AR195" s="254"/>
      <c r="AS195" s="254"/>
      <c r="AT195" s="254"/>
      <c r="AU195" s="254"/>
      <c r="AV195" s="254"/>
      <c r="AW195" s="254"/>
      <c r="AX195" s="254"/>
      <c r="AY195" s="254"/>
      <c r="AZ195" s="254"/>
      <c r="BA195" s="254"/>
      <c r="BB195" s="254"/>
      <c r="BC195" s="254"/>
      <c r="BD195" s="254"/>
      <c r="BE195" s="254"/>
      <c r="BF195" s="255"/>
      <c r="BG195" s="256" t="s">
        <v>425</v>
      </c>
      <c r="BH195" s="257"/>
      <c r="BI195" s="257"/>
      <c r="BJ195" s="257"/>
      <c r="BK195" s="257"/>
      <c r="BL195" s="258"/>
    </row>
    <row r="196" spans="1:64" s="1" customFormat="1" ht="30" customHeight="1" x14ac:dyDescent="0.4">
      <c r="A196" s="250" t="s">
        <v>412</v>
      </c>
      <c r="B196" s="251"/>
      <c r="C196" s="251"/>
      <c r="D196" s="252"/>
      <c r="E196" s="253" t="s">
        <v>448</v>
      </c>
      <c r="F196" s="254"/>
      <c r="G196" s="254"/>
      <c r="H196" s="254"/>
      <c r="I196" s="254"/>
      <c r="J196" s="254"/>
      <c r="K196" s="254"/>
      <c r="L196" s="254"/>
      <c r="M196" s="254"/>
      <c r="N196" s="254"/>
      <c r="O196" s="254"/>
      <c r="P196" s="254"/>
      <c r="Q196" s="254"/>
      <c r="R196" s="254"/>
      <c r="S196" s="254"/>
      <c r="T196" s="254"/>
      <c r="U196" s="254"/>
      <c r="V196" s="254"/>
      <c r="W196" s="254"/>
      <c r="X196" s="254"/>
      <c r="Y196" s="254"/>
      <c r="Z196" s="254"/>
      <c r="AA196" s="254"/>
      <c r="AB196" s="254"/>
      <c r="AC196" s="254"/>
      <c r="AD196" s="254"/>
      <c r="AE196" s="254"/>
      <c r="AF196" s="254"/>
      <c r="AG196" s="254"/>
      <c r="AH196" s="254"/>
      <c r="AI196" s="254"/>
      <c r="AJ196" s="254"/>
      <c r="AK196" s="254"/>
      <c r="AL196" s="254"/>
      <c r="AM196" s="254"/>
      <c r="AN196" s="254"/>
      <c r="AO196" s="254"/>
      <c r="AP196" s="254"/>
      <c r="AQ196" s="254"/>
      <c r="AR196" s="254"/>
      <c r="AS196" s="254"/>
      <c r="AT196" s="254"/>
      <c r="AU196" s="254"/>
      <c r="AV196" s="254"/>
      <c r="AW196" s="254"/>
      <c r="AX196" s="254"/>
      <c r="AY196" s="254"/>
      <c r="AZ196" s="254"/>
      <c r="BA196" s="254"/>
      <c r="BB196" s="254"/>
      <c r="BC196" s="254"/>
      <c r="BD196" s="254"/>
      <c r="BE196" s="254"/>
      <c r="BF196" s="255"/>
      <c r="BG196" s="256" t="s">
        <v>458</v>
      </c>
      <c r="BH196" s="257"/>
      <c r="BI196" s="257"/>
      <c r="BJ196" s="257"/>
      <c r="BK196" s="257"/>
      <c r="BL196" s="258"/>
    </row>
    <row r="197" spans="1:64" s="1" customFormat="1" ht="30" customHeight="1" x14ac:dyDescent="0.4">
      <c r="A197" s="250" t="s">
        <v>413</v>
      </c>
      <c r="B197" s="251"/>
      <c r="C197" s="251"/>
      <c r="D197" s="252"/>
      <c r="E197" s="259" t="s">
        <v>455</v>
      </c>
      <c r="F197" s="260"/>
      <c r="G197" s="260"/>
      <c r="H197" s="260"/>
      <c r="I197" s="260"/>
      <c r="J197" s="260"/>
      <c r="K197" s="260"/>
      <c r="L197" s="260"/>
      <c r="M197" s="260"/>
      <c r="N197" s="260"/>
      <c r="O197" s="260"/>
      <c r="P197" s="260"/>
      <c r="Q197" s="260"/>
      <c r="R197" s="260"/>
      <c r="S197" s="260"/>
      <c r="T197" s="260"/>
      <c r="U197" s="260"/>
      <c r="V197" s="260"/>
      <c r="W197" s="260"/>
      <c r="X197" s="260"/>
      <c r="Y197" s="260"/>
      <c r="Z197" s="260"/>
      <c r="AA197" s="260"/>
      <c r="AB197" s="260"/>
      <c r="AC197" s="260"/>
      <c r="AD197" s="260"/>
      <c r="AE197" s="260"/>
      <c r="AF197" s="260"/>
      <c r="AG197" s="260"/>
      <c r="AH197" s="260"/>
      <c r="AI197" s="260"/>
      <c r="AJ197" s="260"/>
      <c r="AK197" s="260"/>
      <c r="AL197" s="260"/>
      <c r="AM197" s="260"/>
      <c r="AN197" s="260"/>
      <c r="AO197" s="260"/>
      <c r="AP197" s="260"/>
      <c r="AQ197" s="260"/>
      <c r="AR197" s="260"/>
      <c r="AS197" s="260"/>
      <c r="AT197" s="260"/>
      <c r="AU197" s="260"/>
      <c r="AV197" s="260"/>
      <c r="AW197" s="260"/>
      <c r="AX197" s="260"/>
      <c r="AY197" s="260"/>
      <c r="AZ197" s="260"/>
      <c r="BA197" s="260"/>
      <c r="BB197" s="260"/>
      <c r="BC197" s="260"/>
      <c r="BD197" s="260"/>
      <c r="BE197" s="260"/>
      <c r="BF197" s="261"/>
      <c r="BG197" s="256" t="s">
        <v>459</v>
      </c>
      <c r="BH197" s="257"/>
      <c r="BI197" s="257"/>
      <c r="BJ197" s="257"/>
      <c r="BK197" s="257"/>
      <c r="BL197" s="258"/>
    </row>
    <row r="198" spans="1:64" s="1" customFormat="1" ht="30" customHeight="1" x14ac:dyDescent="0.4">
      <c r="A198" s="250" t="s">
        <v>414</v>
      </c>
      <c r="B198" s="251"/>
      <c r="C198" s="251"/>
      <c r="D198" s="252"/>
      <c r="E198" s="253" t="s">
        <v>311</v>
      </c>
      <c r="F198" s="254"/>
      <c r="G198" s="254"/>
      <c r="H198" s="254"/>
      <c r="I198" s="254"/>
      <c r="J198" s="254"/>
      <c r="K198" s="254"/>
      <c r="L198" s="254"/>
      <c r="M198" s="254"/>
      <c r="N198" s="254"/>
      <c r="O198" s="254"/>
      <c r="P198" s="254"/>
      <c r="Q198" s="254"/>
      <c r="R198" s="254"/>
      <c r="S198" s="254"/>
      <c r="T198" s="254"/>
      <c r="U198" s="254"/>
      <c r="V198" s="254"/>
      <c r="W198" s="254"/>
      <c r="X198" s="254"/>
      <c r="Y198" s="254"/>
      <c r="Z198" s="254"/>
      <c r="AA198" s="254"/>
      <c r="AB198" s="254"/>
      <c r="AC198" s="254"/>
      <c r="AD198" s="254"/>
      <c r="AE198" s="254"/>
      <c r="AF198" s="254"/>
      <c r="AG198" s="254"/>
      <c r="AH198" s="254"/>
      <c r="AI198" s="254"/>
      <c r="AJ198" s="254"/>
      <c r="AK198" s="254"/>
      <c r="AL198" s="254"/>
      <c r="AM198" s="254"/>
      <c r="AN198" s="254"/>
      <c r="AO198" s="254"/>
      <c r="AP198" s="254"/>
      <c r="AQ198" s="254"/>
      <c r="AR198" s="254"/>
      <c r="AS198" s="254"/>
      <c r="AT198" s="254"/>
      <c r="AU198" s="254"/>
      <c r="AV198" s="254"/>
      <c r="AW198" s="254"/>
      <c r="AX198" s="254"/>
      <c r="AY198" s="254"/>
      <c r="AZ198" s="254"/>
      <c r="BA198" s="254"/>
      <c r="BB198" s="254"/>
      <c r="BC198" s="254"/>
      <c r="BD198" s="254"/>
      <c r="BE198" s="254"/>
      <c r="BF198" s="255"/>
      <c r="BG198" s="266" t="s">
        <v>123</v>
      </c>
      <c r="BH198" s="267"/>
      <c r="BI198" s="267"/>
      <c r="BJ198" s="267"/>
      <c r="BK198" s="267"/>
      <c r="BL198" s="268"/>
    </row>
    <row r="199" spans="1:64" s="1" customFormat="1" ht="30" customHeight="1" x14ac:dyDescent="0.4">
      <c r="A199" s="250" t="s">
        <v>462</v>
      </c>
      <c r="B199" s="251"/>
      <c r="C199" s="251"/>
      <c r="D199" s="252"/>
      <c r="E199" s="253" t="s">
        <v>447</v>
      </c>
      <c r="F199" s="265"/>
      <c r="G199" s="265"/>
      <c r="H199" s="265"/>
      <c r="I199" s="265"/>
      <c r="J199" s="265"/>
      <c r="K199" s="265"/>
      <c r="L199" s="265"/>
      <c r="M199" s="265"/>
      <c r="N199" s="265"/>
      <c r="O199" s="265"/>
      <c r="P199" s="265"/>
      <c r="Q199" s="265"/>
      <c r="R199" s="265"/>
      <c r="S199" s="265"/>
      <c r="T199" s="265"/>
      <c r="U199" s="265"/>
      <c r="V199" s="265"/>
      <c r="W199" s="265"/>
      <c r="X199" s="265"/>
      <c r="Y199" s="265"/>
      <c r="Z199" s="265"/>
      <c r="AA199" s="265"/>
      <c r="AB199" s="265"/>
      <c r="AC199" s="265"/>
      <c r="AD199" s="265"/>
      <c r="AE199" s="265"/>
      <c r="AF199" s="265"/>
      <c r="AG199" s="265"/>
      <c r="AH199" s="265"/>
      <c r="AI199" s="265"/>
      <c r="AJ199" s="265"/>
      <c r="AK199" s="265"/>
      <c r="AL199" s="265"/>
      <c r="AM199" s="265"/>
      <c r="AN199" s="265"/>
      <c r="AO199" s="265"/>
      <c r="AP199" s="265"/>
      <c r="AQ199" s="265"/>
      <c r="AR199" s="265"/>
      <c r="AS199" s="265"/>
      <c r="AT199" s="265"/>
      <c r="AU199" s="265"/>
      <c r="AV199" s="265"/>
      <c r="AW199" s="265"/>
      <c r="AX199" s="265"/>
      <c r="AY199" s="265"/>
      <c r="AZ199" s="265"/>
      <c r="BA199" s="265"/>
      <c r="BB199" s="254"/>
      <c r="BC199" s="254"/>
      <c r="BD199" s="254"/>
      <c r="BE199" s="254"/>
      <c r="BF199" s="255"/>
      <c r="BG199" s="266" t="s">
        <v>124</v>
      </c>
      <c r="BH199" s="267"/>
      <c r="BI199" s="267"/>
      <c r="BJ199" s="267"/>
      <c r="BK199" s="267"/>
      <c r="BL199" s="268"/>
    </row>
    <row r="200" spans="1:64" s="1" customFormat="1" ht="30" customHeight="1" thickBot="1" x14ac:dyDescent="0.45">
      <c r="A200" s="276" t="s">
        <v>463</v>
      </c>
      <c r="B200" s="277"/>
      <c r="C200" s="277"/>
      <c r="D200" s="278"/>
      <c r="E200" s="279" t="s">
        <v>120</v>
      </c>
      <c r="F200" s="279"/>
      <c r="G200" s="279"/>
      <c r="H200" s="279"/>
      <c r="I200" s="279"/>
      <c r="J200" s="279"/>
      <c r="K200" s="279"/>
      <c r="L200" s="279"/>
      <c r="M200" s="279"/>
      <c r="N200" s="279"/>
      <c r="O200" s="279"/>
      <c r="P200" s="279"/>
      <c r="Q200" s="279"/>
      <c r="R200" s="279"/>
      <c r="S200" s="279"/>
      <c r="T200" s="279"/>
      <c r="U200" s="279"/>
      <c r="V200" s="279"/>
      <c r="W200" s="279"/>
      <c r="X200" s="279"/>
      <c r="Y200" s="279"/>
      <c r="Z200" s="279"/>
      <c r="AA200" s="279"/>
      <c r="AB200" s="279"/>
      <c r="AC200" s="279"/>
      <c r="AD200" s="279"/>
      <c r="AE200" s="279"/>
      <c r="AF200" s="279"/>
      <c r="AG200" s="279"/>
      <c r="AH200" s="279"/>
      <c r="AI200" s="279"/>
      <c r="AJ200" s="279"/>
      <c r="AK200" s="279"/>
      <c r="AL200" s="279"/>
      <c r="AM200" s="279"/>
      <c r="AN200" s="279"/>
      <c r="AO200" s="279"/>
      <c r="AP200" s="279"/>
      <c r="AQ200" s="279"/>
      <c r="AR200" s="279"/>
      <c r="AS200" s="279"/>
      <c r="AT200" s="279"/>
      <c r="AU200" s="279"/>
      <c r="AV200" s="279"/>
      <c r="AW200" s="279"/>
      <c r="AX200" s="279"/>
      <c r="AY200" s="279"/>
      <c r="AZ200" s="279"/>
      <c r="BA200" s="279"/>
      <c r="BB200" s="279"/>
      <c r="BC200" s="279"/>
      <c r="BD200" s="279"/>
      <c r="BE200" s="279"/>
      <c r="BF200" s="279"/>
      <c r="BG200" s="280" t="s">
        <v>426</v>
      </c>
      <c r="BH200" s="281"/>
      <c r="BI200" s="281"/>
      <c r="BJ200" s="281"/>
      <c r="BK200" s="281"/>
      <c r="BL200" s="282"/>
    </row>
    <row r="201" spans="1:64" s="1" customFormat="1" ht="30" customHeight="1" thickTop="1" x14ac:dyDescent="0.4">
      <c r="A201" s="22"/>
      <c r="B201" s="22"/>
      <c r="C201" s="22"/>
      <c r="D201" s="23"/>
      <c r="E201" s="23"/>
      <c r="F201" s="23"/>
      <c r="G201" s="23"/>
      <c r="H201" s="23"/>
      <c r="I201" s="23"/>
      <c r="J201" s="23"/>
      <c r="K201" s="23"/>
      <c r="L201" s="23"/>
      <c r="M201" s="23"/>
      <c r="N201" s="23"/>
      <c r="O201" s="23"/>
      <c r="P201" s="23"/>
      <c r="Q201" s="23"/>
      <c r="R201" s="23"/>
      <c r="S201" s="22"/>
      <c r="T201" s="22"/>
      <c r="U201" s="22"/>
      <c r="V201" s="22"/>
      <c r="W201" s="23"/>
      <c r="X201" s="23"/>
      <c r="Y201" s="23"/>
      <c r="Z201" s="23"/>
      <c r="AA201" s="23"/>
      <c r="AB201" s="23"/>
      <c r="AC201" s="23"/>
      <c r="AD201" s="23"/>
      <c r="AE201" s="23"/>
      <c r="AF201" s="23"/>
      <c r="AG201" s="23"/>
      <c r="AH201" s="23"/>
      <c r="AI201" s="23"/>
      <c r="AJ201" s="23"/>
      <c r="AK201" s="23"/>
      <c r="AL201" s="23"/>
      <c r="AM201" s="23"/>
      <c r="AN201" s="23"/>
      <c r="AO201" s="23"/>
      <c r="AP201" s="23"/>
      <c r="AQ201" s="23"/>
      <c r="AR201" s="23"/>
      <c r="AS201" s="23"/>
      <c r="AT201" s="23"/>
      <c r="AU201" s="23"/>
      <c r="AV201" s="23"/>
      <c r="AW201" s="23"/>
      <c r="AX201" s="23"/>
      <c r="AY201" s="23"/>
      <c r="AZ201" s="23"/>
      <c r="BA201" s="23"/>
      <c r="BB201" s="23"/>
      <c r="BC201" s="23"/>
      <c r="BD201" s="23"/>
      <c r="BE201" s="4"/>
      <c r="BF201" s="4"/>
    </row>
    <row r="202" spans="1:64" s="1" customFormat="1" ht="27" customHeight="1" x14ac:dyDescent="0.4">
      <c r="B202" s="3" t="s">
        <v>445</v>
      </c>
      <c r="S202" s="18"/>
      <c r="T202" s="18"/>
      <c r="U202" s="18"/>
      <c r="V202" s="18"/>
    </row>
    <row r="203" spans="1:64" s="2" customFormat="1" ht="27" customHeight="1" x14ac:dyDescent="0.3">
      <c r="A203" s="55" t="s">
        <v>95</v>
      </c>
      <c r="B203" s="274" t="s">
        <v>393</v>
      </c>
      <c r="C203" s="274"/>
      <c r="D203" s="274"/>
      <c r="E203" s="274"/>
      <c r="F203" s="274"/>
      <c r="G203" s="274"/>
      <c r="H203" s="274"/>
      <c r="I203" s="274"/>
      <c r="J203" s="274"/>
      <c r="K203" s="274"/>
      <c r="L203" s="274"/>
      <c r="M203" s="274"/>
      <c r="N203" s="274"/>
      <c r="O203" s="274"/>
      <c r="P203" s="274"/>
      <c r="Q203" s="274"/>
      <c r="R203" s="274"/>
      <c r="S203" s="274"/>
      <c r="T203" s="274"/>
      <c r="U203" s="274"/>
      <c r="V203" s="274"/>
      <c r="W203" s="274"/>
      <c r="X203" s="274"/>
      <c r="Y203" s="274"/>
      <c r="Z203" s="274"/>
      <c r="AA203" s="274"/>
      <c r="AB203" s="274"/>
      <c r="AC203" s="274"/>
      <c r="AD203" s="274"/>
      <c r="AE203" s="274"/>
      <c r="AF203" s="274"/>
      <c r="AG203" s="274"/>
      <c r="AH203" s="274"/>
      <c r="AI203" s="274"/>
      <c r="AJ203" s="274"/>
      <c r="AK203" s="274"/>
      <c r="AL203" s="274"/>
      <c r="AM203" s="274"/>
      <c r="AN203" s="274"/>
      <c r="AO203" s="274"/>
      <c r="AP203" s="274"/>
      <c r="AQ203" s="274"/>
      <c r="AR203" s="274"/>
      <c r="AS203" s="274"/>
      <c r="AT203" s="274"/>
      <c r="AU203" s="274"/>
      <c r="AV203" s="274"/>
      <c r="AW203" s="274"/>
      <c r="AX203" s="274"/>
      <c r="AY203" s="274"/>
      <c r="AZ203" s="274"/>
      <c r="BA203" s="274"/>
      <c r="BB203" s="274"/>
      <c r="BC203" s="274"/>
      <c r="BD203" s="274"/>
      <c r="BE203" s="274"/>
      <c r="BF203" s="274"/>
      <c r="BG203" s="274"/>
      <c r="BH203" s="274"/>
      <c r="BI203" s="274"/>
      <c r="BJ203" s="274"/>
      <c r="BK203" s="274"/>
      <c r="BL203" s="274"/>
    </row>
    <row r="204" spans="1:64" s="1" customFormat="1" ht="48" customHeight="1" x14ac:dyDescent="0.4">
      <c r="A204" s="56" t="s">
        <v>101</v>
      </c>
      <c r="B204" s="275" t="s">
        <v>394</v>
      </c>
      <c r="C204" s="275"/>
      <c r="D204" s="275"/>
      <c r="E204" s="275"/>
      <c r="F204" s="275"/>
      <c r="G204" s="275"/>
      <c r="H204" s="275"/>
      <c r="I204" s="275"/>
      <c r="J204" s="275"/>
      <c r="K204" s="275"/>
      <c r="L204" s="275"/>
      <c r="M204" s="275"/>
      <c r="N204" s="275"/>
      <c r="O204" s="275"/>
      <c r="P204" s="275"/>
      <c r="Q204" s="275"/>
      <c r="R204" s="275"/>
      <c r="S204" s="275"/>
      <c r="T204" s="275"/>
      <c r="U204" s="275"/>
      <c r="V204" s="275"/>
      <c r="W204" s="275"/>
      <c r="X204" s="275"/>
      <c r="Y204" s="275"/>
      <c r="Z204" s="275"/>
      <c r="AA204" s="275"/>
      <c r="AB204" s="275"/>
      <c r="AC204" s="275"/>
      <c r="AD204" s="275"/>
      <c r="AE204" s="275"/>
      <c r="AF204" s="275"/>
      <c r="AG204" s="275"/>
      <c r="AH204" s="275"/>
      <c r="AI204" s="275"/>
      <c r="AJ204" s="275"/>
      <c r="AK204" s="275"/>
      <c r="AL204" s="275"/>
      <c r="AM204" s="275"/>
      <c r="AN204" s="275"/>
      <c r="AO204" s="275"/>
      <c r="AP204" s="275"/>
      <c r="AQ204" s="275"/>
      <c r="AR204" s="275"/>
      <c r="AS204" s="275"/>
      <c r="AT204" s="275"/>
      <c r="AU204" s="275"/>
      <c r="AV204" s="275"/>
      <c r="AW204" s="275"/>
      <c r="AX204" s="275"/>
      <c r="AY204" s="275"/>
      <c r="AZ204" s="275"/>
      <c r="BA204" s="275"/>
      <c r="BB204" s="275"/>
      <c r="BC204" s="275"/>
      <c r="BD204" s="275"/>
      <c r="BE204" s="275"/>
      <c r="BF204" s="275"/>
      <c r="BG204" s="275"/>
      <c r="BH204" s="275"/>
      <c r="BI204" s="275"/>
      <c r="BJ204" s="275"/>
      <c r="BK204" s="275"/>
      <c r="BL204" s="275"/>
    </row>
    <row r="205" spans="1:64" s="1" customFormat="1" ht="27" customHeight="1" x14ac:dyDescent="0.4">
      <c r="A205" s="56" t="s">
        <v>121</v>
      </c>
      <c r="B205" s="275" t="s">
        <v>137</v>
      </c>
      <c r="C205" s="275"/>
      <c r="D205" s="275"/>
      <c r="E205" s="275"/>
      <c r="F205" s="275"/>
      <c r="G205" s="275"/>
      <c r="H205" s="275"/>
      <c r="I205" s="275"/>
      <c r="J205" s="275"/>
      <c r="K205" s="275"/>
      <c r="L205" s="275"/>
      <c r="M205" s="275"/>
      <c r="N205" s="275"/>
      <c r="O205" s="275"/>
      <c r="P205" s="275"/>
      <c r="Q205" s="275"/>
      <c r="R205" s="275"/>
      <c r="S205" s="275"/>
      <c r="T205" s="275"/>
      <c r="U205" s="275"/>
      <c r="V205" s="275"/>
      <c r="W205" s="275"/>
      <c r="X205" s="275"/>
      <c r="Y205" s="275"/>
      <c r="Z205" s="275"/>
      <c r="AA205" s="275"/>
      <c r="AB205" s="275"/>
      <c r="AC205" s="275"/>
      <c r="AD205" s="275"/>
      <c r="AE205" s="275"/>
      <c r="AF205" s="275"/>
      <c r="AG205" s="275"/>
      <c r="AH205" s="275"/>
      <c r="AI205" s="275"/>
      <c r="AJ205" s="275"/>
      <c r="AK205" s="275"/>
      <c r="AL205" s="275"/>
      <c r="AM205" s="275"/>
      <c r="AN205" s="275"/>
      <c r="AO205" s="275"/>
      <c r="AP205" s="275"/>
      <c r="AQ205" s="275"/>
      <c r="AR205" s="275"/>
      <c r="AS205" s="275"/>
      <c r="AT205" s="275"/>
      <c r="AU205" s="275"/>
      <c r="AV205" s="275"/>
      <c r="AW205" s="275"/>
      <c r="AX205" s="275"/>
      <c r="AY205" s="275"/>
      <c r="AZ205" s="275"/>
      <c r="BA205" s="275"/>
      <c r="BB205" s="275"/>
      <c r="BC205" s="275"/>
      <c r="BD205" s="275"/>
      <c r="BE205" s="275"/>
      <c r="BF205" s="275"/>
      <c r="BG205" s="275"/>
      <c r="BH205" s="275"/>
      <c r="BI205" s="275"/>
      <c r="BJ205" s="275"/>
      <c r="BK205" s="275"/>
      <c r="BL205" s="275"/>
    </row>
    <row r="206" spans="1:64" s="1" customFormat="1" ht="51.6" customHeight="1" x14ac:dyDescent="0.4">
      <c r="A206" s="56" t="s">
        <v>395</v>
      </c>
      <c r="B206" s="269" t="s">
        <v>446</v>
      </c>
      <c r="C206" s="269"/>
      <c r="D206" s="269"/>
      <c r="E206" s="269"/>
      <c r="F206" s="269"/>
      <c r="G206" s="269"/>
      <c r="H206" s="269"/>
      <c r="I206" s="269"/>
      <c r="J206" s="269"/>
      <c r="K206" s="269"/>
      <c r="L206" s="269"/>
      <c r="M206" s="269"/>
      <c r="N206" s="269"/>
      <c r="O206" s="269"/>
      <c r="P206" s="269"/>
      <c r="Q206" s="269"/>
      <c r="R206" s="269"/>
      <c r="S206" s="269"/>
      <c r="T206" s="269"/>
      <c r="U206" s="269"/>
      <c r="V206" s="269"/>
      <c r="W206" s="269"/>
      <c r="X206" s="269"/>
      <c r="Y206" s="269"/>
      <c r="Z206" s="269"/>
      <c r="AA206" s="269"/>
      <c r="AB206" s="269"/>
      <c r="AC206" s="269"/>
      <c r="AD206" s="269"/>
      <c r="AE206" s="269"/>
      <c r="AF206" s="269"/>
      <c r="AG206" s="269"/>
      <c r="AH206" s="269"/>
      <c r="AI206" s="269"/>
      <c r="AJ206" s="269"/>
      <c r="AK206" s="269"/>
      <c r="AL206" s="269"/>
      <c r="AM206" s="269"/>
      <c r="AN206" s="269"/>
      <c r="AO206" s="269"/>
      <c r="AP206" s="269"/>
      <c r="AQ206" s="269"/>
      <c r="AR206" s="269"/>
      <c r="AS206" s="269"/>
      <c r="AT206" s="269"/>
      <c r="AU206" s="269"/>
      <c r="AV206" s="269"/>
      <c r="AW206" s="269"/>
      <c r="AX206" s="269"/>
      <c r="AY206" s="269"/>
      <c r="AZ206" s="269"/>
      <c r="BA206" s="269"/>
      <c r="BB206" s="269"/>
      <c r="BC206" s="269"/>
      <c r="BD206" s="269"/>
      <c r="BE206" s="269"/>
      <c r="BF206" s="269"/>
      <c r="BG206" s="269"/>
      <c r="BH206" s="269"/>
      <c r="BI206" s="269"/>
      <c r="BJ206" s="269"/>
      <c r="BK206" s="269"/>
      <c r="BL206" s="269"/>
    </row>
    <row r="207" spans="1:64" s="1" customFormat="1" ht="27" customHeight="1" x14ac:dyDescent="0.4"/>
    <row r="208" spans="1:64" s="231" customFormat="1" ht="27" customHeight="1" x14ac:dyDescent="0.4">
      <c r="A208" s="242" t="s">
        <v>82</v>
      </c>
      <c r="S208" s="243"/>
      <c r="T208" s="243"/>
      <c r="U208" s="243"/>
      <c r="V208" s="243"/>
      <c r="AI208" s="244" t="s">
        <v>82</v>
      </c>
      <c r="AJ208" s="226"/>
      <c r="AK208" s="226"/>
      <c r="AL208" s="226"/>
      <c r="AM208" s="226"/>
      <c r="AN208" s="226"/>
      <c r="AO208" s="226"/>
      <c r="AP208" s="226"/>
      <c r="AQ208" s="226"/>
      <c r="AR208" s="226"/>
      <c r="AS208" s="226"/>
      <c r="AT208" s="226"/>
      <c r="AU208" s="226"/>
      <c r="AV208" s="226"/>
      <c r="AW208" s="226"/>
      <c r="AX208" s="226"/>
      <c r="AY208" s="226"/>
      <c r="AZ208" s="226"/>
      <c r="BA208" s="226"/>
    </row>
    <row r="209" spans="1:53" s="231" customFormat="1" ht="27" customHeight="1" x14ac:dyDescent="0.4">
      <c r="A209" s="231" t="s">
        <v>110</v>
      </c>
      <c r="S209" s="243"/>
      <c r="T209" s="243"/>
      <c r="U209" s="243"/>
      <c r="V209" s="243"/>
      <c r="AI209" s="226" t="s">
        <v>83</v>
      </c>
      <c r="AJ209" s="226"/>
      <c r="AK209" s="226"/>
      <c r="AL209" s="226"/>
      <c r="AM209" s="226"/>
      <c r="AN209" s="226"/>
      <c r="AO209" s="226"/>
      <c r="AP209" s="226"/>
      <c r="AQ209" s="226"/>
      <c r="AR209" s="226"/>
      <c r="AS209" s="226"/>
      <c r="AT209" s="226"/>
      <c r="AU209" s="226"/>
      <c r="AV209" s="226"/>
      <c r="AW209" s="226"/>
      <c r="AX209" s="226"/>
      <c r="AY209" s="226"/>
      <c r="AZ209" s="226"/>
      <c r="BA209" s="226"/>
    </row>
    <row r="210" spans="1:53" s="231" customFormat="1" ht="27" customHeight="1" x14ac:dyDescent="0.4">
      <c r="I210" s="234"/>
      <c r="S210" s="243"/>
      <c r="T210" s="243"/>
      <c r="U210" s="243"/>
      <c r="V210" s="243"/>
      <c r="AI210" s="226" t="s">
        <v>85</v>
      </c>
      <c r="AJ210" s="226"/>
      <c r="AK210" s="226"/>
      <c r="AL210" s="226"/>
      <c r="AM210" s="226"/>
      <c r="AN210" s="226"/>
      <c r="AO210" s="226"/>
      <c r="AP210" s="226"/>
      <c r="AQ210" s="226"/>
      <c r="AR210" s="226"/>
      <c r="AS210" s="226"/>
      <c r="AT210" s="226"/>
      <c r="AU210" s="226"/>
      <c r="AV210" s="226"/>
      <c r="AW210" s="226"/>
      <c r="AX210" s="226"/>
      <c r="AY210" s="226"/>
      <c r="AZ210" s="226"/>
      <c r="BA210" s="226"/>
    </row>
    <row r="211" spans="1:53" s="231" customFormat="1" ht="27" customHeight="1" x14ac:dyDescent="0.4">
      <c r="A211" s="232"/>
      <c r="B211" s="232"/>
      <c r="C211" s="232"/>
      <c r="D211" s="232"/>
      <c r="E211" s="232"/>
      <c r="F211" s="232"/>
      <c r="G211" s="233"/>
      <c r="H211" s="233"/>
      <c r="I211" s="234"/>
      <c r="J211" s="235"/>
      <c r="K211" s="232"/>
      <c r="L211" s="236"/>
      <c r="M211" s="236"/>
      <c r="N211" s="236"/>
      <c r="O211" s="236"/>
      <c r="S211" s="243"/>
      <c r="T211" s="243"/>
      <c r="U211" s="243"/>
      <c r="V211" s="243"/>
      <c r="AI211" s="232"/>
      <c r="AJ211" s="232"/>
      <c r="AK211" s="232"/>
      <c r="AL211" s="232"/>
      <c r="AM211" s="232"/>
      <c r="AN211" s="232"/>
      <c r="AO211" s="233"/>
      <c r="AP211" s="233"/>
      <c r="AQ211" s="234"/>
      <c r="AR211" s="235" t="s">
        <v>238</v>
      </c>
      <c r="AS211" s="232"/>
      <c r="AT211" s="236"/>
      <c r="AU211" s="236"/>
      <c r="AV211" s="236"/>
      <c r="AW211" s="236"/>
      <c r="AX211" s="226"/>
      <c r="AY211" s="226"/>
      <c r="AZ211" s="226"/>
      <c r="BA211" s="226"/>
    </row>
    <row r="212" spans="1:53" s="231" customFormat="1" ht="27" customHeight="1" x14ac:dyDescent="0.4">
      <c r="A212" s="232"/>
      <c r="B212" s="232"/>
      <c r="C212" s="232"/>
      <c r="D212" s="232"/>
      <c r="E212" s="237" t="s">
        <v>87</v>
      </c>
      <c r="F212" s="238"/>
      <c r="I212" s="239" t="s">
        <v>88</v>
      </c>
      <c r="J212" s="240"/>
      <c r="K212" s="240"/>
      <c r="L212" s="240"/>
      <c r="M212" s="240"/>
      <c r="N212" s="240"/>
      <c r="O212" s="240"/>
      <c r="S212" s="243"/>
      <c r="T212" s="243"/>
      <c r="U212" s="243"/>
      <c r="V212" s="243"/>
      <c r="AI212" s="232"/>
      <c r="AJ212" s="232"/>
      <c r="AK212" s="232"/>
      <c r="AL212" s="232"/>
      <c r="AM212" s="237" t="s">
        <v>87</v>
      </c>
      <c r="AN212" s="238"/>
      <c r="AQ212" s="239"/>
      <c r="AR212" s="240"/>
      <c r="AS212" s="240"/>
      <c r="AT212" s="240"/>
      <c r="AU212" s="240"/>
      <c r="AV212" s="240"/>
      <c r="AW212" s="240"/>
      <c r="AX212" s="226"/>
      <c r="AY212" s="226"/>
      <c r="AZ212" s="226"/>
      <c r="BA212" s="226"/>
    </row>
    <row r="213" spans="1:53" s="231" customFormat="1" ht="27" customHeight="1" x14ac:dyDescent="0.4">
      <c r="S213" s="243"/>
      <c r="T213" s="243"/>
      <c r="U213" s="243"/>
      <c r="V213" s="243"/>
      <c r="AX213" s="226"/>
      <c r="AY213" s="240"/>
      <c r="AZ213" s="226"/>
      <c r="BA213" s="226"/>
    </row>
    <row r="214" spans="1:53" s="231" customFormat="1" ht="27" customHeight="1" x14ac:dyDescent="0.4">
      <c r="A214" s="231" t="s">
        <v>139</v>
      </c>
      <c r="S214" s="243"/>
      <c r="T214" s="243"/>
      <c r="U214" s="243"/>
      <c r="V214" s="243"/>
      <c r="AI214" s="226" t="s">
        <v>84</v>
      </c>
      <c r="AJ214" s="228"/>
      <c r="AK214" s="228"/>
      <c r="AL214" s="228"/>
      <c r="AM214" s="228"/>
      <c r="AN214" s="228"/>
      <c r="AO214" s="228"/>
      <c r="AP214" s="228"/>
      <c r="AQ214" s="226"/>
      <c r="AR214" s="226"/>
      <c r="AS214" s="226"/>
      <c r="AT214" s="226"/>
      <c r="AU214" s="226"/>
      <c r="AV214" s="226"/>
      <c r="AW214" s="226"/>
      <c r="AX214" s="226"/>
      <c r="AY214" s="226"/>
      <c r="AZ214" s="226"/>
      <c r="BA214" s="226"/>
    </row>
    <row r="215" spans="1:53" s="231" customFormat="1" ht="27" customHeight="1" x14ac:dyDescent="0.4">
      <c r="S215" s="243"/>
      <c r="T215" s="243"/>
      <c r="U215" s="243"/>
      <c r="V215" s="243"/>
      <c r="AI215" s="226" t="s">
        <v>86</v>
      </c>
      <c r="AJ215" s="228"/>
      <c r="AK215" s="228"/>
      <c r="AL215" s="228"/>
      <c r="AM215" s="228"/>
      <c r="AN215" s="228"/>
      <c r="AO215" s="228"/>
      <c r="AP215" s="228"/>
      <c r="AQ215" s="226"/>
      <c r="AR215" s="226"/>
      <c r="AS215" s="226"/>
      <c r="AT215" s="226"/>
      <c r="AU215" s="226"/>
      <c r="AV215" s="226"/>
      <c r="AW215" s="226"/>
      <c r="AX215" s="226"/>
      <c r="AY215" s="226"/>
      <c r="AZ215" s="226"/>
      <c r="BA215" s="226"/>
    </row>
    <row r="216" spans="1:53" s="231" customFormat="1" ht="27" customHeight="1" x14ac:dyDescent="0.4">
      <c r="A216" s="232"/>
      <c r="B216" s="232"/>
      <c r="C216" s="232"/>
      <c r="D216" s="232"/>
      <c r="E216" s="232"/>
      <c r="F216" s="232"/>
      <c r="G216" s="233"/>
      <c r="H216" s="233"/>
      <c r="I216" s="234"/>
      <c r="J216" s="235" t="s">
        <v>140</v>
      </c>
      <c r="K216" s="232"/>
      <c r="L216" s="236"/>
      <c r="M216" s="236"/>
      <c r="N216" s="236"/>
      <c r="O216" s="236"/>
      <c r="S216" s="243"/>
      <c r="T216" s="243"/>
      <c r="U216" s="243"/>
      <c r="V216" s="243"/>
      <c r="AI216" s="232"/>
      <c r="AJ216" s="232"/>
      <c r="AK216" s="232"/>
      <c r="AL216" s="232"/>
      <c r="AM216" s="232"/>
      <c r="AN216" s="232"/>
      <c r="AO216" s="233"/>
      <c r="AP216" s="233"/>
      <c r="AQ216" s="234"/>
      <c r="AR216" s="235" t="s">
        <v>138</v>
      </c>
      <c r="AS216" s="232"/>
      <c r="AT216" s="236"/>
      <c r="AU216" s="236"/>
      <c r="AV216" s="236"/>
      <c r="AW216" s="236"/>
      <c r="AX216" s="226"/>
      <c r="AY216" s="226"/>
      <c r="AZ216" s="226"/>
      <c r="BA216" s="226"/>
    </row>
    <row r="217" spans="1:53" s="231" customFormat="1" ht="27" customHeight="1" x14ac:dyDescent="0.4">
      <c r="A217" s="232"/>
      <c r="B217" s="232"/>
      <c r="C217" s="232"/>
      <c r="D217" s="232"/>
      <c r="E217" s="237" t="s">
        <v>87</v>
      </c>
      <c r="F217" s="238"/>
      <c r="I217" s="239" t="s">
        <v>88</v>
      </c>
      <c r="J217" s="240"/>
      <c r="K217" s="240"/>
      <c r="L217" s="240"/>
      <c r="M217" s="240"/>
      <c r="N217" s="240"/>
      <c r="O217" s="240"/>
      <c r="S217" s="243"/>
      <c r="T217" s="243"/>
      <c r="U217" s="243"/>
      <c r="V217" s="243"/>
      <c r="AI217" s="232"/>
      <c r="AJ217" s="232"/>
      <c r="AK217" s="232"/>
      <c r="AL217" s="232"/>
      <c r="AM217" s="237" t="s">
        <v>87</v>
      </c>
      <c r="AN217" s="238"/>
      <c r="AQ217" s="239" t="s">
        <v>88</v>
      </c>
      <c r="AR217" s="240"/>
      <c r="AS217" s="240"/>
      <c r="AT217" s="240"/>
      <c r="AU217" s="240"/>
      <c r="AV217" s="240"/>
      <c r="AW217" s="240"/>
      <c r="AX217" s="226"/>
      <c r="AY217" s="241"/>
      <c r="AZ217" s="226"/>
      <c r="BA217" s="226"/>
    </row>
    <row r="218" spans="1:53" s="231" customFormat="1" ht="27" customHeight="1" x14ac:dyDescent="0.4">
      <c r="S218" s="243"/>
      <c r="T218" s="243"/>
      <c r="U218" s="243"/>
      <c r="V218" s="243"/>
      <c r="AI218" s="234"/>
      <c r="AJ218" s="234"/>
      <c r="AK218" s="234"/>
      <c r="AL218" s="234"/>
      <c r="AM218" s="237"/>
      <c r="AN218" s="238"/>
      <c r="AQ218" s="239"/>
      <c r="AR218" s="240"/>
      <c r="AS218" s="240"/>
      <c r="AT218" s="240"/>
      <c r="AU218" s="240"/>
      <c r="AV218" s="240"/>
      <c r="AW218" s="240"/>
      <c r="AX218" s="226"/>
      <c r="AY218" s="241"/>
      <c r="AZ218" s="226"/>
      <c r="BA218" s="226"/>
    </row>
    <row r="219" spans="1:53" s="231" customFormat="1" ht="27" customHeight="1" x14ac:dyDescent="0.4">
      <c r="A219" s="231" t="s">
        <v>143</v>
      </c>
      <c r="S219" s="243"/>
      <c r="T219" s="243"/>
      <c r="U219" s="243"/>
      <c r="V219" s="243"/>
      <c r="AI219" s="234" t="s">
        <v>89</v>
      </c>
      <c r="AN219" s="237"/>
      <c r="AO219" s="234"/>
      <c r="AP219" s="234"/>
      <c r="AQ219" s="234"/>
      <c r="AR219" s="240"/>
      <c r="AS219" s="240"/>
      <c r="AT219" s="240"/>
      <c r="AU219" s="240"/>
      <c r="AV219" s="240"/>
      <c r="AW219" s="240"/>
      <c r="AX219" s="226"/>
      <c r="AY219" s="240"/>
    </row>
    <row r="220" spans="1:53" s="231" customFormat="1" ht="27" customHeight="1" x14ac:dyDescent="0.4">
      <c r="S220" s="243"/>
      <c r="T220" s="243"/>
      <c r="U220" s="243"/>
      <c r="V220" s="243"/>
      <c r="AI220" s="232"/>
      <c r="AJ220" s="232"/>
      <c r="AK220" s="232"/>
      <c r="AL220" s="232"/>
      <c r="AM220" s="232"/>
      <c r="AN220" s="232"/>
      <c r="AO220" s="233"/>
      <c r="AP220" s="233"/>
      <c r="AQ220" s="234"/>
      <c r="AR220" s="232" t="s">
        <v>454</v>
      </c>
      <c r="AS220" s="232"/>
      <c r="AT220" s="236"/>
      <c r="AU220" s="236"/>
      <c r="AV220" s="236"/>
      <c r="AW220" s="236"/>
      <c r="AX220" s="226"/>
      <c r="AY220" s="240"/>
    </row>
    <row r="221" spans="1:53" s="231" customFormat="1" ht="27" customHeight="1" x14ac:dyDescent="0.4">
      <c r="A221" s="232"/>
      <c r="B221" s="232"/>
      <c r="C221" s="232"/>
      <c r="D221" s="232"/>
      <c r="E221" s="232"/>
      <c r="F221" s="232"/>
      <c r="G221" s="233"/>
      <c r="H221" s="233"/>
      <c r="I221" s="234"/>
      <c r="J221" s="235"/>
      <c r="K221" s="232"/>
      <c r="L221" s="236"/>
      <c r="M221" s="236"/>
      <c r="N221" s="236"/>
      <c r="O221" s="236"/>
      <c r="S221" s="243"/>
      <c r="T221" s="243"/>
      <c r="U221" s="243"/>
      <c r="V221" s="243"/>
      <c r="AI221" s="232"/>
      <c r="AJ221" s="232"/>
      <c r="AK221" s="232"/>
      <c r="AL221" s="232"/>
      <c r="AM221" s="237" t="s">
        <v>87</v>
      </c>
      <c r="AN221" s="238"/>
      <c r="AQ221" s="239"/>
      <c r="AR221" s="240"/>
      <c r="AS221" s="240"/>
      <c r="AT221" s="240"/>
      <c r="AU221" s="240"/>
      <c r="AV221" s="240"/>
      <c r="AW221" s="240"/>
      <c r="AX221" s="226"/>
      <c r="AY221" s="226"/>
      <c r="AZ221" s="226"/>
      <c r="BA221" s="226"/>
    </row>
    <row r="222" spans="1:53" s="231" customFormat="1" ht="27" customHeight="1" x14ac:dyDescent="0.4">
      <c r="A222" s="232"/>
      <c r="B222" s="232"/>
      <c r="C222" s="232"/>
      <c r="D222" s="232"/>
      <c r="E222" s="237" t="s">
        <v>87</v>
      </c>
      <c r="F222" s="238"/>
      <c r="I222" s="239"/>
      <c r="J222" s="240"/>
      <c r="K222" s="240"/>
      <c r="L222" s="240"/>
      <c r="M222" s="240"/>
      <c r="N222" s="240"/>
      <c r="O222" s="240"/>
      <c r="S222" s="243"/>
      <c r="T222" s="243"/>
      <c r="U222" s="243"/>
      <c r="V222" s="243"/>
      <c r="AX222" s="226"/>
      <c r="AY222" s="241"/>
      <c r="AZ222" s="226"/>
      <c r="BA222" s="226"/>
    </row>
    <row r="223" spans="1:53" s="231" customFormat="1" ht="27" customHeight="1" x14ac:dyDescent="0.4">
      <c r="S223" s="243"/>
      <c r="T223" s="243"/>
      <c r="U223" s="243"/>
      <c r="V223" s="243"/>
      <c r="AI223" s="234"/>
      <c r="AJ223" s="234"/>
      <c r="AK223" s="234"/>
      <c r="AL223" s="234"/>
      <c r="AM223" s="237"/>
      <c r="AN223" s="238"/>
      <c r="AQ223" s="239"/>
      <c r="AR223" s="240"/>
      <c r="AS223" s="240"/>
      <c r="AT223" s="240"/>
      <c r="AU223" s="240"/>
      <c r="AV223" s="240"/>
      <c r="AW223" s="240"/>
      <c r="AX223" s="226"/>
      <c r="AY223" s="241"/>
      <c r="AZ223" s="226"/>
      <c r="BA223" s="226"/>
    </row>
    <row r="224" spans="1:53" s="231" customFormat="1" ht="27" customHeight="1" x14ac:dyDescent="0.4">
      <c r="A224" s="245" t="s">
        <v>90</v>
      </c>
      <c r="S224" s="243"/>
      <c r="T224" s="243"/>
      <c r="U224" s="243"/>
      <c r="V224" s="243"/>
      <c r="AZ224" s="226"/>
      <c r="BA224" s="226"/>
    </row>
    <row r="225" spans="1:60" s="231" customFormat="1" ht="27" customHeight="1" x14ac:dyDescent="0.4">
      <c r="A225" s="245" t="s">
        <v>141</v>
      </c>
      <c r="S225" s="243"/>
      <c r="T225" s="243"/>
      <c r="U225" s="243"/>
      <c r="V225" s="243"/>
      <c r="AZ225" s="226"/>
      <c r="BA225" s="226"/>
    </row>
    <row r="226" spans="1:60" s="231" customFormat="1" ht="27" customHeight="1" x14ac:dyDescent="0.4">
      <c r="A226" s="246" t="s">
        <v>91</v>
      </c>
      <c r="S226" s="243"/>
      <c r="T226" s="243"/>
      <c r="U226" s="243"/>
      <c r="V226" s="243"/>
      <c r="AN226" s="237"/>
      <c r="AO226" s="234"/>
      <c r="AP226" s="234"/>
      <c r="AQ226" s="226"/>
      <c r="AR226" s="226"/>
      <c r="AS226" s="226"/>
      <c r="AT226" s="226"/>
      <c r="AU226" s="226"/>
      <c r="AV226" s="226"/>
      <c r="AW226" s="226"/>
      <c r="AX226" s="226"/>
      <c r="AY226" s="226"/>
      <c r="AZ226" s="226"/>
      <c r="BA226" s="226"/>
    </row>
    <row r="227" spans="1:60" s="9" customFormat="1" x14ac:dyDescent="0.3">
      <c r="P227" s="24"/>
      <c r="Q227" s="24"/>
      <c r="R227" s="24"/>
      <c r="S227" s="24"/>
      <c r="BG227" s="15"/>
      <c r="BH227" s="15"/>
    </row>
    <row r="228" spans="1:60" s="9" customFormat="1" x14ac:dyDescent="0.3">
      <c r="P228" s="24"/>
      <c r="Q228" s="24"/>
      <c r="R228" s="24"/>
      <c r="S228" s="24"/>
      <c r="BG228" s="15"/>
      <c r="BH228" s="15"/>
    </row>
    <row r="229" spans="1:60" s="9" customFormat="1" x14ac:dyDescent="0.3">
      <c r="P229" s="24"/>
      <c r="Q229" s="24"/>
      <c r="R229" s="24"/>
      <c r="S229" s="24"/>
      <c r="BG229" s="15"/>
      <c r="BH229" s="15"/>
    </row>
    <row r="230" spans="1:60" s="9" customFormat="1" x14ac:dyDescent="0.3">
      <c r="P230" s="24"/>
      <c r="Q230" s="24"/>
      <c r="R230" s="24"/>
      <c r="S230" s="24"/>
      <c r="BG230" s="15"/>
      <c r="BH230" s="15"/>
    </row>
    <row r="231" spans="1:60" s="9" customFormat="1" x14ac:dyDescent="0.3">
      <c r="P231" s="24"/>
      <c r="Q231" s="24"/>
      <c r="R231" s="24"/>
      <c r="S231" s="24"/>
      <c r="BG231" s="15"/>
      <c r="BH231" s="15"/>
    </row>
    <row r="232" spans="1:60" s="9" customFormat="1" x14ac:dyDescent="0.3">
      <c r="P232" s="24"/>
      <c r="Q232" s="24"/>
      <c r="R232" s="24"/>
      <c r="S232" s="24"/>
      <c r="BG232" s="15"/>
      <c r="BH232" s="15"/>
    </row>
    <row r="233" spans="1:60" s="9" customFormat="1" x14ac:dyDescent="0.3">
      <c r="P233" s="24"/>
      <c r="Q233" s="24"/>
      <c r="R233" s="24"/>
      <c r="S233" s="24"/>
      <c r="BG233" s="15"/>
      <c r="BH233" s="15"/>
    </row>
    <row r="234" spans="1:60" s="9" customFormat="1" x14ac:dyDescent="0.3">
      <c r="P234" s="24"/>
      <c r="Q234" s="24"/>
      <c r="R234" s="24"/>
      <c r="S234" s="24"/>
      <c r="BG234" s="15"/>
      <c r="BH234" s="15"/>
    </row>
    <row r="235" spans="1:60" s="9" customFormat="1" x14ac:dyDescent="0.3">
      <c r="P235" s="24"/>
      <c r="Q235" s="24"/>
      <c r="R235" s="24"/>
      <c r="S235" s="24"/>
      <c r="BG235" s="15"/>
      <c r="BH235" s="15"/>
    </row>
    <row r="236" spans="1:60" s="9" customFormat="1" x14ac:dyDescent="0.3">
      <c r="P236" s="24"/>
      <c r="Q236" s="24"/>
      <c r="R236" s="24"/>
      <c r="S236" s="24"/>
      <c r="BG236" s="15"/>
      <c r="BH236" s="15"/>
    </row>
    <row r="237" spans="1:60" s="9" customFormat="1" x14ac:dyDescent="0.3">
      <c r="P237" s="24"/>
      <c r="Q237" s="24"/>
      <c r="R237" s="24"/>
      <c r="S237" s="24"/>
      <c r="AB237" s="25"/>
      <c r="BG237" s="15"/>
      <c r="BH237" s="15"/>
    </row>
  </sheetData>
  <mergeCells count="1322">
    <mergeCell ref="A97:B97"/>
    <mergeCell ref="C97:O97"/>
    <mergeCell ref="P97:Q97"/>
    <mergeCell ref="T97:U97"/>
    <mergeCell ref="V97:W97"/>
    <mergeCell ref="X97:Y97"/>
    <mergeCell ref="Z97:AA97"/>
    <mergeCell ref="AB97:AC97"/>
    <mergeCell ref="AD97:AE97"/>
    <mergeCell ref="BJ97:BL97"/>
    <mergeCell ref="A96:B96"/>
    <mergeCell ref="C96:O96"/>
    <mergeCell ref="P96:Q96"/>
    <mergeCell ref="R96:S96"/>
    <mergeCell ref="T96:U96"/>
    <mergeCell ref="V96:W96"/>
    <mergeCell ref="X96:Y96"/>
    <mergeCell ref="Z96:AA96"/>
    <mergeCell ref="AB96:AC96"/>
    <mergeCell ref="AD96:AE96"/>
    <mergeCell ref="BJ96:BL96"/>
    <mergeCell ref="A11:B14"/>
    <mergeCell ref="C11:F11"/>
    <mergeCell ref="H11:J11"/>
    <mergeCell ref="A19:B19"/>
    <mergeCell ref="BJ19:BK19"/>
    <mergeCell ref="BJ20:BK20"/>
    <mergeCell ref="A25:BH25"/>
    <mergeCell ref="A26:B30"/>
    <mergeCell ref="C26:O30"/>
    <mergeCell ref="P26:Q30"/>
    <mergeCell ref="R26:S30"/>
    <mergeCell ref="T26:AE26"/>
    <mergeCell ref="AF26:BI26"/>
    <mergeCell ref="BH29:BI29"/>
    <mergeCell ref="AS29:AT29"/>
    <mergeCell ref="AV29:AW29"/>
    <mergeCell ref="AY11:BB11"/>
    <mergeCell ref="BC11:BC14"/>
    <mergeCell ref="BD11:BD14"/>
    <mergeCell ref="X42:Y42"/>
    <mergeCell ref="Z42:AA42"/>
    <mergeCell ref="AB42:AC42"/>
    <mergeCell ref="AD42:AE42"/>
    <mergeCell ref="X46:Y46"/>
    <mergeCell ref="T27:U30"/>
    <mergeCell ref="V27:W30"/>
    <mergeCell ref="BE11:BE14"/>
    <mergeCell ref="BF11:BF14"/>
    <mergeCell ref="U11:W11"/>
    <mergeCell ref="Y11:AA11"/>
    <mergeCell ref="AC11:AF11"/>
    <mergeCell ref="AH11:AJ11"/>
    <mergeCell ref="AL11:AO11"/>
    <mergeCell ref="AX27:BC27"/>
    <mergeCell ref="BD27:BI27"/>
    <mergeCell ref="L11:O11"/>
    <mergeCell ref="P11:S11"/>
    <mergeCell ref="BG28:BI28"/>
    <mergeCell ref="AP11:AS11"/>
    <mergeCell ref="AY29:AZ29"/>
    <mergeCell ref="BB29:BC29"/>
    <mergeCell ref="BE29:BF29"/>
    <mergeCell ref="AO28:AQ28"/>
    <mergeCell ref="X28:Y30"/>
    <mergeCell ref="V35:W35"/>
    <mergeCell ref="X35:Y35"/>
    <mergeCell ref="Z35:AA35"/>
    <mergeCell ref="AG29:AH29"/>
    <mergeCell ref="AJ29:AK29"/>
    <mergeCell ref="AM29:AN29"/>
    <mergeCell ref="AP29:AQ29"/>
    <mergeCell ref="O1:AY1"/>
    <mergeCell ref="O3:AY4"/>
    <mergeCell ref="A16:B16"/>
    <mergeCell ref="BJ16:BK16"/>
    <mergeCell ref="A17:B17"/>
    <mergeCell ref="BJ17:BK17"/>
    <mergeCell ref="A18:B18"/>
    <mergeCell ref="BJ18:BK18"/>
    <mergeCell ref="BG11:BG14"/>
    <mergeCell ref="BH11:BH14"/>
    <mergeCell ref="BI11:BI14"/>
    <mergeCell ref="BJ11:BK14"/>
    <mergeCell ref="A15:B15"/>
    <mergeCell ref="BJ15:BK15"/>
    <mergeCell ref="AU11:AW11"/>
    <mergeCell ref="BJ26:BL30"/>
    <mergeCell ref="AR28:AT28"/>
    <mergeCell ref="AU28:AW28"/>
    <mergeCell ref="AX28:AZ28"/>
    <mergeCell ref="BA28:BC28"/>
    <mergeCell ref="BD28:BF28"/>
    <mergeCell ref="Z28:AA30"/>
    <mergeCell ref="AB28:AC30"/>
    <mergeCell ref="AD28:AE30"/>
    <mergeCell ref="AF28:AH28"/>
    <mergeCell ref="AI28:AK28"/>
    <mergeCell ref="AL28:AN28"/>
    <mergeCell ref="AL27:AQ27"/>
    <mergeCell ref="AR27:AW27"/>
    <mergeCell ref="O5:AY7"/>
    <mergeCell ref="A10:AS10"/>
    <mergeCell ref="AT10:BK10"/>
    <mergeCell ref="AB32:AC32"/>
    <mergeCell ref="AD32:AE32"/>
    <mergeCell ref="BJ32:BL32"/>
    <mergeCell ref="X27:AE27"/>
    <mergeCell ref="AF27:AK27"/>
    <mergeCell ref="AD31:AE31"/>
    <mergeCell ref="BJ31:BL31"/>
    <mergeCell ref="A32:B32"/>
    <mergeCell ref="C32:O32"/>
    <mergeCell ref="P32:Q32"/>
    <mergeCell ref="R32:S32"/>
    <mergeCell ref="T32:U32"/>
    <mergeCell ref="V32:W32"/>
    <mergeCell ref="X32:Y32"/>
    <mergeCell ref="Z32:AA32"/>
    <mergeCell ref="A31:B31"/>
    <mergeCell ref="C31:O31"/>
    <mergeCell ref="P31:Q31"/>
    <mergeCell ref="R31:S31"/>
    <mergeCell ref="T31:U31"/>
    <mergeCell ref="V31:W31"/>
    <mergeCell ref="X31:Y31"/>
    <mergeCell ref="Z31:AA31"/>
    <mergeCell ref="AB31:AC31"/>
    <mergeCell ref="BJ35:BL35"/>
    <mergeCell ref="X34:Y34"/>
    <mergeCell ref="Z34:AA34"/>
    <mergeCell ref="AB34:AC34"/>
    <mergeCell ref="AD34:AE34"/>
    <mergeCell ref="BJ34:BL34"/>
    <mergeCell ref="A35:B35"/>
    <mergeCell ref="C35:O35"/>
    <mergeCell ref="P35:Q35"/>
    <mergeCell ref="R35:S35"/>
    <mergeCell ref="T35:U35"/>
    <mergeCell ref="Z33:AA33"/>
    <mergeCell ref="AB33:AC33"/>
    <mergeCell ref="AD33:AE33"/>
    <mergeCell ref="BJ33:BL33"/>
    <mergeCell ref="A34:B34"/>
    <mergeCell ref="C34:O34"/>
    <mergeCell ref="P34:Q34"/>
    <mergeCell ref="R34:S34"/>
    <mergeCell ref="T34:U34"/>
    <mergeCell ref="V34:W34"/>
    <mergeCell ref="AB35:AC35"/>
    <mergeCell ref="AD35:AE35"/>
    <mergeCell ref="A33:B33"/>
    <mergeCell ref="C33:O33"/>
    <mergeCell ref="P33:Q33"/>
    <mergeCell ref="R33:S33"/>
    <mergeCell ref="T33:U33"/>
    <mergeCell ref="V33:W33"/>
    <mergeCell ref="X33:Y33"/>
    <mergeCell ref="BJ38:BL38"/>
    <mergeCell ref="X38:Y38"/>
    <mergeCell ref="Z38:AA38"/>
    <mergeCell ref="AB38:AC38"/>
    <mergeCell ref="AD38:AE38"/>
    <mergeCell ref="X37:Y37"/>
    <mergeCell ref="Z37:AA37"/>
    <mergeCell ref="AB37:AC37"/>
    <mergeCell ref="AD37:AE37"/>
    <mergeCell ref="BJ37:BL37"/>
    <mergeCell ref="A38:B38"/>
    <mergeCell ref="C38:O38"/>
    <mergeCell ref="R38:S38"/>
    <mergeCell ref="T38:U38"/>
    <mergeCell ref="V38:W38"/>
    <mergeCell ref="Z36:AA36"/>
    <mergeCell ref="AB36:AC36"/>
    <mergeCell ref="AD36:AE36"/>
    <mergeCell ref="BJ36:BL36"/>
    <mergeCell ref="A37:B37"/>
    <mergeCell ref="C37:O37"/>
    <mergeCell ref="P37:Q37"/>
    <mergeCell ref="R37:S37"/>
    <mergeCell ref="T37:U37"/>
    <mergeCell ref="V37:W37"/>
    <mergeCell ref="A36:B36"/>
    <mergeCell ref="C36:O36"/>
    <mergeCell ref="P36:Q36"/>
    <mergeCell ref="T36:U36"/>
    <mergeCell ref="V36:W36"/>
    <mergeCell ref="X36:Y36"/>
    <mergeCell ref="X39:Y39"/>
    <mergeCell ref="Z39:AA39"/>
    <mergeCell ref="AB39:AC39"/>
    <mergeCell ref="AD39:AE39"/>
    <mergeCell ref="BJ39:BL39"/>
    <mergeCell ref="A40:B40"/>
    <mergeCell ref="C40:O40"/>
    <mergeCell ref="P40:Q40"/>
    <mergeCell ref="T40:U40"/>
    <mergeCell ref="V40:W40"/>
    <mergeCell ref="A39:B39"/>
    <mergeCell ref="C39:O39"/>
    <mergeCell ref="P39:Q39"/>
    <mergeCell ref="R39:S39"/>
    <mergeCell ref="T39:U39"/>
    <mergeCell ref="V39:W39"/>
    <mergeCell ref="X40:Y40"/>
    <mergeCell ref="Z40:AA40"/>
    <mergeCell ref="AB40:AC40"/>
    <mergeCell ref="AD40:AE40"/>
    <mergeCell ref="Z41:AA41"/>
    <mergeCell ref="AB41:AC41"/>
    <mergeCell ref="AD41:AE41"/>
    <mergeCell ref="BJ41:BL41"/>
    <mergeCell ref="A42:B42"/>
    <mergeCell ref="C42:O42"/>
    <mergeCell ref="P42:Q42"/>
    <mergeCell ref="R42:S42"/>
    <mergeCell ref="T42:U42"/>
    <mergeCell ref="V42:W42"/>
    <mergeCell ref="X44:Y44"/>
    <mergeCell ref="Z44:AA44"/>
    <mergeCell ref="AB44:AC44"/>
    <mergeCell ref="AD44:AE44"/>
    <mergeCell ref="BJ44:BL44"/>
    <mergeCell ref="BJ40:BL40"/>
    <mergeCell ref="A41:B41"/>
    <mergeCell ref="C41:O41"/>
    <mergeCell ref="T41:U41"/>
    <mergeCell ref="V41:W41"/>
    <mergeCell ref="X41:Y41"/>
    <mergeCell ref="A44:B44"/>
    <mergeCell ref="C44:O44"/>
    <mergeCell ref="P44:Q44"/>
    <mergeCell ref="R44:S44"/>
    <mergeCell ref="T44:U44"/>
    <mergeCell ref="V44:W44"/>
    <mergeCell ref="V43:W43"/>
    <mergeCell ref="X43:Y43"/>
    <mergeCell ref="Z43:AA43"/>
    <mergeCell ref="AB43:AC43"/>
    <mergeCell ref="AD43:AE43"/>
    <mergeCell ref="BJ43:BL43"/>
    <mergeCell ref="BJ42:BL42"/>
    <mergeCell ref="A43:B43"/>
    <mergeCell ref="C43:O43"/>
    <mergeCell ref="P43:Q43"/>
    <mergeCell ref="R43:S43"/>
    <mergeCell ref="T43:U43"/>
    <mergeCell ref="Z46:AA46"/>
    <mergeCell ref="AB46:AC46"/>
    <mergeCell ref="AD46:AE46"/>
    <mergeCell ref="BJ46:BL46"/>
    <mergeCell ref="A47:B47"/>
    <mergeCell ref="C47:O47"/>
    <mergeCell ref="P47:Q47"/>
    <mergeCell ref="R47:S47"/>
    <mergeCell ref="T47:U47"/>
    <mergeCell ref="A46:B46"/>
    <mergeCell ref="C46:O46"/>
    <mergeCell ref="P46:Q46"/>
    <mergeCell ref="R46:S46"/>
    <mergeCell ref="T46:U46"/>
    <mergeCell ref="V46:W46"/>
    <mergeCell ref="V45:W45"/>
    <mergeCell ref="X45:Y45"/>
    <mergeCell ref="Z45:AA45"/>
    <mergeCell ref="AB45:AC45"/>
    <mergeCell ref="AD45:AE45"/>
    <mergeCell ref="BJ45:BL45"/>
    <mergeCell ref="A45:B45"/>
    <mergeCell ref="C45:O45"/>
    <mergeCell ref="P45:Q45"/>
    <mergeCell ref="R45:S45"/>
    <mergeCell ref="V49:W49"/>
    <mergeCell ref="X49:Y49"/>
    <mergeCell ref="Z49:AA49"/>
    <mergeCell ref="AB49:AC49"/>
    <mergeCell ref="AD49:AE49"/>
    <mergeCell ref="BJ49:BL49"/>
    <mergeCell ref="T45:U45"/>
    <mergeCell ref="X48:Y48"/>
    <mergeCell ref="Z48:AA48"/>
    <mergeCell ref="AB48:AC48"/>
    <mergeCell ref="AD48:AE48"/>
    <mergeCell ref="BJ48:BL48"/>
    <mergeCell ref="A49:B49"/>
    <mergeCell ref="C49:O49"/>
    <mergeCell ref="P49:Q49"/>
    <mergeCell ref="R49:S49"/>
    <mergeCell ref="T49:U49"/>
    <mergeCell ref="A48:B48"/>
    <mergeCell ref="C48:O48"/>
    <mergeCell ref="P48:Q48"/>
    <mergeCell ref="R48:S48"/>
    <mergeCell ref="T48:U48"/>
    <mergeCell ref="V48:W48"/>
    <mergeCell ref="V47:W47"/>
    <mergeCell ref="X47:Y47"/>
    <mergeCell ref="Z47:AA47"/>
    <mergeCell ref="AB47:AC47"/>
    <mergeCell ref="AD47:AE47"/>
    <mergeCell ref="BJ47:BL47"/>
    <mergeCell ref="V51:W51"/>
    <mergeCell ref="X51:Y51"/>
    <mergeCell ref="Z51:AA51"/>
    <mergeCell ref="AB51:AC51"/>
    <mergeCell ref="AD51:AE51"/>
    <mergeCell ref="BJ51:BL51"/>
    <mergeCell ref="X50:Y50"/>
    <mergeCell ref="Z50:AA50"/>
    <mergeCell ref="AB50:AC50"/>
    <mergeCell ref="AD50:AE50"/>
    <mergeCell ref="BJ50:BL50"/>
    <mergeCell ref="A51:B51"/>
    <mergeCell ref="C51:O51"/>
    <mergeCell ref="P51:Q51"/>
    <mergeCell ref="R51:S51"/>
    <mergeCell ref="T51:U51"/>
    <mergeCell ref="A50:B50"/>
    <mergeCell ref="C50:O50"/>
    <mergeCell ref="P50:Q50"/>
    <mergeCell ref="R50:S50"/>
    <mergeCell ref="T50:U50"/>
    <mergeCell ref="V50:W50"/>
    <mergeCell ref="A56:B56"/>
    <mergeCell ref="C56:O56"/>
    <mergeCell ref="P56:Q56"/>
    <mergeCell ref="R56:S56"/>
    <mergeCell ref="T56:U56"/>
    <mergeCell ref="V56:W56"/>
    <mergeCell ref="AB52:AC52"/>
    <mergeCell ref="AD52:AE52"/>
    <mergeCell ref="BJ52:BL52"/>
    <mergeCell ref="A53:B53"/>
    <mergeCell ref="C53:O53"/>
    <mergeCell ref="R53:S53"/>
    <mergeCell ref="T53:U53"/>
    <mergeCell ref="V53:W53"/>
    <mergeCell ref="X53:Y53"/>
    <mergeCell ref="Z53:AA53"/>
    <mergeCell ref="A52:B52"/>
    <mergeCell ref="C52:O52"/>
    <mergeCell ref="T52:U52"/>
    <mergeCell ref="V52:W52"/>
    <mergeCell ref="X52:Y52"/>
    <mergeCell ref="Z52:AA52"/>
    <mergeCell ref="A55:B55"/>
    <mergeCell ref="C55:O55"/>
    <mergeCell ref="P55:Q55"/>
    <mergeCell ref="R55:S55"/>
    <mergeCell ref="T55:U55"/>
    <mergeCell ref="BJ72:BL72"/>
    <mergeCell ref="A73:B73"/>
    <mergeCell ref="C73:O73"/>
    <mergeCell ref="R73:S73"/>
    <mergeCell ref="T73:U73"/>
    <mergeCell ref="V73:W73"/>
    <mergeCell ref="Z54:AA54"/>
    <mergeCell ref="AB54:AC54"/>
    <mergeCell ref="AD54:AE54"/>
    <mergeCell ref="BJ54:BL54"/>
    <mergeCell ref="A72:B72"/>
    <mergeCell ref="C72:O72"/>
    <mergeCell ref="P72:Q72"/>
    <mergeCell ref="R72:S72"/>
    <mergeCell ref="T72:U72"/>
    <mergeCell ref="V72:W72"/>
    <mergeCell ref="AB53:AC53"/>
    <mergeCell ref="AD53:AE53"/>
    <mergeCell ref="BJ53:BL53"/>
    <mergeCell ref="A54:B54"/>
    <mergeCell ref="C54:O54"/>
    <mergeCell ref="P54:Q54"/>
    <mergeCell ref="R54:S54"/>
    <mergeCell ref="T54:U54"/>
    <mergeCell ref="V54:W54"/>
    <mergeCell ref="X54:Y54"/>
    <mergeCell ref="V55:W55"/>
    <mergeCell ref="X55:Y55"/>
    <mergeCell ref="Z55:AA55"/>
    <mergeCell ref="AB55:AC55"/>
    <mergeCell ref="AD55:AE55"/>
    <mergeCell ref="BJ55:BL55"/>
    <mergeCell ref="A76:B76"/>
    <mergeCell ref="C76:O76"/>
    <mergeCell ref="P76:Q76"/>
    <mergeCell ref="R76:S76"/>
    <mergeCell ref="T76:U76"/>
    <mergeCell ref="A75:B75"/>
    <mergeCell ref="C75:O75"/>
    <mergeCell ref="P75:Q75"/>
    <mergeCell ref="R75:S75"/>
    <mergeCell ref="T75:U75"/>
    <mergeCell ref="V75:W75"/>
    <mergeCell ref="V74:W74"/>
    <mergeCell ref="X74:Y74"/>
    <mergeCell ref="Z74:AA74"/>
    <mergeCell ref="AB74:AC74"/>
    <mergeCell ref="AD74:AE74"/>
    <mergeCell ref="BJ74:BL74"/>
    <mergeCell ref="A74:B74"/>
    <mergeCell ref="C74:O74"/>
    <mergeCell ref="P74:Q74"/>
    <mergeCell ref="R74:S74"/>
    <mergeCell ref="T74:U74"/>
    <mergeCell ref="A77:B77"/>
    <mergeCell ref="C77:O77"/>
    <mergeCell ref="P77:Q77"/>
    <mergeCell ref="R77:S77"/>
    <mergeCell ref="T77:U77"/>
    <mergeCell ref="V77:W77"/>
    <mergeCell ref="V57:W57"/>
    <mergeCell ref="X57:Y57"/>
    <mergeCell ref="Z57:AA57"/>
    <mergeCell ref="AB57:AC57"/>
    <mergeCell ref="AD57:AE57"/>
    <mergeCell ref="BJ57:BL57"/>
    <mergeCell ref="X56:Y56"/>
    <mergeCell ref="Z56:AA56"/>
    <mergeCell ref="AB56:AC56"/>
    <mergeCell ref="AD56:AE56"/>
    <mergeCell ref="BJ56:BL56"/>
    <mergeCell ref="A57:B57"/>
    <mergeCell ref="C57:O57"/>
    <mergeCell ref="P57:Q57"/>
    <mergeCell ref="R57:S57"/>
    <mergeCell ref="T57:U57"/>
    <mergeCell ref="V76:W76"/>
    <mergeCell ref="X76:Y76"/>
    <mergeCell ref="Z76:AA76"/>
    <mergeCell ref="AB76:AC76"/>
    <mergeCell ref="AD76:AE76"/>
    <mergeCell ref="V59:W59"/>
    <mergeCell ref="X59:Y59"/>
    <mergeCell ref="Z59:AA59"/>
    <mergeCell ref="AB59:AC59"/>
    <mergeCell ref="AD59:AE59"/>
    <mergeCell ref="BJ59:BL59"/>
    <mergeCell ref="X58:Y58"/>
    <mergeCell ref="Z58:AA58"/>
    <mergeCell ref="AB58:AC58"/>
    <mergeCell ref="AD58:AE58"/>
    <mergeCell ref="BJ58:BL58"/>
    <mergeCell ref="A59:B59"/>
    <mergeCell ref="C59:O59"/>
    <mergeCell ref="P59:Q59"/>
    <mergeCell ref="R59:S59"/>
    <mergeCell ref="T59:U59"/>
    <mergeCell ref="A58:B58"/>
    <mergeCell ref="C58:O58"/>
    <mergeCell ref="P58:Q58"/>
    <mergeCell ref="R58:S58"/>
    <mergeCell ref="T58:U58"/>
    <mergeCell ref="V58:W58"/>
    <mergeCell ref="V61:W61"/>
    <mergeCell ref="X61:Y61"/>
    <mergeCell ref="Z61:AA61"/>
    <mergeCell ref="AB61:AC61"/>
    <mergeCell ref="AD61:AE61"/>
    <mergeCell ref="BJ61:BL61"/>
    <mergeCell ref="X60:Y60"/>
    <mergeCell ref="Z60:AA60"/>
    <mergeCell ref="AB60:AC60"/>
    <mergeCell ref="AD60:AE60"/>
    <mergeCell ref="BJ60:BL60"/>
    <mergeCell ref="A61:B61"/>
    <mergeCell ref="C61:O61"/>
    <mergeCell ref="P61:Q61"/>
    <mergeCell ref="R61:S61"/>
    <mergeCell ref="T61:U61"/>
    <mergeCell ref="A60:B60"/>
    <mergeCell ref="C60:O60"/>
    <mergeCell ref="P60:Q60"/>
    <mergeCell ref="R60:S60"/>
    <mergeCell ref="T60:U60"/>
    <mergeCell ref="V60:W60"/>
    <mergeCell ref="X62:Y62"/>
    <mergeCell ref="Z62:AA62"/>
    <mergeCell ref="AB62:AC62"/>
    <mergeCell ref="AD62:AE62"/>
    <mergeCell ref="BJ62:BL62"/>
    <mergeCell ref="A62:B62"/>
    <mergeCell ref="C62:O62"/>
    <mergeCell ref="P62:Q62"/>
    <mergeCell ref="R62:S62"/>
    <mergeCell ref="T62:U62"/>
    <mergeCell ref="V62:W62"/>
    <mergeCell ref="V64:W64"/>
    <mergeCell ref="X64:Y64"/>
    <mergeCell ref="Z64:AA64"/>
    <mergeCell ref="AB64:AC64"/>
    <mergeCell ref="AD64:AE64"/>
    <mergeCell ref="BJ64:BL64"/>
    <mergeCell ref="X63:Y63"/>
    <mergeCell ref="Z63:AA63"/>
    <mergeCell ref="AB63:AC63"/>
    <mergeCell ref="AD63:AE63"/>
    <mergeCell ref="BJ63:BL63"/>
    <mergeCell ref="A64:B64"/>
    <mergeCell ref="C64:O64"/>
    <mergeCell ref="P64:Q64"/>
    <mergeCell ref="R64:S64"/>
    <mergeCell ref="T64:U64"/>
    <mergeCell ref="A63:B63"/>
    <mergeCell ref="C63:O63"/>
    <mergeCell ref="P63:Q63"/>
    <mergeCell ref="R63:S63"/>
    <mergeCell ref="T63:U63"/>
    <mergeCell ref="V63:W63"/>
    <mergeCell ref="X66:Y66"/>
    <mergeCell ref="Z66:AA66"/>
    <mergeCell ref="AB66:AC66"/>
    <mergeCell ref="AD66:AE66"/>
    <mergeCell ref="BJ66:BL66"/>
    <mergeCell ref="A67:B67"/>
    <mergeCell ref="C67:O67"/>
    <mergeCell ref="P67:Q67"/>
    <mergeCell ref="T67:U67"/>
    <mergeCell ref="V67:W67"/>
    <mergeCell ref="X65:Y65"/>
    <mergeCell ref="Z65:AA65"/>
    <mergeCell ref="AB65:AC65"/>
    <mergeCell ref="AD65:AE65"/>
    <mergeCell ref="BJ65:BL65"/>
    <mergeCell ref="A66:B66"/>
    <mergeCell ref="C66:O66"/>
    <mergeCell ref="P66:Q66"/>
    <mergeCell ref="T66:U66"/>
    <mergeCell ref="V66:W66"/>
    <mergeCell ref="A65:B65"/>
    <mergeCell ref="C65:O65"/>
    <mergeCell ref="P65:Q65"/>
    <mergeCell ref="R65:S65"/>
    <mergeCell ref="T65:U65"/>
    <mergeCell ref="V65:W65"/>
    <mergeCell ref="V69:W69"/>
    <mergeCell ref="X69:Y69"/>
    <mergeCell ref="Z69:AA69"/>
    <mergeCell ref="AB69:AC69"/>
    <mergeCell ref="AD69:AE69"/>
    <mergeCell ref="BJ69:BL69"/>
    <mergeCell ref="X68:Y68"/>
    <mergeCell ref="Z68:AA68"/>
    <mergeCell ref="AB68:AC68"/>
    <mergeCell ref="AD68:AE68"/>
    <mergeCell ref="BJ68:BL68"/>
    <mergeCell ref="A69:B69"/>
    <mergeCell ref="C69:O69"/>
    <mergeCell ref="P69:Q69"/>
    <mergeCell ref="R69:S69"/>
    <mergeCell ref="T69:U69"/>
    <mergeCell ref="X67:Y67"/>
    <mergeCell ref="Z67:AA67"/>
    <mergeCell ref="AB67:AC67"/>
    <mergeCell ref="AD67:AE67"/>
    <mergeCell ref="BJ67:BL67"/>
    <mergeCell ref="A68:B68"/>
    <mergeCell ref="C68:O68"/>
    <mergeCell ref="P68:Q68"/>
    <mergeCell ref="T68:U68"/>
    <mergeCell ref="V68:W68"/>
    <mergeCell ref="X70:Y70"/>
    <mergeCell ref="Z70:AA70"/>
    <mergeCell ref="AB70:AC70"/>
    <mergeCell ref="AD70:AE70"/>
    <mergeCell ref="BJ70:BL70"/>
    <mergeCell ref="A70:B70"/>
    <mergeCell ref="C70:O70"/>
    <mergeCell ref="P70:Q70"/>
    <mergeCell ref="R70:S70"/>
    <mergeCell ref="T70:U70"/>
    <mergeCell ref="V70:W70"/>
    <mergeCell ref="V78:W78"/>
    <mergeCell ref="X78:Y78"/>
    <mergeCell ref="Z78:AA78"/>
    <mergeCell ref="AB78:AC78"/>
    <mergeCell ref="AD78:AE78"/>
    <mergeCell ref="BJ78:BL78"/>
    <mergeCell ref="X71:Y71"/>
    <mergeCell ref="Z71:AA71"/>
    <mergeCell ref="AB71:AC71"/>
    <mergeCell ref="AD71:AE71"/>
    <mergeCell ref="BJ71:BL71"/>
    <mergeCell ref="A78:B78"/>
    <mergeCell ref="C78:O78"/>
    <mergeCell ref="P78:Q78"/>
    <mergeCell ref="R78:S78"/>
    <mergeCell ref="T78:U78"/>
    <mergeCell ref="A71:B71"/>
    <mergeCell ref="C71:O71"/>
    <mergeCell ref="P71:Q71"/>
    <mergeCell ref="R71:S71"/>
    <mergeCell ref="T71:U71"/>
    <mergeCell ref="V71:W71"/>
    <mergeCell ref="X77:Y77"/>
    <mergeCell ref="Z77:AA77"/>
    <mergeCell ref="AB77:AC77"/>
    <mergeCell ref="AD77:AE77"/>
    <mergeCell ref="BJ77:BL77"/>
    <mergeCell ref="BJ76:BL76"/>
    <mergeCell ref="X75:Y75"/>
    <mergeCell ref="Z75:AA75"/>
    <mergeCell ref="AB75:AC75"/>
    <mergeCell ref="AD75:AE75"/>
    <mergeCell ref="V80:W80"/>
    <mergeCell ref="X80:Y80"/>
    <mergeCell ref="Z80:AA80"/>
    <mergeCell ref="AB80:AC80"/>
    <mergeCell ref="AD80:AE80"/>
    <mergeCell ref="BJ80:BL80"/>
    <mergeCell ref="X79:Y79"/>
    <mergeCell ref="Z79:AA79"/>
    <mergeCell ref="AB79:AC79"/>
    <mergeCell ref="AD79:AE79"/>
    <mergeCell ref="BJ79:BL79"/>
    <mergeCell ref="BJ75:BL75"/>
    <mergeCell ref="X73:Y73"/>
    <mergeCell ref="Z73:AA73"/>
    <mergeCell ref="AB73:AC73"/>
    <mergeCell ref="AD73:AE73"/>
    <mergeCell ref="BJ73:BL73"/>
    <mergeCell ref="X72:Y72"/>
    <mergeCell ref="Z72:AA72"/>
    <mergeCell ref="AB72:AC72"/>
    <mergeCell ref="AD72:AE72"/>
    <mergeCell ref="A80:B80"/>
    <mergeCell ref="C80:O80"/>
    <mergeCell ref="P80:Q80"/>
    <mergeCell ref="R80:S80"/>
    <mergeCell ref="T80:U80"/>
    <mergeCell ref="A79:B79"/>
    <mergeCell ref="C79:O79"/>
    <mergeCell ref="P79:Q79"/>
    <mergeCell ref="R79:S79"/>
    <mergeCell ref="T79:U79"/>
    <mergeCell ref="V79:W79"/>
    <mergeCell ref="X82:Y82"/>
    <mergeCell ref="Z82:AA82"/>
    <mergeCell ref="AB82:AC82"/>
    <mergeCell ref="AD82:AE82"/>
    <mergeCell ref="BJ82:BL82"/>
    <mergeCell ref="A83:B83"/>
    <mergeCell ref="C83:O83"/>
    <mergeCell ref="P83:Q83"/>
    <mergeCell ref="R83:S83"/>
    <mergeCell ref="T83:U83"/>
    <mergeCell ref="Z81:AA81"/>
    <mergeCell ref="AB81:AC81"/>
    <mergeCell ref="AD81:AE81"/>
    <mergeCell ref="BJ81:BL81"/>
    <mergeCell ref="A82:B82"/>
    <mergeCell ref="C82:O82"/>
    <mergeCell ref="P82:Q82"/>
    <mergeCell ref="R82:S82"/>
    <mergeCell ref="T82:U82"/>
    <mergeCell ref="V82:W82"/>
    <mergeCell ref="A81:B81"/>
    <mergeCell ref="C81:O81"/>
    <mergeCell ref="R81:S81"/>
    <mergeCell ref="T81:U81"/>
    <mergeCell ref="V81:W81"/>
    <mergeCell ref="X81:Y81"/>
    <mergeCell ref="X84:Y84"/>
    <mergeCell ref="Z84:AA84"/>
    <mergeCell ref="AB84:AC84"/>
    <mergeCell ref="AD84:AE84"/>
    <mergeCell ref="BJ84:BL84"/>
    <mergeCell ref="A86:B90"/>
    <mergeCell ref="C86:O90"/>
    <mergeCell ref="P86:Q90"/>
    <mergeCell ref="R86:S90"/>
    <mergeCell ref="T86:AE86"/>
    <mergeCell ref="A84:B84"/>
    <mergeCell ref="C84:O84"/>
    <mergeCell ref="P84:Q84"/>
    <mergeCell ref="R84:S84"/>
    <mergeCell ref="T84:U84"/>
    <mergeCell ref="V84:W84"/>
    <mergeCell ref="V83:W83"/>
    <mergeCell ref="X83:Y83"/>
    <mergeCell ref="Z83:AA83"/>
    <mergeCell ref="AB83:AC83"/>
    <mergeCell ref="AD83:AE83"/>
    <mergeCell ref="BJ83:BL83"/>
    <mergeCell ref="BG87:BI87"/>
    <mergeCell ref="X88:Y90"/>
    <mergeCell ref="Z88:AA90"/>
    <mergeCell ref="AB88:AC90"/>
    <mergeCell ref="AD88:AE90"/>
    <mergeCell ref="AF86:BF86"/>
    <mergeCell ref="BJ86:BL90"/>
    <mergeCell ref="T87:U90"/>
    <mergeCell ref="V87:W90"/>
    <mergeCell ref="X87:AE87"/>
    <mergeCell ref="AF87:AK87"/>
    <mergeCell ref="AL87:AQ87"/>
    <mergeCell ref="AR87:AW87"/>
    <mergeCell ref="AX87:BC87"/>
    <mergeCell ref="BD87:BF87"/>
    <mergeCell ref="V91:W91"/>
    <mergeCell ref="X91:Y91"/>
    <mergeCell ref="Z91:AA91"/>
    <mergeCell ref="AB91:AC91"/>
    <mergeCell ref="AD91:AE91"/>
    <mergeCell ref="BJ91:BL91"/>
    <mergeCell ref="AU89:AW89"/>
    <mergeCell ref="AX89:AZ89"/>
    <mergeCell ref="BA89:BC89"/>
    <mergeCell ref="BD89:BF89"/>
    <mergeCell ref="BG89:BI89"/>
    <mergeCell ref="A91:B91"/>
    <mergeCell ref="C91:O91"/>
    <mergeCell ref="P91:Q91"/>
    <mergeCell ref="R91:S91"/>
    <mergeCell ref="T91:U91"/>
    <mergeCell ref="AU88:AW88"/>
    <mergeCell ref="AX88:AZ88"/>
    <mergeCell ref="BA88:BC88"/>
    <mergeCell ref="BD88:BF88"/>
    <mergeCell ref="BG88:BI88"/>
    <mergeCell ref="AF89:AH89"/>
    <mergeCell ref="AI89:AK89"/>
    <mergeCell ref="AL89:AN89"/>
    <mergeCell ref="AO89:AQ89"/>
    <mergeCell ref="AR89:AT89"/>
    <mergeCell ref="V93:W93"/>
    <mergeCell ref="X93:Y93"/>
    <mergeCell ref="Z93:AA93"/>
    <mergeCell ref="AB93:AC93"/>
    <mergeCell ref="AD93:AE93"/>
    <mergeCell ref="AF88:AH88"/>
    <mergeCell ref="AI88:AK88"/>
    <mergeCell ref="AL88:AN88"/>
    <mergeCell ref="AO88:AQ88"/>
    <mergeCell ref="AR88:AT88"/>
    <mergeCell ref="BJ93:BL93"/>
    <mergeCell ref="X92:Y92"/>
    <mergeCell ref="Z92:AA92"/>
    <mergeCell ref="AB92:AC92"/>
    <mergeCell ref="AD92:AE92"/>
    <mergeCell ref="BJ92:BL92"/>
    <mergeCell ref="A93:B93"/>
    <mergeCell ref="C93:O93"/>
    <mergeCell ref="P93:Q93"/>
    <mergeCell ref="R93:S93"/>
    <mergeCell ref="T93:U93"/>
    <mergeCell ref="A92:B92"/>
    <mergeCell ref="C92:O92"/>
    <mergeCell ref="P92:Q92"/>
    <mergeCell ref="R92:S92"/>
    <mergeCell ref="T92:U92"/>
    <mergeCell ref="V92:W92"/>
    <mergeCell ref="V95:W95"/>
    <mergeCell ref="X95:Y95"/>
    <mergeCell ref="Z95:AA95"/>
    <mergeCell ref="AB95:AC95"/>
    <mergeCell ref="AD95:AE95"/>
    <mergeCell ref="BJ95:BL95"/>
    <mergeCell ref="X94:Y94"/>
    <mergeCell ref="Z94:AA94"/>
    <mergeCell ref="AB94:AC94"/>
    <mergeCell ref="AD94:AE94"/>
    <mergeCell ref="BJ94:BL94"/>
    <mergeCell ref="A95:B95"/>
    <mergeCell ref="C95:O95"/>
    <mergeCell ref="P95:Q95"/>
    <mergeCell ref="R95:S95"/>
    <mergeCell ref="T95:U95"/>
    <mergeCell ref="A94:B94"/>
    <mergeCell ref="C94:O94"/>
    <mergeCell ref="P94:Q94"/>
    <mergeCell ref="R94:S94"/>
    <mergeCell ref="T94:U94"/>
    <mergeCell ref="V94:W94"/>
    <mergeCell ref="V99:W99"/>
    <mergeCell ref="X99:Y99"/>
    <mergeCell ref="Z99:AA99"/>
    <mergeCell ref="AB99:AC99"/>
    <mergeCell ref="AD99:AE99"/>
    <mergeCell ref="BJ99:BL99"/>
    <mergeCell ref="X98:Y98"/>
    <mergeCell ref="Z98:AA98"/>
    <mergeCell ref="AB98:AC98"/>
    <mergeCell ref="AD98:AE98"/>
    <mergeCell ref="BJ98:BL98"/>
    <mergeCell ref="A99:B99"/>
    <mergeCell ref="C99:O99"/>
    <mergeCell ref="P99:Q99"/>
    <mergeCell ref="R99:S99"/>
    <mergeCell ref="T99:U99"/>
    <mergeCell ref="A98:B98"/>
    <mergeCell ref="C98:O98"/>
    <mergeCell ref="P98:Q98"/>
    <mergeCell ref="R98:S98"/>
    <mergeCell ref="T98:U98"/>
    <mergeCell ref="V98:W98"/>
    <mergeCell ref="V101:W101"/>
    <mergeCell ref="X101:Y101"/>
    <mergeCell ref="Z101:AA101"/>
    <mergeCell ref="AB101:AC101"/>
    <mergeCell ref="AD101:AE101"/>
    <mergeCell ref="BJ101:BL101"/>
    <mergeCell ref="X100:Y100"/>
    <mergeCell ref="Z100:AA100"/>
    <mergeCell ref="AB100:AC100"/>
    <mergeCell ref="AD100:AE100"/>
    <mergeCell ref="BJ100:BL100"/>
    <mergeCell ref="A101:B101"/>
    <mergeCell ref="C101:O101"/>
    <mergeCell ref="P101:Q101"/>
    <mergeCell ref="R101:S101"/>
    <mergeCell ref="T101:U101"/>
    <mergeCell ref="A100:B100"/>
    <mergeCell ref="C100:O100"/>
    <mergeCell ref="P100:Q100"/>
    <mergeCell ref="R100:S100"/>
    <mergeCell ref="T100:U100"/>
    <mergeCell ref="V100:W100"/>
    <mergeCell ref="V103:W103"/>
    <mergeCell ref="X103:Y103"/>
    <mergeCell ref="Z103:AA103"/>
    <mergeCell ref="AB103:AC103"/>
    <mergeCell ref="AD103:AE103"/>
    <mergeCell ref="BJ103:BL103"/>
    <mergeCell ref="X102:Y102"/>
    <mergeCell ref="Z102:AA102"/>
    <mergeCell ref="AB102:AC102"/>
    <mergeCell ref="AD102:AE102"/>
    <mergeCell ref="BJ102:BL102"/>
    <mergeCell ref="A103:B103"/>
    <mergeCell ref="C103:O103"/>
    <mergeCell ref="P103:Q103"/>
    <mergeCell ref="R103:S103"/>
    <mergeCell ref="T103:U103"/>
    <mergeCell ref="A102:B102"/>
    <mergeCell ref="C102:O102"/>
    <mergeCell ref="P102:Q102"/>
    <mergeCell ref="R102:S102"/>
    <mergeCell ref="T102:U102"/>
    <mergeCell ref="V102:W102"/>
    <mergeCell ref="V105:W105"/>
    <mergeCell ref="X105:Y105"/>
    <mergeCell ref="Z105:AA105"/>
    <mergeCell ref="AB105:AC105"/>
    <mergeCell ref="AD105:AE105"/>
    <mergeCell ref="BJ105:BL105"/>
    <mergeCell ref="X104:Y104"/>
    <mergeCell ref="Z104:AA104"/>
    <mergeCell ref="AB104:AC104"/>
    <mergeCell ref="AD104:AE104"/>
    <mergeCell ref="BJ104:BL104"/>
    <mergeCell ref="A105:B105"/>
    <mergeCell ref="C105:O105"/>
    <mergeCell ref="P105:Q105"/>
    <mergeCell ref="R105:S105"/>
    <mergeCell ref="T105:U105"/>
    <mergeCell ref="A104:B104"/>
    <mergeCell ref="C104:O104"/>
    <mergeCell ref="P104:Q104"/>
    <mergeCell ref="R104:S104"/>
    <mergeCell ref="T104:U104"/>
    <mergeCell ref="V104:W104"/>
    <mergeCell ref="V107:W107"/>
    <mergeCell ref="X107:Y107"/>
    <mergeCell ref="Z107:AA107"/>
    <mergeCell ref="AB107:AC107"/>
    <mergeCell ref="AD107:AE107"/>
    <mergeCell ref="BJ107:BL107"/>
    <mergeCell ref="X106:Y106"/>
    <mergeCell ref="Z106:AA106"/>
    <mergeCell ref="AB106:AC106"/>
    <mergeCell ref="AD106:AE106"/>
    <mergeCell ref="BJ106:BL106"/>
    <mergeCell ref="A107:B107"/>
    <mergeCell ref="C107:O107"/>
    <mergeCell ref="P107:Q107"/>
    <mergeCell ref="R107:S107"/>
    <mergeCell ref="T107:U107"/>
    <mergeCell ref="A106:B106"/>
    <mergeCell ref="C106:O106"/>
    <mergeCell ref="P106:Q106"/>
    <mergeCell ref="R106:S106"/>
    <mergeCell ref="T106:U106"/>
    <mergeCell ref="V106:W106"/>
    <mergeCell ref="V109:W109"/>
    <mergeCell ref="X109:Y109"/>
    <mergeCell ref="Z109:AA109"/>
    <mergeCell ref="AB109:AC109"/>
    <mergeCell ref="AD109:AE109"/>
    <mergeCell ref="BJ109:BL109"/>
    <mergeCell ref="X108:Y108"/>
    <mergeCell ref="Z108:AA108"/>
    <mergeCell ref="AB108:AC108"/>
    <mergeCell ref="AD108:AE108"/>
    <mergeCell ref="BJ108:BL108"/>
    <mergeCell ref="A109:B109"/>
    <mergeCell ref="C109:O109"/>
    <mergeCell ref="P109:Q109"/>
    <mergeCell ref="R109:S109"/>
    <mergeCell ref="T109:U109"/>
    <mergeCell ref="A108:B108"/>
    <mergeCell ref="C108:O108"/>
    <mergeCell ref="P108:Q108"/>
    <mergeCell ref="R108:S108"/>
    <mergeCell ref="T108:U108"/>
    <mergeCell ref="V108:W108"/>
    <mergeCell ref="V111:W111"/>
    <mergeCell ref="X111:Y111"/>
    <mergeCell ref="Z111:AA111"/>
    <mergeCell ref="AB111:AC111"/>
    <mergeCell ref="AD111:AE111"/>
    <mergeCell ref="BJ111:BL111"/>
    <mergeCell ref="X110:Y110"/>
    <mergeCell ref="Z110:AA110"/>
    <mergeCell ref="AB110:AC110"/>
    <mergeCell ref="AD110:AE110"/>
    <mergeCell ref="BJ110:BL110"/>
    <mergeCell ref="A111:B111"/>
    <mergeCell ref="C111:O111"/>
    <mergeCell ref="P111:Q111"/>
    <mergeCell ref="R111:S111"/>
    <mergeCell ref="T111:U111"/>
    <mergeCell ref="A110:B110"/>
    <mergeCell ref="C110:O110"/>
    <mergeCell ref="P110:Q110"/>
    <mergeCell ref="R110:S110"/>
    <mergeCell ref="T110:U110"/>
    <mergeCell ref="V110:W110"/>
    <mergeCell ref="V113:W113"/>
    <mergeCell ref="X113:Y113"/>
    <mergeCell ref="Z113:AA113"/>
    <mergeCell ref="AB113:AC113"/>
    <mergeCell ref="AD113:AE113"/>
    <mergeCell ref="BJ113:BL113"/>
    <mergeCell ref="X112:Y112"/>
    <mergeCell ref="Z112:AA112"/>
    <mergeCell ref="AB112:AC112"/>
    <mergeCell ref="AD112:AE112"/>
    <mergeCell ref="BJ112:BL112"/>
    <mergeCell ref="A113:B113"/>
    <mergeCell ref="C113:O113"/>
    <mergeCell ref="P113:Q113"/>
    <mergeCell ref="R113:S113"/>
    <mergeCell ref="T113:U113"/>
    <mergeCell ref="A112:B112"/>
    <mergeCell ref="C112:O112"/>
    <mergeCell ref="P112:Q112"/>
    <mergeCell ref="R112:S112"/>
    <mergeCell ref="T112:U112"/>
    <mergeCell ref="V112:W112"/>
    <mergeCell ref="V115:W115"/>
    <mergeCell ref="X115:Y115"/>
    <mergeCell ref="Z115:AA115"/>
    <mergeCell ref="AB115:AC115"/>
    <mergeCell ref="AD115:AE115"/>
    <mergeCell ref="BJ115:BL115"/>
    <mergeCell ref="X114:Y114"/>
    <mergeCell ref="Z114:AA114"/>
    <mergeCell ref="AB114:AC114"/>
    <mergeCell ref="AD114:AE114"/>
    <mergeCell ref="BJ114:BL114"/>
    <mergeCell ref="A115:B115"/>
    <mergeCell ref="C115:O115"/>
    <mergeCell ref="P115:Q115"/>
    <mergeCell ref="R115:S115"/>
    <mergeCell ref="T115:U115"/>
    <mergeCell ref="A114:B114"/>
    <mergeCell ref="C114:O114"/>
    <mergeCell ref="P114:Q114"/>
    <mergeCell ref="R114:S114"/>
    <mergeCell ref="T114:U114"/>
    <mergeCell ref="V114:W114"/>
    <mergeCell ref="X117:Y117"/>
    <mergeCell ref="Z117:AA117"/>
    <mergeCell ref="AB117:AC117"/>
    <mergeCell ref="AD117:AE117"/>
    <mergeCell ref="BJ117:BL117"/>
    <mergeCell ref="A118:B118"/>
    <mergeCell ref="C118:O118"/>
    <mergeCell ref="P118:Q118"/>
    <mergeCell ref="R118:S118"/>
    <mergeCell ref="T118:U118"/>
    <mergeCell ref="Z116:AA116"/>
    <mergeCell ref="AB116:AC116"/>
    <mergeCell ref="AD116:AE116"/>
    <mergeCell ref="BJ116:BL116"/>
    <mergeCell ref="A117:B117"/>
    <mergeCell ref="C117:O117"/>
    <mergeCell ref="P117:Q117"/>
    <mergeCell ref="R117:S117"/>
    <mergeCell ref="T117:U117"/>
    <mergeCell ref="V117:W117"/>
    <mergeCell ref="A116:B116"/>
    <mergeCell ref="C116:O116"/>
    <mergeCell ref="P116:Q116"/>
    <mergeCell ref="T116:U116"/>
    <mergeCell ref="V116:W116"/>
    <mergeCell ref="X116:Y116"/>
    <mergeCell ref="X119:Y119"/>
    <mergeCell ref="Z119:AA119"/>
    <mergeCell ref="AB119:AC119"/>
    <mergeCell ref="AD119:AE119"/>
    <mergeCell ref="BJ119:BL119"/>
    <mergeCell ref="A121:S121"/>
    <mergeCell ref="T121:U121"/>
    <mergeCell ref="V121:W121"/>
    <mergeCell ref="X121:Y121"/>
    <mergeCell ref="Z121:AA121"/>
    <mergeCell ref="A119:B119"/>
    <mergeCell ref="C119:O119"/>
    <mergeCell ref="P119:Q119"/>
    <mergeCell ref="R119:S119"/>
    <mergeCell ref="T119:U119"/>
    <mergeCell ref="V119:W119"/>
    <mergeCell ref="V118:W118"/>
    <mergeCell ref="X118:Y118"/>
    <mergeCell ref="Z118:AA118"/>
    <mergeCell ref="AB118:AC118"/>
    <mergeCell ref="AD118:AE118"/>
    <mergeCell ref="BJ118:BL118"/>
    <mergeCell ref="BJ122:BL122"/>
    <mergeCell ref="A123:S123"/>
    <mergeCell ref="T123:U123"/>
    <mergeCell ref="V123:W123"/>
    <mergeCell ref="X123:Y123"/>
    <mergeCell ref="Z123:AA123"/>
    <mergeCell ref="AB123:AC123"/>
    <mergeCell ref="AD123:AE123"/>
    <mergeCell ref="AF123:AH123"/>
    <mergeCell ref="AI123:AK123"/>
    <mergeCell ref="AB121:AC121"/>
    <mergeCell ref="AD121:AE121"/>
    <mergeCell ref="BJ121:BL121"/>
    <mergeCell ref="A122:S122"/>
    <mergeCell ref="T122:U122"/>
    <mergeCell ref="V122:W122"/>
    <mergeCell ref="X122:Y122"/>
    <mergeCell ref="Z122:AA122"/>
    <mergeCell ref="AB122:AC122"/>
    <mergeCell ref="AD122:AE122"/>
    <mergeCell ref="BA124:BC124"/>
    <mergeCell ref="BD124:BF124"/>
    <mergeCell ref="BJ124:BL124"/>
    <mergeCell ref="A125:S125"/>
    <mergeCell ref="T125:U125"/>
    <mergeCell ref="V125:W125"/>
    <mergeCell ref="X125:Y125"/>
    <mergeCell ref="Z125:AA125"/>
    <mergeCell ref="AB125:AC125"/>
    <mergeCell ref="AD125:AE125"/>
    <mergeCell ref="AI124:AK124"/>
    <mergeCell ref="AL124:AN124"/>
    <mergeCell ref="AO124:AQ124"/>
    <mergeCell ref="AR124:AT124"/>
    <mergeCell ref="AU124:AW124"/>
    <mergeCell ref="AX124:AZ124"/>
    <mergeCell ref="BD123:BF123"/>
    <mergeCell ref="BJ123:BL123"/>
    <mergeCell ref="A124:S124"/>
    <mergeCell ref="T124:U124"/>
    <mergeCell ref="V124:W124"/>
    <mergeCell ref="X124:Y124"/>
    <mergeCell ref="Z124:AA124"/>
    <mergeCell ref="AB124:AC124"/>
    <mergeCell ref="AD124:AE124"/>
    <mergeCell ref="AF124:AH124"/>
    <mergeCell ref="AL123:AN123"/>
    <mergeCell ref="AO123:AQ123"/>
    <mergeCell ref="AR123:AT123"/>
    <mergeCell ref="AU123:AW123"/>
    <mergeCell ref="AX123:AZ123"/>
    <mergeCell ref="BA123:BC123"/>
    <mergeCell ref="AU126:AW126"/>
    <mergeCell ref="AX126:AZ126"/>
    <mergeCell ref="BA126:BC126"/>
    <mergeCell ref="BD126:BF126"/>
    <mergeCell ref="BJ126:BL126"/>
    <mergeCell ref="A128:V128"/>
    <mergeCell ref="W128:AQ128"/>
    <mergeCell ref="AR128:BC128"/>
    <mergeCell ref="BD128:BL128"/>
    <mergeCell ref="AD126:AE126"/>
    <mergeCell ref="AF126:AH126"/>
    <mergeCell ref="AI126:AK126"/>
    <mergeCell ref="AL126:AN126"/>
    <mergeCell ref="AO126:AQ126"/>
    <mergeCell ref="AR126:AT126"/>
    <mergeCell ref="AX125:AZ125"/>
    <mergeCell ref="BA125:BC125"/>
    <mergeCell ref="BD125:BF125"/>
    <mergeCell ref="BJ125:BL125"/>
    <mergeCell ref="A126:S126"/>
    <mergeCell ref="T126:U126"/>
    <mergeCell ref="V126:W126"/>
    <mergeCell ref="X126:Y126"/>
    <mergeCell ref="Z126:AA126"/>
    <mergeCell ref="AB126:AC126"/>
    <mergeCell ref="AF125:AH125"/>
    <mergeCell ref="AI125:AK125"/>
    <mergeCell ref="AL125:AN125"/>
    <mergeCell ref="AO125:AQ125"/>
    <mergeCell ref="AR125:AT125"/>
    <mergeCell ref="AU125:AW125"/>
    <mergeCell ref="AJ129:AL129"/>
    <mergeCell ref="AM129:AQ129"/>
    <mergeCell ref="AR129:AU129"/>
    <mergeCell ref="AV129:AY129"/>
    <mergeCell ref="AZ129:BC129"/>
    <mergeCell ref="BD129:BL132"/>
    <mergeCell ref="AJ130:AL130"/>
    <mergeCell ref="AM130:AQ130"/>
    <mergeCell ref="AR130:AU132"/>
    <mergeCell ref="AV130:AY132"/>
    <mergeCell ref="W129:AF129"/>
    <mergeCell ref="AG129:AI129"/>
    <mergeCell ref="A134:BL134"/>
    <mergeCell ref="A129:K129"/>
    <mergeCell ref="A130:K130"/>
    <mergeCell ref="A131:K131"/>
    <mergeCell ref="A132:K132"/>
    <mergeCell ref="R132:V132"/>
    <mergeCell ref="O132:Q132"/>
    <mergeCell ref="L132:N132"/>
    <mergeCell ref="R129:V129"/>
    <mergeCell ref="R130:V130"/>
    <mergeCell ref="R131:V131"/>
    <mergeCell ref="O129:Q129"/>
    <mergeCell ref="O130:Q130"/>
    <mergeCell ref="O131:Q131"/>
    <mergeCell ref="L129:N129"/>
    <mergeCell ref="L130:N130"/>
    <mergeCell ref="L131:N131"/>
    <mergeCell ref="A139:D139"/>
    <mergeCell ref="E139:BF139"/>
    <mergeCell ref="BG139:BL139"/>
    <mergeCell ref="A136:D136"/>
    <mergeCell ref="E136:BF136"/>
    <mergeCell ref="BG136:BL136"/>
    <mergeCell ref="A137:D137"/>
    <mergeCell ref="E137:BF137"/>
    <mergeCell ref="BG137:BL137"/>
    <mergeCell ref="A138:D138"/>
    <mergeCell ref="E138:BF138"/>
    <mergeCell ref="BG138:BL138"/>
    <mergeCell ref="A135:D135"/>
    <mergeCell ref="E135:BF135"/>
    <mergeCell ref="BG135:BL135"/>
    <mergeCell ref="AZ130:BC132"/>
    <mergeCell ref="W131:AF132"/>
    <mergeCell ref="AG131:AI132"/>
    <mergeCell ref="AJ131:AL132"/>
    <mergeCell ref="AM131:AQ132"/>
    <mergeCell ref="W130:AF130"/>
    <mergeCell ref="AG130:AI130"/>
    <mergeCell ref="A144:D144"/>
    <mergeCell ref="E144:BF144"/>
    <mergeCell ref="BG144:BL144"/>
    <mergeCell ref="A145:D145"/>
    <mergeCell ref="E145:BF145"/>
    <mergeCell ref="BG145:BL145"/>
    <mergeCell ref="A142:D142"/>
    <mergeCell ref="E142:BF142"/>
    <mergeCell ref="BG142:BL142"/>
    <mergeCell ref="A143:D143"/>
    <mergeCell ref="E143:BF143"/>
    <mergeCell ref="BG143:BL143"/>
    <mergeCell ref="A140:D140"/>
    <mergeCell ref="E140:BF140"/>
    <mergeCell ref="BG140:BL140"/>
    <mergeCell ref="A141:D141"/>
    <mergeCell ref="E141:BF141"/>
    <mergeCell ref="BG141:BL141"/>
    <mergeCell ref="A150:D150"/>
    <mergeCell ref="E150:BF150"/>
    <mergeCell ref="BG150:BL150"/>
    <mergeCell ref="A151:D151"/>
    <mergeCell ref="E151:BF151"/>
    <mergeCell ref="BG151:BL151"/>
    <mergeCell ref="A148:D148"/>
    <mergeCell ref="E148:BF148"/>
    <mergeCell ref="BG148:BL148"/>
    <mergeCell ref="A149:D149"/>
    <mergeCell ref="E149:BF149"/>
    <mergeCell ref="BG149:BL149"/>
    <mergeCell ref="A166:D166"/>
    <mergeCell ref="E166:BF166"/>
    <mergeCell ref="BG166:BL166"/>
    <mergeCell ref="A146:D146"/>
    <mergeCell ref="E146:BF146"/>
    <mergeCell ref="BG146:BL146"/>
    <mergeCell ref="A147:D147"/>
    <mergeCell ref="E147:BF147"/>
    <mergeCell ref="BG147:BL147"/>
    <mergeCell ref="A167:D167"/>
    <mergeCell ref="E167:BF167"/>
    <mergeCell ref="BG167:BL167"/>
    <mergeCell ref="A159:D159"/>
    <mergeCell ref="E159:BF159"/>
    <mergeCell ref="BG159:BL159"/>
    <mergeCell ref="A165:D165"/>
    <mergeCell ref="E165:BF165"/>
    <mergeCell ref="BG165:BL165"/>
    <mergeCell ref="A163:D163"/>
    <mergeCell ref="E163:BF163"/>
    <mergeCell ref="BG163:BL163"/>
    <mergeCell ref="A164:D164"/>
    <mergeCell ref="E164:BF164"/>
    <mergeCell ref="BG164:BL164"/>
    <mergeCell ref="A161:D161"/>
    <mergeCell ref="E161:BF161"/>
    <mergeCell ref="BG161:BL161"/>
    <mergeCell ref="A162:D162"/>
    <mergeCell ref="E162:BF162"/>
    <mergeCell ref="BG162:BL162"/>
    <mergeCell ref="A160:D160"/>
    <mergeCell ref="E160:BF160"/>
    <mergeCell ref="BG160:BL160"/>
    <mergeCell ref="A172:D172"/>
    <mergeCell ref="E172:BF172"/>
    <mergeCell ref="BG172:BL172"/>
    <mergeCell ref="A179:D179"/>
    <mergeCell ref="E179:BF179"/>
    <mergeCell ref="BG179:BL179"/>
    <mergeCell ref="A170:D170"/>
    <mergeCell ref="E170:BF170"/>
    <mergeCell ref="BG170:BL170"/>
    <mergeCell ref="A171:D171"/>
    <mergeCell ref="E171:BF171"/>
    <mergeCell ref="BG171:BL171"/>
    <mergeCell ref="A168:D168"/>
    <mergeCell ref="E168:BF168"/>
    <mergeCell ref="BG168:BL168"/>
    <mergeCell ref="A169:D169"/>
    <mergeCell ref="E169:BF169"/>
    <mergeCell ref="BG169:BL169"/>
    <mergeCell ref="A175:D175"/>
    <mergeCell ref="E175:BF175"/>
    <mergeCell ref="BG175:BL175"/>
    <mergeCell ref="A176:D176"/>
    <mergeCell ref="E176:BF176"/>
    <mergeCell ref="BG176:BL176"/>
    <mergeCell ref="A173:D173"/>
    <mergeCell ref="E173:BF173"/>
    <mergeCell ref="BG173:BL173"/>
    <mergeCell ref="A174:D174"/>
    <mergeCell ref="E174:BF174"/>
    <mergeCell ref="BG174:BL174"/>
    <mergeCell ref="BG177:BL177"/>
    <mergeCell ref="A178:D178"/>
    <mergeCell ref="E178:BF178"/>
    <mergeCell ref="BG178:BL178"/>
    <mergeCell ref="BG189:BL189"/>
    <mergeCell ref="A192:D192"/>
    <mergeCell ref="E192:BF192"/>
    <mergeCell ref="BG192:BL192"/>
    <mergeCell ref="A187:D187"/>
    <mergeCell ref="E187:BF187"/>
    <mergeCell ref="BG187:BL187"/>
    <mergeCell ref="A188:D188"/>
    <mergeCell ref="E188:BF188"/>
    <mergeCell ref="BG188:BL188"/>
    <mergeCell ref="A185:D185"/>
    <mergeCell ref="E185:BF185"/>
    <mergeCell ref="BG185:BL185"/>
    <mergeCell ref="A186:D186"/>
    <mergeCell ref="E186:BF186"/>
    <mergeCell ref="BG186:BL186"/>
    <mergeCell ref="A182:D182"/>
    <mergeCell ref="B206:BL206"/>
    <mergeCell ref="R52:S52"/>
    <mergeCell ref="P53:Q53"/>
    <mergeCell ref="B203:BL203"/>
    <mergeCell ref="B204:BL204"/>
    <mergeCell ref="B205:BL205"/>
    <mergeCell ref="A199:D199"/>
    <mergeCell ref="E199:BF199"/>
    <mergeCell ref="BG199:BL199"/>
    <mergeCell ref="A200:D200"/>
    <mergeCell ref="E200:BF200"/>
    <mergeCell ref="BG200:BL200"/>
    <mergeCell ref="A197:D197"/>
    <mergeCell ref="E197:BF197"/>
    <mergeCell ref="BG197:BL197"/>
    <mergeCell ref="A198:D198"/>
    <mergeCell ref="E198:BF198"/>
    <mergeCell ref="BG198:BL198"/>
    <mergeCell ref="A195:D195"/>
    <mergeCell ref="E195:BF195"/>
    <mergeCell ref="BG195:BL195"/>
    <mergeCell ref="A180:D180"/>
    <mergeCell ref="E180:BF180"/>
    <mergeCell ref="BG180:BL180"/>
    <mergeCell ref="A181:D181"/>
    <mergeCell ref="E181:BF181"/>
    <mergeCell ref="BG181:BL181"/>
    <mergeCell ref="A184:D184"/>
    <mergeCell ref="E184:BF184"/>
    <mergeCell ref="BG184:BL184"/>
    <mergeCell ref="A177:D177"/>
    <mergeCell ref="E177:BF177"/>
    <mergeCell ref="A196:D196"/>
    <mergeCell ref="E196:BF196"/>
    <mergeCell ref="BG196:BL196"/>
    <mergeCell ref="A193:D193"/>
    <mergeCell ref="E193:BF193"/>
    <mergeCell ref="BG193:BL193"/>
    <mergeCell ref="A194:D194"/>
    <mergeCell ref="E194:BF194"/>
    <mergeCell ref="BG194:BL194"/>
    <mergeCell ref="A189:D189"/>
    <mergeCell ref="E189:BF189"/>
    <mergeCell ref="E182:BF182"/>
    <mergeCell ref="BG182:BL182"/>
    <mergeCell ref="A183:D183"/>
    <mergeCell ref="E183:BF183"/>
    <mergeCell ref="BG183:BL183"/>
    <mergeCell ref="A190:D190"/>
    <mergeCell ref="E190:BF190"/>
    <mergeCell ref="BG190:BL190"/>
    <mergeCell ref="A191:D191"/>
    <mergeCell ref="E191:BF191"/>
    <mergeCell ref="BG191:BL191"/>
  </mergeCells>
  <printOptions horizontalCentered="1"/>
  <pageMargins left="0.19685039370078741" right="0.19685039370078741" top="0.78740157480314965" bottom="0.39370078740157483" header="0.39370078740157483" footer="0.39370078740157483"/>
  <pageSetup paperSize="8" scale="52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изм.030125</vt:lpstr>
      <vt:lpstr>изм.030125!Область_печати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1</cp:lastModifiedBy>
  <cp:lastPrinted>2024-12-30T09:56:01Z</cp:lastPrinted>
  <dcterms:created xsi:type="dcterms:W3CDTF">2019-03-18T13:20:47Z</dcterms:created>
  <dcterms:modified xsi:type="dcterms:W3CDTF">2025-01-08T14:13:51Z</dcterms:modified>
</cp:coreProperties>
</file>