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ThisWorkbook"/>
  <bookViews>
    <workbookView xWindow="-105" yWindow="-105" windowWidth="21840" windowHeight="12570" tabRatio="584" activeTab="1"/>
  </bookViews>
  <sheets>
    <sheet name="График ПИЛЧС(М) (итогов)" sheetId="31" r:id="rId1"/>
    <sheet name="Учебный план ПИЛЧС(М) (итогов)" sheetId="28" r:id="rId2"/>
  </sheets>
  <definedNames>
    <definedName name="_xlnm.Print_Area" localSheetId="0">'График ПИЛЧС(М) (итогов)'!$A$1:$CB$30</definedName>
    <definedName name="_xlnm.Print_Area" localSheetId="1">'Учебный план ПИЛЧС(М) (итогов)'!$A$1:$CF$230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L96" i="28"/>
  <c r="DK96"/>
  <c r="DJ96"/>
  <c r="DI96"/>
  <c r="DH96"/>
  <c r="DG96"/>
  <c r="DF96"/>
  <c r="DE96"/>
  <c r="DD96"/>
  <c r="DC96"/>
  <c r="DB96"/>
  <c r="DA96"/>
  <c r="CZ96"/>
  <c r="CY96"/>
  <c r="CX96"/>
  <c r="CW96"/>
  <c r="CV96"/>
  <c r="CU96"/>
  <c r="CT96"/>
  <c r="CS96"/>
  <c r="CR96"/>
  <c r="CQ96"/>
  <c r="CP96"/>
  <c r="CO96"/>
  <c r="CN96"/>
  <c r="CL96"/>
  <c r="CK96"/>
  <c r="CI96"/>
  <c r="CJ96" s="1"/>
  <c r="CM96" l="1"/>
  <c r="DD100"/>
  <c r="DG103"/>
  <c r="DA46"/>
  <c r="CU97"/>
  <c r="CX80"/>
  <c r="CU80"/>
  <c r="CU76"/>
  <c r="CR76"/>
  <c r="CO74"/>
  <c r="DO104"/>
  <c r="DN104"/>
  <c r="DO103"/>
  <c r="DN103"/>
  <c r="DO101"/>
  <c r="DN101"/>
  <c r="DO100"/>
  <c r="DN100"/>
  <c r="DO98"/>
  <c r="DN98"/>
  <c r="DO97"/>
  <c r="DN97"/>
  <c r="DO96"/>
  <c r="DN96"/>
  <c r="DO94"/>
  <c r="DN94"/>
  <c r="DO93"/>
  <c r="DN93"/>
  <c r="DO92"/>
  <c r="DN92"/>
  <c r="DO91"/>
  <c r="DN91"/>
  <c r="DO90"/>
  <c r="DN90"/>
  <c r="DO89"/>
  <c r="DN89"/>
  <c r="DO88"/>
  <c r="DN88"/>
  <c r="DO87"/>
  <c r="DN87"/>
  <c r="DO86"/>
  <c r="DN86"/>
  <c r="DO85"/>
  <c r="DN85"/>
  <c r="DO84"/>
  <c r="DN84"/>
  <c r="DO81"/>
  <c r="DN81"/>
  <c r="DO80"/>
  <c r="DN80"/>
  <c r="DO79"/>
  <c r="DN79"/>
  <c r="DO78"/>
  <c r="DN78"/>
  <c r="DO76"/>
  <c r="DN76"/>
  <c r="DO75"/>
  <c r="DN75"/>
  <c r="DO74"/>
  <c r="DN74"/>
  <c r="DO72"/>
  <c r="DN72"/>
  <c r="DO71"/>
  <c r="DN71"/>
  <c r="DO39"/>
  <c r="DN39"/>
  <c r="DO38"/>
  <c r="DN38"/>
  <c r="DO40"/>
  <c r="DN40"/>
  <c r="DO42"/>
  <c r="DN42"/>
  <c r="DO43"/>
  <c r="DN43"/>
  <c r="DO45"/>
  <c r="DN45"/>
  <c r="DO46"/>
  <c r="DN46"/>
  <c r="DO48"/>
  <c r="DN48"/>
  <c r="DO68"/>
  <c r="DN68"/>
  <c r="DO67"/>
  <c r="DN67"/>
  <c r="DO66"/>
  <c r="DN66"/>
  <c r="DO64"/>
  <c r="DN64"/>
  <c r="DO63"/>
  <c r="DN63"/>
  <c r="DO62"/>
  <c r="DN62"/>
  <c r="DO61"/>
  <c r="DN61"/>
  <c r="DO60"/>
  <c r="DN60"/>
  <c r="DO52"/>
  <c r="DN52"/>
  <c r="DO51"/>
  <c r="DN51"/>
  <c r="DO49"/>
  <c r="DN49"/>
  <c r="DL37"/>
  <c r="DK37"/>
  <c r="DJ37"/>
  <c r="DI37"/>
  <c r="DH37"/>
  <c r="DG37"/>
  <c r="DF37"/>
  <c r="DE37"/>
  <c r="DD37"/>
  <c r="DC37"/>
  <c r="DB37"/>
  <c r="DA37"/>
  <c r="CY37"/>
  <c r="CW37"/>
  <c r="CV37"/>
  <c r="CU37"/>
  <c r="CS37"/>
  <c r="CP37"/>
  <c r="DN113"/>
  <c r="DN114"/>
  <c r="DN115"/>
  <c r="DN116"/>
  <c r="DN117"/>
  <c r="DN118"/>
  <c r="DN119"/>
  <c r="DN120"/>
  <c r="DN121"/>
  <c r="DM91"/>
  <c r="CN46"/>
  <c r="CN39"/>
  <c r="CN40"/>
  <c r="CN42"/>
  <c r="CN43"/>
  <c r="CN45"/>
  <c r="CN38"/>
  <c r="BN69"/>
  <c r="CR97"/>
  <c r="CI94"/>
  <c r="CJ94" s="1"/>
  <c r="CK94"/>
  <c r="CL94"/>
  <c r="CN94"/>
  <c r="CO94"/>
  <c r="CP94"/>
  <c r="CQ94"/>
  <c r="CR94"/>
  <c r="CS94"/>
  <c r="CT94"/>
  <c r="CU94"/>
  <c r="CV94"/>
  <c r="CW94"/>
  <c r="CX94"/>
  <c r="CY94"/>
  <c r="CZ94"/>
  <c r="DA94"/>
  <c r="DB94"/>
  <c r="DC94"/>
  <c r="DD94"/>
  <c r="DE94"/>
  <c r="DF94"/>
  <c r="DG94"/>
  <c r="DH94"/>
  <c r="DI94"/>
  <c r="DJ94"/>
  <c r="DK94"/>
  <c r="DL94"/>
  <c r="CI93"/>
  <c r="CJ93" s="1"/>
  <c r="CK93"/>
  <c r="CL93"/>
  <c r="CN93"/>
  <c r="CO93"/>
  <c r="CP93"/>
  <c r="CQ93"/>
  <c r="CR93"/>
  <c r="CS93"/>
  <c r="CT93"/>
  <c r="CU93"/>
  <c r="CV93"/>
  <c r="CW93"/>
  <c r="CX93"/>
  <c r="CY93"/>
  <c r="CZ93"/>
  <c r="DA93"/>
  <c r="DB93"/>
  <c r="DC93"/>
  <c r="DD93"/>
  <c r="DE93"/>
  <c r="DF93"/>
  <c r="DG93"/>
  <c r="DH93"/>
  <c r="DI93"/>
  <c r="DJ93"/>
  <c r="DK93"/>
  <c r="DL93"/>
  <c r="DD62"/>
  <c r="DA62"/>
  <c r="DG62"/>
  <c r="CI87"/>
  <c r="CJ87" s="1"/>
  <c r="CK87"/>
  <c r="CL87"/>
  <c r="CN87"/>
  <c r="CO87"/>
  <c r="CP87"/>
  <c r="CQ87"/>
  <c r="CR87"/>
  <c r="CS87"/>
  <c r="CT87"/>
  <c r="CU87"/>
  <c r="CV87"/>
  <c r="CW87"/>
  <c r="CX87"/>
  <c r="CY87"/>
  <c r="CZ87"/>
  <c r="DA87"/>
  <c r="DB87"/>
  <c r="DC87"/>
  <c r="DD87"/>
  <c r="DE87"/>
  <c r="DF87"/>
  <c r="DG87"/>
  <c r="DH87"/>
  <c r="DI87"/>
  <c r="DJ87"/>
  <c r="DK87"/>
  <c r="DL87"/>
  <c r="CI88"/>
  <c r="CJ88" s="1"/>
  <c r="CK88"/>
  <c r="CL88"/>
  <c r="CN88"/>
  <c r="CO88"/>
  <c r="CP88"/>
  <c r="CQ88"/>
  <c r="CR88"/>
  <c r="CS88"/>
  <c r="CT88"/>
  <c r="CU88"/>
  <c r="CV88"/>
  <c r="CW88"/>
  <c r="CX88"/>
  <c r="CY88"/>
  <c r="CZ88"/>
  <c r="DA88"/>
  <c r="DB88"/>
  <c r="DC88"/>
  <c r="DD88"/>
  <c r="DE88"/>
  <c r="DF88"/>
  <c r="DG88"/>
  <c r="DH88"/>
  <c r="DI88"/>
  <c r="DJ88"/>
  <c r="DK88"/>
  <c r="DL88"/>
  <c r="CI89"/>
  <c r="CJ89" s="1"/>
  <c r="CK89"/>
  <c r="CL89"/>
  <c r="CN89"/>
  <c r="CO89"/>
  <c r="CP89"/>
  <c r="CQ89"/>
  <c r="CR89"/>
  <c r="CS89"/>
  <c r="CT89"/>
  <c r="CU89"/>
  <c r="CV89"/>
  <c r="CW89"/>
  <c r="CX89"/>
  <c r="CY89"/>
  <c r="CZ89"/>
  <c r="DA89"/>
  <c r="DB89"/>
  <c r="DC89"/>
  <c r="DD89"/>
  <c r="DE89"/>
  <c r="DF89"/>
  <c r="DG89"/>
  <c r="DH89"/>
  <c r="DI89"/>
  <c r="DJ89"/>
  <c r="DK89"/>
  <c r="DL89"/>
  <c r="CI90"/>
  <c r="CJ90" s="1"/>
  <c r="CK90"/>
  <c r="CL90"/>
  <c r="CN90"/>
  <c r="CO90"/>
  <c r="CP90"/>
  <c r="CQ90"/>
  <c r="CR90"/>
  <c r="CS90"/>
  <c r="CT90"/>
  <c r="CU90"/>
  <c r="CV90"/>
  <c r="CW90"/>
  <c r="CX90"/>
  <c r="CY90"/>
  <c r="CZ90"/>
  <c r="DA90"/>
  <c r="DB90"/>
  <c r="DC90"/>
  <c r="DD90"/>
  <c r="DE90"/>
  <c r="DF90"/>
  <c r="DG90"/>
  <c r="DH90"/>
  <c r="DI90"/>
  <c r="DJ90"/>
  <c r="DK90"/>
  <c r="DL90"/>
  <c r="CI91"/>
  <c r="CJ91" s="1"/>
  <c r="CK91"/>
  <c r="CL91"/>
  <c r="CN91"/>
  <c r="CO91"/>
  <c r="CP91"/>
  <c r="CQ91"/>
  <c r="CR91"/>
  <c r="CS91"/>
  <c r="CT91"/>
  <c r="CU91"/>
  <c r="CV91"/>
  <c r="CW91"/>
  <c r="CX91"/>
  <c r="CY91"/>
  <c r="CZ91"/>
  <c r="DA91"/>
  <c r="DB91"/>
  <c r="DC91"/>
  <c r="DD91"/>
  <c r="DE91"/>
  <c r="DF91"/>
  <c r="DG91"/>
  <c r="DH91"/>
  <c r="DI91"/>
  <c r="DJ91"/>
  <c r="DK91"/>
  <c r="DL91"/>
  <c r="CI92"/>
  <c r="CJ92" s="1"/>
  <c r="CK92"/>
  <c r="CL92"/>
  <c r="CN92"/>
  <c r="CO92"/>
  <c r="CP92"/>
  <c r="CQ92"/>
  <c r="CR92"/>
  <c r="CS92"/>
  <c r="CT92"/>
  <c r="CU92"/>
  <c r="CV92"/>
  <c r="CW92"/>
  <c r="CX92"/>
  <c r="CY92"/>
  <c r="CZ92"/>
  <c r="DA92"/>
  <c r="DB92"/>
  <c r="DC92"/>
  <c r="DD92"/>
  <c r="DE92"/>
  <c r="DF92"/>
  <c r="DG92"/>
  <c r="DH92"/>
  <c r="DI92"/>
  <c r="DJ92"/>
  <c r="DK92"/>
  <c r="DL92"/>
  <c r="CM92" l="1"/>
  <c r="CM90"/>
  <c r="CM89"/>
  <c r="CM88"/>
  <c r="CM91"/>
  <c r="CM87"/>
  <c r="CM93"/>
  <c r="CM94"/>
  <c r="CX40"/>
  <c r="CZ72"/>
  <c r="BW24" i="31" l="1"/>
  <c r="BX24"/>
  <c r="BY24"/>
  <c r="BZ69" i="28" l="1"/>
  <c r="BW69"/>
  <c r="BT69"/>
  <c r="BQ69"/>
  <c r="BK69"/>
  <c r="BH69"/>
  <c r="BE69"/>
  <c r="CA94" l="1"/>
  <c r="CA93"/>
  <c r="CA92"/>
  <c r="CA91"/>
  <c r="CA90"/>
  <c r="CT39" l="1"/>
  <c r="CL97" l="1"/>
  <c r="CK97"/>
  <c r="CI97"/>
  <c r="BY83"/>
  <c r="BX83"/>
  <c r="BV83"/>
  <c r="BU83"/>
  <c r="BM83"/>
  <c r="BL83"/>
  <c r="BM95"/>
  <c r="BL95"/>
  <c r="BJ95"/>
  <c r="BI95"/>
  <c r="BG95"/>
  <c r="BF95"/>
  <c r="BY102"/>
  <c r="BX102"/>
  <c r="BX69" s="1"/>
  <c r="BV102"/>
  <c r="BU102"/>
  <c r="BS102"/>
  <c r="BR102"/>
  <c r="BP102"/>
  <c r="BO102"/>
  <c r="BM102"/>
  <c r="BL102"/>
  <c r="BV99"/>
  <c r="BU99"/>
  <c r="BS99"/>
  <c r="BS69" s="1"/>
  <c r="BR99"/>
  <c r="BR69" s="1"/>
  <c r="BP99"/>
  <c r="BO99"/>
  <c r="BM99"/>
  <c r="BL99"/>
  <c r="BD95"/>
  <c r="BC95"/>
  <c r="BJ83"/>
  <c r="BI83"/>
  <c r="BM77"/>
  <c r="BL77"/>
  <c r="BJ77"/>
  <c r="BI77"/>
  <c r="BG77"/>
  <c r="BF77"/>
  <c r="BD77"/>
  <c r="BC77"/>
  <c r="BM73"/>
  <c r="BL73"/>
  <c r="BJ73"/>
  <c r="BI73"/>
  <c r="BI69" s="1"/>
  <c r="BG73"/>
  <c r="BF73"/>
  <c r="BF69" s="1"/>
  <c r="BD73"/>
  <c r="BC73"/>
  <c r="BP70"/>
  <c r="BP69" s="1"/>
  <c r="BO70"/>
  <c r="BO69" s="1"/>
  <c r="BM70"/>
  <c r="BL70"/>
  <c r="AX102"/>
  <c r="AV102"/>
  <c r="AR102"/>
  <c r="AP102"/>
  <c r="AN102"/>
  <c r="AX99"/>
  <c r="AV99"/>
  <c r="AT99"/>
  <c r="AR99"/>
  <c r="AP99"/>
  <c r="AN99"/>
  <c r="AX95"/>
  <c r="AV95"/>
  <c r="AT95"/>
  <c r="AR95"/>
  <c r="AP95"/>
  <c r="AN95"/>
  <c r="AX83"/>
  <c r="AV83"/>
  <c r="AT83"/>
  <c r="AR83"/>
  <c r="AP83"/>
  <c r="AN83"/>
  <c r="AX77"/>
  <c r="AV77"/>
  <c r="AT77"/>
  <c r="AR77"/>
  <c r="AP77"/>
  <c r="AN77"/>
  <c r="AX73"/>
  <c r="AV73"/>
  <c r="AT73"/>
  <c r="AR73"/>
  <c r="AP73"/>
  <c r="AN73"/>
  <c r="AX70"/>
  <c r="AV70"/>
  <c r="AR70"/>
  <c r="AP70"/>
  <c r="AN70"/>
  <c r="BY65"/>
  <c r="BX65"/>
  <c r="BV65"/>
  <c r="BU65"/>
  <c r="BS65"/>
  <c r="BR65"/>
  <c r="BY59"/>
  <c r="BX59"/>
  <c r="BV59"/>
  <c r="BU59"/>
  <c r="BS59"/>
  <c r="BR59"/>
  <c r="BP59"/>
  <c r="BO59"/>
  <c r="BV50"/>
  <c r="BU50"/>
  <c r="BS50"/>
  <c r="BR50"/>
  <c r="BP50"/>
  <c r="BO50"/>
  <c r="BZ36"/>
  <c r="BW36"/>
  <c r="BT36"/>
  <c r="BQ36"/>
  <c r="BQ124" s="1"/>
  <c r="BQ123" s="1"/>
  <c r="BN36"/>
  <c r="BN124" s="1"/>
  <c r="BN123" s="1"/>
  <c r="BK36"/>
  <c r="BH36"/>
  <c r="BH124" s="1"/>
  <c r="BH123" s="1"/>
  <c r="BE36"/>
  <c r="BE124" s="1"/>
  <c r="BG47"/>
  <c r="BF47"/>
  <c r="BD47"/>
  <c r="BC47"/>
  <c r="BY44"/>
  <c r="BX44"/>
  <c r="BV44"/>
  <c r="BU44"/>
  <c r="BS44"/>
  <c r="BR44"/>
  <c r="BP44"/>
  <c r="BO44"/>
  <c r="BM44"/>
  <c r="BL44"/>
  <c r="BJ44"/>
  <c r="BI44"/>
  <c r="BG44"/>
  <c r="BF44"/>
  <c r="BD44"/>
  <c r="BC44"/>
  <c r="BM41"/>
  <c r="BL41"/>
  <c r="BJ41"/>
  <c r="BJ36" s="1"/>
  <c r="BI41"/>
  <c r="BI36" s="1"/>
  <c r="BG41"/>
  <c r="BF41"/>
  <c r="BD41"/>
  <c r="BC41"/>
  <c r="BM37"/>
  <c r="BM36" s="1"/>
  <c r="BL37"/>
  <c r="BG37"/>
  <c r="BF37"/>
  <c r="BD37"/>
  <c r="BC37"/>
  <c r="AX65"/>
  <c r="AT41"/>
  <c r="AR44"/>
  <c r="AV65"/>
  <c r="AT65"/>
  <c r="AR65"/>
  <c r="AP65"/>
  <c r="AN65"/>
  <c r="AX59"/>
  <c r="AV59"/>
  <c r="AT59"/>
  <c r="AR59"/>
  <c r="AP59"/>
  <c r="AN59"/>
  <c r="AX50"/>
  <c r="AV50"/>
  <c r="AR50"/>
  <c r="AP50"/>
  <c r="AN50"/>
  <c r="AX47"/>
  <c r="AV47"/>
  <c r="AR47"/>
  <c r="AP47"/>
  <c r="AN47"/>
  <c r="AV44"/>
  <c r="AP44"/>
  <c r="AN44"/>
  <c r="AV41"/>
  <c r="AR41"/>
  <c r="AP41"/>
  <c r="AN41"/>
  <c r="AX37"/>
  <c r="AR37"/>
  <c r="AP37"/>
  <c r="AN37"/>
  <c r="CK37" l="1"/>
  <c r="BL36"/>
  <c r="CX37"/>
  <c r="CZ37"/>
  <c r="CN37"/>
  <c r="CL37"/>
  <c r="BV36"/>
  <c r="CQ37"/>
  <c r="CI37"/>
  <c r="CJ37" s="1"/>
  <c r="CO37"/>
  <c r="CR37"/>
  <c r="CT37"/>
  <c r="CN41"/>
  <c r="CN44"/>
  <c r="CM97"/>
  <c r="BG36"/>
  <c r="BD69"/>
  <c r="AN69"/>
  <c r="AV36"/>
  <c r="BY36"/>
  <c r="AN36"/>
  <c r="AV69"/>
  <c r="BV69"/>
  <c r="BC36"/>
  <c r="BX36"/>
  <c r="AX69"/>
  <c r="AT69"/>
  <c r="BL69"/>
  <c r="BC69"/>
  <c r="BF36"/>
  <c r="BY69"/>
  <c r="AR36"/>
  <c r="AT36"/>
  <c r="BO36"/>
  <c r="BU36"/>
  <c r="AP69"/>
  <c r="BM69"/>
  <c r="BJ69"/>
  <c r="AP36"/>
  <c r="BD36"/>
  <c r="AX36"/>
  <c r="BS36"/>
  <c r="BP36"/>
  <c r="AR69"/>
  <c r="BG69"/>
  <c r="BU69"/>
  <c r="BR36"/>
  <c r="CM37" l="1"/>
  <c r="CI69"/>
  <c r="CJ69" s="1"/>
  <c r="AN127"/>
  <c r="AN126"/>
  <c r="CA39" l="1"/>
  <c r="CA40"/>
  <c r="CA38"/>
  <c r="CA96" l="1"/>
  <c r="CA87"/>
  <c r="CA88"/>
  <c r="DL67"/>
  <c r="DK67"/>
  <c r="DJ67"/>
  <c r="DI67"/>
  <c r="DH67"/>
  <c r="DG67"/>
  <c r="DF67"/>
  <c r="DE67"/>
  <c r="DD67"/>
  <c r="DC67"/>
  <c r="DB67"/>
  <c r="DA67"/>
  <c r="CZ67"/>
  <c r="CY67"/>
  <c r="CX67"/>
  <c r="CW67"/>
  <c r="CV67"/>
  <c r="CU67"/>
  <c r="CT67"/>
  <c r="CS67"/>
  <c r="CR67"/>
  <c r="CQ67"/>
  <c r="CP67"/>
  <c r="CO67"/>
  <c r="CN67"/>
  <c r="CL67"/>
  <c r="CK67"/>
  <c r="CI67"/>
  <c r="CJ67" s="1"/>
  <c r="CA67"/>
  <c r="CM67" l="1"/>
  <c r="DI117"/>
  <c r="DH117"/>
  <c r="DG117"/>
  <c r="DF117"/>
  <c r="DE117"/>
  <c r="DD117"/>
  <c r="DC117"/>
  <c r="DB117"/>
  <c r="DA117"/>
  <c r="CZ117"/>
  <c r="CY117"/>
  <c r="CX117"/>
  <c r="CW117"/>
  <c r="CV117"/>
  <c r="CU117"/>
  <c r="CT117"/>
  <c r="CS117"/>
  <c r="CR117"/>
  <c r="CQ117"/>
  <c r="CP117"/>
  <c r="CO117"/>
  <c r="CN117"/>
  <c r="CM117"/>
  <c r="CL117"/>
  <c r="CK117"/>
  <c r="CI117"/>
  <c r="CH117"/>
  <c r="CG117"/>
  <c r="CJ117" l="1"/>
  <c r="CN50" l="1"/>
  <c r="DL66" l="1"/>
  <c r="DK66"/>
  <c r="DJ66"/>
  <c r="DI66"/>
  <c r="DH66"/>
  <c r="DG66"/>
  <c r="DF66"/>
  <c r="DE66"/>
  <c r="DD66"/>
  <c r="DC66"/>
  <c r="DB66"/>
  <c r="DA66"/>
  <c r="CZ66"/>
  <c r="CY66"/>
  <c r="CX66"/>
  <c r="CW66"/>
  <c r="CV66"/>
  <c r="CU66"/>
  <c r="CT66"/>
  <c r="CS66"/>
  <c r="CR66"/>
  <c r="CQ66"/>
  <c r="CP66"/>
  <c r="CO66"/>
  <c r="CN66"/>
  <c r="CL66"/>
  <c r="CK66"/>
  <c r="CI66"/>
  <c r="CJ66" s="1"/>
  <c r="CA66"/>
  <c r="DL71"/>
  <c r="DK71"/>
  <c r="DJ71"/>
  <c r="DI71"/>
  <c r="DH71"/>
  <c r="DG71"/>
  <c r="DF71"/>
  <c r="DE71"/>
  <c r="DD71"/>
  <c r="DC71"/>
  <c r="DB71"/>
  <c r="DA71"/>
  <c r="CZ71"/>
  <c r="CY71"/>
  <c r="CX71"/>
  <c r="CW71"/>
  <c r="CV71"/>
  <c r="CU71"/>
  <c r="CT71"/>
  <c r="CS71"/>
  <c r="CR71"/>
  <c r="CQ71"/>
  <c r="CP71"/>
  <c r="CO71"/>
  <c r="CN71"/>
  <c r="CL71"/>
  <c r="CK71"/>
  <c r="CI71"/>
  <c r="CJ71" s="1"/>
  <c r="CA71"/>
  <c r="DL61"/>
  <c r="DK61"/>
  <c r="DJ61"/>
  <c r="DI61"/>
  <c r="DH61"/>
  <c r="DG61"/>
  <c r="DF61"/>
  <c r="DE61"/>
  <c r="DD61"/>
  <c r="DC61"/>
  <c r="DB61"/>
  <c r="DA61"/>
  <c r="CZ61"/>
  <c r="CY61"/>
  <c r="CX61"/>
  <c r="CW61"/>
  <c r="CV61"/>
  <c r="CU61"/>
  <c r="CT61"/>
  <c r="CS61"/>
  <c r="CR61"/>
  <c r="CQ61"/>
  <c r="CP61"/>
  <c r="CO61"/>
  <c r="CN61"/>
  <c r="CL61"/>
  <c r="CK61"/>
  <c r="CI61"/>
  <c r="CJ61" s="1"/>
  <c r="CA61"/>
  <c r="DL60"/>
  <c r="DK60"/>
  <c r="DJ60"/>
  <c r="DI60"/>
  <c r="DH60"/>
  <c r="DG60"/>
  <c r="DF60"/>
  <c r="DE60"/>
  <c r="DD60"/>
  <c r="DC60"/>
  <c r="DB60"/>
  <c r="DA60"/>
  <c r="CZ60"/>
  <c r="CY60"/>
  <c r="CX60"/>
  <c r="CW60"/>
  <c r="CV60"/>
  <c r="CU60"/>
  <c r="CT60"/>
  <c r="CS60"/>
  <c r="CR60"/>
  <c r="CQ60"/>
  <c r="CP60"/>
  <c r="CO60"/>
  <c r="CN60"/>
  <c r="CL60"/>
  <c r="CK60"/>
  <c r="CI60"/>
  <c r="CJ60" s="1"/>
  <c r="CA60"/>
  <c r="CM71" l="1"/>
  <c r="CM66"/>
  <c r="CM60"/>
  <c r="CM61"/>
  <c r="DL63"/>
  <c r="DK63"/>
  <c r="DJ63"/>
  <c r="DI63"/>
  <c r="DH63"/>
  <c r="DG63"/>
  <c r="DF63"/>
  <c r="DE63"/>
  <c r="DD63"/>
  <c r="DC63"/>
  <c r="DB63"/>
  <c r="DA63"/>
  <c r="CZ63"/>
  <c r="CY63"/>
  <c r="CX63"/>
  <c r="CW63"/>
  <c r="CV63"/>
  <c r="CU63"/>
  <c r="CT63"/>
  <c r="CS63"/>
  <c r="CR63"/>
  <c r="CQ63"/>
  <c r="CP63"/>
  <c r="CO63"/>
  <c r="CN63"/>
  <c r="CL63"/>
  <c r="CK63"/>
  <c r="CI63"/>
  <c r="CJ63" s="1"/>
  <c r="CA63"/>
  <c r="CM63" l="1"/>
  <c r="CJ125"/>
  <c r="DK129"/>
  <c r="DH129"/>
  <c r="DE129"/>
  <c r="DB129"/>
  <c r="CY129"/>
  <c r="CV129"/>
  <c r="CS129"/>
  <c r="CP129"/>
  <c r="CN129"/>
  <c r="CL129"/>
  <c r="CK129"/>
  <c r="DK128"/>
  <c r="DH128"/>
  <c r="DE128"/>
  <c r="DB128"/>
  <c r="CY128"/>
  <c r="CV128"/>
  <c r="CS128"/>
  <c r="CP128"/>
  <c r="CN128"/>
  <c r="CL128"/>
  <c r="CK128"/>
  <c r="DL127"/>
  <c r="DK127"/>
  <c r="DJ127"/>
  <c r="DI127"/>
  <c r="DH127"/>
  <c r="DG127"/>
  <c r="DF127"/>
  <c r="DE127"/>
  <c r="DD127"/>
  <c r="DC127"/>
  <c r="DB127"/>
  <c r="DA127"/>
  <c r="CZ127"/>
  <c r="CY127"/>
  <c r="CX127"/>
  <c r="CW127"/>
  <c r="CV127"/>
  <c r="CU127"/>
  <c r="CT127"/>
  <c r="CS127"/>
  <c r="CR127"/>
  <c r="CQ127"/>
  <c r="CP127"/>
  <c r="CO127"/>
  <c r="CN127"/>
  <c r="CL127"/>
  <c r="CK127"/>
  <c r="CI127"/>
  <c r="CJ127" s="1"/>
  <c r="DL126"/>
  <c r="DK126"/>
  <c r="DJ126"/>
  <c r="DI126"/>
  <c r="DH126"/>
  <c r="DG126"/>
  <c r="DF126"/>
  <c r="DE126"/>
  <c r="DD126"/>
  <c r="DC126"/>
  <c r="DB126"/>
  <c r="DA126"/>
  <c r="CZ126"/>
  <c r="CY126"/>
  <c r="CX126"/>
  <c r="CW126"/>
  <c r="CV126"/>
  <c r="CU126"/>
  <c r="CT126"/>
  <c r="CS126"/>
  <c r="CR126"/>
  <c r="CQ126"/>
  <c r="CP126"/>
  <c r="CO126"/>
  <c r="CN126"/>
  <c r="CL126"/>
  <c r="CK126"/>
  <c r="CI126"/>
  <c r="CJ126" s="1"/>
  <c r="DK125"/>
  <c r="DH125"/>
  <c r="DE125"/>
  <c r="DB125"/>
  <c r="CY125"/>
  <c r="CV125"/>
  <c r="CS125"/>
  <c r="CP125"/>
  <c r="CN125"/>
  <c r="CL125"/>
  <c r="CK125"/>
  <c r="CN124"/>
  <c r="DL49"/>
  <c r="DK49"/>
  <c r="DJ49"/>
  <c r="DI49"/>
  <c r="DH49"/>
  <c r="DG49"/>
  <c r="DF49"/>
  <c r="DE49"/>
  <c r="DD49"/>
  <c r="DC49"/>
  <c r="DB49"/>
  <c r="DA49"/>
  <c r="CZ49"/>
  <c r="CY49"/>
  <c r="CX49"/>
  <c r="CW49"/>
  <c r="CV49"/>
  <c r="CU49"/>
  <c r="CT49"/>
  <c r="CS49"/>
  <c r="CR49"/>
  <c r="CQ49"/>
  <c r="CP49"/>
  <c r="CO49"/>
  <c r="CN49"/>
  <c r="CL49"/>
  <c r="CK49"/>
  <c r="CI49"/>
  <c r="CJ49" s="1"/>
  <c r="CA49"/>
  <c r="DL46"/>
  <c r="DK46"/>
  <c r="DJ46"/>
  <c r="DI46"/>
  <c r="DH46"/>
  <c r="DG46"/>
  <c r="DF46"/>
  <c r="DE46"/>
  <c r="DD46"/>
  <c r="DC46"/>
  <c r="DB46"/>
  <c r="CZ46"/>
  <c r="CY46"/>
  <c r="CX46"/>
  <c r="CW46"/>
  <c r="CV46"/>
  <c r="CU46"/>
  <c r="CT46"/>
  <c r="CS46"/>
  <c r="CR46"/>
  <c r="CQ46"/>
  <c r="CP46"/>
  <c r="CO46"/>
  <c r="CL46"/>
  <c r="CK46"/>
  <c r="CI46"/>
  <c r="CJ46" s="1"/>
  <c r="DL45"/>
  <c r="DK45"/>
  <c r="DJ45"/>
  <c r="DI45"/>
  <c r="DH45"/>
  <c r="DG45"/>
  <c r="DF45"/>
  <c r="DE45"/>
  <c r="DD45"/>
  <c r="DC45"/>
  <c r="DB45"/>
  <c r="DA45"/>
  <c r="CZ45"/>
  <c r="CY45"/>
  <c r="CX45"/>
  <c r="CW45"/>
  <c r="CV45"/>
  <c r="CU45"/>
  <c r="CT45"/>
  <c r="CS45"/>
  <c r="CR45"/>
  <c r="CQ45"/>
  <c r="CP45"/>
  <c r="CO45"/>
  <c r="CL45"/>
  <c r="CK45"/>
  <c r="CI45"/>
  <c r="CJ45" s="1"/>
  <c r="CM125" l="1"/>
  <c r="CM126"/>
  <c r="CM127"/>
  <c r="CM129"/>
  <c r="CM49"/>
  <c r="CM128"/>
  <c r="CM45"/>
  <c r="CM46"/>
  <c r="BD124"/>
  <c r="BD130" s="1"/>
  <c r="BJ124"/>
  <c r="BJ130" s="1"/>
  <c r="BM124"/>
  <c r="BM130" s="1"/>
  <c r="BS124"/>
  <c r="BS130" s="1"/>
  <c r="BV124"/>
  <c r="BV130" s="1"/>
  <c r="BP124"/>
  <c r="BP130" s="1"/>
  <c r="BY124" l="1"/>
  <c r="BY130" s="1"/>
  <c r="CR69"/>
  <c r="CI70"/>
  <c r="CJ70" s="1"/>
  <c r="CK70"/>
  <c r="CL70"/>
  <c r="AZ69"/>
  <c r="BA69"/>
  <c r="BB69"/>
  <c r="CA46"/>
  <c r="CA45"/>
  <c r="CM70" l="1"/>
  <c r="AK130"/>
  <c r="W130"/>
  <c r="X130"/>
  <c r="Y130"/>
  <c r="Z130"/>
  <c r="AA130"/>
  <c r="AB130"/>
  <c r="AC130"/>
  <c r="AD130"/>
  <c r="AE130"/>
  <c r="AF130"/>
  <c r="AG130"/>
  <c r="AH130"/>
  <c r="AI130"/>
  <c r="AJ130"/>
  <c r="V130"/>
  <c r="AN128" l="1"/>
  <c r="CL203"/>
  <c r="CK203"/>
  <c r="CJ203"/>
  <c r="CL199"/>
  <c r="CK199"/>
  <c r="CJ199"/>
  <c r="CL194"/>
  <c r="CK194"/>
  <c r="CJ194"/>
  <c r="CL193"/>
  <c r="CK193"/>
  <c r="CJ193"/>
  <c r="CL192"/>
  <c r="CK192"/>
  <c r="CJ192"/>
  <c r="CL189"/>
  <c r="CK189"/>
  <c r="CJ189"/>
  <c r="CL188"/>
  <c r="CM188" s="1"/>
  <c r="CJ188"/>
  <c r="CM192" l="1"/>
  <c r="CM199"/>
  <c r="CM203"/>
  <c r="CM189"/>
  <c r="CM193"/>
  <c r="CM194"/>
  <c r="CI113" l="1"/>
  <c r="CI114"/>
  <c r="CJ114" s="1"/>
  <c r="CI115"/>
  <c r="CI116"/>
  <c r="CI121"/>
  <c r="CJ121" s="1"/>
  <c r="AN122"/>
  <c r="BX122"/>
  <c r="BU122"/>
  <c r="BR122"/>
  <c r="BO122"/>
  <c r="BL122"/>
  <c r="BI122"/>
  <c r="BF122"/>
  <c r="BC122"/>
  <c r="CA104" l="1"/>
  <c r="CA103"/>
  <c r="CA101"/>
  <c r="CA100"/>
  <c r="CA98"/>
  <c r="CA97"/>
  <c r="CA86"/>
  <c r="CA85"/>
  <c r="CA84"/>
  <c r="CA81"/>
  <c r="CA80"/>
  <c r="CA79"/>
  <c r="CA78"/>
  <c r="CA76"/>
  <c r="CA75"/>
  <c r="CA74"/>
  <c r="CA72"/>
  <c r="CA68"/>
  <c r="CA64"/>
  <c r="CA62"/>
  <c r="CA52"/>
  <c r="CA51"/>
  <c r="CA48"/>
  <c r="CA43"/>
  <c r="CA42"/>
  <c r="CL130"/>
  <c r="CM130" s="1"/>
  <c r="CJ130"/>
  <c r="DL76"/>
  <c r="DK76"/>
  <c r="DJ76"/>
  <c r="DI76"/>
  <c r="DH76"/>
  <c r="DG76"/>
  <c r="DF76"/>
  <c r="DE76"/>
  <c r="DD76"/>
  <c r="DC76"/>
  <c r="DB76"/>
  <c r="DA76"/>
  <c r="CZ76"/>
  <c r="CY76"/>
  <c r="CX76"/>
  <c r="CW76"/>
  <c r="CV76"/>
  <c r="CT76"/>
  <c r="CS76"/>
  <c r="CQ76"/>
  <c r="CP76"/>
  <c r="CO76"/>
  <c r="CN76"/>
  <c r="CL76"/>
  <c r="CK76"/>
  <c r="CI76"/>
  <c r="CJ76" s="1"/>
  <c r="DL48"/>
  <c r="DK48"/>
  <c r="DJ48"/>
  <c r="DI48"/>
  <c r="DH48"/>
  <c r="DG48"/>
  <c r="DF48"/>
  <c r="DE48"/>
  <c r="DD48"/>
  <c r="DC48"/>
  <c r="DB48"/>
  <c r="DA48"/>
  <c r="CZ48"/>
  <c r="CY48"/>
  <c r="CX48"/>
  <c r="CW48"/>
  <c r="CV48"/>
  <c r="CU48"/>
  <c r="CT48"/>
  <c r="CS48"/>
  <c r="CR48"/>
  <c r="CQ48"/>
  <c r="CP48"/>
  <c r="CO48"/>
  <c r="CN48"/>
  <c r="CL48"/>
  <c r="CK48"/>
  <c r="CI48"/>
  <c r="CJ48" s="1"/>
  <c r="DL119"/>
  <c r="DK119"/>
  <c r="DJ119"/>
  <c r="DI119"/>
  <c r="DH119"/>
  <c r="DG119"/>
  <c r="DF119"/>
  <c r="DE119"/>
  <c r="DD119"/>
  <c r="DC119"/>
  <c r="DB119"/>
  <c r="DA119"/>
  <c r="CZ119"/>
  <c r="CY119"/>
  <c r="CX119"/>
  <c r="CW119"/>
  <c r="CV119"/>
  <c r="CU119"/>
  <c r="CT119"/>
  <c r="CS119"/>
  <c r="CR119"/>
  <c r="CQ119"/>
  <c r="CP119"/>
  <c r="CO119"/>
  <c r="CN119"/>
  <c r="CL119"/>
  <c r="CK119"/>
  <c r="CI119"/>
  <c r="CJ119" s="1"/>
  <c r="DL118"/>
  <c r="DK118"/>
  <c r="DJ118"/>
  <c r="DI118"/>
  <c r="DH118"/>
  <c r="DG118"/>
  <c r="DF118"/>
  <c r="DE118"/>
  <c r="DD118"/>
  <c r="DC118"/>
  <c r="DB118"/>
  <c r="DA118"/>
  <c r="CZ118"/>
  <c r="CY118"/>
  <c r="CX118"/>
  <c r="CW118"/>
  <c r="CV118"/>
  <c r="CU118"/>
  <c r="CT118"/>
  <c r="CS118"/>
  <c r="CR118"/>
  <c r="CQ118"/>
  <c r="CP118"/>
  <c r="CO118"/>
  <c r="CN118"/>
  <c r="CL118"/>
  <c r="CK118"/>
  <c r="CI118"/>
  <c r="CJ118" s="1"/>
  <c r="DL116"/>
  <c r="DK116"/>
  <c r="DJ116"/>
  <c r="DI116"/>
  <c r="DH116"/>
  <c r="DG116"/>
  <c r="DF116"/>
  <c r="DE116"/>
  <c r="DD116"/>
  <c r="DC116"/>
  <c r="DB116"/>
  <c r="DA116"/>
  <c r="CZ116"/>
  <c r="CY116"/>
  <c r="CX116"/>
  <c r="CW116"/>
  <c r="CV116"/>
  <c r="CU116"/>
  <c r="CT116"/>
  <c r="CS116"/>
  <c r="CR116"/>
  <c r="CQ116"/>
  <c r="CP116"/>
  <c r="CO116"/>
  <c r="CN116"/>
  <c r="CL116"/>
  <c r="CK116"/>
  <c r="CJ116"/>
  <c r="DL115"/>
  <c r="DK115"/>
  <c r="DJ115"/>
  <c r="DI115"/>
  <c r="DH115"/>
  <c r="DG115"/>
  <c r="DF115"/>
  <c r="DE115"/>
  <c r="DD115"/>
  <c r="DC115"/>
  <c r="DB115"/>
  <c r="DA115"/>
  <c r="CZ115"/>
  <c r="CY115"/>
  <c r="CX115"/>
  <c r="CW115"/>
  <c r="CV115"/>
  <c r="CU115"/>
  <c r="CT115"/>
  <c r="CS115"/>
  <c r="CR115"/>
  <c r="CQ115"/>
  <c r="CP115"/>
  <c r="CO115"/>
  <c r="CN115"/>
  <c r="CL115"/>
  <c r="CK115"/>
  <c r="CJ115"/>
  <c r="DL114"/>
  <c r="DK114"/>
  <c r="DJ114"/>
  <c r="DI114"/>
  <c r="DH114"/>
  <c r="DG114"/>
  <c r="DF114"/>
  <c r="DE114"/>
  <c r="DD114"/>
  <c r="DC114"/>
  <c r="DB114"/>
  <c r="DA114"/>
  <c r="CZ114"/>
  <c r="CY114"/>
  <c r="CX114"/>
  <c r="CW114"/>
  <c r="CV114"/>
  <c r="CU114"/>
  <c r="CT114"/>
  <c r="CS114"/>
  <c r="CR114"/>
  <c r="CQ114"/>
  <c r="CP114"/>
  <c r="CO114"/>
  <c r="CN114"/>
  <c r="CL114"/>
  <c r="CK114"/>
  <c r="DJ121"/>
  <c r="DG121"/>
  <c r="DD121"/>
  <c r="DA121"/>
  <c r="CX121"/>
  <c r="CU121"/>
  <c r="CR121"/>
  <c r="CO121"/>
  <c r="CN121"/>
  <c r="CL121"/>
  <c r="CK121"/>
  <c r="CA69" l="1"/>
  <c r="CA36"/>
  <c r="CM114"/>
  <c r="CM115"/>
  <c r="CM116"/>
  <c r="CM48"/>
  <c r="CM76"/>
  <c r="CM118"/>
  <c r="CM119"/>
  <c r="CM121"/>
  <c r="CA124" l="1"/>
  <c r="CA24" i="31"/>
  <c r="BZ24"/>
  <c r="DL68" i="28" l="1"/>
  <c r="DK68"/>
  <c r="DJ68"/>
  <c r="DI68"/>
  <c r="DH68"/>
  <c r="DG68"/>
  <c r="DF68"/>
  <c r="DE68"/>
  <c r="DD68"/>
  <c r="DC68"/>
  <c r="DB68"/>
  <c r="DA68"/>
  <c r="CZ68"/>
  <c r="CY68"/>
  <c r="CX68"/>
  <c r="CW68"/>
  <c r="CV68"/>
  <c r="CU68"/>
  <c r="CT68"/>
  <c r="CS68"/>
  <c r="CR68"/>
  <c r="CQ68"/>
  <c r="CP68"/>
  <c r="CO68"/>
  <c r="CN68"/>
  <c r="CL68"/>
  <c r="CK68"/>
  <c r="CI68"/>
  <c r="CJ68" s="1"/>
  <c r="CM68" l="1"/>
  <c r="BB124" l="1"/>
  <c r="BB123" s="1"/>
  <c r="BA124"/>
  <c r="AZ125" s="1"/>
  <c r="AZ124"/>
  <c r="BF128" l="1"/>
  <c r="BI128"/>
  <c r="BL128"/>
  <c r="BO128"/>
  <c r="BR128"/>
  <c r="BU128"/>
  <c r="BX128"/>
  <c r="BF129"/>
  <c r="BI129"/>
  <c r="BL129"/>
  <c r="BO129"/>
  <c r="BR129"/>
  <c r="BU129"/>
  <c r="BX129"/>
  <c r="BV20" i="31"/>
  <c r="DI129" i="28" l="1"/>
  <c r="DG129"/>
  <c r="CW129"/>
  <c r="CU129"/>
  <c r="DL129"/>
  <c r="DJ129"/>
  <c r="DF129"/>
  <c r="DD129"/>
  <c r="CZ129"/>
  <c r="CX129"/>
  <c r="CT129"/>
  <c r="CR129"/>
  <c r="DI128"/>
  <c r="DG128"/>
  <c r="DC128"/>
  <c r="DA128"/>
  <c r="CW128"/>
  <c r="CU128"/>
  <c r="DC129"/>
  <c r="DA129"/>
  <c r="DL128"/>
  <c r="DJ128"/>
  <c r="DF128"/>
  <c r="DD128"/>
  <c r="CZ128"/>
  <c r="CX128"/>
  <c r="CT128"/>
  <c r="CR128"/>
  <c r="AN129"/>
  <c r="BC129"/>
  <c r="BC128"/>
  <c r="DL75"/>
  <c r="DK75"/>
  <c r="DJ75"/>
  <c r="DI75"/>
  <c r="DH75"/>
  <c r="DG75"/>
  <c r="DF75"/>
  <c r="DE75"/>
  <c r="DD75"/>
  <c r="DC75"/>
  <c r="DB75"/>
  <c r="DA75"/>
  <c r="CZ75"/>
  <c r="CY75"/>
  <c r="CX75"/>
  <c r="CW75"/>
  <c r="CV75"/>
  <c r="CU75"/>
  <c r="CT75"/>
  <c r="CS75"/>
  <c r="CR75"/>
  <c r="CQ75"/>
  <c r="CP75"/>
  <c r="CO75"/>
  <c r="CN75"/>
  <c r="CL75"/>
  <c r="CK75"/>
  <c r="CI75"/>
  <c r="CJ75" s="1"/>
  <c r="DL86"/>
  <c r="DK86"/>
  <c r="DJ86"/>
  <c r="DI86"/>
  <c r="DH86"/>
  <c r="DG86"/>
  <c r="DF86"/>
  <c r="DE86"/>
  <c r="DD86"/>
  <c r="DC86"/>
  <c r="DB86"/>
  <c r="DA86"/>
  <c r="CZ86"/>
  <c r="CY86"/>
  <c r="CX86"/>
  <c r="CW86"/>
  <c r="CV86"/>
  <c r="CU86"/>
  <c r="CT86"/>
  <c r="CS86"/>
  <c r="CR86"/>
  <c r="CQ86"/>
  <c r="CP86"/>
  <c r="CO86"/>
  <c r="CN86"/>
  <c r="CL86"/>
  <c r="CK86"/>
  <c r="CI86"/>
  <c r="CJ86" s="1"/>
  <c r="DL100"/>
  <c r="DK100"/>
  <c r="DJ100"/>
  <c r="DI100"/>
  <c r="DH100"/>
  <c r="DG100"/>
  <c r="DF100"/>
  <c r="DE100"/>
  <c r="DC100"/>
  <c r="DB100"/>
  <c r="DA100"/>
  <c r="CZ100"/>
  <c r="CY100"/>
  <c r="CX100"/>
  <c r="CW100"/>
  <c r="CV100"/>
  <c r="CU100"/>
  <c r="CT100"/>
  <c r="CS100"/>
  <c r="CR100"/>
  <c r="CQ100"/>
  <c r="CP100"/>
  <c r="CO100"/>
  <c r="CN100"/>
  <c r="CL100"/>
  <c r="CK100"/>
  <c r="CI100"/>
  <c r="CJ100" s="1"/>
  <c r="DL101"/>
  <c r="DK101"/>
  <c r="DJ101"/>
  <c r="DI101"/>
  <c r="DH101"/>
  <c r="DG101"/>
  <c r="DF101"/>
  <c r="DE101"/>
  <c r="DD101"/>
  <c r="DC101"/>
  <c r="DB101"/>
  <c r="DA101"/>
  <c r="CZ101"/>
  <c r="CY101"/>
  <c r="CX101"/>
  <c r="CW101"/>
  <c r="CV101"/>
  <c r="CU101"/>
  <c r="CT101"/>
  <c r="CS101"/>
  <c r="CR101"/>
  <c r="CQ101"/>
  <c r="CP101"/>
  <c r="CO101"/>
  <c r="CN101"/>
  <c r="CL101"/>
  <c r="CK101"/>
  <c r="CI101"/>
  <c r="CJ101" s="1"/>
  <c r="CQ128" l="1"/>
  <c r="CO128"/>
  <c r="CI128"/>
  <c r="CJ128" s="1"/>
  <c r="CQ129"/>
  <c r="CO129"/>
  <c r="CI129"/>
  <c r="CJ129" s="1"/>
  <c r="CL69"/>
  <c r="AX124"/>
  <c r="AR124"/>
  <c r="AT124"/>
  <c r="AV124"/>
  <c r="CI95"/>
  <c r="CK95"/>
  <c r="CM75"/>
  <c r="CM86"/>
  <c r="CM100"/>
  <c r="CM101"/>
  <c r="DL99"/>
  <c r="DK99"/>
  <c r="DJ99"/>
  <c r="DI99"/>
  <c r="DH99"/>
  <c r="DG99"/>
  <c r="DF99"/>
  <c r="DE99"/>
  <c r="DD99"/>
  <c r="DC99"/>
  <c r="DB99"/>
  <c r="DA99"/>
  <c r="CZ99"/>
  <c r="CY99"/>
  <c r="CX99"/>
  <c r="CW99"/>
  <c r="CV99"/>
  <c r="CU99"/>
  <c r="CS99"/>
  <c r="CP99"/>
  <c r="CQ99"/>
  <c r="DL81"/>
  <c r="DK81"/>
  <c r="DJ81"/>
  <c r="DI81"/>
  <c r="DH81"/>
  <c r="DG81"/>
  <c r="DF81"/>
  <c r="DE81"/>
  <c r="DD81"/>
  <c r="DC81"/>
  <c r="DB81"/>
  <c r="DA81"/>
  <c r="CZ81"/>
  <c r="CY81"/>
  <c r="CX81"/>
  <c r="CW81"/>
  <c r="CV81"/>
  <c r="CU81"/>
  <c r="CT81"/>
  <c r="CS81"/>
  <c r="CR81"/>
  <c r="CQ81"/>
  <c r="CP81"/>
  <c r="CO81"/>
  <c r="CN81"/>
  <c r="CL81"/>
  <c r="CK81"/>
  <c r="CI81"/>
  <c r="CJ81" s="1"/>
  <c r="CL124" l="1"/>
  <c r="CO99"/>
  <c r="CI99"/>
  <c r="CR99"/>
  <c r="CT99"/>
  <c r="CK99"/>
  <c r="CM81"/>
  <c r="CQ77" l="1"/>
  <c r="BV22" i="31"/>
  <c r="BV21"/>
  <c r="DL104" i="28"/>
  <c r="DK104"/>
  <c r="DJ104"/>
  <c r="DI104"/>
  <c r="DH104"/>
  <c r="DG104"/>
  <c r="DF104"/>
  <c r="DE104"/>
  <c r="DD104"/>
  <c r="DB104"/>
  <c r="CZ104"/>
  <c r="CY104"/>
  <c r="CX104"/>
  <c r="CW104"/>
  <c r="CV104"/>
  <c r="CU104"/>
  <c r="CT104"/>
  <c r="CS104"/>
  <c r="CR104"/>
  <c r="CQ104"/>
  <c r="CP104"/>
  <c r="CO104"/>
  <c r="CN104"/>
  <c r="CL104"/>
  <c r="CK104"/>
  <c r="DL103"/>
  <c r="DK103"/>
  <c r="DJ103"/>
  <c r="DI103"/>
  <c r="DH103"/>
  <c r="DF103"/>
  <c r="DE103"/>
  <c r="DD103"/>
  <c r="DC103"/>
  <c r="DB103"/>
  <c r="DA103"/>
  <c r="CZ103"/>
  <c r="CY103"/>
  <c r="CX103"/>
  <c r="CW103"/>
  <c r="CV103"/>
  <c r="CU103"/>
  <c r="CT103"/>
  <c r="CS103"/>
  <c r="CR103"/>
  <c r="CQ103"/>
  <c r="CP103"/>
  <c r="CO103"/>
  <c r="CN103"/>
  <c r="CL103"/>
  <c r="CK103"/>
  <c r="CI103"/>
  <c r="CJ103" s="1"/>
  <c r="DL102"/>
  <c r="DK102"/>
  <c r="DJ102"/>
  <c r="DI102"/>
  <c r="DH102"/>
  <c r="DG102"/>
  <c r="CZ102"/>
  <c r="CY102"/>
  <c r="CX102"/>
  <c r="CW102"/>
  <c r="CV102"/>
  <c r="CU102"/>
  <c r="CT102"/>
  <c r="CS102"/>
  <c r="CR102"/>
  <c r="CQ102"/>
  <c r="CP102"/>
  <c r="CO102"/>
  <c r="DE102"/>
  <c r="DF102"/>
  <c r="DB102"/>
  <c r="CJ131"/>
  <c r="DJ113"/>
  <c r="DG113"/>
  <c r="DD113"/>
  <c r="DA113"/>
  <c r="CX113"/>
  <c r="CU113"/>
  <c r="CR113"/>
  <c r="CO113"/>
  <c r="CN113"/>
  <c r="CL113"/>
  <c r="CK113"/>
  <c r="CJ113"/>
  <c r="DL98"/>
  <c r="DK98"/>
  <c r="DJ98"/>
  <c r="DI98"/>
  <c r="DH98"/>
  <c r="DG98"/>
  <c r="DF98"/>
  <c r="DE98"/>
  <c r="DD98"/>
  <c r="DC98"/>
  <c r="DB98"/>
  <c r="DA98"/>
  <c r="CZ98"/>
  <c r="CY98"/>
  <c r="CX98"/>
  <c r="CW98"/>
  <c r="CV98"/>
  <c r="CU98"/>
  <c r="CT98"/>
  <c r="CS98"/>
  <c r="CR98"/>
  <c r="CQ98"/>
  <c r="CP98"/>
  <c r="CO98"/>
  <c r="CN98"/>
  <c r="CL98"/>
  <c r="CK98"/>
  <c r="CI98"/>
  <c r="CJ98" s="1"/>
  <c r="DL97"/>
  <c r="DK97"/>
  <c r="DJ97"/>
  <c r="DI97"/>
  <c r="DH97"/>
  <c r="DG97"/>
  <c r="DE97"/>
  <c r="DC97"/>
  <c r="DB97"/>
  <c r="DA97"/>
  <c r="CZ97"/>
  <c r="CY97"/>
  <c r="CX97"/>
  <c r="CW97"/>
  <c r="CV97"/>
  <c r="CT97"/>
  <c r="CS97"/>
  <c r="CQ97"/>
  <c r="CP97"/>
  <c r="CO97"/>
  <c r="CN97"/>
  <c r="DL95"/>
  <c r="DK95"/>
  <c r="DJ95"/>
  <c r="DI95"/>
  <c r="DH95"/>
  <c r="DG95"/>
  <c r="DE95"/>
  <c r="DC95"/>
  <c r="DB95"/>
  <c r="DA95"/>
  <c r="DL85"/>
  <c r="DK85"/>
  <c r="DJ85"/>
  <c r="DI85"/>
  <c r="DH85"/>
  <c r="DG85"/>
  <c r="DF85"/>
  <c r="DE85"/>
  <c r="DD85"/>
  <c r="DC85"/>
  <c r="DB85"/>
  <c r="DA85"/>
  <c r="CZ85"/>
  <c r="CY85"/>
  <c r="CX85"/>
  <c r="CW85"/>
  <c r="CV85"/>
  <c r="CU85"/>
  <c r="CT85"/>
  <c r="CS85"/>
  <c r="CR85"/>
  <c r="CQ85"/>
  <c r="CP85"/>
  <c r="CO85"/>
  <c r="CN85"/>
  <c r="CL85"/>
  <c r="CK85"/>
  <c r="CI85"/>
  <c r="CJ85" s="1"/>
  <c r="DL84"/>
  <c r="DK84"/>
  <c r="DJ84"/>
  <c r="DI84"/>
  <c r="DH84"/>
  <c r="DG84"/>
  <c r="DF84"/>
  <c r="DE84"/>
  <c r="DD84"/>
  <c r="DC84"/>
  <c r="DB84"/>
  <c r="DA84"/>
  <c r="CZ84"/>
  <c r="CY84"/>
  <c r="CX84"/>
  <c r="CW84"/>
  <c r="CV84"/>
  <c r="CU84"/>
  <c r="CT84"/>
  <c r="CS84"/>
  <c r="CR84"/>
  <c r="CQ84"/>
  <c r="CP84"/>
  <c r="CO84"/>
  <c r="CN84"/>
  <c r="CL84"/>
  <c r="CK84"/>
  <c r="CI84"/>
  <c r="CJ84" s="1"/>
  <c r="DF83"/>
  <c r="DE83"/>
  <c r="DD83"/>
  <c r="DC83"/>
  <c r="DB83"/>
  <c r="DA83"/>
  <c r="CT83"/>
  <c r="CS83"/>
  <c r="CR83"/>
  <c r="CQ83"/>
  <c r="CP83"/>
  <c r="CO83"/>
  <c r="DL80"/>
  <c r="DK80"/>
  <c r="DJ80"/>
  <c r="DI80"/>
  <c r="DH80"/>
  <c r="DG80"/>
  <c r="DF80"/>
  <c r="DE80"/>
  <c r="DD80"/>
  <c r="DC80"/>
  <c r="DB80"/>
  <c r="DA80"/>
  <c r="CZ80"/>
  <c r="CY80"/>
  <c r="CW80"/>
  <c r="CV80"/>
  <c r="CT80"/>
  <c r="CS80"/>
  <c r="CR80"/>
  <c r="CQ80"/>
  <c r="CP80"/>
  <c r="CO80"/>
  <c r="CN80"/>
  <c r="CL80"/>
  <c r="CK80"/>
  <c r="CI80"/>
  <c r="CJ80" s="1"/>
  <c r="DL79"/>
  <c r="DK79"/>
  <c r="DJ79"/>
  <c r="DI79"/>
  <c r="DH79"/>
  <c r="DG79"/>
  <c r="DF79"/>
  <c r="DE79"/>
  <c r="DD79"/>
  <c r="DC79"/>
  <c r="DB79"/>
  <c r="DA79"/>
  <c r="CZ79"/>
  <c r="CY79"/>
  <c r="CX79"/>
  <c r="CW79"/>
  <c r="CV79"/>
  <c r="CU79"/>
  <c r="CT79"/>
  <c r="CS79"/>
  <c r="CR79"/>
  <c r="CQ79"/>
  <c r="CP79"/>
  <c r="CO79"/>
  <c r="CN79"/>
  <c r="CL79"/>
  <c r="CK79"/>
  <c r="CI79"/>
  <c r="CJ79" s="1"/>
  <c r="DL78"/>
  <c r="DK78"/>
  <c r="DJ78"/>
  <c r="DI78"/>
  <c r="DH78"/>
  <c r="DG78"/>
  <c r="DF78"/>
  <c r="DE78"/>
  <c r="DD78"/>
  <c r="DC78"/>
  <c r="DB78"/>
  <c r="DA78"/>
  <c r="CZ78"/>
  <c r="CY78"/>
  <c r="CX78"/>
  <c r="CW78"/>
  <c r="CV78"/>
  <c r="CU78"/>
  <c r="CT78"/>
  <c r="CS78"/>
  <c r="CR78"/>
  <c r="CQ78"/>
  <c r="CP78"/>
  <c r="CO78"/>
  <c r="CN78"/>
  <c r="CL78"/>
  <c r="CK78"/>
  <c r="CI78"/>
  <c r="CJ78" s="1"/>
  <c r="DL77"/>
  <c r="DK77"/>
  <c r="DJ77"/>
  <c r="DI77"/>
  <c r="DH77"/>
  <c r="DG77"/>
  <c r="DF77"/>
  <c r="DE77"/>
  <c r="DD77"/>
  <c r="DC77"/>
  <c r="DB77"/>
  <c r="DA77"/>
  <c r="DL74"/>
  <c r="DK74"/>
  <c r="DJ74"/>
  <c r="DI74"/>
  <c r="DH74"/>
  <c r="DG74"/>
  <c r="DF74"/>
  <c r="DE74"/>
  <c r="DD74"/>
  <c r="DC74"/>
  <c r="DB74"/>
  <c r="DA74"/>
  <c r="CZ74"/>
  <c r="CY74"/>
  <c r="CX74"/>
  <c r="CW74"/>
  <c r="CV74"/>
  <c r="CU74"/>
  <c r="CT74"/>
  <c r="CS74"/>
  <c r="CR74"/>
  <c r="CQ74"/>
  <c r="CP74"/>
  <c r="CN74"/>
  <c r="CL74"/>
  <c r="CK74"/>
  <c r="CI74"/>
  <c r="CJ74" s="1"/>
  <c r="DL73"/>
  <c r="DK73"/>
  <c r="DJ73"/>
  <c r="DI73"/>
  <c r="DH73"/>
  <c r="DG73"/>
  <c r="DF73"/>
  <c r="DE73"/>
  <c r="DD73"/>
  <c r="DC73"/>
  <c r="DB73"/>
  <c r="DA73"/>
  <c r="DL72"/>
  <c r="DK72"/>
  <c r="DJ72"/>
  <c r="DI72"/>
  <c r="DH72"/>
  <c r="DG72"/>
  <c r="DF72"/>
  <c r="DE72"/>
  <c r="DD72"/>
  <c r="DC72"/>
  <c r="DB72"/>
  <c r="DA72"/>
  <c r="CY72"/>
  <c r="CX72"/>
  <c r="CW72"/>
  <c r="CV72"/>
  <c r="CU72"/>
  <c r="CT72"/>
  <c r="CS72"/>
  <c r="CR72"/>
  <c r="CQ72"/>
  <c r="CP72"/>
  <c r="CO72"/>
  <c r="CN72"/>
  <c r="CL72"/>
  <c r="CK72"/>
  <c r="CI72"/>
  <c r="CJ72" s="1"/>
  <c r="DL70"/>
  <c r="DK70"/>
  <c r="DJ70"/>
  <c r="DI70"/>
  <c r="DH70"/>
  <c r="DG70"/>
  <c r="CZ70"/>
  <c r="CY70"/>
  <c r="CX70"/>
  <c r="CW70"/>
  <c r="CV70"/>
  <c r="CU70"/>
  <c r="CT70"/>
  <c r="CS70"/>
  <c r="CR70"/>
  <c r="CQ70"/>
  <c r="CP70"/>
  <c r="CO70"/>
  <c r="DF65"/>
  <c r="DE65"/>
  <c r="DD65"/>
  <c r="DC65"/>
  <c r="DB65"/>
  <c r="DA65"/>
  <c r="CZ65"/>
  <c r="CY65"/>
  <c r="CX65"/>
  <c r="CW65"/>
  <c r="CV65"/>
  <c r="CU65"/>
  <c r="CT65"/>
  <c r="CS65"/>
  <c r="CR65"/>
  <c r="DL64"/>
  <c r="DK64"/>
  <c r="DJ64"/>
  <c r="DI64"/>
  <c r="DH64"/>
  <c r="DG64"/>
  <c r="DF64"/>
  <c r="DE64"/>
  <c r="DD64"/>
  <c r="DC64"/>
  <c r="DB64"/>
  <c r="DA64"/>
  <c r="CZ64"/>
  <c r="CY64"/>
  <c r="CX64"/>
  <c r="CW64"/>
  <c r="CV64"/>
  <c r="CU64"/>
  <c r="CT64"/>
  <c r="CS64"/>
  <c r="CR64"/>
  <c r="CQ64"/>
  <c r="CP64"/>
  <c r="CO64"/>
  <c r="CN64"/>
  <c r="CL64"/>
  <c r="CK64"/>
  <c r="CI64"/>
  <c r="CJ64" s="1"/>
  <c r="DL62"/>
  <c r="DK62"/>
  <c r="DJ62"/>
  <c r="DI62"/>
  <c r="DH62"/>
  <c r="DF62"/>
  <c r="DE62"/>
  <c r="DC62"/>
  <c r="DB62"/>
  <c r="CZ62"/>
  <c r="CY62"/>
  <c r="CX62"/>
  <c r="CW62"/>
  <c r="CV62"/>
  <c r="CU62"/>
  <c r="CT62"/>
  <c r="CS62"/>
  <c r="CR62"/>
  <c r="CQ62"/>
  <c r="CP62"/>
  <c r="CO62"/>
  <c r="CN62"/>
  <c r="CL62"/>
  <c r="CK62"/>
  <c r="CI62"/>
  <c r="CJ62" s="1"/>
  <c r="DL59"/>
  <c r="DK59"/>
  <c r="DJ59"/>
  <c r="CW59"/>
  <c r="CV59"/>
  <c r="CU59"/>
  <c r="CT59"/>
  <c r="CS59"/>
  <c r="CR59"/>
  <c r="CQ59"/>
  <c r="CP59"/>
  <c r="CO59"/>
  <c r="DL52"/>
  <c r="DK52"/>
  <c r="DJ52"/>
  <c r="DI52"/>
  <c r="DH52"/>
  <c r="DG52"/>
  <c r="DF52"/>
  <c r="DE52"/>
  <c r="DD52"/>
  <c r="DC52"/>
  <c r="DB52"/>
  <c r="DA52"/>
  <c r="CZ52"/>
  <c r="CY52"/>
  <c r="CX52"/>
  <c r="CW52"/>
  <c r="CV52"/>
  <c r="CU52"/>
  <c r="CT52"/>
  <c r="CS52"/>
  <c r="CR52"/>
  <c r="CQ52"/>
  <c r="CP52"/>
  <c r="CO52"/>
  <c r="CN52"/>
  <c r="CL52"/>
  <c r="CK52"/>
  <c r="CI52"/>
  <c r="CJ52" s="1"/>
  <c r="DL51"/>
  <c r="DK51"/>
  <c r="DJ51"/>
  <c r="DI51"/>
  <c r="DH51"/>
  <c r="DG51"/>
  <c r="DF51"/>
  <c r="DE51"/>
  <c r="DD51"/>
  <c r="DC51"/>
  <c r="DB51"/>
  <c r="DA51"/>
  <c r="CZ51"/>
  <c r="CY51"/>
  <c r="CX51"/>
  <c r="CW51"/>
  <c r="CV51"/>
  <c r="CU51"/>
  <c r="CT51"/>
  <c r="CS51"/>
  <c r="CR51"/>
  <c r="CQ51"/>
  <c r="CP51"/>
  <c r="CO51"/>
  <c r="CN51"/>
  <c r="CL51"/>
  <c r="CK51"/>
  <c r="CI51"/>
  <c r="CJ51" s="1"/>
  <c r="DL50"/>
  <c r="DK50"/>
  <c r="DJ50"/>
  <c r="CZ50"/>
  <c r="CY50"/>
  <c r="CX50"/>
  <c r="CW50"/>
  <c r="CV50"/>
  <c r="CU50"/>
  <c r="CT50"/>
  <c r="CS50"/>
  <c r="CR50"/>
  <c r="CQ50"/>
  <c r="CP50"/>
  <c r="CO50"/>
  <c r="DL47"/>
  <c r="DK47"/>
  <c r="DJ47"/>
  <c r="DI47"/>
  <c r="DH47"/>
  <c r="DG47"/>
  <c r="DF47"/>
  <c r="DE47"/>
  <c r="DD47"/>
  <c r="DC47"/>
  <c r="DB47"/>
  <c r="DA47"/>
  <c r="CZ47"/>
  <c r="CY47"/>
  <c r="CX47"/>
  <c r="CW47"/>
  <c r="CV47"/>
  <c r="CU47"/>
  <c r="DL43"/>
  <c r="DK43"/>
  <c r="DJ43"/>
  <c r="DI43"/>
  <c r="DH43"/>
  <c r="DG43"/>
  <c r="DF43"/>
  <c r="DE43"/>
  <c r="DD43"/>
  <c r="DC43"/>
  <c r="DB43"/>
  <c r="DA43"/>
  <c r="CZ43"/>
  <c r="CY43"/>
  <c r="CX43"/>
  <c r="CW43"/>
  <c r="CV43"/>
  <c r="CU43"/>
  <c r="CT43"/>
  <c r="CS43"/>
  <c r="CR43"/>
  <c r="CQ43"/>
  <c r="CP43"/>
  <c r="CO43"/>
  <c r="CL43"/>
  <c r="CK43"/>
  <c r="CI43"/>
  <c r="CJ43" s="1"/>
  <c r="DL42"/>
  <c r="DK42"/>
  <c r="DJ42"/>
  <c r="DI42"/>
  <c r="DH42"/>
  <c r="DG42"/>
  <c r="DF42"/>
  <c r="DE42"/>
  <c r="DD42"/>
  <c r="DC42"/>
  <c r="DB42"/>
  <c r="DA42"/>
  <c r="CZ42"/>
  <c r="CY42"/>
  <c r="CX42"/>
  <c r="CW42"/>
  <c r="CV42"/>
  <c r="CU42"/>
  <c r="CT42"/>
  <c r="CS42"/>
  <c r="CR42"/>
  <c r="CQ42"/>
  <c r="CP42"/>
  <c r="CO42"/>
  <c r="CL42"/>
  <c r="CK42"/>
  <c r="CI42"/>
  <c r="CJ42" s="1"/>
  <c r="DL41"/>
  <c r="DK41"/>
  <c r="DJ41"/>
  <c r="DI41"/>
  <c r="DH41"/>
  <c r="DG41"/>
  <c r="DF41"/>
  <c r="DE41"/>
  <c r="DD41"/>
  <c r="DC41"/>
  <c r="DB41"/>
  <c r="DA41"/>
  <c r="DL40"/>
  <c r="DK40"/>
  <c r="DJ40"/>
  <c r="DI40"/>
  <c r="DH40"/>
  <c r="DG40"/>
  <c r="DF40"/>
  <c r="DE40"/>
  <c r="DD40"/>
  <c r="DC40"/>
  <c r="DB40"/>
  <c r="DA40"/>
  <c r="CZ40"/>
  <c r="CY40"/>
  <c r="CW40"/>
  <c r="CV40"/>
  <c r="CU40"/>
  <c r="CT40"/>
  <c r="CS40"/>
  <c r="CR40"/>
  <c r="CQ40"/>
  <c r="CP40"/>
  <c r="CO40"/>
  <c r="CL40"/>
  <c r="CK40"/>
  <c r="CI40"/>
  <c r="CJ40" s="1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S39"/>
  <c r="CR39"/>
  <c r="CQ39"/>
  <c r="CP39"/>
  <c r="CO39"/>
  <c r="CL39"/>
  <c r="CK39"/>
  <c r="CI39"/>
  <c r="CJ39" s="1"/>
  <c r="DL38"/>
  <c r="DK38"/>
  <c r="DJ38"/>
  <c r="DI38"/>
  <c r="DH38"/>
  <c r="DG38"/>
  <c r="DF38"/>
  <c r="DE38"/>
  <c r="DD38"/>
  <c r="DC38"/>
  <c r="DB38"/>
  <c r="DA38"/>
  <c r="CZ38"/>
  <c r="CY38"/>
  <c r="CX38"/>
  <c r="CW38"/>
  <c r="CV38"/>
  <c r="CU38"/>
  <c r="CT38"/>
  <c r="CS38"/>
  <c r="CR38"/>
  <c r="CQ38"/>
  <c r="CP38"/>
  <c r="CO38"/>
  <c r="CL38"/>
  <c r="CK38"/>
  <c r="CI38"/>
  <c r="CJ38" s="1"/>
  <c r="CS47"/>
  <c r="CT47"/>
  <c r="DI59"/>
  <c r="CQ95"/>
  <c r="CQ65"/>
  <c r="CI47"/>
  <c r="CY95"/>
  <c r="CS95"/>
  <c r="CT95"/>
  <c r="CP95"/>
  <c r="CL95"/>
  <c r="DK83"/>
  <c r="DL83"/>
  <c r="DI83"/>
  <c r="CY83"/>
  <c r="CZ83"/>
  <c r="CY77"/>
  <c r="CZ77"/>
  <c r="CV77"/>
  <c r="CW77"/>
  <c r="CS77"/>
  <c r="CT77"/>
  <c r="CP77"/>
  <c r="CN77"/>
  <c r="CY73"/>
  <c r="DE70"/>
  <c r="DB70"/>
  <c r="DA70"/>
  <c r="DL65"/>
  <c r="DH65"/>
  <c r="DI65"/>
  <c r="CP65"/>
  <c r="DH59"/>
  <c r="DF59"/>
  <c r="DH50"/>
  <c r="DE50"/>
  <c r="CW41"/>
  <c r="CS41"/>
  <c r="CP41"/>
  <c r="CO41"/>
  <c r="DD102"/>
  <c r="CK102"/>
  <c r="CZ59"/>
  <c r="CX59"/>
  <c r="CY41"/>
  <c r="CW83"/>
  <c r="DF70"/>
  <c r="CV73"/>
  <c r="CK69" l="1"/>
  <c r="CM69" s="1"/>
  <c r="CS73"/>
  <c r="CQ73"/>
  <c r="AN124"/>
  <c r="BK124"/>
  <c r="BK123" s="1"/>
  <c r="CP73"/>
  <c r="BO124"/>
  <c r="CQ69"/>
  <c r="CO73"/>
  <c r="CM104"/>
  <c r="BV24" i="31"/>
  <c r="DB59" i="28"/>
  <c r="CN70"/>
  <c r="CK50"/>
  <c r="DG59"/>
  <c r="CM84"/>
  <c r="CK73"/>
  <c r="CM72"/>
  <c r="CN47"/>
  <c r="CO47"/>
  <c r="CO77"/>
  <c r="CT73"/>
  <c r="CT69"/>
  <c r="CZ69"/>
  <c r="DG69"/>
  <c r="BX124"/>
  <c r="CL73"/>
  <c r="CK83"/>
  <c r="DC50"/>
  <c r="CL99"/>
  <c r="CM99" s="1"/>
  <c r="CN102"/>
  <c r="CX83"/>
  <c r="DD50"/>
  <c r="CL59"/>
  <c r="DA50"/>
  <c r="CI65"/>
  <c r="CJ65" s="1"/>
  <c r="CM38"/>
  <c r="CM39"/>
  <c r="CM62"/>
  <c r="CM98"/>
  <c r="CN59"/>
  <c r="CN73"/>
  <c r="CL65"/>
  <c r="CM78"/>
  <c r="CM113"/>
  <c r="CM103"/>
  <c r="CM95"/>
  <c r="BI124"/>
  <c r="DB50"/>
  <c r="CV41"/>
  <c r="CV95"/>
  <c r="DG65"/>
  <c r="BU124"/>
  <c r="CM64"/>
  <c r="CM79"/>
  <c r="CM80"/>
  <c r="CR95"/>
  <c r="CM51"/>
  <c r="CR73"/>
  <c r="CY59"/>
  <c r="CY124"/>
  <c r="CW73"/>
  <c r="DJ83"/>
  <c r="CL41"/>
  <c r="CW95"/>
  <c r="CU95"/>
  <c r="DC59"/>
  <c r="CI59"/>
  <c r="CJ59" s="1"/>
  <c r="CI77"/>
  <c r="CJ77" s="1"/>
  <c r="CI83"/>
  <c r="CJ83" s="1"/>
  <c r="CK59"/>
  <c r="CU77"/>
  <c r="CK41"/>
  <c r="DK65"/>
  <c r="CZ41"/>
  <c r="CX41"/>
  <c r="CT41"/>
  <c r="CR41"/>
  <c r="CI73"/>
  <c r="CJ73" s="1"/>
  <c r="CU73"/>
  <c r="CZ73"/>
  <c r="CX73"/>
  <c r="CL77"/>
  <c r="DH83"/>
  <c r="CN65"/>
  <c r="DE59"/>
  <c r="BT124"/>
  <c r="CV83"/>
  <c r="DI50"/>
  <c r="DG50"/>
  <c r="CQ41"/>
  <c r="CI41"/>
  <c r="CJ41" s="1"/>
  <c r="CM52"/>
  <c r="BF124"/>
  <c r="CL47"/>
  <c r="CN83"/>
  <c r="CL102"/>
  <c r="CM102" s="1"/>
  <c r="DD59"/>
  <c r="DA59"/>
  <c r="CR47"/>
  <c r="CM85"/>
  <c r="CM43"/>
  <c r="CK47"/>
  <c r="CQ47"/>
  <c r="CJ47"/>
  <c r="CU83"/>
  <c r="BW124"/>
  <c r="DJ65"/>
  <c r="CP47"/>
  <c r="CI50"/>
  <c r="CJ50" s="1"/>
  <c r="DF50"/>
  <c r="CO65"/>
  <c r="CK65"/>
  <c r="CZ95"/>
  <c r="CX95"/>
  <c r="CL50"/>
  <c r="CX77"/>
  <c r="CL83"/>
  <c r="CN95"/>
  <c r="DD70"/>
  <c r="CM40"/>
  <c r="CK77"/>
  <c r="DC70"/>
  <c r="CU41"/>
  <c r="CO95"/>
  <c r="CM74"/>
  <c r="CR77"/>
  <c r="DG83"/>
  <c r="CM42"/>
  <c r="CU124" l="1"/>
  <c r="CW124"/>
  <c r="DC124"/>
  <c r="DA124"/>
  <c r="CV124"/>
  <c r="BT123"/>
  <c r="DE124"/>
  <c r="BW123"/>
  <c r="DH124"/>
  <c r="DI124"/>
  <c r="DL124"/>
  <c r="DJ124"/>
  <c r="DB124"/>
  <c r="BG122"/>
  <c r="CT124"/>
  <c r="AP122"/>
  <c r="BI125"/>
  <c r="BX125"/>
  <c r="BO125"/>
  <c r="BP122"/>
  <c r="BL125"/>
  <c r="BR125"/>
  <c r="BZ124"/>
  <c r="CD123" s="1"/>
  <c r="AP124"/>
  <c r="BR124"/>
  <c r="BL124"/>
  <c r="BC124"/>
  <c r="BY122"/>
  <c r="CM50"/>
  <c r="BG124"/>
  <c r="BG130" s="1"/>
  <c r="BV122"/>
  <c r="BJ122"/>
  <c r="CM65"/>
  <c r="CS69"/>
  <c r="CY69"/>
  <c r="DH69"/>
  <c r="DB69"/>
  <c r="CM59"/>
  <c r="CM73"/>
  <c r="CN69"/>
  <c r="CM83"/>
  <c r="CM41"/>
  <c r="CN99"/>
  <c r="CJ99"/>
  <c r="CX69"/>
  <c r="CM77"/>
  <c r="CM47"/>
  <c r="CU69"/>
  <c r="CV69"/>
  <c r="DE69"/>
  <c r="DI69"/>
  <c r="DL69"/>
  <c r="CW69"/>
  <c r="DJ69"/>
  <c r="CP69"/>
  <c r="DK69"/>
  <c r="CO69"/>
  <c r="CR124" l="1"/>
  <c r="BI123"/>
  <c r="BO123"/>
  <c r="CI124"/>
  <c r="CJ124" s="1"/>
  <c r="CS124"/>
  <c r="DF125"/>
  <c r="DD125"/>
  <c r="CZ124"/>
  <c r="CX124"/>
  <c r="BS122"/>
  <c r="DF124"/>
  <c r="DD124"/>
  <c r="BZ123"/>
  <c r="BU123" s="1"/>
  <c r="DK124"/>
  <c r="BE123"/>
  <c r="CP124"/>
  <c r="CZ125"/>
  <c r="CX125"/>
  <c r="DC125"/>
  <c r="DA125"/>
  <c r="DL125"/>
  <c r="DJ125"/>
  <c r="CK124"/>
  <c r="CM124" s="1"/>
  <c r="DG124"/>
  <c r="CW125"/>
  <c r="CU125"/>
  <c r="BD122"/>
  <c r="CQ124"/>
  <c r="CO124"/>
  <c r="BC125"/>
  <c r="BM122"/>
  <c r="BU125"/>
  <c r="BF125"/>
  <c r="CA123" l="1"/>
  <c r="BC123"/>
  <c r="CT125"/>
  <c r="CR125"/>
  <c r="DI125"/>
  <c r="DG125"/>
  <c r="CQ125"/>
  <c r="CO125"/>
  <c r="DC104"/>
  <c r="DA104"/>
  <c r="CI104"/>
  <c r="CJ104" s="1"/>
  <c r="DC102" l="1"/>
  <c r="DA69"/>
  <c r="CI102"/>
  <c r="CJ102" s="1"/>
  <c r="DA102"/>
  <c r="DF97"/>
  <c r="DD97"/>
  <c r="CJ97"/>
  <c r="DF95"/>
  <c r="DD95"/>
  <c r="CJ95"/>
  <c r="DF69"/>
  <c r="DC69" l="1"/>
  <c r="DD69"/>
</calcChain>
</file>

<file path=xl/sharedStrings.xml><?xml version="1.0" encoding="utf-8"?>
<sst xmlns="http://schemas.openxmlformats.org/spreadsheetml/2006/main" count="818" uniqueCount="480">
  <si>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</si>
  <si>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</si>
  <si>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</si>
  <si>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</si>
  <si>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</si>
  <si>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</si>
  <si>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</si>
  <si>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</si>
  <si>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</si>
  <si>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</si>
  <si>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</si>
  <si>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</si>
  <si>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</si>
  <si>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</si>
  <si>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</si>
  <si>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</si>
  <si>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</si>
  <si>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</si>
  <si>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</si>
  <si>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</si>
  <si>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</si>
  <si>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</si>
  <si>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</si>
  <si>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</si>
  <si>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</si>
  <si>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</si>
  <si>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</si>
  <si>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</si>
  <si>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</si>
  <si>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</si>
  <si>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</si>
  <si>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</si>
  <si>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</si>
  <si>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Распределение по курсам и семестрам</t>
  </si>
  <si>
    <t>III. План образовательного процесса</t>
  </si>
  <si>
    <t>15
21</t>
  </si>
  <si>
    <t>22
28</t>
  </si>
  <si>
    <t>13
19</t>
  </si>
  <si>
    <t>20
26</t>
  </si>
  <si>
    <t>10
16</t>
  </si>
  <si>
    <t>17
23</t>
  </si>
  <si>
    <t>24
30</t>
  </si>
  <si>
    <t>12
18</t>
  </si>
  <si>
    <t>19
25</t>
  </si>
  <si>
    <t>16
22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</si>
  <si>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</si>
  <si>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</si>
  <si>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</si>
  <si>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</si>
  <si>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</si>
  <si>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</si>
  <si>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</si>
  <si>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</si>
  <si>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IV. Учебные практики</t>
  </si>
  <si>
    <t>Семинарские</t>
  </si>
  <si>
    <t>Производственные практики</t>
  </si>
  <si>
    <t>Итоговая аттестация</t>
  </si>
  <si>
    <t>Каникулы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</si>
  <si>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</si>
  <si>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</si>
  <si>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</si>
  <si>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</si>
  <si>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</si>
  <si>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</si>
  <si>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</si>
  <si>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</si>
  <si>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</si>
  <si>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</si>
  <si>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</si>
  <si>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</si>
  <si>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–</t>
  </si>
  <si>
    <t>УТВЕРЖДАЮ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</si>
  <si>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</si>
  <si>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</si>
  <si>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</si>
  <si>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</si>
  <si>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</si>
  <si>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</si>
  <si>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</si>
  <si>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</si>
  <si>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V. Производственные практики</t>
  </si>
  <si>
    <t>Зачетных
единиц</t>
  </si>
  <si>
    <t xml:space="preserve">Факультативные дисциплины </t>
  </si>
  <si>
    <t>Код 
компетенции</t>
  </si>
  <si>
    <t>Наименование компетенции</t>
  </si>
  <si>
    <t>Название модуля, 
учебной дисциплины, курсового проекта (курсовой работы)</t>
  </si>
  <si>
    <t>1.2</t>
  </si>
  <si>
    <t>Философия</t>
  </si>
  <si>
    <t>1.2.1</t>
  </si>
  <si>
    <t>1.3</t>
  </si>
  <si>
    <t>1.1.1</t>
  </si>
  <si>
    <t>1.1.2</t>
  </si>
  <si>
    <t>2.1.1</t>
  </si>
  <si>
    <t>2.2</t>
  </si>
  <si>
    <t>УК-1</t>
  </si>
  <si>
    <t>УК-2</t>
  </si>
  <si>
    <t>БПК-1</t>
  </si>
  <si>
    <t>БПК-2</t>
  </si>
  <si>
    <t>1.1.3</t>
  </si>
  <si>
    <t>1.4</t>
  </si>
  <si>
    <t>1.4.1</t>
  </si>
  <si>
    <t>2.3</t>
  </si>
  <si>
    <t>2.3.1</t>
  </si>
  <si>
    <t>УК-3</t>
  </si>
  <si>
    <t>1.2.2</t>
  </si>
  <si>
    <t>БПК-3</t>
  </si>
  <si>
    <t>БПК-4</t>
  </si>
  <si>
    <t>БПК-5</t>
  </si>
  <si>
    <t>1.5</t>
  </si>
  <si>
    <t>1.5.1</t>
  </si>
  <si>
    <t>1.5.2</t>
  </si>
  <si>
    <t>1.6</t>
  </si>
  <si>
    <t>1.6.1</t>
  </si>
  <si>
    <t>IV курс</t>
  </si>
  <si>
    <t>Военная подготовка</t>
  </si>
  <si>
    <t>2.5</t>
  </si>
  <si>
    <t>2.5.1</t>
  </si>
  <si>
    <t>2.6</t>
  </si>
  <si>
    <t>2.4.1</t>
  </si>
  <si>
    <t>2.6.1</t>
  </si>
  <si>
    <t>IV</t>
  </si>
  <si>
    <t>2.5.2</t>
  </si>
  <si>
    <t>2.4.2</t>
  </si>
  <si>
    <t>2.7</t>
  </si>
  <si>
    <t>2.7.1</t>
  </si>
  <si>
    <t>3 семестр,
18 недель</t>
  </si>
  <si>
    <t>5 семестр,
18 недель</t>
  </si>
  <si>
    <t>СК-1</t>
  </si>
  <si>
    <t>СК-2</t>
  </si>
  <si>
    <t>СК-3</t>
  </si>
  <si>
    <t xml:space="preserve">   I. График образовательного процесса</t>
  </si>
  <si>
    <t>/6</t>
  </si>
  <si>
    <t>СК-4</t>
  </si>
  <si>
    <t>СК-5</t>
  </si>
  <si>
    <t>СК-6</t>
  </si>
  <si>
    <t>СК-8</t>
  </si>
  <si>
    <t xml:space="preserve">Количество часов учебных занятий                        </t>
  </si>
  <si>
    <t>ГОСУДАРСТВЕННЫЙ КОМПОНЕНТ</t>
  </si>
  <si>
    <t>Высшая математика</t>
  </si>
  <si>
    <t>Физика</t>
  </si>
  <si>
    <t>Надзорная деятельность</t>
  </si>
  <si>
    <t>Безопасность объектов, зданий и сооружений</t>
  </si>
  <si>
    <t>Безопасность инженерных систем</t>
  </si>
  <si>
    <t>Безопасность технологических процессов</t>
  </si>
  <si>
    <t>1.6.2</t>
  </si>
  <si>
    <t>Гражданская оборона</t>
  </si>
  <si>
    <t>2.1.2</t>
  </si>
  <si>
    <t>Белорусский язык (профессиональная лексика)</t>
  </si>
  <si>
    <t>2.3.2</t>
  </si>
  <si>
    <t>2.3.3</t>
  </si>
  <si>
    <t>Инженерная графика</t>
  </si>
  <si>
    <t>Техническая механика</t>
  </si>
  <si>
    <t>Материаловедение</t>
  </si>
  <si>
    <t>Специальная химия</t>
  </si>
  <si>
    <t>Теория возникновения и прекращения горения</t>
  </si>
  <si>
    <t>Прикладная термодинамика</t>
  </si>
  <si>
    <t xml:space="preserve">Специальное водоснабжение </t>
  </si>
  <si>
    <t>Физическая подготовка</t>
  </si>
  <si>
    <t>Пожарно-спасательный спорт</t>
  </si>
  <si>
    <t>Профессиональная подготовка спасателя</t>
  </si>
  <si>
    <t>Первоначальная тактическая подготовка</t>
  </si>
  <si>
    <t>Первая помощь в чрезвычайных ситуациях</t>
  </si>
  <si>
    <t>Пожарная аварийно-спасательная техника</t>
  </si>
  <si>
    <t>/34</t>
  </si>
  <si>
    <t>VI. Итоговая аттестация</t>
  </si>
  <si>
    <t>VII. Матрица компетенций</t>
  </si>
  <si>
    <t>МИНИСТЕРСТВО ОБРАЗОВАНИЯ РЕСПУБЛИКИ БЕЛАРУСЬ</t>
  </si>
  <si>
    <t>[1]</t>
  </si>
  <si>
    <t>[7]</t>
  </si>
  <si>
    <t>[8]</t>
  </si>
  <si>
    <t>/16</t>
  </si>
  <si>
    <t>/18</t>
  </si>
  <si>
    <t>/20</t>
  </si>
  <si>
    <t>/4</t>
  </si>
  <si>
    <t>/10</t>
  </si>
  <si>
    <t>/2</t>
  </si>
  <si>
    <t>Лагерный сбор</t>
  </si>
  <si>
    <t>Химическая, биологическая и радиационная защита</t>
  </si>
  <si>
    <t>/24</t>
  </si>
  <si>
    <t>стоит</t>
  </si>
  <si>
    <t>расчет</t>
  </si>
  <si>
    <t xml:space="preserve">Регистрационный № </t>
  </si>
  <si>
    <t>1.3.1</t>
  </si>
  <si>
    <t>[4]</t>
  </si>
  <si>
    <t>1.6.3</t>
  </si>
  <si>
    <t>1,2,3</t>
  </si>
  <si>
    <t>[6]</t>
  </si>
  <si>
    <t>6,7</t>
  </si>
  <si>
    <t>5,7</t>
  </si>
  <si>
    <t>Лагерный сбор,
4 недели</t>
  </si>
  <si>
    <t>14
20</t>
  </si>
  <si>
    <t>21
27</t>
  </si>
  <si>
    <t>4 семестр,
21 неделя</t>
  </si>
  <si>
    <t>2 семестр,
20 недель</t>
  </si>
  <si>
    <t>6 семестр,
20 недель</t>
  </si>
  <si>
    <t>7 семестр,
14 недель</t>
  </si>
  <si>
    <t xml:space="preserve">Первый заместитель  </t>
  </si>
  <si>
    <t>И.А.Старовойтова</t>
  </si>
  <si>
    <t>1 семестр,
22 недели</t>
  </si>
  <si>
    <t>Пожарная безопасность. Комплексный подход</t>
  </si>
  <si>
    <t>СОГЛАСОВАНО</t>
  </si>
  <si>
    <t xml:space="preserve">Заместитель Министра </t>
  </si>
  <si>
    <t>по чрезвычайным ситуациям Республики Беларусь</t>
  </si>
  <si>
    <t>Председатель Учебно-методического объединения</t>
  </si>
  <si>
    <t xml:space="preserve">по образованию в области </t>
  </si>
  <si>
    <t>защиты от чрезвычайных ситуаций</t>
  </si>
  <si>
    <t xml:space="preserve">   И.И.Полевода</t>
  </si>
  <si>
    <t>И.В.Титович</t>
  </si>
  <si>
    <t>Учебно-методического объединения по образованию</t>
  </si>
  <si>
    <t>в области защиты от чрезвычайных ситуаций</t>
  </si>
  <si>
    <t>Эксперт-нормоконтролер</t>
  </si>
  <si>
    <t xml:space="preserve">Рекомендован к утверждению Президиумом Совета </t>
  </si>
  <si>
    <t xml:space="preserve"> С.В.Маршина</t>
  </si>
  <si>
    <t>Срок обучения 4 года</t>
  </si>
  <si>
    <t>2.5.3</t>
  </si>
  <si>
    <t>УК-4</t>
  </si>
  <si>
    <t>УК-5</t>
  </si>
  <si>
    <t>УК-6</t>
  </si>
  <si>
    <t>УК-7</t>
  </si>
  <si>
    <t>УК-8</t>
  </si>
  <si>
    <t>УК-9</t>
  </si>
  <si>
    <t>Владеть основами исследовательской деятельности, осуществлять поиск, анализ и синтез информации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</si>
  <si>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</si>
  <si>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Работать в команде, толерантно воспринимать социальные, этнические, конфессиональные, культурные и иные различия</t>
  </si>
  <si>
    <t>Проявлять инициативу и адаптироваться к изменениям в профессиональной деятельности</t>
  </si>
  <si>
    <t>Быть способным к саморазвитию и совершенствованию в профессиональной деятельности</t>
  </si>
  <si>
    <t>Радиационная и экологическая безопасность</t>
  </si>
  <si>
    <t>[3]</t>
  </si>
  <si>
    <t>8 семестр,
13 недель</t>
  </si>
  <si>
    <t>Сноски:</t>
  </si>
  <si>
    <t>Анализировать поражающие факторы источников чрезвычайных ситуаций</t>
  </si>
  <si>
    <t>Выполнять обязанности спасателя-пожарного 7-го разряда</t>
  </si>
  <si>
    <t>Выполнять обязанности спасателя-пожарного 8-го разряда, командира отделения пожарной аварийно-спасательной части</t>
  </si>
  <si>
    <t>Руководить действиями по тушению пожаров и проведению аварийно-спасательных работ, выполнять обязанности начальника дежурной смены (начальника караула)</t>
  </si>
  <si>
    <t>/68</t>
  </si>
  <si>
    <t>/36</t>
  </si>
  <si>
    <t>/40</t>
  </si>
  <si>
    <t>/28</t>
  </si>
  <si>
    <t>/58</t>
  </si>
  <si>
    <t>/220</t>
  </si>
  <si>
    <t>/170</t>
  </si>
  <si>
    <t>/122</t>
  </si>
  <si>
    <t>/48</t>
  </si>
  <si>
    <t>/22</t>
  </si>
  <si>
    <t>Начальник Главного управления профессионального образования
Министерства образования Республики Беларусь</t>
  </si>
  <si>
    <t>Лингвистический модуль</t>
  </si>
  <si>
    <t>1.3.2</t>
  </si>
  <si>
    <t>1.7</t>
  </si>
  <si>
    <t>1.7.1</t>
  </si>
  <si>
    <t>1.7.2</t>
  </si>
  <si>
    <t>1.7.3</t>
  </si>
  <si>
    <t>2.2.1</t>
  </si>
  <si>
    <t>2.2.2</t>
  </si>
  <si>
    <t>2.2.3</t>
  </si>
  <si>
    <t xml:space="preserve">Специальная 1 - в должности инспектора инспекции надзора и профилактики  </t>
  </si>
  <si>
    <t>1. Предупреждение чрезвычайных ситуаций</t>
  </si>
  <si>
    <t>2. Ликвидация чрезвычайных ситуаций</t>
  </si>
  <si>
    <t xml:space="preserve">Надзорно-правовой модуль </t>
  </si>
  <si>
    <t>Пожарно-профилактический модуль</t>
  </si>
  <si>
    <t xml:space="preserve">Модуль "Гражданская защита" </t>
  </si>
  <si>
    <t>1.4.2</t>
  </si>
  <si>
    <t>/[1 - 8]</t>
  </si>
  <si>
    <t>/[7]</t>
  </si>
  <si>
    <t>Пожарная автоматика</t>
  </si>
  <si>
    <t>1.6.4</t>
  </si>
  <si>
    <t>Курсовой проект по учебной дисциплине "Пожарная автоматика"</t>
  </si>
  <si>
    <t>УК-10</t>
  </si>
  <si>
    <t>УК-11</t>
  </si>
  <si>
    <t>Проводить проверку соблюдения субъектами хозяйствования, их должностными лицами, работниками и гражданами требований по обеспечению пожарной безопасности, образующих систему противопожарного нормирования и стандартизации</t>
  </si>
  <si>
    <t>БПК-6</t>
  </si>
  <si>
    <t>Анализировать радиационную и экологическую обстановку, проводить мероприятия по защите населения при радиационных, химических и биологических авариях</t>
  </si>
  <si>
    <t>Общеинженерный модуль</t>
  </si>
  <si>
    <t>Применять алгоритмы решения прикладных инженерных задач, работать с чертежами и технической документацией в области предупреждения и ликвидации чрезвычайных ситуаций</t>
  </si>
  <si>
    <t>Химико-прикладной модуль</t>
  </si>
  <si>
    <t>Проводить проверку соблюдения требований по обеспечению пожарной безопасности, образующих систему противопожарного нормирования и стандартизации, при проектировании, монтаже, наладке и техническом обслуживании систем пожарной автоматики</t>
  </si>
  <si>
    <t>СК-9</t>
  </si>
  <si>
    <t>УК-12</t>
  </si>
  <si>
    <t>/120</t>
  </si>
  <si>
    <t>Код модуля, учебной дисциплины</t>
  </si>
  <si>
    <t>С.А.Касперович</t>
  </si>
  <si>
    <t>О.А.Величкович</t>
  </si>
  <si>
    <t>Специальная 2 (преддипломная) - в должности начальника дежурной смены ПАСЧ (ПАСО) Г(Р)ОЧС</t>
  </si>
  <si>
    <t>Оперативно-тактический модуль</t>
  </si>
  <si>
    <t>Недельная нагрузка с ФД и ДВО</t>
  </si>
  <si>
    <t>Государственные экзамены по учебным дисциплинам</t>
  </si>
  <si>
    <t>/110</t>
  </si>
  <si>
    <t>/92</t>
  </si>
  <si>
    <t>/78</t>
  </si>
  <si>
    <t>Быть способным к профессиональной мобильности по направлению инженерного профиля</t>
  </si>
  <si>
    <t xml:space="preserve">Естественно-научный модуль </t>
  </si>
  <si>
    <t>Дополнительные виды обучения</t>
  </si>
  <si>
    <t xml:space="preserve">Обладать достаточной физической подготовленностью </t>
  </si>
  <si>
    <t>Проректор по научно-методической работе
Государственного учреждения образования
"Республиканский институт высшей школы"</t>
  </si>
  <si>
    <t xml:space="preserve">Протокол № </t>
  </si>
  <si>
    <t>от</t>
  </si>
  <si>
    <t>Начальник Главного управления профессионального образования</t>
  </si>
  <si>
    <t>Проректор по научно-методической работе</t>
  </si>
  <si>
    <t>Министерства образования Республики Беларусь</t>
  </si>
  <si>
    <t>Государственного учреждения образования "Республиканский институт высшей школы"</t>
  </si>
  <si>
    <r>
      <t>4</t>
    </r>
    <r>
      <rPr>
        <b/>
        <vertAlign val="superscript"/>
        <sz val="50"/>
        <rFont val="Times New Roman"/>
        <family val="1"/>
        <charset val="204"/>
      </rPr>
      <t>2</t>
    </r>
  </si>
  <si>
    <r>
      <t xml:space="preserve">Практика иноязычной коммуникации </t>
    </r>
    <r>
      <rPr>
        <vertAlign val="superscript"/>
        <sz val="50"/>
        <rFont val="Times New Roman"/>
        <family val="1"/>
        <charset val="204"/>
      </rPr>
      <t>3</t>
    </r>
  </si>
  <si>
    <r>
      <t>Организационный модуль</t>
    </r>
    <r>
      <rPr>
        <b/>
        <vertAlign val="superscript"/>
        <sz val="50"/>
        <rFont val="Times New Roman"/>
        <family val="1"/>
        <charset val="204"/>
      </rPr>
      <t xml:space="preserve"> </t>
    </r>
  </si>
  <si>
    <r>
      <t xml:space="preserve">Организация деятельности органов и подразделений по чрезвычайным ситуациям </t>
    </r>
    <r>
      <rPr>
        <vertAlign val="superscript"/>
        <sz val="50"/>
        <rFont val="Times New Roman"/>
        <family val="1"/>
        <charset val="204"/>
      </rPr>
      <t>4</t>
    </r>
  </si>
  <si>
    <r>
      <t xml:space="preserve">Правоприменительная деятельность </t>
    </r>
    <r>
      <rPr>
        <vertAlign val="superscript"/>
        <sz val="50"/>
        <rFont val="Times New Roman"/>
        <family val="1"/>
        <charset val="204"/>
      </rPr>
      <t>5</t>
    </r>
  </si>
  <si>
    <r>
      <t xml:space="preserve">Курсовой проект  </t>
    </r>
    <r>
      <rPr>
        <vertAlign val="superscript"/>
        <sz val="50"/>
        <rFont val="Times New Roman"/>
        <family val="1"/>
        <charset val="204"/>
      </rPr>
      <t>6</t>
    </r>
  </si>
  <si>
    <r>
      <t xml:space="preserve">Курсовая работа </t>
    </r>
    <r>
      <rPr>
        <vertAlign val="superscript"/>
        <sz val="50"/>
        <rFont val="Times New Roman"/>
        <family val="1"/>
        <charset val="204"/>
      </rPr>
      <t>6</t>
    </r>
  </si>
  <si>
    <r>
      <t xml:space="preserve">В должности спасателя-пожарного </t>
    </r>
    <r>
      <rPr>
        <vertAlign val="superscript"/>
        <sz val="50"/>
        <rFont val="Times New Roman"/>
        <family val="1"/>
        <charset val="204"/>
      </rPr>
      <t>1</t>
    </r>
  </si>
  <si>
    <r>
      <t xml:space="preserve">В должностях спасателя-пожарного и командира отделения </t>
    </r>
    <r>
      <rPr>
        <vertAlign val="superscript"/>
        <sz val="50"/>
        <rFont val="Times New Roman"/>
        <family val="1"/>
        <charset val="204"/>
      </rPr>
      <t>1</t>
    </r>
  </si>
  <si>
    <r>
      <t xml:space="preserve">В должности начальника дежурной смены </t>
    </r>
    <r>
      <rPr>
        <vertAlign val="superscript"/>
        <sz val="50"/>
        <rFont val="Times New Roman"/>
        <family val="1"/>
        <charset val="204"/>
      </rPr>
      <t>1</t>
    </r>
  </si>
  <si>
    <r>
      <t xml:space="preserve">В должности младшего медицинского работника </t>
    </r>
    <r>
      <rPr>
        <vertAlign val="superscript"/>
        <sz val="50"/>
        <rFont val="Times New Roman"/>
        <family val="1"/>
        <charset val="204"/>
      </rPr>
      <t>1</t>
    </r>
  </si>
  <si>
    <r>
      <rPr>
        <vertAlign val="superscript"/>
        <sz val="50"/>
        <rFont val="Times New Roman"/>
        <family val="1"/>
        <charset val="204"/>
      </rPr>
      <t>1</t>
    </r>
    <r>
      <rPr>
        <sz val="50"/>
        <rFont val="Times New Roman"/>
        <family val="1"/>
        <charset val="204"/>
      </rPr>
      <t xml:space="preserve"> -  учебная практика совмещается с теоретическим обучением в течение семестра;</t>
    </r>
  </si>
  <si>
    <r>
      <rPr>
        <vertAlign val="superscript"/>
        <sz val="50"/>
        <rFont val="Times New Roman"/>
        <family val="1"/>
        <charset val="204"/>
      </rPr>
      <t>2</t>
    </r>
    <r>
      <rPr>
        <sz val="50"/>
        <rFont val="Times New Roman"/>
        <family val="1"/>
        <charset val="204"/>
      </rPr>
      <t xml:space="preserve"> -  предусмотрена единая сдача экзамена по всем входящим в учебный модуль учебным дисциплинам;</t>
    </r>
  </si>
  <si>
    <r>
      <rPr>
        <vertAlign val="superscript"/>
        <sz val="50"/>
        <rFont val="Times New Roman"/>
        <family val="1"/>
        <charset val="204"/>
      </rPr>
      <t>3</t>
    </r>
    <r>
      <rPr>
        <sz val="50"/>
        <rFont val="Times New Roman"/>
        <family val="1"/>
        <charset val="204"/>
      </rPr>
      <t xml:space="preserve"> -  включая дисциплину "Иностранный язык";</t>
    </r>
  </si>
  <si>
    <r>
      <rPr>
        <vertAlign val="superscript"/>
        <sz val="50"/>
        <rFont val="Times New Roman"/>
        <family val="1"/>
        <charset val="204"/>
      </rPr>
      <t xml:space="preserve">4 </t>
    </r>
    <r>
      <rPr>
        <sz val="50"/>
        <rFont val="Times New Roman"/>
        <family val="1"/>
        <charset val="204"/>
      </rPr>
      <t>-  включая дисциплину "Охрана труда";</t>
    </r>
  </si>
  <si>
    <r>
      <rPr>
        <vertAlign val="superscript"/>
        <sz val="50"/>
        <rFont val="Times New Roman"/>
        <family val="1"/>
        <charset val="204"/>
      </rPr>
      <t>5</t>
    </r>
    <r>
      <rPr>
        <sz val="50"/>
        <rFont val="Times New Roman"/>
        <family val="1"/>
        <charset val="204"/>
      </rPr>
      <t xml:space="preserve"> -  включая дисциплину "Коррупция и ее общественная опасность";</t>
    </r>
  </si>
  <si>
    <r>
      <rPr>
        <vertAlign val="superscript"/>
        <sz val="50"/>
        <rFont val="Times New Roman"/>
        <family val="1"/>
        <charset val="204"/>
      </rPr>
      <t>6</t>
    </r>
    <r>
      <rPr>
        <sz val="50"/>
        <rFont val="Times New Roman"/>
        <family val="1"/>
        <charset val="204"/>
      </rPr>
      <t xml:space="preserve"> -  интегрированный курсовой проект (работа) выполняется по модулю;</t>
    </r>
  </si>
  <si>
    <t>[3,4]</t>
  </si>
  <si>
    <t>Информационные технологии в обеспечении безопасности</t>
  </si>
  <si>
    <t>Курсовой проект по учебной дисциплине "Пожарная аварийно-спасательная техника"</t>
  </si>
  <si>
    <t>Курсовой проект по учебной дисциплине "Тактика тушения пожаров и проведения аварийно-спасательных работ"</t>
  </si>
  <si>
    <t>СК-7</t>
  </si>
  <si>
    <t>1.7.1, 1.7.2</t>
  </si>
  <si>
    <t>П Р И М Е Р Н Ы Й  У Ч Е Б Н Ы Й  П Л А Н</t>
  </si>
  <si>
    <t>Степень: Бакалавр</t>
  </si>
  <si>
    <t>Квалификация: инженер</t>
  </si>
  <si>
    <t>Специальность 6-05-1033-01 Предупреждение и ликвидация чрезвычайных ситуаций</t>
  </si>
  <si>
    <t>"____"___________ 2022 г.</t>
  </si>
  <si>
    <t>"____"_____________ 2022 г.</t>
  </si>
  <si>
    <t>2022 г.</t>
  </si>
  <si>
    <t>Продолжение прмерного учебного плана по специальности  6-05-1033-01  "Предупреждение и ликвидация чрезвычайных ситуаций", регистрационный № __________________________________</t>
  </si>
  <si>
    <t>"_____"_________________ 2022 г.</t>
  </si>
  <si>
    <t>__.__.2022</t>
  </si>
  <si>
    <t>К
У
Р
С
Ы</t>
  </si>
  <si>
    <t>Современная политэкономия</t>
  </si>
  <si>
    <t>История белорусской государственности</t>
  </si>
  <si>
    <t>[2,4]</t>
  </si>
  <si>
    <t>[1,3,6-8]</t>
  </si>
  <si>
    <t>Социально-коммуникативный модуль</t>
  </si>
  <si>
    <t>Социальная психология</t>
  </si>
  <si>
    <t>Социология ЧС/Личностно-професиональное развитие специалиста</t>
  </si>
  <si>
    <t>[5]</t>
  </si>
  <si>
    <t>Курсовой проект по учебной дисциплине "Специальное водоснабжение "</t>
  </si>
  <si>
    <t>Модуль "Профессиональная подготовка"</t>
  </si>
  <si>
    <t>Модуль "Технический" (ГЭ)</t>
  </si>
  <si>
    <t>Тактика тушения пожаров и проведения 
аварийно-спасательных работ</t>
  </si>
  <si>
    <t>/340</t>
  </si>
  <si>
    <t>/52</t>
  </si>
  <si>
    <t>/26</t>
  </si>
  <si>
    <t>/126</t>
  </si>
  <si>
    <t>/338</t>
  </si>
  <si>
    <t>Общепрофессиональная 1 - производственное обучение спасатель-пожарный 8-го разряда</t>
  </si>
  <si>
    <t>Общепрофессиональная 2 - выполнение аварийно-спасательных работ</t>
  </si>
  <si>
    <t>Обладать способностью анализировать экономическую систему общества в ее динамике, законы её функционирования и развития для понимания факторов возникновения и направлений развития современнных  социально-экономических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 инструменты экономического анализа для оценки политического процесса принятия экономических решений и результативности экономической политики.</t>
  </si>
  <si>
    <r>
      <t>Основы управления интеллектуальной собственностью</t>
    </r>
    <r>
      <rPr>
        <vertAlign val="superscript"/>
        <sz val="50"/>
        <rFont val="Times New Roman"/>
        <family val="1"/>
        <charset val="204"/>
      </rPr>
      <t>9</t>
    </r>
  </si>
  <si>
    <r>
      <t xml:space="preserve">Автомобильная подготовка </t>
    </r>
    <r>
      <rPr>
        <vertAlign val="superscript"/>
        <sz val="50"/>
        <rFont val="Times New Roman"/>
        <family val="1"/>
        <charset val="204"/>
      </rPr>
      <t>10</t>
    </r>
  </si>
  <si>
    <r>
      <rPr>
        <vertAlign val="superscript"/>
        <sz val="50"/>
        <rFont val="Times New Roman"/>
        <family val="1"/>
        <charset val="204"/>
      </rPr>
      <t>10</t>
    </r>
    <r>
      <rPr>
        <sz val="50"/>
        <rFont val="Times New Roman"/>
        <family val="1"/>
        <charset val="204"/>
      </rPr>
      <t xml:space="preserve"> -  включая 50 часов практического вождения автомобиля.</t>
    </r>
  </si>
  <si>
    <r>
      <rPr>
        <vertAlign val="superscript"/>
        <sz val="50"/>
        <rFont val="Times New Roman"/>
        <family val="1"/>
        <charset val="204"/>
      </rPr>
      <t>11</t>
    </r>
    <r>
      <rPr>
        <sz val="50"/>
        <rFont val="Times New Roman"/>
        <family val="1"/>
        <charset val="204"/>
      </rPr>
      <t xml:space="preserve"> - с учетом экзаменов (зачетов) по факультативным дисциплинам, и дисциплинам цикла "Дополнительные виды обучения";</t>
    </r>
  </si>
  <si>
    <r>
      <rPr>
        <vertAlign val="superscript"/>
        <sz val="50"/>
        <rFont val="Times New Roman"/>
        <family val="1"/>
        <charset val="204"/>
      </rPr>
      <t>[12]</t>
    </r>
    <r>
      <rPr>
        <sz val="50"/>
        <rFont val="Times New Roman"/>
        <family val="1"/>
        <charset val="204"/>
      </rPr>
      <t xml:space="preserve"> - номер семестра, обозначенный в графе "зачеты" данным образом, указывает на то, что зачет является дифференцированным.</t>
    </r>
  </si>
  <si>
    <r>
      <rPr>
        <vertAlign val="superscript"/>
        <sz val="50"/>
        <rFont val="Times New Roman"/>
        <family val="1"/>
        <charset val="204"/>
      </rPr>
      <t>8</t>
    </r>
    <r>
      <rPr>
        <sz val="50"/>
        <rFont val="Times New Roman"/>
        <family val="1"/>
        <charset val="204"/>
      </rPr>
      <t xml:space="preserve"> - с присвоением разряда по рабочей профессии "Спасатель-пожарный 8 разряда";</t>
    </r>
  </si>
  <si>
    <t>По окончании 3,4 семестров обучающиеся, осваивающие образовательную программу в очной (дневной) форме получения образования, сдают квалификационные экзамены по рабочей профессии "Спасатель-пожарный  7-го разряда", "Спасатель-пожарный  8-го разряда"соответственно.</t>
  </si>
  <si>
    <r>
      <t xml:space="preserve">Количество экзаменов </t>
    </r>
    <r>
      <rPr>
        <vertAlign val="superscript"/>
        <sz val="50"/>
        <rFont val="Times New Roman"/>
        <family val="1"/>
        <charset val="204"/>
      </rPr>
      <t>11</t>
    </r>
  </si>
  <si>
    <r>
      <t xml:space="preserve">Количество зачетов </t>
    </r>
    <r>
      <rPr>
        <vertAlign val="superscript"/>
        <sz val="50"/>
        <rFont val="Times New Roman"/>
        <family val="1"/>
        <charset val="204"/>
      </rPr>
      <t>11</t>
    </r>
  </si>
  <si>
    <t>УК-13</t>
  </si>
  <si>
    <r>
      <t>[2,3</t>
    </r>
    <r>
      <rPr>
        <vertAlign val="superscript"/>
        <sz val="50"/>
        <rFont val="Times New Roman"/>
        <family val="1"/>
        <charset val="204"/>
      </rPr>
      <t>7</t>
    </r>
    <r>
      <rPr>
        <sz val="50"/>
        <rFont val="Times New Roman"/>
        <family val="1"/>
        <charset val="204"/>
      </rPr>
      <t>,4</t>
    </r>
    <r>
      <rPr>
        <vertAlign val="superscript"/>
        <sz val="50"/>
        <rFont val="Times New Roman"/>
        <family val="1"/>
        <charset val="204"/>
      </rPr>
      <t xml:space="preserve">8 </t>
    </r>
    <r>
      <rPr>
        <sz val="50"/>
        <rFont val="Times New Roman"/>
        <family val="1"/>
        <charset val="204"/>
      </rPr>
      <t>]</t>
    </r>
  </si>
  <si>
    <t>Обладать способностью анализировать социально-психологические явления в социуме и прогнозировать тенденции их развития, использовать социально-психологические знания при управлении коллективной работой в профессиональной деятельности, эффективно использовать навыки делового общения в профессиональной среде</t>
  </si>
  <si>
    <t>Обладать способностью разрабатывать и реализовать методики и технологии самоорганизации и самообразования, проектировать траектории своего профессионального роста и личностного развития, осознанно осуществлять педагогическую работу с детьми в условиях семьи в разных видах деятельности</t>
  </si>
  <si>
    <t>УК-1, БПК-4</t>
  </si>
  <si>
    <t xml:space="preserve"> БПК-6</t>
  </si>
  <si>
    <t>СК-1,6, УК-11</t>
  </si>
  <si>
    <t>1.2, 1.6</t>
  </si>
  <si>
    <t>Работа с пожарно-техническим вооружением и аварийно-спасательным оборудованием</t>
  </si>
  <si>
    <t>[2]</t>
  </si>
  <si>
    <t>09
15</t>
  </si>
  <si>
    <t>02
08</t>
  </si>
  <si>
    <t>05
11</t>
  </si>
  <si>
    <t>07
13</t>
  </si>
  <si>
    <t>03
09</t>
  </si>
  <si>
    <t>01
07</t>
  </si>
  <si>
    <t>08
14</t>
  </si>
  <si>
    <t xml:space="preserve">     23
29
</t>
  </si>
  <si>
    <t>06
12</t>
  </si>
  <si>
    <t>3
09</t>
  </si>
  <si>
    <t xml:space="preserve">     03 
09
</t>
  </si>
  <si>
    <t>Социально-гуманитарный модуль</t>
  </si>
  <si>
    <t xml:space="preserve">Осуществлять проверку соответствия требований по обеспечению пожарной безопасности, образующих систему противопожарного нормирования и стандартизации, при проектировании и эксплуатации противопожарного водоснабжения  </t>
  </si>
  <si>
    <t xml:space="preserve"> в области защиты от чрезвычайных ситуаций</t>
  </si>
  <si>
    <t>/2-6</t>
  </si>
  <si>
    <t>Огневая подготовка</t>
  </si>
  <si>
    <t>/144</t>
  </si>
  <si>
    <t>/6,7,8</t>
  </si>
  <si>
    <t>/12</t>
  </si>
  <si>
    <t>Модули по выбору обучающегося</t>
  </si>
  <si>
    <t>Инжиниринг безопасности объектов строительства</t>
  </si>
  <si>
    <t xml:space="preserve">Расследование дел по пожарам </t>
  </si>
  <si>
    <t>Пропаганда безопасности жизнедеятельности населения</t>
  </si>
  <si>
    <t xml:space="preserve">Вариативный модуль 1 "Автоматические системы безопасности" </t>
  </si>
  <si>
    <t xml:space="preserve">Вариативный модуль 2 "Пожарная безопасность" </t>
  </si>
  <si>
    <t>Курсовой проект по учебной дисциплине "Инжиниринг безопасности объектов строительства"</t>
  </si>
  <si>
    <t>Курсовая работа по учебной дисциплине "Расследование дел по пожарам"</t>
  </si>
  <si>
    <t>СК-10</t>
  </si>
  <si>
    <t xml:space="preserve">Вырабатывать решения, направленные на повышение уровня пожарной безопасности объектов </t>
  </si>
  <si>
    <t>СК-11</t>
  </si>
  <si>
    <t>Применять стрелковое оружие, обращаться с боеприпасами</t>
  </si>
  <si>
    <r>
      <rPr>
        <u/>
        <sz val="33"/>
        <rFont val="Times New Roman"/>
        <family val="1"/>
        <charset val="204"/>
      </rPr>
      <t>28</t>
    </r>
    <r>
      <rPr>
        <sz val="33"/>
        <rFont val="Times New Roman"/>
        <family val="1"/>
        <charset val="204"/>
      </rPr>
      <t xml:space="preserve">
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u/>
        <sz val="33"/>
        <rFont val="Times New Roman"/>
        <family val="1"/>
        <charset val="204"/>
      </rPr>
      <t>04</t>
    </r>
    <r>
      <rPr>
        <sz val="33"/>
        <rFont val="Times New Roman"/>
        <family val="1"/>
        <charset val="204"/>
      </rPr>
      <t xml:space="preserve">
9</t>
    </r>
  </si>
  <si>
    <r>
      <rPr>
        <u/>
        <sz val="33"/>
        <rFont val="Times New Roman"/>
        <family val="1"/>
        <charset val="204"/>
      </rPr>
      <t>26</t>
    </r>
    <r>
      <rPr>
        <sz val="33"/>
        <rFont val="Times New Roman"/>
        <family val="1"/>
        <charset val="204"/>
      </rPr>
      <t xml:space="preserve">
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u/>
        <sz val="33"/>
        <rFont val="Times New Roman"/>
        <family val="1"/>
        <charset val="204"/>
      </rPr>
      <t>02</t>
    </r>
    <r>
      <rPr>
        <sz val="33"/>
        <rFont val="Times New Roman"/>
        <family val="1"/>
        <charset val="204"/>
      </rPr>
      <t xml:space="preserve">
10</t>
    </r>
  </si>
  <si>
    <r>
      <rPr>
        <u/>
        <sz val="33"/>
        <rFont val="Times New Roman"/>
        <family val="1"/>
        <charset val="204"/>
      </rPr>
      <t>31</t>
    </r>
    <r>
      <rPr>
        <sz val="33"/>
        <rFont val="Times New Roman"/>
        <family val="1"/>
        <charset val="204"/>
      </rPr>
      <t xml:space="preserve">
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u/>
        <sz val="33"/>
        <rFont val="Times New Roman"/>
        <family val="1"/>
        <charset val="204"/>
      </rPr>
      <t>06</t>
    </r>
    <r>
      <rPr>
        <sz val="33"/>
        <rFont val="Times New Roman"/>
        <family val="1"/>
        <charset val="204"/>
      </rPr>
      <t xml:space="preserve">
11</t>
    </r>
  </si>
  <si>
    <r>
      <rPr>
        <u/>
        <sz val="33"/>
        <rFont val="Times New Roman"/>
        <family val="1"/>
        <charset val="204"/>
      </rPr>
      <t>28</t>
    </r>
    <r>
      <rPr>
        <sz val="33"/>
        <rFont val="Times New Roman"/>
        <family val="1"/>
        <charset val="204"/>
      </rPr>
      <t xml:space="preserve">
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u/>
        <sz val="33"/>
        <rFont val="Times New Roman"/>
        <family val="1"/>
        <charset val="204"/>
      </rPr>
      <t>04</t>
    </r>
    <r>
      <rPr>
        <sz val="33"/>
        <rFont val="Times New Roman"/>
        <family val="1"/>
        <charset val="204"/>
      </rPr>
      <t xml:space="preserve">
12</t>
    </r>
  </si>
  <si>
    <r>
      <rPr>
        <u/>
        <sz val="33"/>
        <rFont val="Times New Roman"/>
        <family val="1"/>
        <charset val="204"/>
      </rPr>
      <t>26</t>
    </r>
    <r>
      <rPr>
        <sz val="33"/>
        <rFont val="Times New Roman"/>
        <family val="1"/>
        <charset val="204"/>
      </rPr>
      <t xml:space="preserve">
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u/>
        <sz val="33"/>
        <rFont val="Times New Roman"/>
        <family val="1"/>
        <charset val="204"/>
      </rPr>
      <t>01</t>
    </r>
    <r>
      <rPr>
        <sz val="33"/>
        <rFont val="Times New Roman"/>
        <family val="1"/>
        <charset val="204"/>
      </rPr>
      <t xml:space="preserve">
1</t>
    </r>
  </si>
  <si>
    <r>
      <rPr>
        <u/>
        <sz val="33"/>
        <rFont val="Times New Roman"/>
        <family val="1"/>
        <charset val="204"/>
      </rPr>
      <t>30</t>
    </r>
    <r>
      <rPr>
        <sz val="33"/>
        <rFont val="Times New Roman"/>
        <family val="1"/>
        <charset val="204"/>
      </rPr>
      <t xml:space="preserve">
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u/>
        <sz val="33"/>
        <rFont val="Times New Roman"/>
        <family val="1"/>
        <charset val="204"/>
      </rPr>
      <t>05</t>
    </r>
    <r>
      <rPr>
        <sz val="33"/>
        <rFont val="Times New Roman"/>
        <family val="1"/>
        <charset val="204"/>
      </rPr>
      <t xml:space="preserve">
2</t>
    </r>
  </si>
  <si>
    <r>
      <rPr>
        <u/>
        <sz val="33"/>
        <rFont val="Times New Roman"/>
        <family val="1"/>
        <charset val="204"/>
      </rPr>
      <t>27</t>
    </r>
    <r>
      <rPr>
        <sz val="33"/>
        <rFont val="Times New Roman"/>
        <family val="1"/>
        <charset val="204"/>
      </rPr>
      <t xml:space="preserve">
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u/>
        <sz val="33"/>
        <rFont val="Times New Roman"/>
        <family val="1"/>
        <charset val="204"/>
      </rPr>
      <t>05</t>
    </r>
    <r>
      <rPr>
        <sz val="33"/>
        <rFont val="Times New Roman"/>
        <family val="1"/>
        <charset val="204"/>
      </rPr>
      <t xml:space="preserve">
3</t>
    </r>
  </si>
  <si>
    <r>
      <rPr>
        <u/>
        <sz val="33"/>
        <rFont val="Times New Roman"/>
        <family val="1"/>
        <charset val="204"/>
      </rPr>
      <t>27</t>
    </r>
    <r>
      <rPr>
        <sz val="33"/>
        <rFont val="Times New Roman"/>
        <family val="1"/>
        <charset val="204"/>
      </rPr>
      <t xml:space="preserve">
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u/>
        <sz val="33"/>
        <rFont val="Times New Roman"/>
        <family val="1"/>
        <charset val="204"/>
      </rPr>
      <t>02</t>
    </r>
    <r>
      <rPr>
        <sz val="33"/>
        <rFont val="Times New Roman"/>
        <family val="1"/>
        <charset val="204"/>
      </rPr>
      <t xml:space="preserve">
4</t>
    </r>
  </si>
  <si>
    <r>
      <rPr>
        <u/>
        <sz val="33"/>
        <rFont val="Times New Roman"/>
        <family val="1"/>
        <charset val="204"/>
      </rPr>
      <t>29</t>
    </r>
    <r>
      <rPr>
        <sz val="33"/>
        <rFont val="Times New Roman"/>
        <family val="1"/>
        <charset val="204"/>
      </rPr>
      <t xml:space="preserve">
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u/>
        <sz val="33"/>
        <rFont val="Times New Roman"/>
        <family val="1"/>
        <charset val="204"/>
      </rPr>
      <t>04</t>
    </r>
    <r>
      <rPr>
        <sz val="33"/>
        <rFont val="Times New Roman"/>
        <family val="1"/>
        <charset val="204"/>
      </rPr>
      <t xml:space="preserve">
6</t>
    </r>
  </si>
  <si>
    <r>
      <rPr>
        <u/>
        <sz val="33"/>
        <rFont val="Times New Roman"/>
        <family val="1"/>
        <charset val="204"/>
      </rPr>
      <t>26</t>
    </r>
    <r>
      <rPr>
        <sz val="33"/>
        <rFont val="Times New Roman"/>
        <family val="1"/>
        <charset val="204"/>
      </rPr>
      <t xml:space="preserve">
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u/>
        <sz val="33"/>
        <rFont val="Times New Roman"/>
        <family val="1"/>
        <charset val="204"/>
      </rPr>
      <t>02</t>
    </r>
    <r>
      <rPr>
        <sz val="33"/>
        <rFont val="Times New Roman"/>
        <family val="1"/>
        <charset val="204"/>
      </rPr>
      <t xml:space="preserve">
7</t>
    </r>
  </si>
  <si>
    <r>
      <rPr>
        <u/>
        <sz val="33"/>
        <rFont val="Times New Roman"/>
        <family val="1"/>
        <charset val="204"/>
      </rPr>
      <t>31</t>
    </r>
    <r>
      <rPr>
        <sz val="33"/>
        <rFont val="Times New Roman"/>
        <family val="1"/>
        <charset val="204"/>
      </rPr>
      <t xml:space="preserve">
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u/>
        <sz val="33"/>
        <rFont val="Times New Roman"/>
        <family val="1"/>
        <charset val="204"/>
      </rPr>
      <t>06</t>
    </r>
    <r>
      <rPr>
        <sz val="33"/>
        <rFont val="Times New Roman"/>
        <family val="1"/>
        <charset val="204"/>
      </rPr>
      <t xml:space="preserve">
8</t>
    </r>
  </si>
  <si>
    <r>
      <rPr>
        <u/>
        <sz val="33"/>
        <rFont val="Times New Roman"/>
        <family val="1"/>
        <charset val="204"/>
      </rPr>
      <t>28</t>
    </r>
    <r>
      <rPr>
        <sz val="33"/>
        <rFont val="Times New Roman"/>
        <family val="1"/>
        <charset val="204"/>
      </rPr>
      <t xml:space="preserve">
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u/>
        <sz val="33"/>
        <rFont val="Times New Roman"/>
        <family val="1"/>
        <charset val="204"/>
      </rPr>
      <t>03</t>
    </r>
    <r>
      <rPr>
        <sz val="33"/>
        <rFont val="Times New Roman"/>
        <family val="1"/>
        <charset val="204"/>
      </rPr>
      <t xml:space="preserve">
9</t>
    </r>
  </si>
  <si>
    <r>
      <t xml:space="preserve">56 </t>
    </r>
    <r>
      <rPr>
        <vertAlign val="superscript"/>
        <sz val="33"/>
        <rFont val="Times New Roman"/>
        <family val="1"/>
        <charset val="204"/>
      </rPr>
      <t>1</t>
    </r>
  </si>
  <si>
    <r>
      <t xml:space="preserve">52 </t>
    </r>
    <r>
      <rPr>
        <vertAlign val="superscript"/>
        <sz val="33"/>
        <rFont val="Times New Roman"/>
        <family val="1"/>
        <charset val="204"/>
      </rPr>
      <t>1</t>
    </r>
  </si>
  <si>
    <r>
      <t xml:space="preserve">204 </t>
    </r>
    <r>
      <rPr>
        <vertAlign val="superscript"/>
        <sz val="33"/>
        <rFont val="Times New Roman"/>
        <family val="1"/>
        <charset val="204"/>
      </rPr>
      <t>1</t>
    </r>
  </si>
  <si>
    <t>Председатель научно-методического совета по образованию</t>
  </si>
  <si>
    <t>Разработан в качестве примера реализации образовательного стандарта по специальности  6-05-1033-01  "Предупреждение и ликвидация чрезвычайных ситуаций"</t>
  </si>
  <si>
    <t>Применять знание естественнонаучных дисциплин для решения прикладных задач в области пожарной и промышленной безопасности</t>
  </si>
  <si>
    <t>Планировать мероприятия в области защиты населения и территорий от чрезвычайных ситуаций и гражданской обороны на местном уровне и осуществлять государственный надзор в области защиты населения и территорий от чрезвычайных ситуаций и гражданской обороны</t>
  </si>
  <si>
    <t>Отработка навыков применения различных видов оружия</t>
  </si>
  <si>
    <t>1 семестр</t>
  </si>
  <si>
    <t>2 семестр</t>
  </si>
  <si>
    <t>3 семестр</t>
  </si>
  <si>
    <t>4 семестр</t>
  </si>
  <si>
    <t>5 семестр</t>
  </si>
  <si>
    <t>6 семестр</t>
  </si>
  <si>
    <t>7 семестр</t>
  </si>
  <si>
    <t>8 семестр</t>
  </si>
  <si>
    <t>КОМПОНЕНТ УЧРЕЖДЕНИЯ ОБРАЗОВАНИЯ</t>
  </si>
  <si>
    <t>2.4</t>
  </si>
  <si>
    <t>2.4.3</t>
  </si>
  <si>
    <t>2.6.2</t>
  </si>
  <si>
    <t>2.6.3</t>
  </si>
  <si>
    <t>2.8</t>
  </si>
  <si>
    <t>2.8.1</t>
  </si>
  <si>
    <t>2.9</t>
  </si>
  <si>
    <t>2.9.1</t>
  </si>
  <si>
    <t>2.9.3</t>
  </si>
  <si>
    <r>
      <t xml:space="preserve">3 </t>
    </r>
    <r>
      <rPr>
        <vertAlign val="superscript"/>
        <sz val="50"/>
        <rFont val="Times New Roman"/>
        <family val="1"/>
        <charset val="204"/>
      </rPr>
      <t>13</t>
    </r>
  </si>
  <si>
    <t>Осуществлять коммуникации на иностранном языке для решения задач межличностного и межкультурного взаимодействия</t>
  </si>
  <si>
    <r>
      <rPr>
        <vertAlign val="superscript"/>
        <sz val="50"/>
        <rFont val="Times New Roman"/>
        <family val="1"/>
        <charset val="204"/>
      </rPr>
      <t>9</t>
    </r>
    <r>
      <rPr>
        <sz val="50"/>
        <rFont val="Times New Roman"/>
        <family val="1"/>
        <charset val="204"/>
      </rPr>
      <t>- при составлении учебного плана учреждения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образования, дисциплины по выбору или факультативной дисциплины</t>
    </r>
  </si>
  <si>
    <t>УК-14</t>
  </si>
  <si>
    <t>Обладать способностью формулировать собственные мировозренческие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</si>
  <si>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 xml:space="preserve">Великая Отечественная война советского народа 
(в контексте Второй мировой войны) </t>
  </si>
  <si>
    <r>
      <rPr>
        <vertAlign val="superscript"/>
        <sz val="50"/>
        <rFont val="Times New Roman"/>
        <family val="1"/>
        <charset val="204"/>
      </rPr>
      <t>13</t>
    </r>
    <r>
      <rPr>
        <sz val="50"/>
        <rFont val="Times New Roman"/>
        <family val="1"/>
        <charset val="204"/>
      </rPr>
      <t xml:space="preserve"> - практика в должности младшего медицинского работника может быть реализована в 3 и (или) 4 семестре (в зависимости от пропускной способности учреждений здравохранения).</t>
    </r>
  </si>
  <si>
    <t xml:space="preserve"> 2.1.1</t>
  </si>
  <si>
    <t xml:space="preserve"> 2.1.2</t>
  </si>
  <si>
    <t>УК-6, БПК-3</t>
  </si>
  <si>
    <t>2.9.2</t>
  </si>
  <si>
    <t>1.2, 2.4.1, 2.4.3</t>
  </si>
  <si>
    <t>УК-7, БПК-2</t>
  </si>
  <si>
    <t>Организовывать служебную деятельность в соответствии с требованиями нормативных правовых актов, регламентирующих деятельность органов и подразделений по чрезвычайным ситуациям</t>
  </si>
  <si>
    <t xml:space="preserve">Осуществлять государственный надзор в области обеспечения пожарной безопасности, производство дознания по уголовным делам, по делам об административных правонарушениях в соответствии с актами законодательства </t>
  </si>
  <si>
    <t>1.2, 2.4.2</t>
  </si>
  <si>
    <t>СК-2, УК-5</t>
  </si>
  <si>
    <t>1.3, 2.6.3, 2.8.1</t>
  </si>
  <si>
    <t>УК-15</t>
  </si>
  <si>
    <t>СК-4,5</t>
  </si>
  <si>
    <t xml:space="preserve">Проводить мероприятия, направленные на обучение населения в сфере предупреждения и ликвидации чрезвычайных ситуаций природного и техногенного характера </t>
  </si>
  <si>
    <r>
      <rPr>
        <vertAlign val="superscript"/>
        <sz val="50"/>
        <rFont val="Times New Roman"/>
        <family val="1"/>
        <charset val="204"/>
      </rPr>
      <t xml:space="preserve">7 </t>
    </r>
    <r>
      <rPr>
        <sz val="50"/>
        <rFont val="Times New Roman"/>
        <family val="1"/>
        <charset val="204"/>
      </rPr>
      <t>- с присвоением разряда по рабочей профессии "Спасатель-пожарный 7 разряда";</t>
    </r>
  </si>
  <si>
    <t>СК-1, 3
УК-6,11</t>
  </si>
  <si>
    <t>2.2, 2.4.1, 2.4.3, 2.7.1</t>
  </si>
  <si>
    <t>2.3, 2.6.3, 2.8.1</t>
  </si>
  <si>
    <t>Знать правила эксплуатации, технического обслуживания, ремонта и уметь работать с пожарно аварийно-спасательной техникой, инструментом, оборудованием, средствами связи и оповещения</t>
  </si>
  <si>
    <t>1.5, 2.5.3</t>
  </si>
  <si>
    <t xml:space="preserve"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 использовать выявленные закономерности в процессе формирования гражданской идентичности.    
</t>
  </si>
  <si>
    <t xml:space="preserve">Обладать современной культурой мышления, гуманистическим мировозрением,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позицию.                                                                                                  
</t>
  </si>
  <si>
    <t>УК-1,2,11, БПК-1</t>
  </si>
  <si>
    <t>И.В.Болотов</t>
  </si>
  <si>
    <t>Использовать основные понятия и термины специальной лексики белорусского языка в профессиональной деятельности</t>
  </si>
  <si>
    <t>2.10</t>
  </si>
  <si>
    <t>1.5, 2.4.1, 2.10</t>
  </si>
  <si>
    <t>2.10.1, 2.10.2</t>
  </si>
  <si>
    <t>2.10.1</t>
  </si>
  <si>
    <t>2.10.2</t>
  </si>
  <si>
    <t>2.10.3</t>
  </si>
  <si>
    <t>2.10.4</t>
  </si>
</sst>
</file>

<file path=xl/styles.xml><?xml version="1.0" encoding="utf-8"?>
<styleSheet xmlns="http://schemas.openxmlformats.org/spreadsheetml/2006/main">
  <numFmts count="1">
    <numFmt numFmtId="164" formatCode="0.0"/>
  </numFmts>
  <fonts count="78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Arial Cyr"/>
      <charset val="204"/>
    </font>
    <font>
      <sz val="10"/>
      <color theme="1"/>
      <name val="Arial Cyr"/>
      <charset val="204"/>
    </font>
    <font>
      <sz val="16"/>
      <color theme="1"/>
      <name val="Arial Cyr"/>
      <charset val="204"/>
    </font>
    <font>
      <sz val="20"/>
      <color theme="1"/>
      <name val="Arial Cyr"/>
      <charset val="204"/>
    </font>
    <font>
      <sz val="16"/>
      <color theme="0"/>
      <name val="Arial Cyr"/>
      <charset val="204"/>
    </font>
    <font>
      <sz val="10"/>
      <color theme="0"/>
      <name val="Arial Cyr"/>
      <charset val="204"/>
    </font>
    <font>
      <sz val="20"/>
      <color theme="0"/>
      <name val="Arial Cyr"/>
      <charset val="204"/>
    </font>
    <font>
      <sz val="24"/>
      <color theme="0"/>
      <name val="Times New Roman"/>
      <family val="1"/>
      <charset val="204"/>
    </font>
    <font>
      <sz val="16"/>
      <name val="Arial Cyr"/>
      <charset val="204"/>
    </font>
    <font>
      <sz val="20"/>
      <name val="Arial Cyr"/>
      <charset val="204"/>
    </font>
    <font>
      <sz val="10"/>
      <name val="Times New Roman"/>
      <family val="1"/>
      <charset val="204"/>
    </font>
    <font>
      <sz val="32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20"/>
      <color theme="0"/>
      <name val="Times New Roman"/>
      <family val="1"/>
      <charset val="204"/>
    </font>
    <font>
      <sz val="32"/>
      <color theme="0"/>
      <name val="Times New Roman"/>
      <family val="1"/>
      <charset val="204"/>
    </font>
    <font>
      <sz val="16"/>
      <name val="Times New Roman"/>
      <family val="1"/>
      <charset val="204"/>
    </font>
    <font>
      <sz val="20"/>
      <name val="Times New Roman"/>
      <family val="1"/>
      <charset val="204"/>
    </font>
    <font>
      <sz val="33"/>
      <name val="Times New Roman"/>
      <family val="1"/>
      <charset val="204"/>
    </font>
    <font>
      <sz val="46"/>
      <name val="Times New Roman"/>
      <family val="1"/>
      <charset val="204"/>
    </font>
    <font>
      <b/>
      <sz val="46"/>
      <name val="Times New Roman"/>
      <family val="1"/>
      <charset val="204"/>
    </font>
    <font>
      <i/>
      <sz val="46"/>
      <name val="Times New Roman"/>
      <family val="1"/>
      <charset val="204"/>
    </font>
    <font>
      <sz val="30"/>
      <name val="Times New Roman"/>
      <family val="1"/>
      <charset val="204"/>
    </font>
    <font>
      <sz val="46"/>
      <color rgb="FFFF0000"/>
      <name val="Times New Roman"/>
      <family val="1"/>
      <charset val="204"/>
    </font>
    <font>
      <b/>
      <sz val="46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sz val="32"/>
      <color rgb="FFFF0000"/>
      <name val="Times New Roman"/>
      <family val="1"/>
      <charset val="204"/>
    </font>
    <font>
      <sz val="30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24"/>
      <name val="Times New Roman"/>
      <family val="1"/>
      <charset val="204"/>
    </font>
    <font>
      <sz val="50"/>
      <color theme="0"/>
      <name val="Times New Roman"/>
      <family val="1"/>
      <charset val="204"/>
    </font>
    <font>
      <b/>
      <sz val="50"/>
      <color theme="0"/>
      <name val="Times New Roman"/>
      <family val="1"/>
      <charset val="204"/>
    </font>
    <font>
      <sz val="50"/>
      <name val="Times New Roman"/>
      <family val="1"/>
      <charset val="204"/>
    </font>
    <font>
      <b/>
      <sz val="50"/>
      <name val="Times New Roman"/>
      <family val="1"/>
      <charset val="204"/>
    </font>
    <font>
      <b/>
      <i/>
      <sz val="50"/>
      <name val="Times New Roman"/>
      <family val="1"/>
      <charset val="204"/>
    </font>
    <font>
      <sz val="50"/>
      <name val="Arial Cyr"/>
      <charset val="204"/>
    </font>
    <font>
      <sz val="50"/>
      <name val="Arial"/>
      <family val="2"/>
      <charset val="204"/>
    </font>
    <font>
      <sz val="50"/>
      <color theme="0"/>
      <name val="Arial Cyr"/>
      <charset val="204"/>
    </font>
    <font>
      <sz val="50"/>
      <color theme="1"/>
      <name val="Arial Cyr"/>
      <charset val="204"/>
    </font>
    <font>
      <i/>
      <sz val="50"/>
      <name val="Times New Roman"/>
      <family val="1"/>
      <charset val="204"/>
    </font>
    <font>
      <b/>
      <vertAlign val="superscript"/>
      <sz val="50"/>
      <name val="Times New Roman"/>
      <family val="1"/>
      <charset val="204"/>
    </font>
    <font>
      <vertAlign val="superscript"/>
      <sz val="50"/>
      <name val="Times New Roman"/>
      <family val="1"/>
      <charset val="204"/>
    </font>
    <font>
      <sz val="50"/>
      <color theme="3" tint="-0.249977111117893"/>
      <name val="Times New Roman"/>
      <family val="1"/>
      <charset val="204"/>
    </font>
    <font>
      <sz val="32"/>
      <color theme="1"/>
      <name val="Arial"/>
      <family val="2"/>
      <charset val="204"/>
    </font>
    <font>
      <sz val="32"/>
      <name val="Arial"/>
      <family val="2"/>
      <charset val="204"/>
    </font>
    <font>
      <b/>
      <sz val="32"/>
      <name val="Arial"/>
      <family val="2"/>
      <charset val="204"/>
    </font>
    <font>
      <sz val="32"/>
      <color rgb="FFFF0000"/>
      <name val="Arial"/>
      <family val="2"/>
      <charset val="204"/>
    </font>
    <font>
      <sz val="50"/>
      <color theme="1"/>
      <name val="Times New Roman"/>
      <family val="1"/>
      <charset val="204"/>
    </font>
    <font>
      <sz val="50"/>
      <color theme="3" tint="0.59999389629810485"/>
      <name val="Times New Roman"/>
      <family val="1"/>
      <charset val="204"/>
    </font>
    <font>
      <b/>
      <sz val="50"/>
      <color theme="3" tint="0.59999389629810485"/>
      <name val="Times New Roman"/>
      <family val="1"/>
      <charset val="204"/>
    </font>
    <font>
      <b/>
      <sz val="33"/>
      <name val="Times New Roman"/>
      <family val="1"/>
      <charset val="204"/>
    </font>
    <font>
      <u/>
      <sz val="33"/>
      <name val="Times New Roman"/>
      <family val="1"/>
      <charset val="204"/>
    </font>
    <font>
      <vertAlign val="superscript"/>
      <sz val="33"/>
      <name val="Times New Roman"/>
      <family val="1"/>
      <charset val="204"/>
    </font>
    <font>
      <sz val="24"/>
      <name val="Arial"/>
      <family val="2"/>
      <charset val="204"/>
    </font>
    <font>
      <sz val="10"/>
      <color theme="3" tint="0.39997558519241921"/>
      <name val="Times New Roman"/>
      <family val="1"/>
      <charset val="204"/>
    </font>
    <font>
      <sz val="24"/>
      <color theme="3" tint="0.39997558519241921"/>
      <name val="Times New Roman"/>
      <family val="1"/>
      <charset val="204"/>
    </font>
    <font>
      <sz val="32"/>
      <color theme="3" tint="0.39997558519241921"/>
      <name val="Times New Roman"/>
      <family val="1"/>
      <charset val="204"/>
    </font>
    <font>
      <sz val="46"/>
      <color theme="3" tint="0.39997558519241921"/>
      <name val="Times New Roman"/>
      <family val="1"/>
      <charset val="204"/>
    </font>
    <font>
      <b/>
      <sz val="46"/>
      <color theme="3" tint="0.39997558519241921"/>
      <name val="Times New Roman"/>
      <family val="1"/>
      <charset val="204"/>
    </font>
    <font>
      <sz val="30"/>
      <color theme="3" tint="0.39997558519241921"/>
      <name val="Times New Roman"/>
      <family val="1"/>
      <charset val="204"/>
    </font>
    <font>
      <sz val="10"/>
      <color theme="3" tint="0.39997558519241921"/>
      <name val="Arial Cyr"/>
      <charset val="204"/>
    </font>
    <font>
      <sz val="10"/>
      <color theme="9" tint="-0.249977111117893"/>
      <name val="Times New Roman"/>
      <family val="1"/>
      <charset val="204"/>
    </font>
    <font>
      <sz val="24"/>
      <color theme="9" tint="-0.249977111117893"/>
      <name val="Times New Roman"/>
      <family val="1"/>
      <charset val="204"/>
    </font>
    <font>
      <sz val="32"/>
      <color theme="9" tint="-0.249977111117893"/>
      <name val="Times New Roman"/>
      <family val="1"/>
      <charset val="204"/>
    </font>
    <font>
      <sz val="46"/>
      <color theme="9" tint="-0.249977111117893"/>
      <name val="Times New Roman"/>
      <family val="1"/>
      <charset val="204"/>
    </font>
    <font>
      <b/>
      <sz val="46"/>
      <color theme="9" tint="-0.249977111117893"/>
      <name val="Times New Roman"/>
      <family val="1"/>
      <charset val="204"/>
    </font>
    <font>
      <sz val="30"/>
      <color theme="9" tint="-0.249977111117893"/>
      <name val="Times New Roman"/>
      <family val="1"/>
      <charset val="204"/>
    </font>
    <font>
      <sz val="10"/>
      <color theme="9" tint="-0.249977111117893"/>
      <name val="Arial Cyr"/>
      <charset val="204"/>
    </font>
    <font>
      <b/>
      <sz val="44"/>
      <color theme="9" tint="-0.249977111117893"/>
      <name val="Times New Roman"/>
      <family val="1"/>
      <charset val="204"/>
    </font>
    <font>
      <b/>
      <sz val="44"/>
      <color rgb="FFFF0000"/>
      <name val="Times New Roman"/>
      <family val="1"/>
      <charset val="204"/>
    </font>
    <font>
      <b/>
      <sz val="44"/>
      <color theme="3" tint="0.39997558519241921"/>
      <name val="Times New Roman"/>
      <family val="1"/>
      <charset val="204"/>
    </font>
    <font>
      <sz val="46"/>
      <color theme="4"/>
      <name val="Times New Roman"/>
      <family val="1"/>
      <charset val="204"/>
    </font>
    <font>
      <sz val="46"/>
      <color theme="0"/>
      <name val="Times New Roman"/>
      <family val="1"/>
      <charset val="204"/>
    </font>
    <font>
      <b/>
      <sz val="46"/>
      <color theme="0"/>
      <name val="Times New Roman"/>
      <family val="1"/>
      <charset val="204"/>
    </font>
    <font>
      <u/>
      <sz val="5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60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2" fillId="0" borderId="0" xfId="0" applyFont="1" applyFill="1"/>
    <xf numFmtId="0" fontId="0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10" fillId="0" borderId="0" xfId="0" applyFont="1" applyFill="1" applyBorder="1"/>
    <xf numFmtId="0" fontId="0" fillId="0" borderId="0" xfId="0" applyFont="1" applyFill="1" applyBorder="1"/>
    <xf numFmtId="0" fontId="11" fillId="0" borderId="0" xfId="0" applyFont="1" applyFill="1" applyBorder="1"/>
    <xf numFmtId="0" fontId="14" fillId="0" borderId="0" xfId="0" applyFont="1" applyFill="1" applyBorder="1"/>
    <xf numFmtId="0" fontId="15" fillId="0" borderId="0" xfId="0" applyFont="1" applyFill="1" applyBorder="1"/>
    <xf numFmtId="0" fontId="16" fillId="0" borderId="0" xfId="0" applyFont="1" applyFill="1" applyBorder="1"/>
    <xf numFmtId="0" fontId="17" fillId="0" borderId="0" xfId="0" applyFont="1" applyFill="1" applyBorder="1"/>
    <xf numFmtId="0" fontId="9" fillId="0" borderId="0" xfId="0" applyFont="1" applyFill="1" applyBorder="1"/>
    <xf numFmtId="0" fontId="18" fillId="0" borderId="0" xfId="0" applyFont="1" applyFill="1" applyBorder="1"/>
    <xf numFmtId="0" fontId="12" fillId="0" borderId="0" xfId="0" applyFont="1" applyFill="1" applyBorder="1"/>
    <xf numFmtId="0" fontId="19" fillId="0" borderId="0" xfId="0" applyFont="1" applyFill="1" applyBorder="1"/>
    <xf numFmtId="0" fontId="13" fillId="0" borderId="0" xfId="0" applyFont="1" applyFill="1" applyBorder="1"/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0" fillId="0" borderId="2" xfId="0" applyFont="1" applyFill="1" applyBorder="1" applyAlignment="1">
      <alignment horizontal="center" vertical="center"/>
    </xf>
    <xf numFmtId="0" fontId="21" fillId="0" borderId="2" xfId="0" applyFont="1" applyFill="1" applyBorder="1"/>
    <xf numFmtId="164" fontId="21" fillId="0" borderId="2" xfId="0" applyNumberFormat="1" applyFont="1" applyFill="1" applyBorder="1"/>
    <xf numFmtId="0" fontId="32" fillId="0" borderId="0" xfId="0" applyFont="1" applyFill="1" applyBorder="1"/>
    <xf numFmtId="0" fontId="21" fillId="0" borderId="7" xfId="0" applyFont="1" applyFill="1" applyBorder="1"/>
    <xf numFmtId="164" fontId="21" fillId="0" borderId="7" xfId="0" applyNumberFormat="1" applyFont="1" applyFill="1" applyBorder="1"/>
    <xf numFmtId="164" fontId="21" fillId="0" borderId="0" xfId="0" applyNumberFormat="1" applyFont="1" applyFill="1" applyBorder="1"/>
    <xf numFmtId="0" fontId="21" fillId="0" borderId="0" xfId="0" applyFont="1" applyFill="1" applyBorder="1" applyAlignment="1">
      <alignment vertical="center" wrapText="1"/>
    </xf>
    <xf numFmtId="0" fontId="21" fillId="0" borderId="0" xfId="0" applyFont="1" applyFill="1"/>
    <xf numFmtId="0" fontId="25" fillId="0" borderId="0" xfId="0" applyFont="1" applyFill="1"/>
    <xf numFmtId="164" fontId="21" fillId="0" borderId="0" xfId="0" applyNumberFormat="1" applyFont="1" applyFill="1"/>
    <xf numFmtId="164" fontId="22" fillId="0" borderId="0" xfId="0" applyNumberFormat="1" applyFont="1" applyFill="1" applyAlignment="1">
      <alignment horizontal="center"/>
    </xf>
    <xf numFmtId="1" fontId="33" fillId="0" borderId="0" xfId="0" applyNumberFormat="1" applyFont="1" applyFill="1" applyBorder="1" applyAlignment="1">
      <alignment horizontal="center" vertical="center"/>
    </xf>
    <xf numFmtId="1" fontId="34" fillId="0" borderId="0" xfId="0" applyNumberFormat="1" applyFont="1" applyFill="1" applyBorder="1" applyAlignment="1">
      <alignment horizontal="center" vertical="center"/>
    </xf>
    <xf numFmtId="1" fontId="35" fillId="0" borderId="0" xfId="0" applyNumberFormat="1" applyFont="1" applyFill="1" applyBorder="1"/>
    <xf numFmtId="0" fontId="35" fillId="0" borderId="0" xfId="0" applyFont="1" applyFill="1" applyBorder="1" applyAlignment="1">
      <alignment horizontal="center" vertical="center"/>
    </xf>
    <xf numFmtId="1" fontId="35" fillId="0" borderId="0" xfId="0" applyNumberFormat="1" applyFont="1" applyFill="1" applyBorder="1" applyAlignment="1">
      <alignment horizontal="center" vertical="center"/>
    </xf>
    <xf numFmtId="0" fontId="35" fillId="0" borderId="0" xfId="0" applyFont="1" applyFill="1"/>
    <xf numFmtId="49" fontId="35" fillId="0" borderId="0" xfId="0" applyNumberFormat="1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49" fontId="36" fillId="0" borderId="0" xfId="0" applyNumberFormat="1" applyFont="1" applyFill="1" applyBorder="1" applyAlignment="1">
      <alignment vertical="center"/>
    </xf>
    <xf numFmtId="49" fontId="35" fillId="0" borderId="7" xfId="0" applyNumberFormat="1" applyFont="1" applyFill="1" applyBorder="1" applyAlignment="1">
      <alignment vertical="center"/>
    </xf>
    <xf numFmtId="0" fontId="35" fillId="0" borderId="0" xfId="0" applyFont="1" applyFill="1" applyAlignment="1">
      <alignment vertical="top" wrapText="1"/>
    </xf>
    <xf numFmtId="1" fontId="35" fillId="0" borderId="0" xfId="0" applyNumberFormat="1" applyFont="1" applyFill="1"/>
    <xf numFmtId="1" fontId="35" fillId="0" borderId="0" xfId="0" applyNumberFormat="1" applyFont="1" applyFill="1" applyAlignment="1">
      <alignment horizontal="left"/>
    </xf>
    <xf numFmtId="0" fontId="35" fillId="0" borderId="0" xfId="0" applyFont="1" applyFill="1" applyAlignment="1">
      <alignment horizontal="left"/>
    </xf>
    <xf numFmtId="1" fontId="35" fillId="0" borderId="0" xfId="0" applyNumberFormat="1" applyFont="1" applyFill="1" applyAlignment="1">
      <alignment horizontal="left" vertical="top" wrapText="1"/>
    </xf>
    <xf numFmtId="0" fontId="35" fillId="0" borderId="0" xfId="0" applyFont="1" applyFill="1" applyAlignment="1">
      <alignment vertical="top"/>
    </xf>
    <xf numFmtId="1" fontId="35" fillId="0" borderId="0" xfId="0" applyNumberFormat="1" applyFont="1" applyFill="1" applyBorder="1" applyAlignment="1">
      <alignment horizontal="left"/>
    </xf>
    <xf numFmtId="0" fontId="35" fillId="0" borderId="0" xfId="0" applyFont="1" applyFill="1" applyBorder="1" applyAlignment="1">
      <alignment horizontal="left"/>
    </xf>
    <xf numFmtId="0" fontId="35" fillId="0" borderId="0" xfId="0" applyFont="1" applyFill="1" applyBorder="1" applyAlignment="1">
      <alignment horizontal="left" vertical="center"/>
    </xf>
    <xf numFmtId="1" fontId="35" fillId="0" borderId="0" xfId="0" applyNumberFormat="1" applyFont="1" applyFill="1" applyBorder="1" applyAlignment="1">
      <alignment horizontal="left" vertical="center"/>
    </xf>
    <xf numFmtId="1" fontId="35" fillId="0" borderId="0" xfId="0" applyNumberFormat="1" applyFont="1" applyFill="1" applyBorder="1" applyAlignment="1">
      <alignment horizontal="center"/>
    </xf>
    <xf numFmtId="0" fontId="39" fillId="0" borderId="0" xfId="0" applyFont="1" applyFill="1" applyBorder="1" applyAlignment="1">
      <alignment horizontal="left" vertical="center"/>
    </xf>
    <xf numFmtId="0" fontId="39" fillId="0" borderId="0" xfId="0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left"/>
    </xf>
    <xf numFmtId="1" fontId="39" fillId="0" borderId="0" xfId="0" applyNumberFormat="1" applyFont="1" applyFill="1" applyBorder="1" applyAlignment="1">
      <alignment horizontal="left" vertical="center"/>
    </xf>
    <xf numFmtId="0" fontId="39" fillId="0" borderId="0" xfId="0" applyFont="1" applyFill="1" applyBorder="1" applyAlignment="1"/>
    <xf numFmtId="1" fontId="39" fillId="0" borderId="0" xfId="0" applyNumberFormat="1" applyFont="1" applyFill="1" applyBorder="1" applyAlignment="1"/>
    <xf numFmtId="1" fontId="39" fillId="0" borderId="0" xfId="0" applyNumberFormat="1" applyFont="1" applyFill="1" applyBorder="1"/>
    <xf numFmtId="1" fontId="38" fillId="0" borderId="0" xfId="0" applyNumberFormat="1" applyFont="1" applyFill="1" applyBorder="1"/>
    <xf numFmtId="0" fontId="38" fillId="0" borderId="0" xfId="0" applyFont="1" applyFill="1" applyBorder="1" applyAlignment="1">
      <alignment horizontal="left"/>
    </xf>
    <xf numFmtId="0" fontId="39" fillId="0" borderId="0" xfId="0" applyFont="1" applyFill="1" applyBorder="1"/>
    <xf numFmtId="1" fontId="33" fillId="0" borderId="0" xfId="0" applyNumberFormat="1" applyFont="1" applyFill="1" applyBorder="1" applyAlignment="1">
      <alignment vertical="top"/>
    </xf>
    <xf numFmtId="0" fontId="33" fillId="0" borderId="0" xfId="0" applyFont="1" applyFill="1" applyBorder="1" applyAlignment="1">
      <alignment horizontal="left" vertical="top"/>
    </xf>
    <xf numFmtId="1" fontId="40" fillId="0" borderId="0" xfId="0" applyNumberFormat="1" applyFont="1" applyFill="1" applyBorder="1"/>
    <xf numFmtId="0" fontId="40" fillId="0" borderId="0" xfId="0" applyFont="1" applyFill="1" applyBorder="1" applyAlignment="1">
      <alignment horizontal="left"/>
    </xf>
    <xf numFmtId="0" fontId="38" fillId="0" borderId="0" xfId="0" applyFont="1" applyFill="1"/>
    <xf numFmtId="1" fontId="38" fillId="0" borderId="0" xfId="0" applyNumberFormat="1" applyFont="1" applyFill="1"/>
    <xf numFmtId="1" fontId="41" fillId="0" borderId="0" xfId="0" applyNumberFormat="1" applyFont="1" applyFill="1"/>
    <xf numFmtId="0" fontId="41" fillId="0" borderId="0" xfId="0" applyFont="1" applyFill="1" applyAlignment="1">
      <alignment horizontal="left"/>
    </xf>
    <xf numFmtId="49" fontId="35" fillId="0" borderId="2" xfId="0" applyNumberFormat="1" applyFont="1" applyFill="1" applyBorder="1" applyAlignment="1">
      <alignment horizontal="center" vertical="center"/>
    </xf>
    <xf numFmtId="49" fontId="35" fillId="0" borderId="0" xfId="0" applyNumberFormat="1" applyFont="1" applyFill="1" applyBorder="1" applyAlignment="1">
      <alignment horizontal="center" vertical="center"/>
    </xf>
    <xf numFmtId="0" fontId="35" fillId="0" borderId="7" xfId="0" applyFont="1" applyFill="1" applyBorder="1" applyAlignment="1"/>
    <xf numFmtId="0" fontId="35" fillId="0" borderId="0" xfId="0" applyFont="1" applyFill="1" applyBorder="1" applyAlignment="1">
      <alignment vertical="top" wrapText="1"/>
    </xf>
    <xf numFmtId="0" fontId="39" fillId="0" borderId="0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 vertical="top"/>
    </xf>
    <xf numFmtId="0" fontId="40" fillId="0" borderId="0" xfId="0" applyFont="1" applyFill="1" applyBorder="1" applyAlignment="1">
      <alignment vertical="top"/>
    </xf>
    <xf numFmtId="0" fontId="40" fillId="0" borderId="0" xfId="0" applyFont="1" applyFill="1" applyBorder="1" applyAlignment="1">
      <alignment horizontal="center"/>
    </xf>
    <xf numFmtId="0" fontId="41" fillId="0" borderId="0" xfId="0" applyFont="1" applyFill="1" applyAlignment="1">
      <alignment horizontal="center"/>
    </xf>
    <xf numFmtId="1" fontId="50" fillId="0" borderId="2" xfId="0" applyNumberFormat="1" applyFont="1" applyFill="1" applyBorder="1" applyAlignment="1">
      <alignment horizontal="center" vertical="center"/>
    </xf>
    <xf numFmtId="164" fontId="50" fillId="0" borderId="2" xfId="0" applyNumberFormat="1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/>
    </xf>
    <xf numFmtId="164" fontId="47" fillId="0" borderId="2" xfId="0" applyNumberFormat="1" applyFont="1" applyFill="1" applyBorder="1" applyAlignment="1">
      <alignment horizontal="center" vertical="center"/>
    </xf>
    <xf numFmtId="1" fontId="49" fillId="0" borderId="2" xfId="0" applyNumberFormat="1" applyFont="1" applyFill="1" applyBorder="1" applyAlignment="1">
      <alignment horizontal="center" vertical="center"/>
    </xf>
    <xf numFmtId="0" fontId="49" fillId="0" borderId="2" xfId="0" applyFont="1" applyFill="1" applyBorder="1" applyAlignment="1">
      <alignment horizontal="center" vertical="center"/>
    </xf>
    <xf numFmtId="0" fontId="21" fillId="0" borderId="0" xfId="0" applyFont="1" applyFill="1" applyBorder="1"/>
    <xf numFmtId="0" fontId="21" fillId="0" borderId="0" xfId="0" applyFont="1" applyFill="1" applyBorder="1" applyAlignment="1">
      <alignment horizontal="center"/>
    </xf>
    <xf numFmtId="0" fontId="25" fillId="0" borderId="0" xfId="0" applyFont="1" applyFill="1" applyBorder="1"/>
    <xf numFmtId="0" fontId="35" fillId="0" borderId="0" xfId="0" applyFont="1" applyFill="1" applyBorder="1"/>
    <xf numFmtId="0" fontId="35" fillId="0" borderId="0" xfId="0" applyFont="1" applyFill="1" applyBorder="1" applyAlignment="1"/>
    <xf numFmtId="0" fontId="38" fillId="0" borderId="0" xfId="0" applyFont="1" applyFill="1" applyBorder="1"/>
    <xf numFmtId="0" fontId="33" fillId="0" borderId="0" xfId="0" applyFont="1" applyFill="1" applyBorder="1" applyAlignment="1">
      <alignment vertical="top"/>
    </xf>
    <xf numFmtId="0" fontId="40" fillId="0" borderId="0" xfId="0" applyFont="1" applyFill="1" applyBorder="1"/>
    <xf numFmtId="0" fontId="41" fillId="0" borderId="0" xfId="0" applyFont="1" applyFill="1"/>
    <xf numFmtId="0" fontId="35" fillId="0" borderId="0" xfId="0" applyFont="1" applyFill="1" applyBorder="1" applyAlignment="1">
      <alignment horizontal="center"/>
    </xf>
    <xf numFmtId="49" fontId="35" fillId="0" borderId="0" xfId="0" applyNumberFormat="1" applyFont="1" applyFill="1" applyBorder="1"/>
    <xf numFmtId="1" fontId="48" fillId="0" borderId="2" xfId="0" applyNumberFormat="1" applyFont="1" applyFill="1" applyBorder="1" applyAlignment="1">
      <alignment horizontal="center" vertical="center"/>
    </xf>
    <xf numFmtId="1" fontId="47" fillId="0" borderId="4" xfId="0" applyNumberFormat="1" applyFont="1" applyFill="1" applyBorder="1" applyAlignment="1">
      <alignment horizontal="center" vertical="center"/>
    </xf>
    <xf numFmtId="49" fontId="33" fillId="0" borderId="0" xfId="0" applyNumberFormat="1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 textRotation="90"/>
    </xf>
    <xf numFmtId="1" fontId="35" fillId="0" borderId="0" xfId="0" applyNumberFormat="1" applyFont="1" applyFill="1" applyBorder="1" applyAlignment="1">
      <alignment horizontal="left" vertical="center" wrapText="1"/>
    </xf>
    <xf numFmtId="0" fontId="45" fillId="0" borderId="0" xfId="0" applyFont="1" applyFill="1" applyBorder="1" applyAlignment="1">
      <alignment vertical="center"/>
    </xf>
    <xf numFmtId="1" fontId="35" fillId="0" borderId="0" xfId="0" applyNumberFormat="1" applyFont="1" applyFill="1" applyBorder="1" applyAlignment="1">
      <alignment vertical="center"/>
    </xf>
    <xf numFmtId="1" fontId="35" fillId="0" borderId="0" xfId="0" applyNumberFormat="1" applyFont="1" applyFill="1" applyBorder="1" applyAlignment="1">
      <alignment vertical="center" wrapText="1"/>
    </xf>
    <xf numFmtId="1" fontId="35" fillId="0" borderId="0" xfId="0" applyNumberFormat="1" applyFont="1" applyFill="1" applyBorder="1" applyAlignment="1">
      <alignment horizontal="left" vertical="top" wrapText="1"/>
    </xf>
    <xf numFmtId="0" fontId="36" fillId="0" borderId="0" xfId="0" applyFont="1" applyFill="1" applyAlignment="1">
      <alignment vertical="top"/>
    </xf>
    <xf numFmtId="0" fontId="35" fillId="0" borderId="0" xfId="0" applyFont="1" applyFill="1" applyAlignment="1">
      <alignment horizontal="center" vertical="top" wrapText="1"/>
    </xf>
    <xf numFmtId="0" fontId="35" fillId="0" borderId="7" xfId="0" applyFont="1" applyFill="1" applyBorder="1" applyAlignment="1">
      <alignment vertical="top" wrapText="1"/>
    </xf>
    <xf numFmtId="0" fontId="35" fillId="0" borderId="0" xfId="0" applyFont="1" applyFill="1" applyBorder="1" applyAlignment="1">
      <alignment wrapText="1"/>
    </xf>
    <xf numFmtId="1" fontId="35" fillId="0" borderId="0" xfId="0" applyNumberFormat="1" applyFont="1" applyFill="1" applyAlignment="1">
      <alignment vertical="top" wrapText="1"/>
    </xf>
    <xf numFmtId="1" fontId="35" fillId="0" borderId="0" xfId="0" applyNumberFormat="1" applyFont="1" applyFill="1" applyBorder="1" applyAlignment="1">
      <alignment vertical="top"/>
    </xf>
    <xf numFmtId="0" fontId="35" fillId="0" borderId="0" xfId="0" applyFont="1" applyFill="1" applyBorder="1" applyAlignment="1">
      <alignment vertical="top"/>
    </xf>
    <xf numFmtId="0" fontId="35" fillId="0" borderId="0" xfId="0" applyFont="1" applyFill="1" applyBorder="1" applyAlignment="1">
      <alignment horizontal="center" vertical="top"/>
    </xf>
    <xf numFmtId="1" fontId="35" fillId="0" borderId="0" xfId="0" applyNumberFormat="1" applyFont="1" applyFill="1" applyBorder="1" applyAlignment="1">
      <alignment horizontal="center" vertical="top"/>
    </xf>
    <xf numFmtId="1" fontId="35" fillId="0" borderId="0" xfId="0" applyNumberFormat="1" applyFont="1" applyFill="1" applyAlignment="1">
      <alignment horizontal="left" vertical="top"/>
    </xf>
    <xf numFmtId="0" fontId="51" fillId="0" borderId="2" xfId="0" applyFont="1" applyFill="1" applyBorder="1" applyAlignment="1">
      <alignment horizontal="center" vertical="center"/>
    </xf>
    <xf numFmtId="0" fontId="35" fillId="0" borderId="15" xfId="0" applyFont="1" applyFill="1" applyBorder="1" applyAlignment="1">
      <alignment horizontal="center" vertical="center"/>
    </xf>
    <xf numFmtId="0" fontId="35" fillId="0" borderId="17" xfId="0" applyFont="1" applyFill="1" applyBorder="1" applyAlignment="1">
      <alignment horizontal="center" vertical="center"/>
    </xf>
    <xf numFmtId="0" fontId="35" fillId="0" borderId="16" xfId="0" applyFont="1" applyFill="1" applyBorder="1" applyAlignment="1">
      <alignment horizontal="center" vertical="center"/>
    </xf>
    <xf numFmtId="0" fontId="51" fillId="0" borderId="5" xfId="0" applyFont="1" applyFill="1" applyBorder="1" applyAlignment="1">
      <alignment horizontal="center" vertical="center"/>
    </xf>
    <xf numFmtId="0" fontId="51" fillId="0" borderId="3" xfId="0" applyFont="1" applyFill="1" applyBorder="1" applyAlignment="1">
      <alignment horizontal="center" vertical="center"/>
    </xf>
    <xf numFmtId="0" fontId="47" fillId="0" borderId="18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/>
    </xf>
    <xf numFmtId="0" fontId="10" fillId="0" borderId="0" xfId="0" applyFont="1" applyFill="1"/>
    <xf numFmtId="0" fontId="11" fillId="0" borderId="0" xfId="0" applyFont="1" applyFill="1"/>
    <xf numFmtId="0" fontId="20" fillId="0" borderId="0" xfId="0" applyFont="1" applyFill="1" applyBorder="1"/>
    <xf numFmtId="0" fontId="53" fillId="0" borderId="0" xfId="0" applyFont="1" applyFill="1" applyBorder="1" applyAlignment="1"/>
    <xf numFmtId="0" fontId="20" fillId="0" borderId="0" xfId="0" applyFont="1" applyFill="1" applyAlignment="1"/>
    <xf numFmtId="0" fontId="20" fillId="0" borderId="0" xfId="0" applyFont="1" applyFill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/>
    <xf numFmtId="0" fontId="53" fillId="0" borderId="0" xfId="0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7" xfId="0" applyFont="1" applyFill="1" applyBorder="1" applyAlignment="1"/>
    <xf numFmtId="0" fontId="20" fillId="0" borderId="7" xfId="0" applyFont="1" applyFill="1" applyBorder="1"/>
    <xf numFmtId="0" fontId="20" fillId="0" borderId="0" xfId="0" applyFont="1" applyFill="1" applyBorder="1" applyAlignment="1">
      <alignment horizontal="left" vertical="top"/>
    </xf>
    <xf numFmtId="0" fontId="20" fillId="0" borderId="0" xfId="0" applyFont="1" applyFill="1" applyAlignment="1">
      <alignment vertical="top"/>
    </xf>
    <xf numFmtId="0" fontId="20" fillId="0" borderId="0" xfId="0" applyFont="1" applyFill="1" applyAlignment="1">
      <alignment horizontal="left" vertical="top"/>
    </xf>
    <xf numFmtId="0" fontId="20" fillId="0" borderId="0" xfId="0" applyFont="1" applyFill="1" applyBorder="1" applyAlignment="1">
      <alignment vertical="top"/>
    </xf>
    <xf numFmtId="0" fontId="20" fillId="0" borderId="0" xfId="0" applyFont="1" applyFill="1" applyBorder="1" applyAlignment="1">
      <alignment horizontal="left" vertical="justify" wrapText="1"/>
    </xf>
    <xf numFmtId="0" fontId="20" fillId="0" borderId="0" xfId="0" applyFont="1" applyFill="1" applyAlignment="1">
      <alignment horizontal="left" vertical="justify" wrapText="1"/>
    </xf>
    <xf numFmtId="0" fontId="53" fillId="0" borderId="0" xfId="1" applyFont="1" applyFill="1" applyBorder="1"/>
    <xf numFmtId="0" fontId="53" fillId="0" borderId="0" xfId="0" applyFont="1" applyFill="1"/>
    <xf numFmtId="0" fontId="20" fillId="0" borderId="1" xfId="0" applyFont="1" applyFill="1" applyBorder="1"/>
    <xf numFmtId="0" fontId="20" fillId="0" borderId="6" xfId="0" applyFont="1" applyFill="1" applyBorder="1" applyAlignment="1">
      <alignment vertical="center"/>
    </xf>
    <xf numFmtId="0" fontId="20" fillId="0" borderId="10" xfId="0" applyFont="1" applyFill="1" applyBorder="1"/>
    <xf numFmtId="0" fontId="20" fillId="0" borderId="3" xfId="0" applyFont="1" applyFill="1" applyBorder="1"/>
    <xf numFmtId="0" fontId="20" fillId="0" borderId="5" xfId="0" applyFont="1" applyFill="1" applyBorder="1" applyAlignment="1">
      <alignment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top"/>
    </xf>
    <xf numFmtId="0" fontId="20" fillId="0" borderId="4" xfId="0" applyFont="1" applyFill="1" applyBorder="1" applyAlignment="1">
      <alignment horizontal="center" vertical="center"/>
    </xf>
    <xf numFmtId="0" fontId="20" fillId="0" borderId="2" xfId="0" applyFont="1" applyFill="1" applyBorder="1"/>
    <xf numFmtId="0" fontId="53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/>
    </xf>
    <xf numFmtId="49" fontId="20" fillId="0" borderId="0" xfId="0" applyNumberFormat="1" applyFont="1" applyFill="1"/>
    <xf numFmtId="49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49" fontId="20" fillId="0" borderId="0" xfId="0" applyNumberFormat="1" applyFont="1" applyFill="1" applyAlignment="1">
      <alignment horizontal="center"/>
    </xf>
    <xf numFmtId="49" fontId="20" fillId="0" borderId="2" xfId="0" applyNumberFormat="1" applyFont="1" applyFill="1" applyBorder="1" applyAlignment="1">
      <alignment vertical="center"/>
    </xf>
    <xf numFmtId="49" fontId="20" fillId="0" borderId="2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/>
    </xf>
    <xf numFmtId="49" fontId="20" fillId="0" borderId="2" xfId="0" applyNumberFormat="1" applyFont="1" applyFill="1" applyBorder="1" applyAlignment="1">
      <alignment horizontal="center"/>
    </xf>
    <xf numFmtId="49" fontId="20" fillId="0" borderId="0" xfId="0" applyNumberFormat="1" applyFont="1" applyFill="1" applyBorder="1"/>
    <xf numFmtId="49" fontId="53" fillId="0" borderId="2" xfId="0" applyNumberFormat="1" applyFont="1" applyFill="1" applyBorder="1" applyAlignment="1">
      <alignment horizontal="center" vertical="center"/>
    </xf>
    <xf numFmtId="49" fontId="56" fillId="0" borderId="0" xfId="0" applyNumberFormat="1" applyFont="1" applyFill="1"/>
    <xf numFmtId="49" fontId="56" fillId="0" borderId="0" xfId="0" applyNumberFormat="1" applyFont="1" applyFill="1" applyAlignment="1">
      <alignment horizontal="center"/>
    </xf>
    <xf numFmtId="0" fontId="56" fillId="0" borderId="0" xfId="0" applyFont="1" applyFill="1"/>
    <xf numFmtId="0" fontId="56" fillId="0" borderId="0" xfId="0" applyFont="1" applyFill="1" applyAlignment="1">
      <alignment horizontal="left"/>
    </xf>
    <xf numFmtId="0" fontId="2" fillId="0" borderId="0" xfId="0" applyFont="1" applyFill="1" applyAlignment="1">
      <alignment vertical="top"/>
    </xf>
    <xf numFmtId="0" fontId="35" fillId="0" borderId="8" xfId="0" applyFont="1" applyFill="1" applyBorder="1" applyAlignment="1">
      <alignment horizontal="center" vertical="center"/>
    </xf>
    <xf numFmtId="164" fontId="22" fillId="0" borderId="0" xfId="0" applyNumberFormat="1" applyFont="1" applyFill="1" applyBorder="1"/>
    <xf numFmtId="49" fontId="35" fillId="0" borderId="4" xfId="0" applyNumberFormat="1" applyFont="1" applyFill="1" applyBorder="1" applyAlignment="1">
      <alignment horizontal="center" vertical="center"/>
    </xf>
    <xf numFmtId="0" fontId="48" fillId="0" borderId="2" xfId="0" applyFont="1" applyFill="1" applyBorder="1" applyAlignment="1">
      <alignment horizontal="center" vertical="center"/>
    </xf>
    <xf numFmtId="0" fontId="51" fillId="0" borderId="4" xfId="0" applyFont="1" applyFill="1" applyBorder="1" applyAlignment="1">
      <alignment horizontal="center" vertical="center"/>
    </xf>
    <xf numFmtId="49" fontId="47" fillId="0" borderId="4" xfId="0" applyNumberFormat="1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47" fillId="0" borderId="4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1" fontId="35" fillId="0" borderId="2" xfId="0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left" vertical="top" wrapText="1"/>
    </xf>
    <xf numFmtId="0" fontId="47" fillId="0" borderId="2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50" fillId="0" borderId="2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top" wrapText="1"/>
    </xf>
    <xf numFmtId="0" fontId="35" fillId="0" borderId="0" xfId="0" applyFont="1" applyFill="1" applyBorder="1" applyAlignment="1">
      <alignment horizontal="center" wrapText="1"/>
    </xf>
    <xf numFmtId="0" fontId="35" fillId="0" borderId="0" xfId="0" applyFont="1" applyFill="1" applyBorder="1" applyAlignment="1">
      <alignment vertical="center" wrapText="1"/>
    </xf>
    <xf numFmtId="0" fontId="47" fillId="0" borderId="3" xfId="0" applyFont="1" applyFill="1" applyBorder="1" applyAlignment="1">
      <alignment horizontal="center" vertical="center"/>
    </xf>
    <xf numFmtId="0" fontId="47" fillId="0" borderId="5" xfId="0" applyFont="1" applyFill="1" applyBorder="1" applyAlignment="1">
      <alignment horizontal="center" vertical="center"/>
    </xf>
    <xf numFmtId="1" fontId="47" fillId="0" borderId="2" xfId="0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left" vertical="top"/>
    </xf>
    <xf numFmtId="0" fontId="36" fillId="0" borderId="2" xfId="0" applyFont="1" applyFill="1" applyBorder="1" applyAlignment="1">
      <alignment horizontal="center" vertical="center"/>
    </xf>
    <xf numFmtId="0" fontId="35" fillId="0" borderId="0" xfId="0" applyFont="1" applyFill="1" applyAlignment="1">
      <alignment horizontal="left" vertical="top" wrapText="1"/>
    </xf>
    <xf numFmtId="0" fontId="35" fillId="0" borderId="0" xfId="0" applyFont="1" applyFill="1" applyAlignment="1">
      <alignment horizontal="left" vertical="top"/>
    </xf>
    <xf numFmtId="49" fontId="35" fillId="0" borderId="0" xfId="0" applyNumberFormat="1" applyFont="1" applyFill="1" applyBorder="1" applyAlignment="1">
      <alignment horizontal="center"/>
    </xf>
    <xf numFmtId="0" fontId="36" fillId="0" borderId="0" xfId="1" applyFont="1" applyFill="1" applyBorder="1"/>
    <xf numFmtId="0" fontId="35" fillId="0" borderId="3" xfId="0" applyFont="1" applyFill="1" applyBorder="1" applyAlignment="1">
      <alignment horizontal="center" vertical="center" textRotation="90"/>
    </xf>
    <xf numFmtId="0" fontId="35" fillId="0" borderId="5" xfId="0" applyFont="1" applyFill="1" applyBorder="1" applyAlignment="1">
      <alignment horizontal="center" vertical="center" textRotation="90"/>
    </xf>
    <xf numFmtId="1" fontId="35" fillId="0" borderId="2" xfId="0" applyNumberFormat="1" applyFont="1" applyFill="1" applyBorder="1" applyAlignment="1">
      <alignment horizontal="center" vertical="center" textRotation="90"/>
    </xf>
    <xf numFmtId="0" fontId="23" fillId="0" borderId="0" xfId="0" applyFont="1" applyFill="1" applyBorder="1"/>
    <xf numFmtId="164" fontId="36" fillId="0" borderId="2" xfId="0" applyNumberFormat="1" applyFont="1" applyFill="1" applyBorder="1" applyAlignment="1">
      <alignment horizontal="center" vertical="center"/>
    </xf>
    <xf numFmtId="0" fontId="22" fillId="0" borderId="0" xfId="0" applyFont="1" applyFill="1" applyBorder="1"/>
    <xf numFmtId="164" fontId="26" fillId="0" borderId="0" xfId="0" applyNumberFormat="1" applyFont="1" applyFill="1" applyBorder="1" applyAlignment="1">
      <alignment horizontal="center"/>
    </xf>
    <xf numFmtId="1" fontId="35" fillId="0" borderId="2" xfId="0" applyNumberFormat="1" applyFont="1" applyFill="1" applyBorder="1" applyAlignment="1">
      <alignment vertical="center"/>
    </xf>
    <xf numFmtId="1" fontId="47" fillId="0" borderId="2" xfId="0" applyNumberFormat="1" applyFont="1" applyFill="1" applyBorder="1" applyAlignment="1">
      <alignment vertical="center"/>
    </xf>
    <xf numFmtId="1" fontId="47" fillId="0" borderId="3" xfId="0" applyNumberFormat="1" applyFont="1" applyFill="1" applyBorder="1" applyAlignment="1">
      <alignment horizontal="center"/>
    </xf>
    <xf numFmtId="1" fontId="47" fillId="0" borderId="5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1" fillId="0" borderId="0" xfId="0" applyFont="1" applyFill="1" applyAlignment="1">
      <alignment vertical="top"/>
    </xf>
    <xf numFmtId="0" fontId="25" fillId="0" borderId="0" xfId="0" applyFont="1" applyFill="1" applyAlignment="1">
      <alignment vertical="top"/>
    </xf>
    <xf numFmtId="0" fontId="24" fillId="0" borderId="0" xfId="0" applyFont="1" applyFill="1"/>
    <xf numFmtId="0" fontId="30" fillId="0" borderId="0" xfId="0" applyFont="1" applyFill="1"/>
    <xf numFmtId="0" fontId="35" fillId="0" borderId="0" xfId="0" applyFont="1" applyFill="1" applyAlignment="1">
      <alignment horizontal="center"/>
    </xf>
    <xf numFmtId="0" fontId="35" fillId="0" borderId="0" xfId="0" applyFont="1" applyFill="1" applyBorder="1" applyAlignment="1">
      <alignment horizontal="center" vertical="top"/>
    </xf>
    <xf numFmtId="0" fontId="35" fillId="0" borderId="0" xfId="0" applyFont="1" applyFill="1" applyAlignment="1">
      <alignment horizontal="left" vertical="top"/>
    </xf>
    <xf numFmtId="0" fontId="35" fillId="0" borderId="7" xfId="0" applyFont="1" applyFill="1" applyBorder="1" applyAlignment="1">
      <alignment horizontal="center" vertical="top" wrapText="1"/>
    </xf>
    <xf numFmtId="0" fontId="35" fillId="0" borderId="0" xfId="0" applyFont="1" applyFill="1" applyAlignment="1">
      <alignment horizontal="left" vertical="top" wrapText="1"/>
    </xf>
    <xf numFmtId="0" fontId="35" fillId="0" borderId="0" xfId="0" applyFont="1" applyFill="1" applyBorder="1" applyAlignment="1">
      <alignment horizontal="left" wrapText="1"/>
    </xf>
    <xf numFmtId="0" fontId="37" fillId="2" borderId="2" xfId="0" applyFont="1" applyFill="1" applyBorder="1" applyAlignment="1">
      <alignment horizontal="center" vertical="center"/>
    </xf>
    <xf numFmtId="0" fontId="42" fillId="2" borderId="2" xfId="0" applyFont="1" applyFill="1" applyBorder="1" applyAlignment="1">
      <alignment horizontal="center" vertical="center"/>
    </xf>
    <xf numFmtId="0" fontId="42" fillId="2" borderId="3" xfId="0" applyFont="1" applyFill="1" applyBorder="1" applyAlignment="1">
      <alignment horizontal="center" vertical="center"/>
    </xf>
    <xf numFmtId="0" fontId="42" fillId="2" borderId="5" xfId="0" applyFont="1" applyFill="1" applyBorder="1" applyAlignment="1">
      <alignment horizontal="center" vertical="center"/>
    </xf>
    <xf numFmtId="164" fontId="37" fillId="2" borderId="2" xfId="0" applyNumberFormat="1" applyFont="1" applyFill="1" applyBorder="1" applyAlignment="1">
      <alignment horizontal="center" vertical="center"/>
    </xf>
    <xf numFmtId="1" fontId="37" fillId="2" borderId="2" xfId="0" applyNumberFormat="1" applyFont="1" applyFill="1" applyBorder="1" applyAlignment="1">
      <alignment horizontal="center" vertical="center"/>
    </xf>
    <xf numFmtId="49" fontId="36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10" xfId="0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164" fontId="36" fillId="2" borderId="2" xfId="0" applyNumberFormat="1" applyFont="1" applyFill="1" applyBorder="1" applyAlignment="1">
      <alignment horizontal="center" vertical="center"/>
    </xf>
    <xf numFmtId="1" fontId="36" fillId="2" borderId="2" xfId="0" applyNumberFormat="1" applyFont="1" applyFill="1" applyBorder="1" applyAlignment="1">
      <alignment horizontal="center" vertical="center"/>
    </xf>
    <xf numFmtId="0" fontId="52" fillId="2" borderId="2" xfId="0" applyFont="1" applyFill="1" applyBorder="1" applyAlignment="1">
      <alignment horizontal="center" vertical="center"/>
    </xf>
    <xf numFmtId="0" fontId="36" fillId="2" borderId="3" xfId="0" applyFont="1" applyFill="1" applyBorder="1" applyAlignment="1">
      <alignment horizontal="center" vertical="center"/>
    </xf>
    <xf numFmtId="49" fontId="37" fillId="2" borderId="2" xfId="0" applyNumberFormat="1" applyFont="1" applyFill="1" applyBorder="1" applyAlignment="1">
      <alignment horizontal="center" vertical="center"/>
    </xf>
    <xf numFmtId="0" fontId="37" fillId="2" borderId="3" xfId="0" applyFont="1" applyFill="1" applyBorder="1" applyAlignment="1">
      <alignment horizontal="center" vertical="center"/>
    </xf>
    <xf numFmtId="0" fontId="37" fillId="2" borderId="5" xfId="0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51" fillId="2" borderId="2" xfId="0" applyFont="1" applyFill="1" applyBorder="1" applyAlignment="1">
      <alignment horizontal="center" vertical="center"/>
    </xf>
    <xf numFmtId="0" fontId="35" fillId="2" borderId="3" xfId="0" applyFont="1" applyFill="1" applyBorder="1" applyAlignment="1">
      <alignment horizontal="center" vertical="center"/>
    </xf>
    <xf numFmtId="0" fontId="35" fillId="2" borderId="5" xfId="0" applyFont="1" applyFill="1" applyBorder="1" applyAlignment="1">
      <alignment horizontal="center" vertical="center"/>
    </xf>
    <xf numFmtId="1" fontId="35" fillId="2" borderId="2" xfId="0" applyNumberFormat="1" applyFont="1" applyFill="1" applyBorder="1" applyAlignment="1">
      <alignment horizontal="center" vertical="center"/>
    </xf>
    <xf numFmtId="0" fontId="35" fillId="2" borderId="16" xfId="0" applyFont="1" applyFill="1" applyBorder="1" applyAlignment="1">
      <alignment horizontal="center" vertical="center"/>
    </xf>
    <xf numFmtId="0" fontId="35" fillId="2" borderId="3" xfId="0" applyFont="1" applyFill="1" applyBorder="1" applyAlignment="1">
      <alignment horizontal="center" vertical="center" wrapText="1"/>
    </xf>
    <xf numFmtId="0" fontId="35" fillId="2" borderId="6" xfId="0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center" vertical="center"/>
    </xf>
    <xf numFmtId="0" fontId="35" fillId="2" borderId="9" xfId="0" applyFont="1" applyFill="1" applyBorder="1" applyAlignment="1">
      <alignment horizontal="center" vertical="center"/>
    </xf>
    <xf numFmtId="0" fontId="35" fillId="2" borderId="8" xfId="0" applyFont="1" applyFill="1" applyBorder="1" applyAlignment="1">
      <alignment horizontal="center" vertical="center"/>
    </xf>
    <xf numFmtId="0" fontId="47" fillId="2" borderId="4" xfId="0" applyFont="1" applyFill="1" applyBorder="1" applyAlignment="1">
      <alignment horizontal="center" vertical="center"/>
    </xf>
    <xf numFmtId="1" fontId="47" fillId="2" borderId="4" xfId="0" applyNumberFormat="1" applyFont="1" applyFill="1" applyBorder="1" applyAlignment="1">
      <alignment horizontal="center" vertical="center"/>
    </xf>
    <xf numFmtId="1" fontId="35" fillId="2" borderId="4" xfId="0" applyNumberFormat="1" applyFont="1" applyFill="1" applyBorder="1" applyAlignment="1">
      <alignment horizontal="center" vertical="center"/>
    </xf>
    <xf numFmtId="49" fontId="36" fillId="2" borderId="4" xfId="0" applyNumberFormat="1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164" fontId="36" fillId="2" borderId="4" xfId="0" applyNumberFormat="1" applyFont="1" applyFill="1" applyBorder="1" applyAlignment="1">
      <alignment horizontal="center" vertical="center"/>
    </xf>
    <xf numFmtId="1" fontId="36" fillId="2" borderId="4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vertical="justify" wrapText="1"/>
    </xf>
    <xf numFmtId="0" fontId="60" fillId="0" borderId="0" xfId="0" applyFont="1" applyFill="1" applyBorder="1"/>
    <xf numFmtId="164" fontId="61" fillId="0" borderId="0" xfId="0" applyNumberFormat="1" applyFont="1" applyFill="1" applyBorder="1" applyAlignment="1">
      <alignment horizontal="center"/>
    </xf>
    <xf numFmtId="0" fontId="60" fillId="0" borderId="0" xfId="0" applyFont="1" applyFill="1"/>
    <xf numFmtId="0" fontId="60" fillId="0" borderId="0" xfId="0" applyFont="1" applyFill="1" applyAlignment="1">
      <alignment vertical="top"/>
    </xf>
    <xf numFmtId="0" fontId="62" fillId="0" borderId="0" xfId="0" applyFont="1" applyFill="1"/>
    <xf numFmtId="0" fontId="27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164" fontId="26" fillId="0" borderId="0" xfId="0" applyNumberFormat="1" applyFont="1" applyFill="1" applyAlignment="1">
      <alignment horizontal="center"/>
    </xf>
    <xf numFmtId="164" fontId="26" fillId="0" borderId="7" xfId="0" applyNumberFormat="1" applyFont="1" applyFill="1" applyBorder="1" applyAlignment="1">
      <alignment horizontal="center"/>
    </xf>
    <xf numFmtId="0" fontId="25" fillId="0" borderId="0" xfId="0" applyFont="1" applyFill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0" xfId="0" applyFont="1" applyFill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58" fillId="0" borderId="0" xfId="0" applyFont="1" applyFill="1" applyBorder="1" applyAlignment="1">
      <alignment horizontal="center"/>
    </xf>
    <xf numFmtId="0" fontId="59" fillId="0" borderId="0" xfId="0" applyFont="1" applyFill="1" applyBorder="1" applyAlignment="1">
      <alignment horizontal="center"/>
    </xf>
    <xf numFmtId="0" fontId="60" fillId="0" borderId="0" xfId="0" applyFont="1" applyFill="1" applyBorder="1" applyAlignment="1">
      <alignment horizontal="center"/>
    </xf>
    <xf numFmtId="164" fontId="61" fillId="0" borderId="0" xfId="0" applyNumberFormat="1" applyFont="1" applyFill="1" applyAlignment="1">
      <alignment horizontal="center"/>
    </xf>
    <xf numFmtId="164" fontId="61" fillId="0" borderId="7" xfId="0" applyNumberFormat="1" applyFont="1" applyFill="1" applyBorder="1" applyAlignment="1">
      <alignment horizontal="center"/>
    </xf>
    <xf numFmtId="0" fontId="60" fillId="0" borderId="0" xfId="0" applyFont="1" applyFill="1" applyAlignment="1">
      <alignment horizontal="center"/>
    </xf>
    <xf numFmtId="0" fontId="63" fillId="0" borderId="0" xfId="0" applyFont="1" applyFill="1" applyBorder="1" applyAlignment="1">
      <alignment horizontal="center"/>
    </xf>
    <xf numFmtId="0" fontId="63" fillId="0" borderId="0" xfId="0" applyFont="1" applyFill="1" applyAlignment="1">
      <alignment horizontal="center"/>
    </xf>
    <xf numFmtId="164" fontId="26" fillId="3" borderId="0" xfId="0" applyNumberFormat="1" applyFont="1" applyFill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8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164" fontId="26" fillId="3" borderId="0" xfId="0" applyNumberFormat="1" applyFont="1" applyFill="1" applyAlignment="1">
      <alignment horizontal="center"/>
    </xf>
    <xf numFmtId="164" fontId="26" fillId="3" borderId="7" xfId="0" applyNumberFormat="1" applyFont="1" applyFill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5" fillId="3" borderId="0" xfId="0" applyFont="1" applyFill="1" applyAlignment="1">
      <alignment vertical="top"/>
    </xf>
    <xf numFmtId="0" fontId="25" fillId="3" borderId="0" xfId="0" applyFont="1" applyFill="1"/>
    <xf numFmtId="0" fontId="30" fillId="3" borderId="0" xfId="0" applyFont="1" applyFill="1"/>
    <xf numFmtId="0" fontId="25" fillId="3" borderId="0" xfId="0" applyFont="1" applyFill="1" applyBorder="1"/>
    <xf numFmtId="0" fontId="31" fillId="3" borderId="0" xfId="0" applyFont="1" applyFill="1" applyBorder="1" applyAlignment="1">
      <alignment horizontal="center"/>
    </xf>
    <xf numFmtId="0" fontId="31" fillId="3" borderId="0" xfId="0" applyFont="1" applyFill="1" applyAlignment="1">
      <alignment horizontal="center"/>
    </xf>
    <xf numFmtId="0" fontId="72" fillId="0" borderId="2" xfId="0" applyFont="1" applyFill="1" applyBorder="1" applyAlignment="1">
      <alignment horizontal="center"/>
    </xf>
    <xf numFmtId="0" fontId="73" fillId="0" borderId="2" xfId="0" applyFont="1" applyFill="1" applyBorder="1" applyAlignment="1">
      <alignment horizontal="center"/>
    </xf>
    <xf numFmtId="0" fontId="72" fillId="3" borderId="2" xfId="0" applyFont="1" applyFill="1" applyBorder="1" applyAlignment="1">
      <alignment horizontal="center"/>
    </xf>
    <xf numFmtId="0" fontId="36" fillId="0" borderId="2" xfId="0" applyFont="1" applyFill="1" applyBorder="1" applyAlignment="1">
      <alignment horizontal="center" vertical="center"/>
    </xf>
    <xf numFmtId="1" fontId="36" fillId="0" borderId="2" xfId="0" applyNumberFormat="1" applyFont="1" applyFill="1" applyBorder="1" applyAlignment="1">
      <alignment horizontal="center" vertical="center"/>
    </xf>
    <xf numFmtId="164" fontId="22" fillId="0" borderId="2" xfId="0" applyNumberFormat="1" applyFont="1" applyFill="1" applyBorder="1" applyAlignment="1">
      <alignment horizontal="center"/>
    </xf>
    <xf numFmtId="164" fontId="22" fillId="3" borderId="2" xfId="0" applyNumberFormat="1" applyFont="1" applyFill="1" applyBorder="1" applyAlignment="1">
      <alignment horizontal="center"/>
    </xf>
    <xf numFmtId="49" fontId="35" fillId="0" borderId="2" xfId="0" applyNumberFormat="1" applyFont="1" applyFill="1" applyBorder="1" applyAlignment="1">
      <alignment horizontal="center" vertical="center"/>
    </xf>
    <xf numFmtId="49" fontId="36" fillId="2" borderId="2" xfId="0" applyNumberFormat="1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1" fontId="35" fillId="0" borderId="2" xfId="0" applyNumberFormat="1" applyFont="1" applyFill="1" applyBorder="1" applyAlignment="1">
      <alignment horizontal="center" vertical="center"/>
    </xf>
    <xf numFmtId="0" fontId="21" fillId="0" borderId="20" xfId="0" applyFont="1" applyFill="1" applyBorder="1"/>
    <xf numFmtId="164" fontId="21" fillId="0" borderId="20" xfId="0" applyNumberFormat="1" applyFont="1" applyFill="1" applyBorder="1"/>
    <xf numFmtId="164" fontId="26" fillId="0" borderId="20" xfId="0" applyNumberFormat="1" applyFont="1" applyFill="1" applyBorder="1" applyAlignment="1">
      <alignment horizontal="center"/>
    </xf>
    <xf numFmtId="164" fontId="61" fillId="0" borderId="20" xfId="0" applyNumberFormat="1" applyFont="1" applyFill="1" applyBorder="1" applyAlignment="1">
      <alignment horizontal="center"/>
    </xf>
    <xf numFmtId="164" fontId="26" fillId="3" borderId="20" xfId="0" applyNumberFormat="1" applyFont="1" applyFill="1" applyBorder="1" applyAlignment="1">
      <alignment horizontal="center"/>
    </xf>
    <xf numFmtId="0" fontId="22" fillId="0" borderId="20" xfId="0" applyFont="1" applyFill="1" applyBorder="1"/>
    <xf numFmtId="0" fontId="14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164" fontId="22" fillId="0" borderId="0" xfId="0" applyNumberFormat="1" applyFont="1" applyFill="1" applyBorder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25" fillId="0" borderId="0" xfId="0" applyFont="1" applyFill="1" applyBorder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4" fontId="22" fillId="0" borderId="0" xfId="0" applyNumberFormat="1" applyFont="1" applyFill="1" applyBorder="1" applyAlignment="1">
      <alignment horizontal="center" vertical="center"/>
    </xf>
    <xf numFmtId="0" fontId="21" fillId="0" borderId="23" xfId="0" applyFont="1" applyFill="1" applyBorder="1"/>
    <xf numFmtId="164" fontId="21" fillId="0" borderId="23" xfId="0" applyNumberFormat="1" applyFont="1" applyFill="1" applyBorder="1"/>
    <xf numFmtId="164" fontId="26" fillId="0" borderId="23" xfId="0" applyNumberFormat="1" applyFont="1" applyFill="1" applyBorder="1" applyAlignment="1">
      <alignment horizontal="center"/>
    </xf>
    <xf numFmtId="164" fontId="61" fillId="0" borderId="23" xfId="0" applyNumberFormat="1" applyFont="1" applyFill="1" applyBorder="1" applyAlignment="1">
      <alignment horizontal="center"/>
    </xf>
    <xf numFmtId="164" fontId="26" fillId="3" borderId="23" xfId="0" applyNumberFormat="1" applyFont="1" applyFill="1" applyBorder="1" applyAlignment="1">
      <alignment horizontal="center"/>
    </xf>
    <xf numFmtId="0" fontId="23" fillId="0" borderId="23" xfId="0" applyFont="1" applyFill="1" applyBorder="1"/>
    <xf numFmtId="0" fontId="21" fillId="0" borderId="25" xfId="0" applyFont="1" applyFill="1" applyBorder="1"/>
    <xf numFmtId="164" fontId="21" fillId="0" borderId="25" xfId="0" applyNumberFormat="1" applyFont="1" applyFill="1" applyBorder="1"/>
    <xf numFmtId="164" fontId="26" fillId="0" borderId="25" xfId="0" applyNumberFormat="1" applyFont="1" applyFill="1" applyBorder="1" applyAlignment="1">
      <alignment horizontal="center"/>
    </xf>
    <xf numFmtId="164" fontId="61" fillId="0" borderId="25" xfId="0" applyNumberFormat="1" applyFont="1" applyFill="1" applyBorder="1" applyAlignment="1">
      <alignment horizontal="center"/>
    </xf>
    <xf numFmtId="164" fontId="26" fillId="3" borderId="25" xfId="0" applyNumberFormat="1" applyFont="1" applyFill="1" applyBorder="1" applyAlignment="1">
      <alignment horizontal="center"/>
    </xf>
    <xf numFmtId="0" fontId="22" fillId="0" borderId="25" xfId="0" applyFont="1" applyFill="1" applyBorder="1"/>
    <xf numFmtId="0" fontId="21" fillId="0" borderId="19" xfId="0" applyFont="1" applyFill="1" applyBorder="1" applyAlignment="1">
      <alignment horizontal="center"/>
    </xf>
    <xf numFmtId="0" fontId="21" fillId="0" borderId="20" xfId="0" applyFont="1" applyFill="1" applyBorder="1" applyAlignment="1">
      <alignment horizontal="center"/>
    </xf>
    <xf numFmtId="164" fontId="21" fillId="0" borderId="20" xfId="0" applyNumberFormat="1" applyFont="1" applyFill="1" applyBorder="1" applyAlignment="1">
      <alignment horizontal="center"/>
    </xf>
    <xf numFmtId="164" fontId="61" fillId="0" borderId="21" xfId="0" applyNumberFormat="1" applyFont="1" applyFill="1" applyBorder="1" applyAlignment="1">
      <alignment horizontal="center"/>
    </xf>
    <xf numFmtId="2" fontId="68" fillId="0" borderId="20" xfId="0" applyNumberFormat="1" applyFont="1" applyFill="1" applyBorder="1" applyAlignment="1">
      <alignment horizontal="center"/>
    </xf>
    <xf numFmtId="2" fontId="71" fillId="0" borderId="2" xfId="0" applyNumberFormat="1" applyFont="1" applyFill="1" applyBorder="1" applyAlignment="1">
      <alignment horizontal="center"/>
    </xf>
    <xf numFmtId="2" fontId="64" fillId="0" borderId="0" xfId="0" applyNumberFormat="1" applyFont="1" applyFill="1" applyBorder="1" applyAlignment="1">
      <alignment horizontal="center"/>
    </xf>
    <xf numFmtId="2" fontId="65" fillId="0" borderId="0" xfId="0" applyNumberFormat="1" applyFont="1" applyFill="1" applyBorder="1" applyAlignment="1">
      <alignment horizontal="center"/>
    </xf>
    <xf numFmtId="2" fontId="66" fillId="0" borderId="0" xfId="0" applyNumberFormat="1" applyFont="1" applyFill="1" applyBorder="1" applyAlignment="1">
      <alignment horizontal="center"/>
    </xf>
    <xf numFmtId="2" fontId="67" fillId="0" borderId="0" xfId="0" applyNumberFormat="1" applyFont="1" applyFill="1" applyBorder="1" applyAlignment="1">
      <alignment horizontal="center"/>
    </xf>
    <xf numFmtId="2" fontId="68" fillId="0" borderId="0" xfId="0" applyNumberFormat="1" applyFont="1" applyFill="1" applyBorder="1" applyAlignment="1">
      <alignment horizontal="center"/>
    </xf>
    <xf numFmtId="2" fontId="68" fillId="0" borderId="0" xfId="0" applyNumberFormat="1" applyFont="1" applyFill="1" applyAlignment="1">
      <alignment horizontal="center"/>
    </xf>
    <xf numFmtId="2" fontId="68" fillId="0" borderId="23" xfId="0" applyNumberFormat="1" applyFont="1" applyFill="1" applyBorder="1" applyAlignment="1">
      <alignment horizontal="center"/>
    </xf>
    <xf numFmtId="2" fontId="68" fillId="0" borderId="25" xfId="0" applyNumberFormat="1" applyFont="1" applyFill="1" applyBorder="1" applyAlignment="1">
      <alignment horizontal="center"/>
    </xf>
    <xf numFmtId="2" fontId="68" fillId="0" borderId="7" xfId="0" applyNumberFormat="1" applyFont="1" applyFill="1" applyBorder="1" applyAlignment="1">
      <alignment horizontal="center"/>
    </xf>
    <xf numFmtId="2" fontId="22" fillId="0" borderId="2" xfId="0" applyNumberFormat="1" applyFont="1" applyFill="1" applyBorder="1" applyAlignment="1">
      <alignment horizontal="center"/>
    </xf>
    <xf numFmtId="2" fontId="67" fillId="0" borderId="0" xfId="0" applyNumberFormat="1" applyFont="1" applyFill="1" applyAlignment="1">
      <alignment horizontal="center"/>
    </xf>
    <xf numFmtId="2" fontId="69" fillId="0" borderId="0" xfId="0" applyNumberFormat="1" applyFont="1" applyFill="1" applyAlignment="1">
      <alignment horizontal="center"/>
    </xf>
    <xf numFmtId="2" fontId="70" fillId="0" borderId="0" xfId="0" applyNumberFormat="1" applyFont="1" applyFill="1" applyBorder="1" applyAlignment="1">
      <alignment horizontal="center"/>
    </xf>
    <xf numFmtId="2" fontId="70" fillId="0" borderId="0" xfId="0" applyNumberFormat="1" applyFont="1" applyFill="1" applyAlignment="1">
      <alignment horizontal="center"/>
    </xf>
    <xf numFmtId="2" fontId="67" fillId="0" borderId="0" xfId="0" applyNumberFormat="1" applyFont="1" applyFill="1" applyAlignment="1">
      <alignment horizontal="center" vertical="top"/>
    </xf>
    <xf numFmtId="0" fontId="14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0" fontId="21" fillId="0" borderId="22" xfId="0" applyFont="1" applyFill="1" applyBorder="1" applyAlignment="1">
      <alignment horizontal="center"/>
    </xf>
    <xf numFmtId="0" fontId="21" fillId="0" borderId="24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164" fontId="21" fillId="0" borderId="5" xfId="0" applyNumberFormat="1" applyFont="1" applyFill="1" applyBorder="1" applyAlignment="1">
      <alignment horizontal="center"/>
    </xf>
    <xf numFmtId="0" fontId="21" fillId="0" borderId="0" xfId="0" applyFont="1" applyFill="1" applyAlignment="1">
      <alignment horizontal="center" vertical="top"/>
    </xf>
    <xf numFmtId="0" fontId="2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1" fillId="0" borderId="23" xfId="0" applyFont="1" applyFill="1" applyBorder="1" applyAlignment="1">
      <alignment horizontal="center"/>
    </xf>
    <xf numFmtId="0" fontId="21" fillId="0" borderId="25" xfId="0" applyFont="1" applyFill="1" applyBorder="1" applyAlignment="1">
      <alignment horizontal="center"/>
    </xf>
    <xf numFmtId="164" fontId="21" fillId="0" borderId="0" xfId="0" applyNumberFormat="1" applyFont="1" applyFill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25" fillId="0" borderId="0" xfId="0" applyFont="1" applyFill="1" applyAlignment="1">
      <alignment horizontal="center" vertical="top"/>
    </xf>
    <xf numFmtId="0" fontId="30" fillId="0" borderId="0" xfId="0" applyFont="1" applyFill="1" applyAlignment="1">
      <alignment horizontal="center"/>
    </xf>
    <xf numFmtId="0" fontId="33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left" vertical="center" wrapText="1"/>
    </xf>
    <xf numFmtId="0" fontId="74" fillId="0" borderId="0" xfId="0" applyFont="1" applyFill="1" applyBorder="1"/>
    <xf numFmtId="0" fontId="74" fillId="0" borderId="0" xfId="0" applyFont="1" applyFill="1" applyBorder="1" applyAlignment="1">
      <alignment horizontal="center"/>
    </xf>
    <xf numFmtId="2" fontId="74" fillId="0" borderId="0" xfId="0" applyNumberFormat="1" applyFont="1" applyFill="1" applyBorder="1" applyAlignment="1">
      <alignment horizontal="center"/>
    </xf>
    <xf numFmtId="0" fontId="74" fillId="3" borderId="0" xfId="0" applyFont="1" applyFill="1" applyBorder="1" applyAlignment="1">
      <alignment horizontal="center"/>
    </xf>
    <xf numFmtId="0" fontId="74" fillId="0" borderId="0" xfId="0" applyFont="1" applyFill="1" applyBorder="1" applyAlignment="1">
      <alignment horizontal="left" vertical="center"/>
    </xf>
    <xf numFmtId="49" fontId="35" fillId="0" borderId="6" xfId="0" applyNumberFormat="1" applyFont="1" applyFill="1" applyBorder="1" applyAlignment="1">
      <alignment vertical="center" wrapText="1"/>
    </xf>
    <xf numFmtId="0" fontId="35" fillId="0" borderId="6" xfId="0" applyFont="1" applyFill="1" applyBorder="1" applyAlignment="1">
      <alignment vertical="center" wrapText="1"/>
    </xf>
    <xf numFmtId="0" fontId="35" fillId="0" borderId="5" xfId="0" applyFont="1" applyFill="1" applyBorder="1" applyAlignment="1">
      <alignment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 wrapText="1"/>
    </xf>
    <xf numFmtId="0" fontId="75" fillId="0" borderId="0" xfId="0" applyFont="1" applyFill="1" applyBorder="1"/>
    <xf numFmtId="0" fontId="75" fillId="0" borderId="0" xfId="0" applyFont="1" applyFill="1" applyBorder="1" applyAlignment="1">
      <alignment horizontal="center"/>
    </xf>
    <xf numFmtId="164" fontId="75" fillId="0" borderId="0" xfId="0" applyNumberFormat="1" applyFont="1" applyFill="1" applyBorder="1"/>
    <xf numFmtId="2" fontId="76" fillId="0" borderId="0" xfId="0" applyNumberFormat="1" applyFont="1" applyFill="1" applyBorder="1" applyAlignment="1">
      <alignment horizontal="center"/>
    </xf>
    <xf numFmtId="164" fontId="76" fillId="0" borderId="0" xfId="0" applyNumberFormat="1" applyFont="1" applyFill="1" applyBorder="1" applyAlignment="1">
      <alignment horizontal="center"/>
    </xf>
    <xf numFmtId="164" fontId="76" fillId="3" borderId="0" xfId="0" applyNumberFormat="1" applyFont="1" applyFill="1" applyBorder="1" applyAlignment="1">
      <alignment horizontal="center"/>
    </xf>
    <xf numFmtId="0" fontId="75" fillId="0" borderId="0" xfId="0" applyFont="1" applyFill="1" applyBorder="1" applyAlignment="1">
      <alignment horizontal="left" vertical="center"/>
    </xf>
    <xf numFmtId="0" fontId="35" fillId="0" borderId="0" xfId="0" applyFont="1" applyFill="1" applyBorder="1" applyAlignment="1">
      <alignment horizontal="left" vertical="top"/>
    </xf>
    <xf numFmtId="49" fontId="36" fillId="2" borderId="2" xfId="0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top"/>
    </xf>
    <xf numFmtId="0" fontId="35" fillId="0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horizontal="center" vertical="center" wrapText="1"/>
    </xf>
    <xf numFmtId="49" fontId="35" fillId="0" borderId="2" xfId="0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left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1" fontId="35" fillId="0" borderId="2" xfId="0" applyNumberFormat="1" applyFont="1" applyFill="1" applyBorder="1" applyAlignment="1">
      <alignment horizontal="center" vertical="center"/>
    </xf>
    <xf numFmtId="0" fontId="35" fillId="0" borderId="0" xfId="0" applyFont="1" applyFill="1" applyAlignment="1">
      <alignment horizontal="left" vertical="top" wrapText="1"/>
    </xf>
    <xf numFmtId="0" fontId="35" fillId="0" borderId="0" xfId="0" applyFont="1" applyFill="1" applyBorder="1" applyAlignment="1">
      <alignment horizontal="left" vertical="top" wrapText="1"/>
    </xf>
    <xf numFmtId="0" fontId="35" fillId="0" borderId="0" xfId="0" applyFont="1" applyFill="1" applyAlignment="1">
      <alignment horizontal="left" vertical="top"/>
    </xf>
    <xf numFmtId="0" fontId="35" fillId="0" borderId="0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 textRotation="90"/>
    </xf>
    <xf numFmtId="1" fontId="35" fillId="0" borderId="3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/>
    <xf numFmtId="1" fontId="36" fillId="0" borderId="0" xfId="0" applyNumberFormat="1" applyFont="1" applyFill="1" applyBorder="1" applyAlignment="1"/>
    <xf numFmtId="0" fontId="36" fillId="0" borderId="0" xfId="0" applyFont="1" applyFill="1" applyBorder="1" applyAlignment="1">
      <alignment vertical="center"/>
    </xf>
    <xf numFmtId="1" fontId="35" fillId="0" borderId="0" xfId="0" applyNumberFormat="1" applyFont="1" applyFill="1" applyBorder="1" applyAlignment="1"/>
    <xf numFmtId="1" fontId="35" fillId="0" borderId="0" xfId="0" applyNumberFormat="1" applyFont="1" applyFill="1" applyBorder="1" applyAlignment="1">
      <alignment horizontal="center" vertical="center" wrapText="1"/>
    </xf>
    <xf numFmtId="0" fontId="77" fillId="0" borderId="0" xfId="0" applyFont="1" applyFill="1" applyBorder="1" applyAlignment="1">
      <alignment horizontal="left"/>
    </xf>
    <xf numFmtId="0" fontId="35" fillId="0" borderId="0" xfId="0" applyFont="1" applyFill="1" applyBorder="1" applyAlignment="1">
      <alignment vertical="justify" wrapText="1"/>
    </xf>
    <xf numFmtId="0" fontId="35" fillId="0" borderId="0" xfId="0" applyFont="1" applyFill="1" applyBorder="1" applyAlignment="1">
      <alignment horizontal="left" vertical="justify" wrapText="1"/>
    </xf>
    <xf numFmtId="1" fontId="35" fillId="0" borderId="0" xfId="0" applyNumberFormat="1" applyFont="1" applyFill="1" applyBorder="1" applyAlignment="1">
      <alignment horizontal="left" vertical="justify" wrapText="1"/>
    </xf>
    <xf numFmtId="0" fontId="36" fillId="0" borderId="0" xfId="0" applyFont="1" applyFill="1" applyBorder="1"/>
    <xf numFmtId="0" fontId="36" fillId="0" borderId="0" xfId="0" applyFont="1" applyFill="1" applyBorder="1" applyAlignment="1">
      <alignment horizontal="center" vertical="center"/>
    </xf>
    <xf numFmtId="1" fontId="36" fillId="0" borderId="0" xfId="0" applyNumberFormat="1" applyFont="1" applyFill="1" applyBorder="1" applyAlignment="1">
      <alignment horizontal="center" vertical="center"/>
    </xf>
    <xf numFmtId="49" fontId="36" fillId="0" borderId="0" xfId="0" applyNumberFormat="1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1" fontId="47" fillId="0" borderId="0" xfId="0" applyNumberFormat="1" applyFont="1" applyFill="1" applyBorder="1" applyAlignment="1">
      <alignment horizontal="center" vertical="center"/>
    </xf>
    <xf numFmtId="164" fontId="33" fillId="0" borderId="0" xfId="0" applyNumberFormat="1" applyFont="1" applyFill="1" applyBorder="1" applyAlignment="1">
      <alignment horizontal="center" vertical="center"/>
    </xf>
    <xf numFmtId="164" fontId="34" fillId="0" borderId="0" xfId="0" applyNumberFormat="1" applyFont="1" applyFill="1" applyBorder="1" applyAlignment="1">
      <alignment horizontal="center" vertical="center"/>
    </xf>
    <xf numFmtId="2" fontId="34" fillId="0" borderId="7" xfId="0" applyNumberFormat="1" applyFont="1" applyFill="1" applyBorder="1" applyAlignment="1">
      <alignment horizontal="center" vertical="center" wrapText="1"/>
    </xf>
    <xf numFmtId="2" fontId="34" fillId="0" borderId="0" xfId="0" applyNumberFormat="1" applyFont="1" applyFill="1" applyBorder="1" applyAlignment="1">
      <alignment horizontal="center" vertical="center" wrapText="1"/>
    </xf>
    <xf numFmtId="2" fontId="34" fillId="0" borderId="14" xfId="0" applyNumberFormat="1" applyFont="1" applyFill="1" applyBorder="1" applyAlignment="1">
      <alignment horizontal="center" vertical="center" wrapText="1"/>
    </xf>
    <xf numFmtId="0" fontId="33" fillId="0" borderId="0" xfId="0" applyFont="1" applyFill="1"/>
    <xf numFmtId="0" fontId="33" fillId="0" borderId="0" xfId="0" applyFont="1" applyFill="1" applyBorder="1"/>
    <xf numFmtId="0" fontId="33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vertical="center" wrapText="1"/>
    </xf>
    <xf numFmtId="1" fontId="33" fillId="0" borderId="0" xfId="0" applyNumberFormat="1" applyFont="1" applyFill="1" applyBorder="1" applyAlignment="1">
      <alignment vertical="center" wrapText="1"/>
    </xf>
    <xf numFmtId="1" fontId="33" fillId="0" borderId="0" xfId="0" applyNumberFormat="1" applyFont="1" applyFill="1"/>
    <xf numFmtId="0" fontId="33" fillId="0" borderId="0" xfId="0" applyFont="1" applyFill="1" applyAlignment="1">
      <alignment horizontal="left"/>
    </xf>
    <xf numFmtId="0" fontId="75" fillId="0" borderId="0" xfId="0" applyFont="1" applyFill="1"/>
    <xf numFmtId="0" fontId="75" fillId="0" borderId="0" xfId="0" applyFont="1" applyFill="1" applyAlignment="1">
      <alignment horizontal="center"/>
    </xf>
    <xf numFmtId="2" fontId="75" fillId="0" borderId="0" xfId="0" applyNumberFormat="1" applyFont="1" applyFill="1" applyAlignment="1">
      <alignment horizontal="center"/>
    </xf>
    <xf numFmtId="0" fontId="75" fillId="3" borderId="0" xfId="0" applyFont="1" applyFill="1" applyAlignment="1">
      <alignment horizontal="center"/>
    </xf>
    <xf numFmtId="0" fontId="75" fillId="0" borderId="0" xfId="0" applyFont="1" applyFill="1" applyAlignment="1">
      <alignment horizontal="left" vertical="center"/>
    </xf>
    <xf numFmtId="0" fontId="13" fillId="0" borderId="1" xfId="0" applyFont="1" applyFill="1" applyBorder="1" applyAlignment="1">
      <alignment horizontal="center" vertical="center" textRotation="90"/>
    </xf>
    <xf numFmtId="0" fontId="13" fillId="0" borderId="4" xfId="0" applyFont="1" applyFill="1" applyBorder="1" applyAlignment="1">
      <alignment horizontal="center" vertical="center" textRotation="90"/>
    </xf>
    <xf numFmtId="0" fontId="20" fillId="0" borderId="0" xfId="0" applyFont="1" applyFill="1" applyAlignment="1">
      <alignment horizontal="justify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53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49" fontId="35" fillId="0" borderId="2" xfId="0" applyNumberFormat="1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left" vertical="top"/>
    </xf>
    <xf numFmtId="0" fontId="35" fillId="0" borderId="0" xfId="0" applyFont="1" applyFill="1" applyBorder="1" applyAlignment="1">
      <alignment horizontal="left" wrapText="1"/>
    </xf>
    <xf numFmtId="0" fontId="35" fillId="2" borderId="2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left" vertical="center" wrapText="1"/>
    </xf>
    <xf numFmtId="0" fontId="47" fillId="2" borderId="3" xfId="0" applyFont="1" applyFill="1" applyBorder="1" applyAlignment="1">
      <alignment horizontal="center" vertical="center" wrapText="1"/>
    </xf>
    <xf numFmtId="0" fontId="47" fillId="2" borderId="6" xfId="0" applyFont="1" applyFill="1" applyBorder="1" applyAlignment="1">
      <alignment horizontal="center" vertical="center" wrapText="1"/>
    </xf>
    <xf numFmtId="0" fontId="47" fillId="2" borderId="5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47" fillId="0" borderId="4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left" vertical="center" wrapText="1"/>
    </xf>
    <xf numFmtId="0" fontId="35" fillId="0" borderId="6" xfId="0" applyFont="1" applyFill="1" applyBorder="1" applyAlignment="1">
      <alignment horizontal="left" vertical="center" wrapText="1"/>
    </xf>
    <xf numFmtId="0" fontId="35" fillId="0" borderId="5" xfId="0" applyFont="1" applyFill="1" applyBorder="1" applyAlignment="1">
      <alignment horizontal="left" vertical="center" wrapText="1"/>
    </xf>
    <xf numFmtId="0" fontId="47" fillId="0" borderId="3" xfId="0" applyFont="1" applyFill="1" applyBorder="1" applyAlignment="1">
      <alignment horizontal="center" vertical="center"/>
    </xf>
    <xf numFmtId="0" fontId="47" fillId="0" borderId="5" xfId="0" applyFont="1" applyFill="1" applyBorder="1" applyAlignment="1">
      <alignment horizontal="center" vertical="center"/>
    </xf>
    <xf numFmtId="1" fontId="47" fillId="0" borderId="2" xfId="0" applyNumberFormat="1" applyFont="1" applyFill="1" applyBorder="1" applyAlignment="1">
      <alignment horizontal="center" vertical="center"/>
    </xf>
    <xf numFmtId="1" fontId="35" fillId="0" borderId="2" xfId="0" applyNumberFormat="1" applyFont="1" applyFill="1" applyBorder="1" applyAlignment="1">
      <alignment horizontal="center" vertical="center"/>
    </xf>
    <xf numFmtId="0" fontId="36" fillId="2" borderId="3" xfId="0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49" fontId="36" fillId="2" borderId="2" xfId="0" applyNumberFormat="1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vertical="justify" wrapText="1"/>
    </xf>
    <xf numFmtId="0" fontId="35" fillId="2" borderId="4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1" fontId="35" fillId="0" borderId="4" xfId="0" applyNumberFormat="1" applyFont="1" applyFill="1" applyBorder="1" applyAlignment="1">
      <alignment horizontal="center" vertical="center"/>
    </xf>
    <xf numFmtId="1" fontId="35" fillId="0" borderId="9" xfId="0" applyNumberFormat="1" applyFont="1" applyFill="1" applyBorder="1" applyAlignment="1">
      <alignment horizontal="center" vertical="center"/>
    </xf>
    <xf numFmtId="0" fontId="47" fillId="0" borderId="2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2" borderId="2" xfId="0" applyFont="1" applyFill="1" applyBorder="1" applyAlignment="1">
      <alignment horizontal="center" vertical="center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12" xfId="0" applyFont="1" applyFill="1" applyBorder="1" applyAlignment="1">
      <alignment horizontal="center" vertical="center" wrapText="1"/>
    </xf>
    <xf numFmtId="0" fontId="47" fillId="0" borderId="3" xfId="0" applyFont="1" applyFill="1" applyBorder="1" applyAlignment="1">
      <alignment horizontal="center" vertical="center" wrapText="1"/>
    </xf>
    <xf numFmtId="0" fontId="47" fillId="0" borderId="6" xfId="0" applyFont="1" applyFill="1" applyBorder="1" applyAlignment="1">
      <alignment horizontal="center" vertical="center" wrapText="1"/>
    </xf>
    <xf numFmtId="0" fontId="47" fillId="0" borderId="5" xfId="0" applyFont="1" applyFill="1" applyBorder="1" applyAlignment="1">
      <alignment horizontal="center" vertical="center" wrapText="1"/>
    </xf>
    <xf numFmtId="1" fontId="35" fillId="0" borderId="3" xfId="0" applyNumberFormat="1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 wrapText="1"/>
    </xf>
    <xf numFmtId="1" fontId="35" fillId="0" borderId="2" xfId="0" applyNumberFormat="1" applyFont="1" applyFill="1" applyBorder="1" applyAlignment="1">
      <alignment horizontal="center"/>
    </xf>
    <xf numFmtId="1" fontId="36" fillId="2" borderId="2" xfId="0" applyNumberFormat="1" applyFont="1" applyFill="1" applyBorder="1" applyAlignment="1">
      <alignment horizontal="center" vertical="center"/>
    </xf>
    <xf numFmtId="1" fontId="36" fillId="2" borderId="3" xfId="0" applyNumberFormat="1" applyFont="1" applyFill="1" applyBorder="1" applyAlignment="1">
      <alignment horizontal="center" vertical="center"/>
    </xf>
    <xf numFmtId="0" fontId="35" fillId="2" borderId="3" xfId="0" applyFont="1" applyFill="1" applyBorder="1" applyAlignment="1">
      <alignment horizontal="center" vertical="center"/>
    </xf>
    <xf numFmtId="0" fontId="35" fillId="2" borderId="5" xfId="0" applyFont="1" applyFill="1" applyBorder="1" applyAlignment="1">
      <alignment horizontal="center" vertical="center"/>
    </xf>
    <xf numFmtId="0" fontId="37" fillId="2" borderId="2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1" fontId="35" fillId="0" borderId="5" xfId="0" applyNumberFormat="1" applyFont="1" applyFill="1" applyBorder="1" applyAlignment="1">
      <alignment horizontal="center" vertical="center"/>
    </xf>
    <xf numFmtId="0" fontId="37" fillId="2" borderId="2" xfId="0" applyFont="1" applyFill="1" applyBorder="1" applyAlignment="1">
      <alignment horizontal="center" vertical="center" wrapText="1"/>
    </xf>
    <xf numFmtId="0" fontId="36" fillId="0" borderId="7" xfId="1" applyFont="1" applyFill="1" applyBorder="1" applyAlignment="1">
      <alignment horizontal="center"/>
    </xf>
    <xf numFmtId="0" fontId="36" fillId="2" borderId="2" xfId="0" applyFont="1" applyFill="1" applyBorder="1" applyAlignment="1">
      <alignment horizontal="center" vertical="center" wrapText="1"/>
    </xf>
    <xf numFmtId="0" fontId="35" fillId="0" borderId="9" xfId="0" applyFont="1" applyFill="1" applyBorder="1" applyAlignment="1">
      <alignment horizontal="center" vertical="center" wrapText="1"/>
    </xf>
    <xf numFmtId="0" fontId="35" fillId="0" borderId="7" xfId="0" applyFont="1" applyFill="1" applyBorder="1" applyAlignment="1">
      <alignment horizontal="center" vertical="center" wrapText="1"/>
    </xf>
    <xf numFmtId="0" fontId="35" fillId="0" borderId="8" xfId="0" applyFont="1" applyFill="1" applyBorder="1" applyAlignment="1">
      <alignment horizontal="center" vertical="center" wrapText="1"/>
    </xf>
    <xf numFmtId="164" fontId="35" fillId="0" borderId="2" xfId="0" applyNumberFormat="1" applyFont="1" applyFill="1" applyBorder="1" applyAlignment="1">
      <alignment horizontal="center" vertical="center"/>
    </xf>
    <xf numFmtId="0" fontId="50" fillId="0" borderId="2" xfId="0" applyFont="1" applyFill="1" applyBorder="1" applyAlignment="1">
      <alignment horizontal="center" vertical="center"/>
    </xf>
    <xf numFmtId="0" fontId="47" fillId="0" borderId="2" xfId="0" applyFont="1" applyFill="1" applyBorder="1" applyAlignment="1">
      <alignment horizontal="center" vertical="center"/>
    </xf>
    <xf numFmtId="0" fontId="35" fillId="0" borderId="10" xfId="0" applyFont="1" applyFill="1" applyBorder="1" applyAlignment="1">
      <alignment horizontal="left" vertical="center" wrapText="1"/>
    </xf>
    <xf numFmtId="0" fontId="35" fillId="0" borderId="11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horizontal="left" vertical="center" wrapText="1"/>
    </xf>
    <xf numFmtId="0" fontId="35" fillId="0" borderId="9" xfId="0" applyFont="1" applyFill="1" applyBorder="1" applyAlignment="1">
      <alignment horizontal="left" vertical="center" wrapText="1"/>
    </xf>
    <xf numFmtId="0" fontId="35" fillId="0" borderId="7" xfId="0" applyFont="1" applyFill="1" applyBorder="1" applyAlignment="1">
      <alignment horizontal="left" vertical="center" wrapText="1"/>
    </xf>
    <xf numFmtId="0" fontId="35" fillId="0" borderId="8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 textRotation="90"/>
    </xf>
    <xf numFmtId="0" fontId="35" fillId="0" borderId="2" xfId="0" applyFont="1" applyFill="1" applyBorder="1" applyAlignment="1">
      <alignment horizontal="center" vertical="center" textRotation="90"/>
    </xf>
    <xf numFmtId="1" fontId="37" fillId="2" borderId="2" xfId="0" applyNumberFormat="1" applyFont="1" applyFill="1" applyBorder="1" applyAlignment="1">
      <alignment horizontal="center" vertical="center"/>
    </xf>
    <xf numFmtId="1" fontId="37" fillId="2" borderId="3" xfId="0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 wrapText="1"/>
    </xf>
    <xf numFmtId="1" fontId="35" fillId="0" borderId="0" xfId="0" applyNumberFormat="1" applyFont="1" applyFill="1" applyBorder="1" applyAlignment="1">
      <alignment horizontal="center" vertical="center" textRotation="90"/>
    </xf>
    <xf numFmtId="0" fontId="35" fillId="0" borderId="0" xfId="0" applyFont="1" applyFill="1" applyBorder="1" applyAlignment="1">
      <alignment horizontal="center"/>
    </xf>
    <xf numFmtId="0" fontId="42" fillId="2" borderId="2" xfId="0" applyFont="1" applyFill="1" applyBorder="1" applyAlignment="1">
      <alignment horizontal="center" vertical="center"/>
    </xf>
    <xf numFmtId="1" fontId="36" fillId="0" borderId="2" xfId="0" applyNumberFormat="1" applyFont="1" applyFill="1" applyBorder="1" applyAlignment="1">
      <alignment horizontal="center" vertical="center" textRotation="90" wrapText="1"/>
    </xf>
    <xf numFmtId="1" fontId="36" fillId="0" borderId="3" xfId="0" applyNumberFormat="1" applyFont="1" applyFill="1" applyBorder="1" applyAlignment="1">
      <alignment horizontal="center" vertical="center" textRotation="90" wrapText="1"/>
    </xf>
    <xf numFmtId="0" fontId="36" fillId="0" borderId="3" xfId="0" applyFont="1" applyFill="1" applyBorder="1" applyAlignment="1">
      <alignment horizontal="center" vertical="center"/>
    </xf>
    <xf numFmtId="0" fontId="36" fillId="0" borderId="6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1" fontId="36" fillId="2" borderId="5" xfId="0" applyNumberFormat="1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horizontal="center" vertical="center" textRotation="90"/>
    </xf>
    <xf numFmtId="14" fontId="35" fillId="0" borderId="2" xfId="0" applyNumberFormat="1" applyFont="1" applyFill="1" applyBorder="1" applyAlignment="1">
      <alignment horizontal="left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35" fillId="0" borderId="6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  <xf numFmtId="0" fontId="36" fillId="2" borderId="3" xfId="0" applyFont="1" applyFill="1" applyBorder="1" applyAlignment="1">
      <alignment horizontal="center" vertical="center" wrapText="1"/>
    </xf>
    <xf numFmtId="0" fontId="36" fillId="2" borderId="6" xfId="0" applyFont="1" applyFill="1" applyBorder="1" applyAlignment="1">
      <alignment horizontal="center" vertical="center" wrapText="1"/>
    </xf>
    <xf numFmtId="0" fontId="36" fillId="2" borderId="5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left" vertical="center" wrapText="1"/>
    </xf>
    <xf numFmtId="0" fontId="35" fillId="0" borderId="10" xfId="0" applyFont="1" applyFill="1" applyBorder="1" applyAlignment="1">
      <alignment horizontal="center" vertical="center"/>
    </xf>
    <xf numFmtId="0" fontId="35" fillId="0" borderId="11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top" wrapText="1"/>
    </xf>
    <xf numFmtId="0" fontId="35" fillId="0" borderId="0" xfId="0" applyFont="1" applyFill="1" applyBorder="1" applyAlignment="1">
      <alignment horizontal="center" wrapText="1"/>
    </xf>
    <xf numFmtId="0" fontId="35" fillId="0" borderId="0" xfId="0" applyFont="1" applyFill="1" applyBorder="1" applyAlignment="1">
      <alignment horizontal="center" vertical="top"/>
    </xf>
    <xf numFmtId="0" fontId="35" fillId="0" borderId="0" xfId="0" applyFont="1" applyFill="1" applyAlignment="1">
      <alignment horizontal="left"/>
    </xf>
    <xf numFmtId="0" fontId="35" fillId="0" borderId="0" xfId="0" applyFont="1" applyFill="1" applyBorder="1" applyAlignment="1">
      <alignment horizontal="left" vertical="top" wrapText="1"/>
    </xf>
    <xf numFmtId="0" fontId="35" fillId="0" borderId="0" xfId="0" applyFont="1" applyFill="1" applyAlignment="1">
      <alignment horizontal="left" vertical="top"/>
    </xf>
    <xf numFmtId="0" fontId="35" fillId="0" borderId="7" xfId="0" applyFont="1" applyFill="1" applyBorder="1" applyAlignment="1">
      <alignment horizontal="center" vertical="top" wrapText="1"/>
    </xf>
    <xf numFmtId="0" fontId="35" fillId="0" borderId="0" xfId="0" applyFont="1" applyFill="1" applyAlignment="1">
      <alignment horizontal="left" vertical="top" wrapText="1"/>
    </xf>
    <xf numFmtId="0" fontId="35" fillId="0" borderId="0" xfId="0" applyFont="1" applyFill="1" applyBorder="1" applyAlignment="1">
      <alignment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0" borderId="14" xfId="0" applyFont="1" applyFill="1" applyBorder="1" applyAlignment="1">
      <alignment horizontal="left" vertical="center" wrapText="1"/>
    </xf>
    <xf numFmtId="0" fontId="35" fillId="0" borderId="6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left" vertical="top" wrapText="1"/>
    </xf>
    <xf numFmtId="0" fontId="35" fillId="0" borderId="6" xfId="0" applyFont="1" applyFill="1" applyBorder="1" applyAlignment="1">
      <alignment horizontal="left" vertical="top" wrapText="1"/>
    </xf>
    <xf numFmtId="0" fontId="35" fillId="0" borderId="5" xfId="0" applyFont="1" applyFill="1" applyBorder="1" applyAlignment="1">
      <alignment horizontal="left" vertical="top" wrapText="1"/>
    </xf>
    <xf numFmtId="0" fontId="35" fillId="0" borderId="2" xfId="0" applyFont="1" applyFill="1" applyBorder="1" applyAlignment="1">
      <alignment horizontal="left" vertical="center"/>
    </xf>
    <xf numFmtId="0" fontId="35" fillId="2" borderId="4" xfId="0" applyFont="1" applyFill="1" applyBorder="1" applyAlignment="1">
      <alignment horizontal="center" vertical="center"/>
    </xf>
    <xf numFmtId="16" fontId="47" fillId="0" borderId="2" xfId="0" applyNumberFormat="1" applyFont="1" applyFill="1" applyBorder="1" applyAlignment="1">
      <alignment horizontal="center" vertical="center" wrapText="1"/>
    </xf>
    <xf numFmtId="1" fontId="36" fillId="2" borderId="4" xfId="0" applyNumberFormat="1" applyFont="1" applyFill="1" applyBorder="1" applyAlignment="1">
      <alignment horizontal="center" vertical="center"/>
    </xf>
    <xf numFmtId="1" fontId="36" fillId="2" borderId="9" xfId="0" applyNumberFormat="1" applyFont="1" applyFill="1" applyBorder="1" applyAlignment="1">
      <alignment horizontal="center" vertical="center"/>
    </xf>
    <xf numFmtId="1" fontId="35" fillId="2" borderId="2" xfId="0" applyNumberFormat="1" applyFont="1" applyFill="1" applyBorder="1" applyAlignment="1">
      <alignment horizontal="center"/>
    </xf>
    <xf numFmtId="1" fontId="36" fillId="0" borderId="2" xfId="0" applyNumberFormat="1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1" fontId="33" fillId="0" borderId="0" xfId="0" applyNumberFormat="1" applyFont="1" applyFill="1" applyBorder="1" applyAlignment="1">
      <alignment horizontal="center" vertical="center"/>
    </xf>
    <xf numFmtId="1" fontId="35" fillId="2" borderId="3" xfId="0" applyNumberFormat="1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 vertical="center"/>
    </xf>
    <xf numFmtId="49" fontId="35" fillId="0" borderId="2" xfId="0" applyNumberFormat="1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left" vertical="center" wrapText="1"/>
    </xf>
    <xf numFmtId="16" fontId="35" fillId="0" borderId="2" xfId="0" applyNumberFormat="1" applyFont="1" applyFill="1" applyBorder="1" applyAlignment="1">
      <alignment horizontal="center" vertical="center" wrapText="1"/>
    </xf>
    <xf numFmtId="0" fontId="35" fillId="2" borderId="3" xfId="0" applyFont="1" applyFill="1" applyBorder="1" applyAlignment="1">
      <alignment horizontal="center" vertical="justify" wrapText="1"/>
    </xf>
    <xf numFmtId="0" fontId="35" fillId="2" borderId="5" xfId="0" applyFont="1" applyFill="1" applyBorder="1" applyAlignment="1">
      <alignment horizontal="center" vertical="justify" wrapText="1"/>
    </xf>
    <xf numFmtId="0" fontId="35" fillId="2" borderId="6" xfId="0" applyFont="1" applyFill="1" applyBorder="1" applyAlignment="1">
      <alignment horizontal="center" vertical="justify" wrapText="1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4F67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H31"/>
  <sheetViews>
    <sheetView showGridLines="0" view="pageBreakPreview" topLeftCell="D17" zoomScale="40" zoomScaleNormal="57" zoomScaleSheetLayoutView="40" workbookViewId="0">
      <selection activeCell="M44" sqref="M44"/>
    </sheetView>
  </sheetViews>
  <sheetFormatPr defaultColWidth="4.7109375" defaultRowHeight="25.5"/>
  <cols>
    <col min="1" max="1" width="18.7109375" style="4" customWidth="1"/>
    <col min="2" max="21" width="10.7109375" style="4" customWidth="1"/>
    <col min="22" max="37" width="10.7109375" style="4" hidden="1" customWidth="1"/>
    <col min="38" max="39" width="10.7109375" style="6" customWidth="1"/>
    <col min="40" max="44" width="10.7109375" style="4" customWidth="1"/>
    <col min="45" max="45" width="12.42578125" style="4" customWidth="1"/>
    <col min="46" max="46" width="13" style="4" customWidth="1"/>
    <col min="47" max="47" width="9.5703125" style="4" customWidth="1"/>
    <col min="48" max="73" width="10.7109375" style="4" customWidth="1"/>
    <col min="74" max="74" width="14.140625" style="4" customWidth="1"/>
    <col min="75" max="77" width="10.7109375" style="4" customWidth="1"/>
    <col min="78" max="79" width="10.7109375" style="130" customWidth="1"/>
    <col min="80" max="80" width="18.140625" style="130" customWidth="1"/>
    <col min="81" max="81" width="5.28515625" style="131" bestFit="1" customWidth="1"/>
    <col min="82" max="82" width="7.42578125" style="4" customWidth="1"/>
    <col min="83" max="83" width="12.28515625" style="4" customWidth="1"/>
    <col min="84" max="84" width="12.5703125" style="132" customWidth="1"/>
    <col min="85" max="85" width="19" style="4" customWidth="1"/>
    <col min="86" max="86" width="15.5703125" style="4" customWidth="1"/>
    <col min="87" max="87" width="35.28515625" style="132" customWidth="1"/>
    <col min="88" max="88" width="17.42578125" style="4" customWidth="1"/>
    <col min="89" max="89" width="26.140625" style="4" customWidth="1"/>
    <col min="90" max="90" width="17.140625" style="6" customWidth="1"/>
    <col min="91" max="91" width="16.5703125" style="6" customWidth="1"/>
    <col min="92" max="92" width="22.42578125" style="4" customWidth="1"/>
    <col min="93" max="93" width="17.140625" style="6" customWidth="1"/>
    <col min="94" max="94" width="16.5703125" style="6" customWidth="1"/>
    <col min="95" max="95" width="21.7109375" style="4" customWidth="1"/>
    <col min="96" max="96" width="17.140625" style="6" customWidth="1"/>
    <col min="97" max="97" width="16.5703125" style="6" customWidth="1"/>
    <col min="98" max="98" width="17" style="4" customWidth="1"/>
    <col min="99" max="99" width="17.140625" style="6" customWidth="1"/>
    <col min="100" max="100" width="16.5703125" style="6" customWidth="1"/>
    <col min="101" max="101" width="16.28515625" style="4" customWidth="1"/>
    <col min="102" max="102" width="17.140625" style="6" customWidth="1"/>
    <col min="103" max="103" width="16.5703125" style="6" customWidth="1"/>
    <col min="104" max="104" width="19.42578125" style="4" customWidth="1"/>
    <col min="105" max="105" width="17.140625" style="6" customWidth="1"/>
    <col min="106" max="106" width="16.5703125" style="6" customWidth="1"/>
    <col min="107" max="107" width="17.140625" style="4" customWidth="1"/>
    <col min="108" max="108" width="17.140625" style="6" customWidth="1"/>
    <col min="109" max="109" width="16.5703125" style="6" customWidth="1"/>
    <col min="110" max="110" width="18.28515625" style="4" customWidth="1"/>
    <col min="111" max="111" width="17.140625" style="6" customWidth="1"/>
    <col min="112" max="112" width="16.5703125" style="6" customWidth="1"/>
    <col min="113" max="16384" width="4.7109375" style="4"/>
  </cols>
  <sheetData>
    <row r="1" spans="1:112" ht="21" customHeight="1"/>
    <row r="2" spans="1:112" s="23" customFormat="1" ht="42" customHeight="1">
      <c r="A2" s="23" t="s">
        <v>71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  <c r="L2" s="134"/>
      <c r="M2" s="473" t="s">
        <v>166</v>
      </c>
      <c r="N2" s="473"/>
      <c r="O2" s="473"/>
      <c r="P2" s="473"/>
      <c r="Q2" s="473"/>
      <c r="R2" s="473"/>
      <c r="S2" s="473"/>
      <c r="T2" s="473"/>
      <c r="U2" s="473"/>
      <c r="V2" s="473"/>
      <c r="W2" s="473"/>
      <c r="X2" s="473"/>
      <c r="Y2" s="473"/>
      <c r="Z2" s="473"/>
      <c r="AA2" s="473"/>
      <c r="AB2" s="473"/>
      <c r="AC2" s="473"/>
      <c r="AD2" s="473"/>
      <c r="AE2" s="473"/>
      <c r="AF2" s="473"/>
      <c r="AG2" s="473"/>
      <c r="AH2" s="473"/>
      <c r="AI2" s="473"/>
      <c r="AJ2" s="473"/>
      <c r="AK2" s="473"/>
      <c r="AL2" s="473"/>
      <c r="AM2" s="473"/>
      <c r="AN2" s="473"/>
      <c r="AO2" s="473"/>
      <c r="AP2" s="473"/>
      <c r="AQ2" s="473"/>
      <c r="AR2" s="473"/>
      <c r="AS2" s="473"/>
      <c r="AT2" s="473"/>
      <c r="AU2" s="473"/>
      <c r="AV2" s="473"/>
      <c r="AW2" s="473"/>
      <c r="AX2" s="473"/>
      <c r="AY2" s="473"/>
      <c r="AZ2" s="473"/>
      <c r="BA2" s="473"/>
      <c r="BB2" s="473"/>
      <c r="BC2" s="473"/>
      <c r="BD2" s="473"/>
      <c r="BE2" s="473"/>
      <c r="BF2" s="473"/>
      <c r="BG2" s="473"/>
      <c r="BH2" s="473"/>
      <c r="BI2" s="473"/>
      <c r="BJ2" s="473"/>
      <c r="BK2" s="473"/>
      <c r="BL2" s="473"/>
      <c r="BM2" s="473"/>
      <c r="BN2" s="473"/>
      <c r="BO2" s="473"/>
      <c r="BP2" s="473"/>
      <c r="BQ2" s="473"/>
      <c r="BR2" s="473"/>
      <c r="BX2" s="135"/>
      <c r="BY2" s="135"/>
      <c r="BZ2" s="135"/>
      <c r="CA2" s="135"/>
      <c r="CB2" s="135"/>
      <c r="CL2" s="24"/>
      <c r="CM2" s="24"/>
      <c r="CO2" s="24"/>
      <c r="CP2" s="24"/>
      <c r="CR2" s="24"/>
      <c r="CS2" s="24"/>
      <c r="CU2" s="24"/>
      <c r="CV2" s="24"/>
      <c r="CX2" s="24"/>
      <c r="CY2" s="24"/>
      <c r="DA2" s="24"/>
      <c r="DB2" s="24"/>
      <c r="DD2" s="24"/>
      <c r="DE2" s="24"/>
      <c r="DG2" s="24"/>
      <c r="DH2" s="24"/>
    </row>
    <row r="3" spans="1:112" s="23" customFormat="1" ht="42" customHeight="1">
      <c r="A3" s="23" t="s">
        <v>196</v>
      </c>
      <c r="B3" s="133"/>
      <c r="C3" s="133"/>
      <c r="D3" s="133"/>
      <c r="E3" s="133"/>
      <c r="F3" s="133"/>
      <c r="G3" s="133"/>
      <c r="H3" s="133"/>
      <c r="I3" s="133"/>
      <c r="J3" s="133"/>
      <c r="K3" s="134"/>
      <c r="L3" s="134"/>
      <c r="M3" s="473"/>
      <c r="N3" s="473"/>
      <c r="O3" s="473"/>
      <c r="P3" s="473"/>
      <c r="Q3" s="473"/>
      <c r="R3" s="473"/>
      <c r="S3" s="473"/>
      <c r="T3" s="473"/>
      <c r="U3" s="473"/>
      <c r="V3" s="473"/>
      <c r="W3" s="473"/>
      <c r="X3" s="473"/>
      <c r="Y3" s="473"/>
      <c r="Z3" s="473"/>
      <c r="AA3" s="473"/>
      <c r="AB3" s="473"/>
      <c r="AC3" s="473"/>
      <c r="AD3" s="473"/>
      <c r="AE3" s="473"/>
      <c r="AF3" s="473"/>
      <c r="AG3" s="473"/>
      <c r="AH3" s="473"/>
      <c r="AI3" s="473"/>
      <c r="AJ3" s="473"/>
      <c r="AK3" s="473"/>
      <c r="AL3" s="473"/>
      <c r="AM3" s="473"/>
      <c r="AN3" s="473"/>
      <c r="AO3" s="473"/>
      <c r="AP3" s="473"/>
      <c r="AQ3" s="473"/>
      <c r="AR3" s="473"/>
      <c r="AS3" s="473"/>
      <c r="AT3" s="473"/>
      <c r="AU3" s="473"/>
      <c r="AV3" s="473"/>
      <c r="AW3" s="473"/>
      <c r="AX3" s="473"/>
      <c r="AY3" s="473"/>
      <c r="AZ3" s="473"/>
      <c r="BA3" s="473"/>
      <c r="BB3" s="473"/>
      <c r="BC3" s="473"/>
      <c r="BD3" s="473"/>
      <c r="BE3" s="473"/>
      <c r="BF3" s="473"/>
      <c r="BG3" s="473"/>
      <c r="BH3" s="473"/>
      <c r="BI3" s="473"/>
      <c r="BJ3" s="473"/>
      <c r="BK3" s="473"/>
      <c r="BL3" s="473"/>
      <c r="BM3" s="473"/>
      <c r="BN3" s="473"/>
      <c r="BO3" s="473"/>
      <c r="BP3" s="473"/>
      <c r="BQ3" s="473"/>
      <c r="BR3" s="473"/>
      <c r="BZ3" s="136"/>
      <c r="CA3" s="136"/>
      <c r="CB3" s="136"/>
      <c r="CL3" s="24"/>
      <c r="CM3" s="24"/>
      <c r="CO3" s="24"/>
      <c r="CP3" s="24"/>
      <c r="CR3" s="24"/>
      <c r="CS3" s="24"/>
      <c r="CU3" s="24"/>
      <c r="CV3" s="24"/>
      <c r="CX3" s="24"/>
      <c r="CY3" s="24"/>
      <c r="DA3" s="24"/>
      <c r="DB3" s="24"/>
      <c r="DD3" s="24"/>
      <c r="DE3" s="24"/>
      <c r="DG3" s="24"/>
      <c r="DH3" s="24"/>
    </row>
    <row r="4" spans="1:112" s="23" customFormat="1" ht="42" customHeight="1">
      <c r="A4" s="23" t="s">
        <v>72</v>
      </c>
      <c r="B4" s="133"/>
      <c r="C4" s="133"/>
      <c r="D4" s="133"/>
      <c r="E4" s="133"/>
      <c r="F4" s="133"/>
      <c r="G4" s="133"/>
      <c r="H4" s="133"/>
      <c r="I4" s="133"/>
      <c r="J4" s="133"/>
      <c r="K4" s="137"/>
      <c r="L4" s="137"/>
      <c r="M4" s="473"/>
      <c r="N4" s="473"/>
      <c r="O4" s="473"/>
      <c r="P4" s="473"/>
      <c r="Q4" s="473"/>
      <c r="R4" s="473"/>
      <c r="S4" s="473"/>
      <c r="T4" s="473"/>
      <c r="U4" s="473"/>
      <c r="V4" s="473"/>
      <c r="W4" s="473"/>
      <c r="X4" s="473"/>
      <c r="Y4" s="473"/>
      <c r="Z4" s="473"/>
      <c r="AA4" s="473"/>
      <c r="AB4" s="473"/>
      <c r="AC4" s="473"/>
      <c r="AD4" s="473"/>
      <c r="AE4" s="473"/>
      <c r="AF4" s="473"/>
      <c r="AG4" s="473"/>
      <c r="AH4" s="473"/>
      <c r="AI4" s="473"/>
      <c r="AJ4" s="473"/>
      <c r="AK4" s="473"/>
      <c r="AL4" s="473"/>
      <c r="AM4" s="473"/>
      <c r="AN4" s="473"/>
      <c r="AO4" s="473"/>
      <c r="AP4" s="473"/>
      <c r="AQ4" s="473"/>
      <c r="AR4" s="473"/>
      <c r="AS4" s="473"/>
      <c r="AT4" s="473"/>
      <c r="AU4" s="473"/>
      <c r="AV4" s="473"/>
      <c r="AW4" s="473"/>
      <c r="AX4" s="473"/>
      <c r="AY4" s="473"/>
      <c r="AZ4" s="473"/>
      <c r="BA4" s="473"/>
      <c r="BB4" s="473"/>
      <c r="BC4" s="473"/>
      <c r="BD4" s="473"/>
      <c r="BE4" s="473"/>
      <c r="BF4" s="473"/>
      <c r="BG4" s="473"/>
      <c r="BH4" s="473"/>
      <c r="BI4" s="473"/>
      <c r="BJ4" s="473"/>
      <c r="BK4" s="473"/>
      <c r="BL4" s="473"/>
      <c r="BM4" s="473"/>
      <c r="BN4" s="473"/>
      <c r="BO4" s="473"/>
      <c r="BP4" s="473"/>
      <c r="BQ4" s="473"/>
      <c r="BR4" s="473"/>
      <c r="BT4" s="133"/>
      <c r="BU4" s="133"/>
      <c r="BZ4" s="136"/>
      <c r="CA4" s="136"/>
      <c r="CB4" s="136"/>
      <c r="CL4" s="24"/>
      <c r="CM4" s="24"/>
      <c r="CO4" s="24"/>
      <c r="CP4" s="24"/>
      <c r="CR4" s="24"/>
      <c r="CS4" s="24"/>
      <c r="CU4" s="24"/>
      <c r="CV4" s="24"/>
      <c r="CX4" s="24"/>
      <c r="CY4" s="24"/>
      <c r="DA4" s="24"/>
      <c r="DB4" s="24"/>
      <c r="DD4" s="24"/>
      <c r="DE4" s="24"/>
      <c r="DG4" s="24"/>
      <c r="DH4" s="24"/>
    </row>
    <row r="5" spans="1:112" s="23" customFormat="1" ht="42" customHeight="1">
      <c r="A5" s="138" t="s">
        <v>73</v>
      </c>
      <c r="B5" s="133"/>
      <c r="C5" s="133"/>
      <c r="D5" s="133"/>
      <c r="E5" s="133"/>
      <c r="F5" s="133"/>
      <c r="G5" s="133"/>
      <c r="H5" s="133"/>
      <c r="I5" s="133"/>
      <c r="J5" s="139"/>
      <c r="K5" s="139"/>
      <c r="L5" s="139"/>
      <c r="M5" s="474"/>
      <c r="N5" s="474"/>
      <c r="O5" s="474"/>
      <c r="P5" s="474"/>
      <c r="Q5" s="474"/>
      <c r="R5" s="474"/>
      <c r="S5" s="474"/>
      <c r="T5" s="474"/>
      <c r="U5" s="474"/>
      <c r="V5" s="474"/>
      <c r="W5" s="474"/>
      <c r="X5" s="474"/>
      <c r="Y5" s="474"/>
      <c r="Z5" s="474"/>
      <c r="AA5" s="474"/>
      <c r="AB5" s="474"/>
      <c r="AC5" s="474"/>
      <c r="AD5" s="474"/>
      <c r="AE5" s="474"/>
      <c r="AF5" s="474"/>
      <c r="AG5" s="474"/>
      <c r="AH5" s="474"/>
      <c r="AI5" s="474"/>
      <c r="AJ5" s="474"/>
      <c r="AK5" s="474"/>
      <c r="AL5" s="474"/>
      <c r="AM5" s="474"/>
      <c r="AN5" s="474"/>
      <c r="AO5" s="474"/>
      <c r="AP5" s="474"/>
      <c r="AQ5" s="474"/>
      <c r="AR5" s="474"/>
      <c r="AS5" s="474"/>
      <c r="AT5" s="474"/>
      <c r="AU5" s="474"/>
      <c r="AV5" s="474"/>
      <c r="AW5" s="474"/>
      <c r="AX5" s="474"/>
      <c r="AY5" s="474"/>
      <c r="AZ5" s="474"/>
      <c r="BA5" s="474"/>
      <c r="BB5" s="474"/>
      <c r="BC5" s="474"/>
      <c r="BD5" s="474"/>
      <c r="BE5" s="474"/>
      <c r="BF5" s="474"/>
      <c r="BG5" s="474"/>
      <c r="BH5" s="474"/>
      <c r="BI5" s="474"/>
      <c r="BJ5" s="474"/>
      <c r="BK5" s="474"/>
      <c r="BL5" s="474"/>
      <c r="BM5" s="474"/>
      <c r="BN5" s="474"/>
      <c r="BO5" s="474"/>
      <c r="BP5" s="474"/>
      <c r="BQ5" s="474"/>
      <c r="BR5" s="474"/>
      <c r="BT5" s="133"/>
      <c r="BU5" s="133"/>
      <c r="BX5" s="140"/>
      <c r="BY5" s="140"/>
      <c r="BZ5" s="140"/>
      <c r="CA5" s="140"/>
      <c r="CB5" s="140"/>
      <c r="CL5" s="24"/>
      <c r="CM5" s="24"/>
      <c r="CO5" s="24"/>
      <c r="CP5" s="24"/>
      <c r="CR5" s="24"/>
      <c r="CS5" s="24"/>
      <c r="CU5" s="24"/>
      <c r="CV5" s="24"/>
      <c r="CX5" s="24"/>
      <c r="CY5" s="24"/>
      <c r="DA5" s="24"/>
      <c r="DB5" s="24"/>
      <c r="DD5" s="24"/>
      <c r="DE5" s="24"/>
      <c r="DG5" s="24"/>
      <c r="DH5" s="24"/>
    </row>
    <row r="6" spans="1:112" s="23" customFormat="1" ht="42" customHeight="1">
      <c r="A6" s="138"/>
      <c r="B6" s="133"/>
      <c r="C6" s="133"/>
      <c r="D6" s="133"/>
      <c r="E6" s="133"/>
      <c r="F6" s="133"/>
      <c r="G6" s="133"/>
      <c r="H6" s="133"/>
      <c r="I6" s="133"/>
      <c r="J6" s="139"/>
      <c r="K6" s="139"/>
      <c r="L6" s="139"/>
      <c r="M6" s="474" t="s">
        <v>322</v>
      </c>
      <c r="N6" s="474"/>
      <c r="O6" s="474"/>
      <c r="P6" s="474"/>
      <c r="Q6" s="474"/>
      <c r="R6" s="474"/>
      <c r="S6" s="474"/>
      <c r="T6" s="474"/>
      <c r="U6" s="474"/>
      <c r="V6" s="474"/>
      <c r="W6" s="474"/>
      <c r="X6" s="474"/>
      <c r="Y6" s="474"/>
      <c r="Z6" s="474"/>
      <c r="AA6" s="474"/>
      <c r="AB6" s="474"/>
      <c r="AC6" s="474"/>
      <c r="AD6" s="474"/>
      <c r="AE6" s="474"/>
      <c r="AF6" s="474"/>
      <c r="AG6" s="474"/>
      <c r="AH6" s="474"/>
      <c r="AI6" s="474"/>
      <c r="AJ6" s="474"/>
      <c r="AK6" s="474"/>
      <c r="AL6" s="474"/>
      <c r="AM6" s="474"/>
      <c r="AN6" s="474"/>
      <c r="AO6" s="474"/>
      <c r="AP6" s="474"/>
      <c r="AQ6" s="474"/>
      <c r="AR6" s="474"/>
      <c r="AS6" s="474"/>
      <c r="AT6" s="474"/>
      <c r="AU6" s="474"/>
      <c r="AV6" s="474"/>
      <c r="AW6" s="474"/>
      <c r="AX6" s="474"/>
      <c r="AY6" s="474"/>
      <c r="AZ6" s="474"/>
      <c r="BA6" s="474"/>
      <c r="BB6" s="474"/>
      <c r="BC6" s="474"/>
      <c r="BD6" s="474"/>
      <c r="BE6" s="474"/>
      <c r="BF6" s="474"/>
      <c r="BG6" s="474"/>
      <c r="BH6" s="474"/>
      <c r="BI6" s="474"/>
      <c r="BJ6" s="474"/>
      <c r="BK6" s="474"/>
      <c r="BL6" s="474"/>
      <c r="BM6" s="474"/>
      <c r="BN6" s="474"/>
      <c r="BO6" s="474"/>
      <c r="BP6" s="474"/>
      <c r="BQ6" s="474"/>
      <c r="BR6" s="474"/>
      <c r="BS6" s="23" t="s">
        <v>324</v>
      </c>
      <c r="BT6" s="138"/>
      <c r="BU6" s="138"/>
      <c r="BV6" s="133"/>
      <c r="BW6" s="133"/>
      <c r="BX6" s="140"/>
      <c r="BY6" s="140"/>
      <c r="BZ6" s="140"/>
      <c r="CA6" s="140"/>
      <c r="CB6" s="140"/>
      <c r="CL6" s="24"/>
      <c r="CM6" s="24"/>
      <c r="CO6" s="24"/>
      <c r="CP6" s="24"/>
      <c r="CR6" s="24"/>
      <c r="CS6" s="24"/>
      <c r="CU6" s="24"/>
      <c r="CV6" s="24"/>
      <c r="CX6" s="24"/>
      <c r="CY6" s="24"/>
      <c r="DA6" s="24"/>
      <c r="DB6" s="24"/>
      <c r="DD6" s="24"/>
      <c r="DE6" s="24"/>
      <c r="DG6" s="24"/>
      <c r="DH6" s="24"/>
    </row>
    <row r="7" spans="1:112" s="23" customFormat="1" ht="42" customHeight="1">
      <c r="A7" s="141"/>
      <c r="B7" s="142"/>
      <c r="C7" s="142"/>
      <c r="D7" s="142"/>
      <c r="E7" s="142"/>
      <c r="F7" s="23" t="s">
        <v>197</v>
      </c>
      <c r="G7" s="133"/>
      <c r="H7" s="133"/>
      <c r="I7" s="133"/>
      <c r="J7" s="139"/>
      <c r="K7" s="133"/>
      <c r="L7" s="133"/>
      <c r="M7" s="475"/>
      <c r="N7" s="475"/>
      <c r="O7" s="475"/>
      <c r="P7" s="475"/>
      <c r="Q7" s="475"/>
      <c r="R7" s="475"/>
      <c r="S7" s="475"/>
      <c r="T7" s="475"/>
      <c r="U7" s="475"/>
      <c r="V7" s="475"/>
      <c r="W7" s="475"/>
      <c r="X7" s="475"/>
      <c r="Y7" s="475"/>
      <c r="Z7" s="475"/>
      <c r="AA7" s="475"/>
      <c r="AB7" s="475"/>
      <c r="AC7" s="475"/>
      <c r="AD7" s="475"/>
      <c r="AE7" s="475"/>
      <c r="AF7" s="475"/>
      <c r="AG7" s="475"/>
      <c r="AH7" s="475"/>
      <c r="AI7" s="475"/>
      <c r="AJ7" s="475"/>
      <c r="AK7" s="475"/>
      <c r="AL7" s="475"/>
      <c r="AM7" s="475"/>
      <c r="AN7" s="475"/>
      <c r="AO7" s="475"/>
      <c r="AP7" s="475"/>
      <c r="AQ7" s="475"/>
      <c r="AR7" s="475"/>
      <c r="AS7" s="475"/>
      <c r="AT7" s="475"/>
      <c r="AU7" s="475"/>
      <c r="AV7" s="475"/>
      <c r="AW7" s="475"/>
      <c r="AX7" s="475"/>
      <c r="AY7" s="475"/>
      <c r="AZ7" s="475"/>
      <c r="BA7" s="475"/>
      <c r="BB7" s="475"/>
      <c r="BC7" s="475"/>
      <c r="BD7" s="475"/>
      <c r="BE7" s="475"/>
      <c r="BF7" s="475"/>
      <c r="BG7" s="475"/>
      <c r="BH7" s="475"/>
      <c r="BI7" s="475"/>
      <c r="BJ7" s="475"/>
      <c r="BK7" s="475"/>
      <c r="BL7" s="475"/>
      <c r="BM7" s="475"/>
      <c r="BN7" s="475"/>
      <c r="BO7" s="475"/>
      <c r="BP7" s="475"/>
      <c r="BQ7" s="475"/>
      <c r="BR7" s="475"/>
      <c r="BS7" s="133" t="s">
        <v>323</v>
      </c>
      <c r="BT7" s="143"/>
      <c r="BU7" s="143"/>
      <c r="BV7" s="133"/>
      <c r="BW7" s="133"/>
      <c r="BZ7" s="136"/>
      <c r="CA7" s="136"/>
      <c r="CB7" s="136"/>
      <c r="CL7" s="24"/>
      <c r="CM7" s="24"/>
      <c r="CO7" s="24"/>
      <c r="CP7" s="24"/>
      <c r="CR7" s="24"/>
      <c r="CS7" s="24"/>
      <c r="CU7" s="24"/>
      <c r="CV7" s="24"/>
      <c r="CX7" s="24"/>
      <c r="CY7" s="24"/>
      <c r="DA7" s="24"/>
      <c r="DB7" s="24"/>
      <c r="DD7" s="24"/>
      <c r="DE7" s="24"/>
      <c r="DG7" s="24"/>
      <c r="DH7" s="24"/>
    </row>
    <row r="8" spans="1:112" s="23" customFormat="1" ht="42" customHeight="1">
      <c r="A8" s="138"/>
      <c r="B8" s="133"/>
      <c r="C8" s="133"/>
      <c r="D8" s="133"/>
      <c r="E8" s="133"/>
      <c r="F8" s="133"/>
      <c r="G8" s="133"/>
      <c r="H8" s="133"/>
      <c r="I8" s="133"/>
      <c r="J8" s="139"/>
      <c r="K8" s="133"/>
      <c r="L8" s="133"/>
      <c r="M8" s="474" t="s">
        <v>325</v>
      </c>
      <c r="N8" s="474"/>
      <c r="O8" s="474"/>
      <c r="P8" s="474"/>
      <c r="Q8" s="474"/>
      <c r="R8" s="474"/>
      <c r="S8" s="474"/>
      <c r="T8" s="474"/>
      <c r="U8" s="474"/>
      <c r="V8" s="474"/>
      <c r="W8" s="474"/>
      <c r="X8" s="474"/>
      <c r="Y8" s="474"/>
      <c r="Z8" s="474"/>
      <c r="AA8" s="474"/>
      <c r="AB8" s="474"/>
      <c r="AC8" s="474"/>
      <c r="AD8" s="474"/>
      <c r="AE8" s="474"/>
      <c r="AF8" s="474"/>
      <c r="AG8" s="474"/>
      <c r="AH8" s="474"/>
      <c r="AI8" s="474"/>
      <c r="AJ8" s="474"/>
      <c r="AK8" s="474"/>
      <c r="AL8" s="474"/>
      <c r="AM8" s="474"/>
      <c r="AN8" s="474"/>
      <c r="AO8" s="474"/>
      <c r="AP8" s="474"/>
      <c r="AQ8" s="474"/>
      <c r="AR8" s="474"/>
      <c r="AS8" s="474"/>
      <c r="AT8" s="474"/>
      <c r="AU8" s="474"/>
      <c r="AV8" s="474"/>
      <c r="AW8" s="474"/>
      <c r="AX8" s="474"/>
      <c r="AY8" s="474"/>
      <c r="AZ8" s="474"/>
      <c r="BA8" s="474"/>
      <c r="BB8" s="474"/>
      <c r="BC8" s="474"/>
      <c r="BD8" s="474"/>
      <c r="BE8" s="474"/>
      <c r="BF8" s="474"/>
      <c r="BG8" s="474"/>
      <c r="BH8" s="474"/>
      <c r="BI8" s="474"/>
      <c r="BJ8" s="474"/>
      <c r="BK8" s="474"/>
      <c r="BL8" s="474"/>
      <c r="BM8" s="474"/>
      <c r="BN8" s="474"/>
      <c r="BO8" s="474"/>
      <c r="BP8" s="474"/>
      <c r="BQ8" s="474"/>
      <c r="BR8" s="474"/>
      <c r="BS8" s="133" t="s">
        <v>213</v>
      </c>
      <c r="BT8" s="133"/>
      <c r="BU8" s="133"/>
      <c r="BV8" s="133"/>
      <c r="BW8" s="133"/>
      <c r="BX8" s="136"/>
      <c r="BY8" s="136"/>
      <c r="BZ8" s="136"/>
      <c r="CA8" s="136"/>
      <c r="CB8" s="136"/>
      <c r="CL8" s="24"/>
      <c r="CM8" s="24"/>
      <c r="CO8" s="24"/>
      <c r="CP8" s="24"/>
      <c r="CR8" s="24"/>
      <c r="CS8" s="24"/>
      <c r="CU8" s="24"/>
      <c r="CV8" s="24"/>
      <c r="CX8" s="24"/>
      <c r="CY8" s="24"/>
      <c r="DA8" s="24"/>
      <c r="DB8" s="24"/>
      <c r="DD8" s="24"/>
      <c r="DE8" s="24"/>
      <c r="DG8" s="24"/>
      <c r="DH8" s="24"/>
    </row>
    <row r="9" spans="1:112" s="23" customFormat="1" ht="42" customHeight="1">
      <c r="A9" s="138" t="s">
        <v>331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8"/>
      <c r="M9" s="474"/>
      <c r="N9" s="474"/>
      <c r="O9" s="474"/>
      <c r="P9" s="474"/>
      <c r="Q9" s="474"/>
      <c r="R9" s="474"/>
      <c r="S9" s="474"/>
      <c r="T9" s="474"/>
      <c r="U9" s="474"/>
      <c r="V9" s="474"/>
      <c r="W9" s="474"/>
      <c r="X9" s="474"/>
      <c r="Y9" s="474"/>
      <c r="Z9" s="474"/>
      <c r="AA9" s="474"/>
      <c r="AB9" s="474"/>
      <c r="AC9" s="474"/>
      <c r="AD9" s="474"/>
      <c r="AE9" s="474"/>
      <c r="AF9" s="474"/>
      <c r="AG9" s="474"/>
      <c r="AH9" s="474"/>
      <c r="AI9" s="474"/>
      <c r="AJ9" s="474"/>
      <c r="AK9" s="474"/>
      <c r="AL9" s="474"/>
      <c r="AM9" s="474"/>
      <c r="AN9" s="474"/>
      <c r="AO9" s="474"/>
      <c r="AP9" s="474"/>
      <c r="AQ9" s="474"/>
      <c r="AR9" s="474"/>
      <c r="AS9" s="474"/>
      <c r="AT9" s="474"/>
      <c r="AU9" s="474"/>
      <c r="AV9" s="474"/>
      <c r="AW9" s="474"/>
      <c r="AX9" s="474"/>
      <c r="AY9" s="474"/>
      <c r="AZ9" s="474"/>
      <c r="BA9" s="474"/>
      <c r="BB9" s="474"/>
      <c r="BC9" s="474"/>
      <c r="BD9" s="474"/>
      <c r="BE9" s="474"/>
      <c r="BF9" s="474"/>
      <c r="BG9" s="474"/>
      <c r="BH9" s="474"/>
      <c r="BI9" s="474"/>
      <c r="BJ9" s="474"/>
      <c r="BK9" s="474"/>
      <c r="BL9" s="474"/>
      <c r="BM9" s="474"/>
      <c r="BN9" s="474"/>
      <c r="BO9" s="474"/>
      <c r="BP9" s="474"/>
      <c r="BQ9" s="474"/>
      <c r="BR9" s="474"/>
      <c r="BS9" s="133"/>
      <c r="BT9" s="133"/>
      <c r="BU9" s="133"/>
      <c r="BV9" s="133"/>
      <c r="BW9" s="133"/>
      <c r="BX9" s="138"/>
      <c r="BY9" s="135"/>
      <c r="BZ9" s="135"/>
      <c r="CA9" s="136"/>
      <c r="CB9" s="136"/>
      <c r="CL9" s="24"/>
      <c r="CM9" s="24"/>
      <c r="CO9" s="24"/>
      <c r="CP9" s="24"/>
      <c r="CR9" s="24"/>
      <c r="CS9" s="24"/>
      <c r="CU9" s="24"/>
      <c r="CV9" s="24"/>
      <c r="CX9" s="24"/>
      <c r="CY9" s="24"/>
      <c r="DA9" s="24"/>
      <c r="DB9" s="24"/>
      <c r="DD9" s="24"/>
      <c r="DE9" s="24"/>
      <c r="DG9" s="24"/>
      <c r="DH9" s="24"/>
    </row>
    <row r="10" spans="1:112" s="23" customFormat="1" ht="39" customHeight="1">
      <c r="A10" s="138"/>
      <c r="B10" s="133"/>
      <c r="C10" s="133"/>
      <c r="D10" s="133"/>
      <c r="E10" s="133"/>
      <c r="F10" s="133"/>
      <c r="G10" s="133"/>
      <c r="H10" s="133"/>
      <c r="I10" s="133"/>
      <c r="J10" s="133"/>
      <c r="K10" s="138"/>
      <c r="L10" s="138"/>
      <c r="M10" s="475"/>
      <c r="N10" s="475"/>
      <c r="O10" s="475"/>
      <c r="P10" s="475"/>
      <c r="Q10" s="475"/>
      <c r="R10" s="475"/>
      <c r="S10" s="475"/>
      <c r="T10" s="475"/>
      <c r="U10" s="475"/>
      <c r="V10" s="475"/>
      <c r="W10" s="475"/>
      <c r="X10" s="475"/>
      <c r="Y10" s="475"/>
      <c r="Z10" s="475"/>
      <c r="AA10" s="475"/>
      <c r="AB10" s="475"/>
      <c r="AC10" s="475"/>
      <c r="AD10" s="475"/>
      <c r="AE10" s="475"/>
      <c r="AF10" s="475"/>
      <c r="AG10" s="475"/>
      <c r="AH10" s="475"/>
      <c r="AI10" s="475"/>
      <c r="AJ10" s="475"/>
      <c r="AK10" s="475"/>
      <c r="AL10" s="475"/>
      <c r="AM10" s="475"/>
      <c r="AN10" s="475"/>
      <c r="AO10" s="475"/>
      <c r="AP10" s="475"/>
      <c r="AQ10" s="475"/>
      <c r="AR10" s="475"/>
      <c r="AS10" s="475"/>
      <c r="AT10" s="475"/>
      <c r="AU10" s="475"/>
      <c r="AV10" s="475"/>
      <c r="AW10" s="475"/>
      <c r="AX10" s="475"/>
      <c r="AY10" s="475"/>
      <c r="AZ10" s="475"/>
      <c r="BA10" s="475"/>
      <c r="BB10" s="475"/>
      <c r="BC10" s="475"/>
      <c r="BD10" s="475"/>
      <c r="BE10" s="475"/>
      <c r="BF10" s="475"/>
      <c r="BG10" s="475"/>
      <c r="BH10" s="475"/>
      <c r="BI10" s="475"/>
      <c r="BJ10" s="475"/>
      <c r="BK10" s="475"/>
      <c r="BL10" s="475"/>
      <c r="BM10" s="475"/>
      <c r="BN10" s="475"/>
      <c r="BO10" s="475"/>
      <c r="BP10" s="475"/>
      <c r="BQ10" s="475"/>
      <c r="BR10" s="475"/>
      <c r="BS10" s="133"/>
      <c r="BT10" s="133"/>
      <c r="BU10" s="133"/>
      <c r="BV10" s="133"/>
      <c r="BX10" s="144"/>
      <c r="BY10" s="144"/>
      <c r="BZ10" s="144"/>
      <c r="CA10" s="144"/>
      <c r="CB10" s="145"/>
      <c r="CL10" s="24"/>
      <c r="CM10" s="24"/>
      <c r="CO10" s="24"/>
      <c r="CP10" s="24"/>
      <c r="CR10" s="24"/>
      <c r="CS10" s="24"/>
      <c r="CU10" s="24"/>
      <c r="CV10" s="24"/>
      <c r="CX10" s="24"/>
      <c r="CY10" s="24"/>
      <c r="DA10" s="24"/>
      <c r="DB10" s="24"/>
      <c r="DD10" s="24"/>
      <c r="DE10" s="24"/>
      <c r="DG10" s="24"/>
      <c r="DH10" s="24"/>
    </row>
    <row r="11" spans="1:112" s="23" customFormat="1" ht="8.25" customHeight="1">
      <c r="A11" s="143"/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33"/>
      <c r="M11" s="473"/>
      <c r="N11" s="473"/>
      <c r="O11" s="473"/>
      <c r="P11" s="473"/>
      <c r="Q11" s="473"/>
      <c r="R11" s="473"/>
      <c r="S11" s="473"/>
      <c r="T11" s="473"/>
      <c r="U11" s="473"/>
      <c r="V11" s="473"/>
      <c r="W11" s="473"/>
      <c r="X11" s="473"/>
      <c r="Y11" s="473"/>
      <c r="Z11" s="473"/>
      <c r="AA11" s="473"/>
      <c r="AB11" s="473"/>
      <c r="AC11" s="473"/>
      <c r="AD11" s="473"/>
      <c r="AE11" s="473"/>
      <c r="AF11" s="473"/>
      <c r="AG11" s="473"/>
      <c r="AH11" s="473"/>
      <c r="AI11" s="473"/>
      <c r="AJ11" s="473"/>
      <c r="AK11" s="473"/>
      <c r="AL11" s="473"/>
      <c r="AM11" s="473"/>
      <c r="AN11" s="473"/>
      <c r="AO11" s="473"/>
      <c r="AP11" s="473"/>
      <c r="AQ11" s="473"/>
      <c r="AR11" s="473"/>
      <c r="AS11" s="473"/>
      <c r="AT11" s="473"/>
      <c r="AU11" s="473"/>
      <c r="AV11" s="473"/>
      <c r="AW11" s="473"/>
      <c r="AX11" s="473"/>
      <c r="AY11" s="473"/>
      <c r="AZ11" s="473"/>
      <c r="BA11" s="473"/>
      <c r="BB11" s="473"/>
      <c r="BC11" s="473"/>
      <c r="BD11" s="473"/>
      <c r="BE11" s="473"/>
      <c r="BF11" s="473"/>
      <c r="BG11" s="473"/>
      <c r="BH11" s="473"/>
      <c r="BI11" s="473"/>
      <c r="BJ11" s="473"/>
      <c r="BK11" s="473"/>
      <c r="BL11" s="473"/>
      <c r="BM11" s="473"/>
      <c r="BN11" s="473"/>
      <c r="BO11" s="133"/>
      <c r="BP11" s="143"/>
      <c r="BQ11" s="133"/>
      <c r="BR11" s="133"/>
      <c r="BS11" s="133"/>
      <c r="BT11" s="133"/>
      <c r="BU11" s="133"/>
      <c r="BV11" s="133"/>
      <c r="CB11" s="145"/>
      <c r="CL11" s="24"/>
      <c r="CM11" s="24"/>
      <c r="CO11" s="24"/>
      <c r="CP11" s="24"/>
      <c r="CR11" s="24"/>
      <c r="CS11" s="24"/>
      <c r="CU11" s="24"/>
      <c r="CV11" s="24"/>
      <c r="CX11" s="24"/>
      <c r="CY11" s="24"/>
      <c r="DA11" s="24"/>
      <c r="DB11" s="24"/>
      <c r="DD11" s="24"/>
      <c r="DE11" s="24"/>
      <c r="DG11" s="24"/>
      <c r="DH11" s="24"/>
    </row>
    <row r="12" spans="1:112" s="23" customFormat="1" ht="42" customHeight="1">
      <c r="A12" s="23" t="s">
        <v>181</v>
      </c>
      <c r="B12" s="133"/>
      <c r="C12" s="133"/>
      <c r="D12" s="133"/>
      <c r="E12" s="133"/>
      <c r="F12" s="142"/>
      <c r="G12" s="142"/>
      <c r="H12" s="142"/>
      <c r="I12" s="142"/>
      <c r="J12" s="142"/>
      <c r="K12" s="133"/>
      <c r="L12" s="133"/>
      <c r="AL12" s="24"/>
      <c r="AM12" s="24"/>
      <c r="BO12" s="133"/>
      <c r="BP12" s="133"/>
      <c r="BQ12" s="133"/>
      <c r="BR12" s="133"/>
      <c r="BS12" s="133"/>
      <c r="BT12" s="133"/>
      <c r="BU12" s="133"/>
      <c r="BV12" s="133"/>
      <c r="CB12" s="136"/>
      <c r="CL12" s="24"/>
      <c r="CM12" s="24"/>
      <c r="CO12" s="24"/>
      <c r="CP12" s="24"/>
      <c r="CR12" s="24"/>
      <c r="CS12" s="24"/>
      <c r="CU12" s="24"/>
      <c r="CV12" s="24"/>
      <c r="CX12" s="24"/>
      <c r="CY12" s="24"/>
      <c r="DA12" s="24"/>
      <c r="DB12" s="24"/>
      <c r="DD12" s="24"/>
      <c r="DE12" s="24"/>
      <c r="DG12" s="24"/>
      <c r="DH12" s="24"/>
    </row>
    <row r="13" spans="1:112" s="23" customFormat="1" ht="6.75" customHeight="1">
      <c r="A13" s="133"/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473"/>
      <c r="N13" s="473"/>
      <c r="O13" s="473"/>
      <c r="P13" s="473"/>
      <c r="Q13" s="473"/>
      <c r="R13" s="473"/>
      <c r="S13" s="473"/>
      <c r="T13" s="473"/>
      <c r="U13" s="473"/>
      <c r="V13" s="473"/>
      <c r="W13" s="473"/>
      <c r="X13" s="473"/>
      <c r="Y13" s="473"/>
      <c r="Z13" s="473"/>
      <c r="AA13" s="473"/>
      <c r="AB13" s="473"/>
      <c r="AC13" s="473"/>
      <c r="AD13" s="473"/>
      <c r="AE13" s="473"/>
      <c r="AF13" s="473"/>
      <c r="AG13" s="473"/>
      <c r="AH13" s="473"/>
      <c r="AI13" s="473"/>
      <c r="AJ13" s="473"/>
      <c r="AK13" s="473"/>
      <c r="AL13" s="473"/>
      <c r="AM13" s="473"/>
      <c r="AN13" s="473"/>
      <c r="AO13" s="473"/>
      <c r="AP13" s="473"/>
      <c r="AQ13" s="473"/>
      <c r="AR13" s="473"/>
      <c r="AS13" s="473"/>
      <c r="AT13" s="473"/>
      <c r="AU13" s="473"/>
      <c r="AV13" s="473"/>
      <c r="AW13" s="473"/>
      <c r="AX13" s="473"/>
      <c r="AY13" s="473"/>
      <c r="AZ13" s="473"/>
      <c r="BA13" s="473"/>
      <c r="BB13" s="473"/>
      <c r="BC13" s="473"/>
      <c r="BD13" s="473"/>
      <c r="BE13" s="473"/>
      <c r="BF13" s="473"/>
      <c r="BG13" s="473"/>
      <c r="BH13" s="473"/>
      <c r="BI13" s="473"/>
      <c r="BJ13" s="473"/>
      <c r="BK13" s="473"/>
      <c r="BL13" s="473"/>
      <c r="BM13" s="473"/>
      <c r="BN13" s="473"/>
      <c r="BO13" s="147"/>
      <c r="BP13" s="133"/>
      <c r="BQ13" s="138"/>
      <c r="BR13" s="138"/>
      <c r="BS13" s="138"/>
      <c r="BT13" s="138"/>
      <c r="BU13" s="138"/>
      <c r="BV13" s="138"/>
      <c r="BW13" s="135"/>
      <c r="BX13" s="148"/>
      <c r="BY13" s="148"/>
      <c r="BZ13" s="148"/>
      <c r="CA13" s="148"/>
      <c r="CB13" s="136"/>
      <c r="CL13" s="24"/>
      <c r="CM13" s="24"/>
      <c r="CO13" s="24"/>
      <c r="CP13" s="24"/>
      <c r="CR13" s="24"/>
      <c r="CS13" s="24"/>
      <c r="CU13" s="24"/>
      <c r="CV13" s="24"/>
      <c r="CX13" s="24"/>
      <c r="CY13" s="24"/>
      <c r="DA13" s="24"/>
      <c r="DB13" s="24"/>
      <c r="DD13" s="24"/>
      <c r="DE13" s="24"/>
      <c r="DG13" s="24"/>
      <c r="DH13" s="24"/>
    </row>
    <row r="14" spans="1:112" s="23" customFormat="1" ht="8.25" customHeight="1">
      <c r="AL14" s="24"/>
      <c r="AM14" s="24"/>
      <c r="BO14" s="133"/>
      <c r="BP14" s="133"/>
      <c r="BQ14" s="138"/>
      <c r="BR14" s="138"/>
      <c r="BS14" s="138"/>
      <c r="BT14" s="138"/>
      <c r="BU14" s="138"/>
      <c r="BV14" s="135"/>
      <c r="BW14" s="135"/>
      <c r="BZ14" s="136"/>
      <c r="CA14" s="136"/>
      <c r="CB14" s="136"/>
      <c r="CL14" s="24"/>
      <c r="CM14" s="24"/>
      <c r="CO14" s="24"/>
      <c r="CP14" s="24"/>
      <c r="CR14" s="24"/>
      <c r="CS14" s="24"/>
      <c r="CU14" s="24"/>
      <c r="CV14" s="24"/>
      <c r="CX14" s="24"/>
      <c r="CY14" s="24"/>
      <c r="DA14" s="24"/>
      <c r="DB14" s="24"/>
      <c r="DD14" s="24"/>
      <c r="DE14" s="24"/>
      <c r="DG14" s="24"/>
      <c r="DH14" s="24"/>
    </row>
    <row r="15" spans="1:112" s="23" customFormat="1" ht="24.75" customHeight="1">
      <c r="AL15" s="24"/>
      <c r="AM15" s="24"/>
      <c r="BZ15" s="136"/>
      <c r="CA15" s="136"/>
      <c r="CB15" s="136"/>
      <c r="CL15" s="24"/>
      <c r="CM15" s="24"/>
      <c r="CO15" s="24"/>
      <c r="CP15" s="24"/>
      <c r="CR15" s="24"/>
      <c r="CS15" s="24"/>
      <c r="CU15" s="24"/>
      <c r="CV15" s="24"/>
      <c r="CX15" s="24"/>
      <c r="CY15" s="24"/>
      <c r="DA15" s="24"/>
      <c r="DB15" s="24"/>
      <c r="DD15" s="24"/>
      <c r="DE15" s="24"/>
      <c r="DG15" s="24"/>
      <c r="DH15" s="24"/>
    </row>
    <row r="16" spans="1:112" s="23" customFormat="1" ht="42">
      <c r="E16" s="149" t="s">
        <v>130</v>
      </c>
      <c r="AL16" s="24"/>
      <c r="AM16" s="24"/>
      <c r="BG16" s="150"/>
      <c r="BL16" s="150" t="s">
        <v>6</v>
      </c>
      <c r="BZ16" s="136"/>
      <c r="CA16" s="136"/>
      <c r="CB16" s="136"/>
      <c r="CL16" s="24"/>
      <c r="CM16" s="24"/>
      <c r="CO16" s="24"/>
      <c r="CP16" s="24"/>
      <c r="CR16" s="24"/>
      <c r="CS16" s="24"/>
      <c r="CU16" s="24"/>
      <c r="CV16" s="24"/>
      <c r="CX16" s="24"/>
      <c r="CY16" s="24"/>
      <c r="DA16" s="24"/>
      <c r="DB16" s="24"/>
      <c r="DD16" s="24"/>
      <c r="DE16" s="24"/>
      <c r="DG16" s="24"/>
      <c r="DH16" s="24"/>
    </row>
    <row r="17" spans="1:112" s="23" customFormat="1" ht="42">
      <c r="AL17" s="24"/>
      <c r="AM17" s="24"/>
      <c r="BZ17" s="136"/>
      <c r="CA17" s="136"/>
      <c r="CB17" s="136"/>
      <c r="CL17" s="24"/>
      <c r="CM17" s="24"/>
      <c r="CO17" s="24"/>
      <c r="CP17" s="24"/>
      <c r="CR17" s="24"/>
      <c r="CS17" s="24"/>
      <c r="CU17" s="24"/>
      <c r="CV17" s="24"/>
      <c r="CX17" s="24"/>
      <c r="CY17" s="24"/>
      <c r="DA17" s="24"/>
      <c r="DB17" s="24"/>
      <c r="DD17" s="24"/>
      <c r="DE17" s="24"/>
      <c r="DG17" s="24"/>
      <c r="DH17" s="24"/>
    </row>
    <row r="18" spans="1:112" s="23" customFormat="1" ht="34.5" customHeight="1">
      <c r="A18" s="468" t="s">
        <v>332</v>
      </c>
      <c r="B18" s="470" t="s">
        <v>58</v>
      </c>
      <c r="C18" s="471"/>
      <c r="D18" s="471"/>
      <c r="E18" s="471"/>
      <c r="F18" s="151"/>
      <c r="G18" s="470" t="s">
        <v>69</v>
      </c>
      <c r="H18" s="471"/>
      <c r="I18" s="472"/>
      <c r="J18" s="151"/>
      <c r="K18" s="470" t="s">
        <v>68</v>
      </c>
      <c r="L18" s="471"/>
      <c r="M18" s="471"/>
      <c r="N18" s="472"/>
      <c r="O18" s="151"/>
      <c r="P18" s="470" t="s">
        <v>67</v>
      </c>
      <c r="Q18" s="471"/>
      <c r="R18" s="472"/>
      <c r="S18" s="151"/>
      <c r="T18" s="470" t="s">
        <v>66</v>
      </c>
      <c r="U18" s="471"/>
      <c r="V18" s="471"/>
      <c r="W18" s="471"/>
      <c r="X18" s="471"/>
      <c r="Y18" s="471"/>
      <c r="Z18" s="471"/>
      <c r="AA18" s="471"/>
      <c r="AB18" s="471"/>
      <c r="AC18" s="471"/>
      <c r="AD18" s="471"/>
      <c r="AE18" s="471"/>
      <c r="AF18" s="471"/>
      <c r="AG18" s="471"/>
      <c r="AH18" s="471"/>
      <c r="AI18" s="471"/>
      <c r="AJ18" s="471"/>
      <c r="AK18" s="471"/>
      <c r="AL18" s="472"/>
      <c r="AM18" s="151"/>
      <c r="AN18" s="470" t="s">
        <v>65</v>
      </c>
      <c r="AO18" s="471"/>
      <c r="AP18" s="471"/>
      <c r="AQ18" s="472"/>
      <c r="AR18" s="151"/>
      <c r="AS18" s="152" t="s">
        <v>64</v>
      </c>
      <c r="AT18" s="152"/>
      <c r="AU18" s="151"/>
      <c r="AV18" s="470" t="s">
        <v>63</v>
      </c>
      <c r="AW18" s="471"/>
      <c r="AX18" s="472"/>
      <c r="AY18" s="153"/>
      <c r="AZ18" s="154"/>
      <c r="BA18" s="152" t="s">
        <v>62</v>
      </c>
      <c r="BB18" s="152"/>
      <c r="BC18" s="155"/>
      <c r="BD18" s="470" t="s">
        <v>61</v>
      </c>
      <c r="BE18" s="471"/>
      <c r="BF18" s="471"/>
      <c r="BG18" s="472"/>
      <c r="BH18" s="153"/>
      <c r="BI18" s="470" t="s">
        <v>60</v>
      </c>
      <c r="BJ18" s="471"/>
      <c r="BK18" s="472"/>
      <c r="BL18" s="153"/>
      <c r="BM18" s="470" t="s">
        <v>59</v>
      </c>
      <c r="BN18" s="471"/>
      <c r="BO18" s="471"/>
      <c r="BP18" s="471"/>
      <c r="BQ18" s="151"/>
      <c r="BR18" s="471" t="s">
        <v>58</v>
      </c>
      <c r="BS18" s="471"/>
      <c r="BT18" s="472"/>
      <c r="BU18" s="153"/>
      <c r="BV18" s="465" t="s">
        <v>31</v>
      </c>
      <c r="BW18" s="465" t="s">
        <v>26</v>
      </c>
      <c r="BX18" s="465" t="s">
        <v>27</v>
      </c>
      <c r="BY18" s="465" t="s">
        <v>55</v>
      </c>
      <c r="BZ18" s="465" t="s">
        <v>56</v>
      </c>
      <c r="CA18" s="465" t="s">
        <v>57</v>
      </c>
      <c r="CB18" s="465" t="s">
        <v>5</v>
      </c>
      <c r="CL18" s="24"/>
      <c r="CM18" s="24"/>
      <c r="CO18" s="24"/>
      <c r="CP18" s="24"/>
      <c r="CR18" s="24"/>
      <c r="CS18" s="24"/>
      <c r="CU18" s="24"/>
      <c r="CV18" s="24"/>
      <c r="CX18" s="24"/>
      <c r="CY18" s="24"/>
      <c r="DA18" s="24"/>
      <c r="DB18" s="24"/>
      <c r="DD18" s="24"/>
      <c r="DE18" s="24"/>
      <c r="DG18" s="24"/>
      <c r="DH18" s="24"/>
    </row>
    <row r="19" spans="1:112" s="23" customFormat="1" ht="409.6" customHeight="1">
      <c r="A19" s="469"/>
      <c r="B19" s="156" t="s">
        <v>377</v>
      </c>
      <c r="C19" s="156" t="s">
        <v>378</v>
      </c>
      <c r="D19" s="156" t="s">
        <v>35</v>
      </c>
      <c r="E19" s="157" t="s">
        <v>36</v>
      </c>
      <c r="F19" s="158" t="s">
        <v>403</v>
      </c>
      <c r="G19" s="159" t="s">
        <v>374</v>
      </c>
      <c r="H19" s="156" t="s">
        <v>42</v>
      </c>
      <c r="I19" s="157" t="s">
        <v>43</v>
      </c>
      <c r="J19" s="158" t="s">
        <v>404</v>
      </c>
      <c r="K19" s="159" t="s">
        <v>376</v>
      </c>
      <c r="L19" s="156" t="s">
        <v>39</v>
      </c>
      <c r="M19" s="157" t="s">
        <v>40</v>
      </c>
      <c r="N19" s="156" t="s">
        <v>41</v>
      </c>
      <c r="O19" s="158" t="s">
        <v>405</v>
      </c>
      <c r="P19" s="156" t="s">
        <v>375</v>
      </c>
      <c r="Q19" s="156" t="s">
        <v>190</v>
      </c>
      <c r="R19" s="156" t="s">
        <v>191</v>
      </c>
      <c r="S19" s="158" t="s">
        <v>406</v>
      </c>
      <c r="T19" s="156" t="s">
        <v>374</v>
      </c>
      <c r="U19" s="156" t="s">
        <v>42</v>
      </c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7" t="s">
        <v>43</v>
      </c>
      <c r="AM19" s="158" t="s">
        <v>407</v>
      </c>
      <c r="AN19" s="160" t="s">
        <v>373</v>
      </c>
      <c r="AO19" s="158" t="s">
        <v>372</v>
      </c>
      <c r="AP19" s="161" t="s">
        <v>44</v>
      </c>
      <c r="AQ19" s="156" t="s">
        <v>379</v>
      </c>
      <c r="AR19" s="158" t="s">
        <v>408</v>
      </c>
      <c r="AS19" s="158" t="s">
        <v>380</v>
      </c>
      <c r="AT19" s="161" t="s">
        <v>37</v>
      </c>
      <c r="AU19" s="158" t="s">
        <v>409</v>
      </c>
      <c r="AV19" s="159" t="s">
        <v>380</v>
      </c>
      <c r="AW19" s="156" t="s">
        <v>37</v>
      </c>
      <c r="AX19" s="156" t="s">
        <v>38</v>
      </c>
      <c r="AY19" s="158" t="s">
        <v>410</v>
      </c>
      <c r="AZ19" s="158" t="s">
        <v>381</v>
      </c>
      <c r="BA19" s="158" t="s">
        <v>39</v>
      </c>
      <c r="BB19" s="158" t="s">
        <v>40</v>
      </c>
      <c r="BC19" s="158" t="s">
        <v>41</v>
      </c>
      <c r="BD19" s="156" t="s">
        <v>377</v>
      </c>
      <c r="BE19" s="156" t="s">
        <v>378</v>
      </c>
      <c r="BF19" s="156" t="s">
        <v>35</v>
      </c>
      <c r="BG19" s="156" t="s">
        <v>36</v>
      </c>
      <c r="BH19" s="158" t="s">
        <v>411</v>
      </c>
      <c r="BI19" s="156" t="s">
        <v>374</v>
      </c>
      <c r="BJ19" s="156" t="s">
        <v>42</v>
      </c>
      <c r="BK19" s="156" t="s">
        <v>43</v>
      </c>
      <c r="BL19" s="158" t="s">
        <v>412</v>
      </c>
      <c r="BM19" s="156" t="s">
        <v>382</v>
      </c>
      <c r="BN19" s="156" t="s">
        <v>39</v>
      </c>
      <c r="BO19" s="156" t="s">
        <v>40</v>
      </c>
      <c r="BP19" s="157" t="s">
        <v>41</v>
      </c>
      <c r="BQ19" s="158" t="s">
        <v>413</v>
      </c>
      <c r="BR19" s="159" t="s">
        <v>375</v>
      </c>
      <c r="BS19" s="156" t="s">
        <v>190</v>
      </c>
      <c r="BT19" s="156" t="s">
        <v>191</v>
      </c>
      <c r="BU19" s="158" t="s">
        <v>414</v>
      </c>
      <c r="BV19" s="466"/>
      <c r="BW19" s="466"/>
      <c r="BX19" s="466"/>
      <c r="BY19" s="466"/>
      <c r="BZ19" s="466"/>
      <c r="CA19" s="466"/>
      <c r="CB19" s="466"/>
      <c r="CL19" s="24"/>
      <c r="CM19" s="24"/>
      <c r="CO19" s="24"/>
      <c r="CP19" s="24"/>
      <c r="CR19" s="24"/>
      <c r="CS19" s="24"/>
      <c r="CU19" s="24"/>
      <c r="CV19" s="24"/>
      <c r="CX19" s="24"/>
      <c r="CY19" s="24"/>
      <c r="DA19" s="24"/>
      <c r="DB19" s="24"/>
      <c r="DD19" s="24"/>
      <c r="DE19" s="24"/>
      <c r="DG19" s="24"/>
      <c r="DH19" s="24"/>
    </row>
    <row r="20" spans="1:112" s="23" customFormat="1" ht="84.75" customHeight="1">
      <c r="A20" s="162" t="s">
        <v>23</v>
      </c>
      <c r="B20" s="467" t="s">
        <v>176</v>
      </c>
      <c r="C20" s="467"/>
      <c r="D20" s="467"/>
      <c r="E20" s="467"/>
      <c r="F20" s="163" t="s">
        <v>1</v>
      </c>
      <c r="G20" s="25" t="s">
        <v>1</v>
      </c>
      <c r="H20" s="25" t="s">
        <v>1</v>
      </c>
      <c r="I20" s="25"/>
      <c r="J20" s="164"/>
      <c r="K20" s="25">
        <v>22</v>
      </c>
      <c r="L20" s="164"/>
      <c r="M20" s="164"/>
      <c r="N20" s="164"/>
      <c r="O20" s="164"/>
      <c r="P20" s="164"/>
      <c r="Q20" s="164"/>
      <c r="R20" s="164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165" t="s">
        <v>0</v>
      </c>
      <c r="AO20" s="165" t="s">
        <v>0</v>
      </c>
      <c r="AP20" s="165" t="s">
        <v>0</v>
      </c>
      <c r="AQ20" s="25" t="s">
        <v>46</v>
      </c>
      <c r="AR20" s="25" t="s">
        <v>46</v>
      </c>
      <c r="AS20" s="25" t="s">
        <v>1</v>
      </c>
      <c r="AT20" s="25" t="s">
        <v>1</v>
      </c>
      <c r="AU20" s="25"/>
      <c r="AV20" s="25"/>
      <c r="AW20" s="25"/>
      <c r="AX20" s="25"/>
      <c r="AY20" s="25"/>
      <c r="AZ20" s="25">
        <v>21</v>
      </c>
      <c r="BA20" s="25"/>
      <c r="BB20" s="25"/>
      <c r="BC20" s="25"/>
      <c r="BD20" s="25"/>
      <c r="BE20" s="25"/>
      <c r="BF20" s="25"/>
      <c r="BG20" s="25"/>
      <c r="BH20" s="25"/>
      <c r="BI20" s="165"/>
      <c r="BJ20" s="165"/>
      <c r="BK20" s="165"/>
      <c r="BL20" s="165"/>
      <c r="BM20" s="165"/>
      <c r="BN20" s="165" t="s">
        <v>0</v>
      </c>
      <c r="BO20" s="165" t="s">
        <v>0</v>
      </c>
      <c r="BP20" s="165" t="s">
        <v>0</v>
      </c>
      <c r="BQ20" s="163" t="s">
        <v>48</v>
      </c>
      <c r="BR20" s="25" t="s">
        <v>46</v>
      </c>
      <c r="BS20" s="25" t="s">
        <v>46</v>
      </c>
      <c r="BT20" s="25" t="s">
        <v>46</v>
      </c>
      <c r="BU20" s="157" t="s">
        <v>46</v>
      </c>
      <c r="BV20" s="25">
        <f>K20+AZ20</f>
        <v>43</v>
      </c>
      <c r="BW20" s="25">
        <v>6</v>
      </c>
      <c r="BX20" s="25">
        <v>5</v>
      </c>
      <c r="BY20" s="25">
        <v>1</v>
      </c>
      <c r="BZ20" s="25"/>
      <c r="CA20" s="25">
        <v>6</v>
      </c>
      <c r="CB20" s="25" t="s">
        <v>415</v>
      </c>
      <c r="CL20" s="24"/>
      <c r="CM20" s="24"/>
      <c r="CO20" s="24"/>
      <c r="CP20" s="24"/>
      <c r="CR20" s="24"/>
      <c r="CS20" s="24"/>
      <c r="CU20" s="24"/>
      <c r="CV20" s="24"/>
      <c r="CX20" s="24"/>
      <c r="CY20" s="24"/>
      <c r="DA20" s="24"/>
      <c r="DB20" s="24"/>
      <c r="DD20" s="24"/>
      <c r="DE20" s="24"/>
      <c r="DG20" s="24"/>
      <c r="DH20" s="24"/>
    </row>
    <row r="21" spans="1:112" s="23" customFormat="1" ht="39.950000000000003" customHeight="1">
      <c r="A21" s="162" t="s">
        <v>24</v>
      </c>
      <c r="B21" s="470"/>
      <c r="C21" s="471"/>
      <c r="D21" s="471"/>
      <c r="E21" s="472"/>
      <c r="F21" s="25" t="s">
        <v>1</v>
      </c>
      <c r="G21" s="25" t="s">
        <v>1</v>
      </c>
      <c r="H21" s="25" t="s">
        <v>1</v>
      </c>
      <c r="I21" s="25" t="s">
        <v>1</v>
      </c>
      <c r="J21" s="25" t="s">
        <v>1</v>
      </c>
      <c r="K21" s="25">
        <v>18</v>
      </c>
      <c r="L21" s="164"/>
      <c r="M21" s="164"/>
      <c r="N21" s="164"/>
      <c r="O21" s="164"/>
      <c r="P21" s="164"/>
      <c r="Q21" s="164"/>
      <c r="R21" s="164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165" t="s">
        <v>0</v>
      </c>
      <c r="AO21" s="165" t="s">
        <v>0</v>
      </c>
      <c r="AP21" s="165" t="s">
        <v>0</v>
      </c>
      <c r="AQ21" s="25" t="s">
        <v>46</v>
      </c>
      <c r="AR21" s="25" t="s">
        <v>46</v>
      </c>
      <c r="AS21" s="25" t="s">
        <v>1</v>
      </c>
      <c r="AT21" s="25" t="s">
        <v>1</v>
      </c>
      <c r="AU21" s="25" t="s">
        <v>1</v>
      </c>
      <c r="AV21" s="25" t="s">
        <v>1</v>
      </c>
      <c r="AW21" s="25"/>
      <c r="AX21" s="25"/>
      <c r="AY21" s="25"/>
      <c r="AZ21" s="25">
        <v>21</v>
      </c>
      <c r="BA21" s="25"/>
      <c r="BB21" s="25"/>
      <c r="BC21" s="25"/>
      <c r="BD21" s="25"/>
      <c r="BE21" s="25"/>
      <c r="BF21" s="25"/>
      <c r="BG21" s="25"/>
      <c r="BH21" s="25"/>
      <c r="BI21" s="165"/>
      <c r="BJ21" s="165"/>
      <c r="BK21" s="25"/>
      <c r="BL21" s="25"/>
      <c r="BM21" s="25"/>
      <c r="BN21" s="25" t="s">
        <v>48</v>
      </c>
      <c r="BO21" s="165" t="s">
        <v>0</v>
      </c>
      <c r="BP21" s="165" t="s">
        <v>0</v>
      </c>
      <c r="BQ21" s="165" t="s">
        <v>0</v>
      </c>
      <c r="BR21" s="25" t="s">
        <v>46</v>
      </c>
      <c r="BS21" s="25" t="s">
        <v>46</v>
      </c>
      <c r="BT21" s="25" t="s">
        <v>46</v>
      </c>
      <c r="BU21" s="157" t="s">
        <v>46</v>
      </c>
      <c r="BV21" s="25">
        <f>K21+AZ21</f>
        <v>39</v>
      </c>
      <c r="BW21" s="25">
        <v>6</v>
      </c>
      <c r="BX21" s="25">
        <v>9</v>
      </c>
      <c r="BY21" s="25">
        <v>1</v>
      </c>
      <c r="BZ21" s="25"/>
      <c r="CA21" s="25">
        <v>6</v>
      </c>
      <c r="CB21" s="25" t="s">
        <v>416</v>
      </c>
      <c r="CL21" s="24"/>
      <c r="CM21" s="24"/>
      <c r="CO21" s="24"/>
      <c r="CP21" s="24"/>
      <c r="CR21" s="24"/>
      <c r="CS21" s="24"/>
      <c r="CU21" s="24"/>
      <c r="CV21" s="24"/>
      <c r="CX21" s="24"/>
      <c r="CY21" s="24"/>
      <c r="DA21" s="24"/>
      <c r="DB21" s="24"/>
      <c r="DD21" s="24"/>
      <c r="DE21" s="24"/>
      <c r="DG21" s="24"/>
      <c r="DH21" s="24"/>
    </row>
    <row r="22" spans="1:112" s="23" customFormat="1" ht="39.75" customHeight="1">
      <c r="A22" s="162" t="s">
        <v>25</v>
      </c>
      <c r="B22" s="470"/>
      <c r="C22" s="471"/>
      <c r="D22" s="471"/>
      <c r="E22" s="472"/>
      <c r="F22" s="25" t="s">
        <v>1</v>
      </c>
      <c r="G22" s="25" t="s">
        <v>1</v>
      </c>
      <c r="H22" s="25" t="s">
        <v>1</v>
      </c>
      <c r="I22" s="25"/>
      <c r="J22" s="164"/>
      <c r="K22" s="25">
        <v>18</v>
      </c>
      <c r="L22" s="164"/>
      <c r="M22" s="164"/>
      <c r="N22" s="164"/>
      <c r="O22" s="164"/>
      <c r="P22" s="164"/>
      <c r="Q22" s="164"/>
      <c r="R22" s="164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165" t="s">
        <v>0</v>
      </c>
      <c r="AO22" s="165" t="s">
        <v>0</v>
      </c>
      <c r="AP22" s="165" t="s">
        <v>0</v>
      </c>
      <c r="AQ22" s="25" t="s">
        <v>46</v>
      </c>
      <c r="AR22" s="25" t="s">
        <v>46</v>
      </c>
      <c r="AS22" s="25" t="s">
        <v>1</v>
      </c>
      <c r="AT22" s="25" t="s">
        <v>1</v>
      </c>
      <c r="AU22" s="25" t="s">
        <v>1</v>
      </c>
      <c r="AV22" s="25"/>
      <c r="AW22" s="25"/>
      <c r="AX22" s="25"/>
      <c r="AY22" s="25"/>
      <c r="AZ22" s="25">
        <v>20</v>
      </c>
      <c r="BA22" s="25"/>
      <c r="BB22" s="25"/>
      <c r="BC22" s="25"/>
      <c r="BD22" s="25"/>
      <c r="BE22" s="25"/>
      <c r="BF22" s="25"/>
      <c r="BG22" s="25"/>
      <c r="BH22" s="165"/>
      <c r="BI22" s="165"/>
      <c r="BJ22" s="165"/>
      <c r="BK22" s="25"/>
      <c r="BL22" s="25"/>
      <c r="BM22" s="165" t="s">
        <v>0</v>
      </c>
      <c r="BN22" s="165" t="s">
        <v>0</v>
      </c>
      <c r="BO22" s="165" t="s">
        <v>0</v>
      </c>
      <c r="BP22" s="25" t="s">
        <v>48</v>
      </c>
      <c r="BQ22" s="25" t="s">
        <v>48</v>
      </c>
      <c r="BR22" s="25" t="s">
        <v>46</v>
      </c>
      <c r="BS22" s="25" t="s">
        <v>46</v>
      </c>
      <c r="BT22" s="25" t="s">
        <v>46</v>
      </c>
      <c r="BU22" s="157" t="s">
        <v>46</v>
      </c>
      <c r="BV22" s="25">
        <f>K22+AZ22</f>
        <v>38</v>
      </c>
      <c r="BW22" s="25">
        <v>6</v>
      </c>
      <c r="BX22" s="25">
        <v>6</v>
      </c>
      <c r="BY22" s="25">
        <v>2</v>
      </c>
      <c r="BZ22" s="25"/>
      <c r="CA22" s="25">
        <v>6</v>
      </c>
      <c r="CB22" s="25" t="s">
        <v>416</v>
      </c>
      <c r="CL22" s="24"/>
      <c r="CM22" s="24"/>
      <c r="CO22" s="24"/>
      <c r="CP22" s="24"/>
      <c r="CR22" s="24"/>
      <c r="CS22" s="24"/>
      <c r="CU22" s="24"/>
      <c r="CV22" s="24"/>
      <c r="CX22" s="24"/>
      <c r="CY22" s="24"/>
      <c r="DA22" s="24"/>
      <c r="DB22" s="24"/>
      <c r="DD22" s="24"/>
      <c r="DE22" s="24"/>
      <c r="DG22" s="24"/>
      <c r="DH22" s="24"/>
    </row>
    <row r="23" spans="1:112" s="23" customFormat="1" ht="39.950000000000003" customHeight="1">
      <c r="A23" s="25" t="s">
        <v>120</v>
      </c>
      <c r="B23" s="470"/>
      <c r="C23" s="471"/>
      <c r="D23" s="471"/>
      <c r="E23" s="472"/>
      <c r="F23" s="25" t="s">
        <v>48</v>
      </c>
      <c r="G23" s="25" t="s">
        <v>48</v>
      </c>
      <c r="H23" s="25" t="s">
        <v>48</v>
      </c>
      <c r="I23" s="25" t="s">
        <v>48</v>
      </c>
      <c r="J23" s="25"/>
      <c r="K23" s="166">
        <v>14</v>
      </c>
      <c r="L23" s="25"/>
      <c r="M23" s="164"/>
      <c r="N23" s="164"/>
      <c r="O23" s="164"/>
      <c r="P23" s="164"/>
      <c r="Q23" s="164"/>
      <c r="R23" s="164"/>
      <c r="S23" s="164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165" t="s">
        <v>0</v>
      </c>
      <c r="AO23" s="165" t="s">
        <v>0</v>
      </c>
      <c r="AP23" s="25" t="s">
        <v>46</v>
      </c>
      <c r="AQ23" s="25" t="s">
        <v>46</v>
      </c>
      <c r="AR23" s="25" t="s">
        <v>48</v>
      </c>
      <c r="AS23" s="25" t="s">
        <v>48</v>
      </c>
      <c r="AT23" s="25" t="s">
        <v>48</v>
      </c>
      <c r="AU23" s="25" t="s">
        <v>48</v>
      </c>
      <c r="AV23" s="25"/>
      <c r="AW23" s="25"/>
      <c r="AX23" s="25"/>
      <c r="AY23" s="25"/>
      <c r="AZ23" s="25">
        <v>13</v>
      </c>
      <c r="BA23" s="25"/>
      <c r="BB23" s="165"/>
      <c r="BC23" s="165"/>
      <c r="BD23" s="165"/>
      <c r="BE23" s="25"/>
      <c r="BF23" s="25"/>
      <c r="BG23" s="25"/>
      <c r="BH23" s="165"/>
      <c r="BI23" s="165" t="s">
        <v>0</v>
      </c>
      <c r="BJ23" s="165" t="s">
        <v>0</v>
      </c>
      <c r="BK23" s="25" t="s">
        <v>50</v>
      </c>
      <c r="BL23" s="25" t="s">
        <v>50</v>
      </c>
      <c r="BM23" s="25" t="s">
        <v>50</v>
      </c>
      <c r="BN23" s="25"/>
      <c r="BO23" s="25"/>
      <c r="BP23" s="25"/>
      <c r="BQ23" s="25"/>
      <c r="BR23" s="25"/>
      <c r="BS23" s="25"/>
      <c r="BT23" s="25"/>
      <c r="BU23" s="157"/>
      <c r="BV23" s="25">
        <v>27</v>
      </c>
      <c r="BW23" s="25">
        <v>4</v>
      </c>
      <c r="BX23" s="25"/>
      <c r="BY23" s="25">
        <v>8</v>
      </c>
      <c r="BZ23" s="25">
        <v>3</v>
      </c>
      <c r="CA23" s="25">
        <v>2</v>
      </c>
      <c r="CB23" s="25">
        <v>44</v>
      </c>
      <c r="CL23" s="24"/>
      <c r="CM23" s="24"/>
      <c r="CO23" s="24"/>
      <c r="CP23" s="24"/>
      <c r="CR23" s="24"/>
      <c r="CS23" s="24"/>
      <c r="CU23" s="24"/>
      <c r="CV23" s="24"/>
      <c r="CX23" s="24"/>
      <c r="CY23" s="24"/>
      <c r="DA23" s="24"/>
      <c r="DB23" s="24"/>
      <c r="DD23" s="24"/>
      <c r="DE23" s="24"/>
      <c r="DG23" s="24"/>
      <c r="DH23" s="24"/>
    </row>
    <row r="24" spans="1:112" s="23" customFormat="1" ht="39.950000000000003" customHeight="1">
      <c r="A24" s="167"/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9"/>
      <c r="BE24" s="169"/>
      <c r="BF24" s="169"/>
      <c r="BG24" s="169"/>
      <c r="BH24" s="169"/>
      <c r="BI24" s="169"/>
      <c r="BJ24" s="169"/>
      <c r="BK24" s="169"/>
      <c r="BL24" s="169"/>
      <c r="BM24" s="169"/>
      <c r="BN24" s="169"/>
      <c r="BO24" s="169"/>
      <c r="BP24" s="169"/>
      <c r="BQ24" s="169"/>
      <c r="BR24" s="169"/>
      <c r="BS24" s="169"/>
      <c r="BT24" s="169"/>
      <c r="BU24" s="169"/>
      <c r="BV24" s="25">
        <f>SUM(BV20:BV23)</f>
        <v>147</v>
      </c>
      <c r="BW24" s="25">
        <f t="shared" ref="BW24:CA24" si="0">SUM(BW20:BW23)</f>
        <v>22</v>
      </c>
      <c r="BX24" s="25">
        <f t="shared" si="0"/>
        <v>20</v>
      </c>
      <c r="BY24" s="25">
        <f t="shared" si="0"/>
        <v>12</v>
      </c>
      <c r="BZ24" s="25">
        <f t="shared" si="0"/>
        <v>3</v>
      </c>
      <c r="CA24" s="25">
        <f t="shared" si="0"/>
        <v>20</v>
      </c>
      <c r="CB24" s="25" t="s">
        <v>417</v>
      </c>
      <c r="CL24" s="24"/>
      <c r="CM24" s="24"/>
      <c r="CO24" s="24"/>
      <c r="CP24" s="24"/>
      <c r="CR24" s="24"/>
      <c r="CS24" s="24"/>
      <c r="CU24" s="24"/>
      <c r="CV24" s="24"/>
      <c r="CX24" s="24"/>
      <c r="CY24" s="24"/>
      <c r="DA24" s="24"/>
      <c r="DB24" s="24"/>
      <c r="DD24" s="24"/>
      <c r="DE24" s="24"/>
      <c r="DG24" s="24"/>
      <c r="DH24" s="24"/>
    </row>
    <row r="25" spans="1:112" s="23" customFormat="1" ht="12" customHeight="1">
      <c r="A25" s="167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70"/>
      <c r="AM25" s="170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7"/>
      <c r="AY25" s="167"/>
      <c r="AZ25" s="167"/>
      <c r="BA25" s="167"/>
      <c r="BB25" s="167"/>
      <c r="BC25" s="167"/>
      <c r="BZ25" s="136"/>
      <c r="CA25" s="136"/>
      <c r="CB25" s="136"/>
      <c r="CL25" s="24"/>
      <c r="CM25" s="24"/>
      <c r="CO25" s="24"/>
      <c r="CP25" s="24"/>
      <c r="CR25" s="24"/>
      <c r="CS25" s="24"/>
      <c r="CU25" s="24"/>
      <c r="CV25" s="24"/>
      <c r="CX25" s="24"/>
      <c r="CY25" s="24"/>
      <c r="DA25" s="24"/>
      <c r="DB25" s="24"/>
      <c r="DD25" s="24"/>
      <c r="DE25" s="24"/>
      <c r="DG25" s="24"/>
      <c r="DH25" s="24"/>
    </row>
    <row r="26" spans="1:112" s="23" customFormat="1" ht="42">
      <c r="A26" s="167"/>
      <c r="B26" s="167"/>
      <c r="C26" s="167" t="s">
        <v>7</v>
      </c>
      <c r="D26" s="167"/>
      <c r="E26" s="167"/>
      <c r="F26" s="167"/>
      <c r="H26" s="171"/>
      <c r="I26" s="169" t="s">
        <v>70</v>
      </c>
      <c r="J26" s="167" t="s">
        <v>4</v>
      </c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  <c r="AK26" s="167"/>
      <c r="AL26" s="170"/>
      <c r="AM26" s="172" t="s">
        <v>1</v>
      </c>
      <c r="AN26" s="169" t="s">
        <v>70</v>
      </c>
      <c r="AO26" s="167" t="s">
        <v>45</v>
      </c>
      <c r="AQ26" s="167"/>
      <c r="AR26" s="167"/>
      <c r="AS26" s="167"/>
      <c r="AT26" s="167"/>
      <c r="AU26" s="167"/>
      <c r="AV26" s="167"/>
      <c r="AW26" s="167"/>
      <c r="AY26" s="173"/>
      <c r="AZ26" s="174" t="s">
        <v>50</v>
      </c>
      <c r="BA26" s="169" t="s">
        <v>70</v>
      </c>
      <c r="BB26" s="167" t="s">
        <v>49</v>
      </c>
      <c r="BC26" s="167"/>
      <c r="BJ26" s="173"/>
      <c r="BK26" s="169"/>
      <c r="BL26" s="167"/>
      <c r="BO26" s="173"/>
      <c r="BP26" s="169"/>
      <c r="BQ26" s="167"/>
      <c r="BZ26" s="136"/>
      <c r="CA26" s="136"/>
      <c r="CB26" s="136"/>
      <c r="CL26" s="24"/>
      <c r="CM26" s="24"/>
      <c r="CO26" s="24"/>
      <c r="CP26" s="24"/>
      <c r="CR26" s="24"/>
      <c r="CS26" s="24"/>
      <c r="CU26" s="24"/>
      <c r="CV26" s="24"/>
      <c r="CX26" s="24"/>
      <c r="CY26" s="24"/>
      <c r="DA26" s="24"/>
      <c r="DB26" s="24"/>
      <c r="DD26" s="24"/>
      <c r="DE26" s="24"/>
      <c r="DG26" s="24"/>
      <c r="DH26" s="24"/>
    </row>
    <row r="27" spans="1:112" s="23" customFormat="1" ht="18" customHeight="1">
      <c r="A27" s="167"/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67"/>
      <c r="AD27" s="167"/>
      <c r="AE27" s="167"/>
      <c r="AF27" s="167"/>
      <c r="AG27" s="167"/>
      <c r="AH27" s="167"/>
      <c r="AI27" s="167"/>
      <c r="AJ27" s="167"/>
      <c r="AK27" s="167"/>
      <c r="AL27" s="170"/>
      <c r="AM27" s="170"/>
      <c r="AN27" s="167"/>
      <c r="AO27" s="167"/>
      <c r="AP27" s="167"/>
      <c r="AQ27" s="167"/>
      <c r="AR27" s="167"/>
      <c r="AS27" s="167"/>
      <c r="AT27" s="167"/>
      <c r="AU27" s="167"/>
      <c r="AV27" s="167"/>
      <c r="AW27" s="167"/>
      <c r="AX27" s="167"/>
      <c r="AY27" s="175"/>
      <c r="AZ27" s="167"/>
      <c r="BA27" s="167"/>
      <c r="BB27" s="167"/>
      <c r="BC27" s="167"/>
      <c r="BZ27" s="136"/>
      <c r="CA27" s="136"/>
      <c r="CB27" s="136"/>
      <c r="CL27" s="24"/>
      <c r="CM27" s="24"/>
      <c r="CO27" s="24"/>
      <c r="CP27" s="24"/>
      <c r="CR27" s="24"/>
      <c r="CS27" s="24"/>
      <c r="CU27" s="24"/>
      <c r="CV27" s="24"/>
      <c r="CX27" s="24"/>
      <c r="CY27" s="24"/>
      <c r="DA27" s="24"/>
      <c r="DB27" s="24"/>
      <c r="DD27" s="24"/>
      <c r="DE27" s="24"/>
      <c r="DG27" s="24"/>
      <c r="DH27" s="24"/>
    </row>
    <row r="28" spans="1:112" s="23" customFormat="1" ht="42">
      <c r="A28" s="167"/>
      <c r="B28" s="167"/>
      <c r="C28" s="167"/>
      <c r="D28" s="167"/>
      <c r="E28" s="167"/>
      <c r="F28" s="167"/>
      <c r="G28" s="167"/>
      <c r="H28" s="176" t="s">
        <v>0</v>
      </c>
      <c r="I28" s="169" t="s">
        <v>70</v>
      </c>
      <c r="J28" s="167" t="s">
        <v>51</v>
      </c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7"/>
      <c r="AK28" s="167"/>
      <c r="AL28" s="170"/>
      <c r="AM28" s="174" t="s">
        <v>48</v>
      </c>
      <c r="AN28" s="169" t="s">
        <v>70</v>
      </c>
      <c r="AO28" s="167" t="s">
        <v>52</v>
      </c>
      <c r="AQ28" s="167"/>
      <c r="AR28" s="167"/>
      <c r="AS28" s="167"/>
      <c r="AT28" s="167"/>
      <c r="AU28" s="167"/>
      <c r="AV28" s="167"/>
      <c r="AW28" s="167"/>
      <c r="AY28" s="173"/>
      <c r="AZ28" s="174" t="s">
        <v>46</v>
      </c>
      <c r="BA28" s="169" t="s">
        <v>70</v>
      </c>
      <c r="BB28" s="167" t="s">
        <v>47</v>
      </c>
      <c r="BO28" s="173"/>
      <c r="BP28" s="169"/>
      <c r="BQ28" s="167"/>
      <c r="BZ28" s="136"/>
      <c r="CA28" s="136"/>
      <c r="CB28" s="136"/>
      <c r="CL28" s="24"/>
      <c r="CM28" s="24"/>
      <c r="CO28" s="24"/>
      <c r="CP28" s="24"/>
      <c r="CR28" s="24"/>
      <c r="CS28" s="24"/>
      <c r="CU28" s="24"/>
      <c r="CV28" s="24"/>
      <c r="CX28" s="24"/>
      <c r="CY28" s="24"/>
      <c r="DA28" s="24"/>
      <c r="DB28" s="24"/>
      <c r="DD28" s="24"/>
      <c r="DE28" s="24"/>
      <c r="DG28" s="24"/>
      <c r="DH28" s="24"/>
    </row>
    <row r="29" spans="1:112" s="23" customFormat="1" ht="24.75" customHeight="1">
      <c r="A29" s="167"/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7"/>
      <c r="AK29" s="167"/>
      <c r="AL29" s="170"/>
      <c r="AM29" s="170"/>
      <c r="AN29" s="167"/>
      <c r="AO29" s="167"/>
      <c r="AP29" s="167"/>
      <c r="AQ29" s="167"/>
      <c r="AR29" s="167"/>
      <c r="AS29" s="167"/>
      <c r="AT29" s="167"/>
      <c r="AU29" s="167"/>
      <c r="AV29" s="167"/>
      <c r="AW29" s="167"/>
      <c r="AX29" s="167"/>
      <c r="AY29" s="167"/>
      <c r="AZ29" s="167"/>
      <c r="BA29" s="167"/>
      <c r="BB29" s="167"/>
      <c r="BC29" s="167"/>
      <c r="BZ29" s="136"/>
      <c r="CA29" s="136"/>
      <c r="CB29" s="136"/>
      <c r="CL29" s="24"/>
      <c r="CM29" s="24"/>
      <c r="CO29" s="24"/>
      <c r="CP29" s="24"/>
      <c r="CR29" s="24"/>
      <c r="CS29" s="24"/>
      <c r="CU29" s="24"/>
      <c r="CV29" s="24"/>
      <c r="CX29" s="24"/>
      <c r="CY29" s="24"/>
      <c r="DA29" s="24"/>
      <c r="DB29" s="24"/>
      <c r="DD29" s="24"/>
      <c r="DE29" s="24"/>
      <c r="DG29" s="24"/>
      <c r="DH29" s="24"/>
    </row>
    <row r="30" spans="1:112" s="5" customFormat="1" ht="3.75" hidden="1" customHeight="1">
      <c r="A30" s="177"/>
      <c r="B30" s="177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  <c r="AL30" s="178"/>
      <c r="AM30" s="178"/>
      <c r="AN30" s="177"/>
      <c r="AO30" s="177"/>
      <c r="AP30" s="177"/>
      <c r="AQ30" s="177"/>
      <c r="AR30" s="177"/>
      <c r="AS30" s="177"/>
      <c r="AT30" s="177"/>
      <c r="AU30" s="177"/>
      <c r="AV30" s="177"/>
      <c r="AW30" s="177"/>
      <c r="AX30" s="177"/>
      <c r="AY30" s="177"/>
      <c r="AZ30" s="177"/>
      <c r="BA30" s="177"/>
      <c r="BB30" s="177"/>
      <c r="BC30" s="177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80"/>
      <c r="CA30" s="180"/>
      <c r="CB30" s="180"/>
      <c r="CL30" s="7"/>
      <c r="CM30" s="7"/>
      <c r="CO30" s="7"/>
      <c r="CP30" s="7"/>
      <c r="CR30" s="7"/>
      <c r="CS30" s="7"/>
      <c r="CU30" s="7"/>
      <c r="CV30" s="7"/>
      <c r="CX30" s="7"/>
      <c r="CY30" s="7"/>
      <c r="DA30" s="7"/>
      <c r="DB30" s="7"/>
      <c r="DD30" s="7"/>
      <c r="DE30" s="7"/>
      <c r="DG30" s="7"/>
      <c r="DH30" s="7"/>
    </row>
    <row r="31" spans="1:112" ht="30">
      <c r="A31" s="18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7"/>
      <c r="AM31" s="7"/>
      <c r="AN31" s="5"/>
      <c r="AO31" s="5"/>
      <c r="AP31" s="5"/>
      <c r="AQ31" s="5"/>
      <c r="AR31" s="5"/>
    </row>
  </sheetData>
  <mergeCells count="34">
    <mergeCell ref="B21:E21"/>
    <mergeCell ref="B22:E22"/>
    <mergeCell ref="B23:E23"/>
    <mergeCell ref="M11:BN11"/>
    <mergeCell ref="M13:BN13"/>
    <mergeCell ref="T18:AL18"/>
    <mergeCell ref="P18:R18"/>
    <mergeCell ref="AN18:AQ18"/>
    <mergeCell ref="AV18:AX18"/>
    <mergeCell ref="BD18:BG18"/>
    <mergeCell ref="BI18:BK18"/>
    <mergeCell ref="BM18:BP18"/>
    <mergeCell ref="A18:A19"/>
    <mergeCell ref="B18:E18"/>
    <mergeCell ref="K18:N18"/>
    <mergeCell ref="G18:I18"/>
    <mergeCell ref="M2:BR2"/>
    <mergeCell ref="M8:BR8"/>
    <mergeCell ref="M9:BR9"/>
    <mergeCell ref="M10:BR10"/>
    <mergeCell ref="M3:BR3"/>
    <mergeCell ref="M4:BR4"/>
    <mergeCell ref="M5:BR5"/>
    <mergeCell ref="M6:BR6"/>
    <mergeCell ref="M7:BR7"/>
    <mergeCell ref="BR18:BT18"/>
    <mergeCell ref="BZ18:BZ19"/>
    <mergeCell ref="CA18:CA19"/>
    <mergeCell ref="CB18:CB19"/>
    <mergeCell ref="B20:E20"/>
    <mergeCell ref="BV18:BV19"/>
    <mergeCell ref="BW18:BW19"/>
    <mergeCell ref="BX18:BX19"/>
    <mergeCell ref="BY18:BY19"/>
  </mergeCells>
  <printOptions horizontalCentered="1"/>
  <pageMargins left="0.35433070866141736" right="0.15748031496062992" top="1.1811023622047245" bottom="0.15748031496062992" header="0.11811023622047245" footer="0.11811023622047245"/>
  <pageSetup paperSize="8" scale="2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Q245"/>
  <sheetViews>
    <sheetView tabSelected="1" view="pageBreakPreview" topLeftCell="A193" zoomScale="20" zoomScaleNormal="17" zoomScaleSheetLayoutView="20" workbookViewId="0">
      <selection activeCell="AQ218" sqref="AQ218"/>
    </sheetView>
  </sheetViews>
  <sheetFormatPr defaultColWidth="4.7109375" defaultRowHeight="62.25" outlineLevelCol="1"/>
  <cols>
    <col min="1" max="1" width="32.28515625" style="101" customWidth="1"/>
    <col min="2" max="2" width="8.7109375" style="101" customWidth="1"/>
    <col min="3" max="3" width="7.7109375" style="101" customWidth="1"/>
    <col min="4" max="4" width="14.85546875" style="101" customWidth="1"/>
    <col min="5" max="5" width="9.85546875" style="101" customWidth="1"/>
    <col min="6" max="6" width="7.7109375" style="101" customWidth="1"/>
    <col min="7" max="7" width="9.42578125" style="101" customWidth="1"/>
    <col min="8" max="8" width="9" style="101" customWidth="1"/>
    <col min="9" max="10" width="7.7109375" style="101" customWidth="1"/>
    <col min="11" max="11" width="15.28515625" style="101" customWidth="1"/>
    <col min="12" max="15" width="7.7109375" style="101" customWidth="1"/>
    <col min="16" max="16" width="5.5703125" style="101" customWidth="1"/>
    <col min="17" max="18" width="7.7109375" style="101" customWidth="1"/>
    <col min="19" max="19" width="90.42578125" style="101" customWidth="1"/>
    <col min="20" max="20" width="20.7109375" style="101" customWidth="1"/>
    <col min="21" max="21" width="16.42578125" style="101" customWidth="1"/>
    <col min="22" max="22" width="15.7109375" style="101" hidden="1" customWidth="1"/>
    <col min="23" max="36" width="14.28515625" style="101" hidden="1" customWidth="1"/>
    <col min="37" max="37" width="13.5703125" style="101" hidden="1" customWidth="1"/>
    <col min="38" max="38" width="14.28515625" style="86" customWidth="1"/>
    <col min="39" max="39" width="27.85546875" style="86" customWidth="1"/>
    <col min="40" max="50" width="14.28515625" style="101" customWidth="1"/>
    <col min="51" max="51" width="12.5703125" style="101" customWidth="1"/>
    <col min="52" max="54" width="20.7109375" style="73" hidden="1" customWidth="1"/>
    <col min="55" max="55" width="24.7109375" style="73" customWidth="1"/>
    <col min="56" max="56" width="22.7109375" style="73" customWidth="1"/>
    <col min="57" max="57" width="22.7109375" style="74" customWidth="1"/>
    <col min="58" max="58" width="24.42578125" style="73" customWidth="1"/>
    <col min="59" max="59" width="28.42578125" style="73" customWidth="1"/>
    <col min="60" max="60" width="22.7109375" style="74" customWidth="1"/>
    <col min="61" max="62" width="22.7109375" style="101" customWidth="1"/>
    <col min="63" max="63" width="22.7109375" style="75" customWidth="1"/>
    <col min="64" max="64" width="26.140625" style="101" customWidth="1"/>
    <col min="65" max="65" width="22.7109375" style="101" customWidth="1"/>
    <col min="66" max="66" width="22.7109375" style="75" customWidth="1"/>
    <col min="67" max="68" width="22.7109375" style="101" customWidth="1"/>
    <col min="69" max="69" width="21.7109375" style="75" customWidth="1"/>
    <col min="70" max="70" width="26.7109375" style="101" customWidth="1"/>
    <col min="71" max="71" width="22.7109375" style="101" customWidth="1"/>
    <col min="72" max="72" width="21.7109375" style="75" customWidth="1"/>
    <col min="73" max="74" width="22.7109375" style="101" customWidth="1"/>
    <col min="75" max="75" width="21.7109375" style="75" customWidth="1"/>
    <col min="76" max="77" width="22.7109375" style="101" customWidth="1"/>
    <col min="78" max="78" width="21.7109375" style="75" customWidth="1"/>
    <col min="79" max="79" width="12.7109375" style="75" customWidth="1"/>
    <col min="80" max="80" width="11" style="75" customWidth="1"/>
    <col min="81" max="81" width="26.5703125" style="76" customWidth="1"/>
    <col min="82" max="82" width="34" style="76" customWidth="1"/>
    <col min="83" max="83" width="11.85546875" style="76" customWidth="1"/>
    <col min="84" max="84" width="6.7109375" style="76" customWidth="1"/>
    <col min="85" max="85" width="5.28515625" style="2" bestFit="1" customWidth="1"/>
    <col min="86" max="86" width="7.42578125" style="1" customWidth="1"/>
    <col min="87" max="87" width="26.140625" style="385" customWidth="1"/>
    <col min="88" max="88" width="24" style="3" customWidth="1"/>
    <col min="89" max="89" width="15.140625" style="385" customWidth="1"/>
    <col min="90" max="90" width="15.28515625" style="385" customWidth="1"/>
    <col min="91" max="91" width="24.42578125" style="3" customWidth="1"/>
    <col min="92" max="92" width="19.85546875" style="4" customWidth="1"/>
    <col min="93" max="93" width="41.85546875" style="368" hidden="1" customWidth="1" outlineLevel="1"/>
    <col min="94" max="94" width="25.7109375" style="281" hidden="1" customWidth="1" outlineLevel="1"/>
    <col min="95" max="95" width="25.7109375" style="290" hidden="1" customWidth="1" outlineLevel="1"/>
    <col min="96" max="96" width="41.85546875" style="368" hidden="1" customWidth="1" outlineLevel="1"/>
    <col min="97" max="97" width="35.42578125" style="304" hidden="1" customWidth="1" outlineLevel="1"/>
    <col min="98" max="98" width="32" style="290" hidden="1" customWidth="1" outlineLevel="1"/>
    <col min="99" max="99" width="51" style="368" hidden="1" customWidth="1" outlineLevel="1"/>
    <col min="100" max="100" width="25.7109375" style="281" hidden="1" customWidth="1" outlineLevel="1"/>
    <col min="101" max="101" width="25.7109375" style="290" hidden="1" customWidth="1" outlineLevel="1"/>
    <col min="102" max="102" width="57.28515625" style="368" hidden="1" customWidth="1" outlineLevel="1"/>
    <col min="103" max="103" width="25.7109375" style="281" hidden="1" customWidth="1" outlineLevel="1"/>
    <col min="104" max="104" width="25.7109375" style="290" hidden="1" customWidth="1" outlineLevel="1"/>
    <col min="105" max="105" width="45.28515625" style="368" hidden="1" customWidth="1" outlineLevel="1"/>
    <col min="106" max="106" width="25.7109375" style="281" hidden="1" customWidth="1" outlineLevel="1"/>
    <col min="107" max="107" width="25.7109375" style="290" hidden="1" customWidth="1" outlineLevel="1"/>
    <col min="108" max="108" width="48.140625" style="368" hidden="1" customWidth="1" outlineLevel="1"/>
    <col min="109" max="109" width="25.7109375" style="281" hidden="1" customWidth="1" outlineLevel="1"/>
    <col min="110" max="110" width="25.7109375" style="290" hidden="1" customWidth="1" outlineLevel="1"/>
    <col min="111" max="111" width="49.85546875" style="368" hidden="1" customWidth="1" outlineLevel="1"/>
    <col min="112" max="112" width="25.7109375" style="281" hidden="1" customWidth="1" outlineLevel="1"/>
    <col min="113" max="113" width="25.7109375" style="290" hidden="1" customWidth="1" outlineLevel="1"/>
    <col min="114" max="114" width="49.28515625" style="368" hidden="1" customWidth="1" outlineLevel="1"/>
    <col min="115" max="115" width="25.7109375" style="281" hidden="1" customWidth="1" outlineLevel="1"/>
    <col min="116" max="116" width="25.7109375" style="290" hidden="1" customWidth="1" outlineLevel="1"/>
    <col min="117" max="117" width="4.7109375" style="1" customWidth="1" collapsed="1"/>
    <col min="118" max="118" width="24.7109375" style="335" customWidth="1"/>
    <col min="119" max="119" width="24.7109375" style="1" customWidth="1"/>
    <col min="120" max="16384" width="4.7109375" style="1"/>
  </cols>
  <sheetData>
    <row r="1" spans="1:118" s="14" customFormat="1" ht="35.1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 s="545"/>
      <c r="AV1" s="545"/>
      <c r="AW1" s="545"/>
      <c r="AX1" s="545"/>
      <c r="AY1" s="545"/>
      <c r="AZ1" s="545"/>
      <c r="BA1" s="545"/>
      <c r="BB1" s="545"/>
      <c r="BC1" s="545"/>
      <c r="BD1" s="545"/>
      <c r="BE1" s="545"/>
      <c r="BF1" s="545"/>
      <c r="BG1" s="545"/>
      <c r="BH1" s="545"/>
      <c r="BI1" s="545"/>
      <c r="BJ1" s="545"/>
      <c r="BK1" s="545"/>
      <c r="BL1" s="545"/>
      <c r="BM1" s="545"/>
      <c r="BN1" s="545"/>
      <c r="BO1" s="545"/>
      <c r="BP1" s="545"/>
      <c r="BQ1" s="545"/>
      <c r="BR1" s="96"/>
      <c r="BS1" s="96"/>
      <c r="BT1" s="39"/>
      <c r="BU1" s="96"/>
      <c r="BV1" s="96"/>
      <c r="BW1" s="39"/>
      <c r="BX1" s="96"/>
      <c r="BY1" s="96"/>
      <c r="BZ1" s="39"/>
      <c r="CA1" s="39"/>
      <c r="CB1" s="39"/>
      <c r="CC1" s="54"/>
      <c r="CD1" s="54"/>
      <c r="CE1" s="54"/>
      <c r="CF1" s="54"/>
      <c r="CG1" s="15"/>
      <c r="CI1" s="370"/>
      <c r="CJ1" s="16"/>
      <c r="CK1" s="370"/>
      <c r="CL1" s="370"/>
      <c r="CM1" s="16"/>
      <c r="CN1" s="20"/>
      <c r="CO1" s="355"/>
      <c r="CP1" s="274"/>
      <c r="CQ1" s="282"/>
      <c r="CR1" s="355"/>
      <c r="CS1" s="293"/>
      <c r="CT1" s="282"/>
      <c r="CU1" s="355"/>
      <c r="CV1" s="274"/>
      <c r="CW1" s="282"/>
      <c r="CX1" s="355"/>
      <c r="CY1" s="274"/>
      <c r="CZ1" s="282"/>
      <c r="DA1" s="355"/>
      <c r="DB1" s="274"/>
      <c r="DC1" s="282"/>
      <c r="DD1" s="355"/>
      <c r="DE1" s="274"/>
      <c r="DF1" s="282"/>
      <c r="DG1" s="355"/>
      <c r="DH1" s="274"/>
      <c r="DI1" s="282"/>
      <c r="DJ1" s="355"/>
      <c r="DK1" s="274"/>
      <c r="DL1" s="282"/>
      <c r="DN1" s="322"/>
    </row>
    <row r="2" spans="1:118" s="14" customFormat="1" ht="35.1" customHeight="1">
      <c r="A2" s="96"/>
      <c r="B2" s="96"/>
      <c r="C2" s="96"/>
      <c r="D2" s="96"/>
      <c r="E2" s="96"/>
      <c r="F2" s="96"/>
      <c r="G2" s="96"/>
      <c r="H2" s="96"/>
      <c r="I2" s="96"/>
      <c r="J2" s="96"/>
      <c r="K2" s="432"/>
      <c r="L2" s="432"/>
      <c r="M2" s="432"/>
      <c r="N2" s="432"/>
      <c r="O2" s="432"/>
      <c r="P2" s="432"/>
      <c r="Q2" s="432"/>
      <c r="R2" s="432"/>
      <c r="S2" s="432"/>
      <c r="T2" s="432"/>
      <c r="U2" s="432"/>
      <c r="V2" s="432"/>
      <c r="W2" s="432"/>
      <c r="X2" s="432"/>
      <c r="Y2" s="432"/>
      <c r="Z2" s="432"/>
      <c r="AA2" s="432"/>
      <c r="AB2" s="432"/>
      <c r="AC2" s="432"/>
      <c r="AD2" s="432"/>
      <c r="AE2" s="432"/>
      <c r="AF2" s="432"/>
      <c r="AG2" s="432"/>
      <c r="AH2" s="432"/>
      <c r="AI2" s="432"/>
      <c r="AJ2" s="432"/>
      <c r="AK2" s="432"/>
      <c r="AL2" s="432"/>
      <c r="AM2" s="432"/>
      <c r="AN2" s="432"/>
      <c r="AO2" s="432"/>
      <c r="AP2" s="432"/>
      <c r="AQ2" s="432"/>
      <c r="AR2" s="432"/>
      <c r="AS2" s="432"/>
      <c r="AT2" s="432"/>
      <c r="AU2" s="432"/>
      <c r="AV2" s="432"/>
      <c r="AW2" s="432"/>
      <c r="AX2" s="432"/>
      <c r="AY2" s="432"/>
      <c r="AZ2" s="432"/>
      <c r="BA2" s="432"/>
      <c r="BB2" s="432"/>
      <c r="BC2" s="432"/>
      <c r="BD2" s="432"/>
      <c r="BE2" s="433"/>
      <c r="BF2" s="432"/>
      <c r="BG2" s="432"/>
      <c r="BH2" s="433"/>
      <c r="BI2" s="432"/>
      <c r="BJ2" s="432"/>
      <c r="BK2" s="433"/>
      <c r="BL2" s="432"/>
      <c r="BM2" s="432"/>
      <c r="BN2" s="39"/>
      <c r="BO2" s="96"/>
      <c r="BP2" s="96"/>
      <c r="BQ2" s="39"/>
      <c r="BR2" s="96"/>
      <c r="BS2" s="96"/>
      <c r="BT2" s="549"/>
      <c r="BU2" s="549"/>
      <c r="BV2" s="549"/>
      <c r="BW2" s="549"/>
      <c r="BX2" s="549"/>
      <c r="BY2" s="549"/>
      <c r="BZ2" s="549"/>
      <c r="CA2" s="549"/>
      <c r="CB2" s="549"/>
      <c r="CC2" s="549"/>
      <c r="CD2" s="549"/>
      <c r="CE2" s="549"/>
      <c r="CF2" s="549"/>
      <c r="CG2" s="15"/>
      <c r="CI2" s="370"/>
      <c r="CJ2" s="16"/>
      <c r="CK2" s="370"/>
      <c r="CL2" s="370"/>
      <c r="CM2" s="16"/>
      <c r="CN2" s="20"/>
      <c r="CO2" s="355"/>
      <c r="CP2" s="274"/>
      <c r="CQ2" s="282"/>
      <c r="CR2" s="355"/>
      <c r="CS2" s="293"/>
      <c r="CT2" s="282"/>
      <c r="CU2" s="355"/>
      <c r="CV2" s="274"/>
      <c r="CW2" s="282"/>
      <c r="CX2" s="355"/>
      <c r="CY2" s="274"/>
      <c r="CZ2" s="282"/>
      <c r="DA2" s="355"/>
      <c r="DB2" s="274"/>
      <c r="DC2" s="282"/>
      <c r="DD2" s="355"/>
      <c r="DE2" s="274"/>
      <c r="DF2" s="282"/>
      <c r="DG2" s="355"/>
      <c r="DH2" s="274"/>
      <c r="DI2" s="282"/>
      <c r="DJ2" s="355"/>
      <c r="DK2" s="274"/>
      <c r="DL2" s="282"/>
      <c r="DN2" s="322"/>
    </row>
    <row r="3" spans="1:118" s="14" customFormat="1" ht="35.1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545"/>
      <c r="L3" s="545"/>
      <c r="M3" s="545"/>
      <c r="N3" s="545"/>
      <c r="O3" s="545"/>
      <c r="P3" s="545"/>
      <c r="Q3" s="545"/>
      <c r="R3" s="545"/>
      <c r="S3" s="545"/>
      <c r="T3" s="545"/>
      <c r="U3" s="545"/>
      <c r="V3" s="545"/>
      <c r="W3" s="545"/>
      <c r="X3" s="545"/>
      <c r="Y3" s="545"/>
      <c r="Z3" s="545"/>
      <c r="AA3" s="545"/>
      <c r="AB3" s="545"/>
      <c r="AC3" s="545"/>
      <c r="AD3" s="545"/>
      <c r="AE3" s="545"/>
      <c r="AF3" s="545"/>
      <c r="AG3" s="545"/>
      <c r="AH3" s="545"/>
      <c r="AI3" s="545"/>
      <c r="AJ3" s="545"/>
      <c r="AK3" s="545"/>
      <c r="AL3" s="545"/>
      <c r="AM3" s="545"/>
      <c r="AN3" s="545"/>
      <c r="AO3" s="545"/>
      <c r="AP3" s="545"/>
      <c r="AQ3" s="545"/>
      <c r="AR3" s="545"/>
      <c r="AS3" s="545"/>
      <c r="AT3" s="545"/>
      <c r="AU3" s="545"/>
      <c r="AV3" s="545"/>
      <c r="AW3" s="545"/>
      <c r="AX3" s="545"/>
      <c r="AY3" s="545"/>
      <c r="AZ3" s="545"/>
      <c r="BA3" s="545"/>
      <c r="BB3" s="545"/>
      <c r="BC3" s="545"/>
      <c r="BD3" s="545"/>
      <c r="BE3" s="545"/>
      <c r="BF3" s="545"/>
      <c r="BG3" s="545"/>
      <c r="BH3" s="545"/>
      <c r="BI3" s="545"/>
      <c r="BJ3" s="545"/>
      <c r="BK3" s="545"/>
      <c r="BL3" s="545"/>
      <c r="BM3" s="545"/>
      <c r="BN3" s="545"/>
      <c r="BO3" s="545"/>
      <c r="BP3" s="545"/>
      <c r="BQ3" s="545"/>
      <c r="BR3" s="545"/>
      <c r="BS3" s="96"/>
      <c r="BT3" s="39"/>
      <c r="BU3" s="96"/>
      <c r="BV3" s="96"/>
      <c r="BW3" s="39"/>
      <c r="BX3" s="96"/>
      <c r="BY3" s="96"/>
      <c r="BZ3" s="39"/>
      <c r="CA3" s="39"/>
      <c r="CB3" s="39"/>
      <c r="CC3" s="54"/>
      <c r="CD3" s="54"/>
      <c r="CE3" s="54"/>
      <c r="CF3" s="54"/>
      <c r="CG3" s="15"/>
      <c r="CI3" s="370"/>
      <c r="CJ3" s="16"/>
      <c r="CK3" s="370"/>
      <c r="CL3" s="370"/>
      <c r="CM3" s="16"/>
      <c r="CN3" s="20"/>
      <c r="CO3" s="355"/>
      <c r="CP3" s="274"/>
      <c r="CQ3" s="282"/>
      <c r="CR3" s="355"/>
      <c r="CS3" s="293"/>
      <c r="CT3" s="282"/>
      <c r="CU3" s="355"/>
      <c r="CV3" s="274"/>
      <c r="CW3" s="282"/>
      <c r="CX3" s="355"/>
      <c r="CY3" s="274"/>
      <c r="CZ3" s="282"/>
      <c r="DA3" s="355"/>
      <c r="DB3" s="274"/>
      <c r="DC3" s="282"/>
      <c r="DD3" s="355"/>
      <c r="DE3" s="274"/>
      <c r="DF3" s="282"/>
      <c r="DG3" s="355"/>
      <c r="DH3" s="274"/>
      <c r="DI3" s="282"/>
      <c r="DJ3" s="355"/>
      <c r="DK3" s="274"/>
      <c r="DL3" s="282"/>
      <c r="DN3" s="322"/>
    </row>
    <row r="4" spans="1:118" s="14" customFormat="1" ht="35.1" customHeight="1">
      <c r="A4" s="96"/>
      <c r="B4" s="96"/>
      <c r="C4" s="96"/>
      <c r="D4" s="96"/>
      <c r="E4" s="96"/>
      <c r="F4" s="96"/>
      <c r="G4" s="96"/>
      <c r="H4" s="96"/>
      <c r="I4" s="96"/>
      <c r="J4" s="96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57"/>
      <c r="BF4" s="102"/>
      <c r="BG4" s="102"/>
      <c r="BH4" s="57"/>
      <c r="BI4" s="102"/>
      <c r="BJ4" s="102"/>
      <c r="BK4" s="57"/>
      <c r="BL4" s="102"/>
      <c r="BM4" s="102"/>
      <c r="BN4" s="39"/>
      <c r="BO4" s="96"/>
      <c r="BP4" s="96"/>
      <c r="BQ4" s="39"/>
      <c r="BR4" s="96"/>
      <c r="BS4" s="96"/>
      <c r="BT4" s="39"/>
      <c r="BU4" s="96"/>
      <c r="BV4" s="96"/>
      <c r="BW4" s="39"/>
      <c r="BX4" s="96"/>
      <c r="BY4" s="96"/>
      <c r="BZ4" s="39"/>
      <c r="CA4" s="39"/>
      <c r="CB4" s="39"/>
      <c r="CC4" s="54"/>
      <c r="CD4" s="54"/>
      <c r="CE4" s="54"/>
      <c r="CF4" s="54"/>
      <c r="CG4" s="15"/>
      <c r="CI4" s="370"/>
      <c r="CJ4" s="16"/>
      <c r="CK4" s="370"/>
      <c r="CL4" s="370"/>
      <c r="CM4" s="16"/>
      <c r="CN4" s="20"/>
      <c r="CO4" s="355"/>
      <c r="CP4" s="274"/>
      <c r="CQ4" s="282"/>
      <c r="CR4" s="355"/>
      <c r="CS4" s="293"/>
      <c r="CT4" s="282"/>
      <c r="CU4" s="355"/>
      <c r="CV4" s="274"/>
      <c r="CW4" s="282"/>
      <c r="CX4" s="355"/>
      <c r="CY4" s="274"/>
      <c r="CZ4" s="282"/>
      <c r="DA4" s="355"/>
      <c r="DB4" s="274"/>
      <c r="DC4" s="282"/>
      <c r="DD4" s="355"/>
      <c r="DE4" s="274"/>
      <c r="DF4" s="282"/>
      <c r="DG4" s="355"/>
      <c r="DH4" s="274"/>
      <c r="DI4" s="282"/>
      <c r="DJ4" s="355"/>
      <c r="DK4" s="274"/>
      <c r="DL4" s="282"/>
      <c r="DN4" s="322"/>
    </row>
    <row r="5" spans="1:118" s="14" customFormat="1" ht="35.1" customHeight="1">
      <c r="A5" s="96"/>
      <c r="B5" s="96"/>
      <c r="C5" s="96"/>
      <c r="D5" s="96"/>
      <c r="E5" s="96"/>
      <c r="F5" s="96"/>
      <c r="G5" s="96"/>
      <c r="H5" s="96"/>
      <c r="I5" s="96"/>
      <c r="J5" s="546"/>
      <c r="K5" s="546"/>
      <c r="L5" s="546"/>
      <c r="M5" s="546"/>
      <c r="N5" s="546"/>
      <c r="O5" s="546"/>
      <c r="P5" s="546"/>
      <c r="Q5" s="546"/>
      <c r="R5" s="546"/>
      <c r="S5" s="546"/>
      <c r="T5" s="546"/>
      <c r="U5" s="546"/>
      <c r="V5" s="546"/>
      <c r="W5" s="546"/>
      <c r="X5" s="546"/>
      <c r="Y5" s="546"/>
      <c r="Z5" s="546"/>
      <c r="AA5" s="546"/>
      <c r="AB5" s="546"/>
      <c r="AC5" s="546"/>
      <c r="AD5" s="546"/>
      <c r="AE5" s="546"/>
      <c r="AF5" s="546"/>
      <c r="AG5" s="546"/>
      <c r="AH5" s="546"/>
      <c r="AI5" s="546"/>
      <c r="AJ5" s="546"/>
      <c r="AK5" s="546"/>
      <c r="AL5" s="546"/>
      <c r="AM5" s="546"/>
      <c r="AN5" s="546"/>
      <c r="AO5" s="546"/>
      <c r="AP5" s="546"/>
      <c r="AQ5" s="546"/>
      <c r="AR5" s="546"/>
      <c r="AS5" s="546"/>
      <c r="AT5" s="546"/>
      <c r="AU5" s="546"/>
      <c r="AV5" s="546"/>
      <c r="AW5" s="546"/>
      <c r="AX5" s="546"/>
      <c r="AY5" s="546"/>
      <c r="AZ5" s="546"/>
      <c r="BA5" s="546"/>
      <c r="BB5" s="546"/>
      <c r="BC5" s="546"/>
      <c r="BD5" s="546"/>
      <c r="BE5" s="546"/>
      <c r="BF5" s="546"/>
      <c r="BG5" s="546"/>
      <c r="BH5" s="546"/>
      <c r="BI5" s="546"/>
      <c r="BJ5" s="546"/>
      <c r="BK5" s="546"/>
      <c r="BL5" s="546"/>
      <c r="BM5" s="546"/>
      <c r="BN5" s="546"/>
      <c r="BO5" s="96"/>
      <c r="BP5" s="96"/>
      <c r="BQ5" s="39"/>
      <c r="BR5" s="96"/>
      <c r="BS5" s="96"/>
      <c r="BT5" s="39"/>
      <c r="BU5" s="96"/>
      <c r="BV5" s="96"/>
      <c r="BW5" s="39"/>
      <c r="BX5" s="96"/>
      <c r="BY5" s="96"/>
      <c r="BZ5" s="110"/>
      <c r="CA5" s="110"/>
      <c r="CB5" s="110"/>
      <c r="CC5" s="44"/>
      <c r="CD5" s="44"/>
      <c r="CE5" s="44"/>
      <c r="CF5" s="44"/>
      <c r="CG5" s="15"/>
      <c r="CI5" s="370"/>
      <c r="CJ5" s="16"/>
      <c r="CK5" s="370"/>
      <c r="CL5" s="370"/>
      <c r="CM5" s="16"/>
      <c r="CN5" s="20"/>
      <c r="CO5" s="355"/>
      <c r="CP5" s="274"/>
      <c r="CQ5" s="282"/>
      <c r="CR5" s="355"/>
      <c r="CS5" s="293"/>
      <c r="CT5" s="282"/>
      <c r="CU5" s="355"/>
      <c r="CV5" s="274"/>
      <c r="CW5" s="282"/>
      <c r="CX5" s="355"/>
      <c r="CY5" s="274"/>
      <c r="CZ5" s="282"/>
      <c r="DA5" s="355"/>
      <c r="DB5" s="274"/>
      <c r="DC5" s="282"/>
      <c r="DD5" s="355"/>
      <c r="DE5" s="274"/>
      <c r="DF5" s="282"/>
      <c r="DG5" s="355"/>
      <c r="DH5" s="274"/>
      <c r="DI5" s="282"/>
      <c r="DJ5" s="355"/>
      <c r="DK5" s="274"/>
      <c r="DL5" s="282"/>
      <c r="DN5" s="322"/>
    </row>
    <row r="6" spans="1:118" s="14" customFormat="1" ht="45.75" customHeight="1">
      <c r="A6" s="96"/>
      <c r="B6" s="97"/>
      <c r="C6" s="96"/>
      <c r="D6" s="96"/>
      <c r="E6" s="96"/>
      <c r="F6" s="96"/>
      <c r="G6" s="96"/>
      <c r="H6" s="96"/>
      <c r="I6" s="96"/>
      <c r="J6" s="434"/>
      <c r="K6" s="434"/>
      <c r="L6" s="546"/>
      <c r="M6" s="546"/>
      <c r="N6" s="546"/>
      <c r="O6" s="546"/>
      <c r="P6" s="546"/>
      <c r="Q6" s="546"/>
      <c r="R6" s="546"/>
      <c r="S6" s="546"/>
      <c r="T6" s="546"/>
      <c r="U6" s="546"/>
      <c r="V6" s="546"/>
      <c r="W6" s="546"/>
      <c r="X6" s="546"/>
      <c r="Y6" s="546"/>
      <c r="Z6" s="546"/>
      <c r="AA6" s="546"/>
      <c r="AB6" s="546"/>
      <c r="AC6" s="546"/>
      <c r="AD6" s="546"/>
      <c r="AE6" s="546"/>
      <c r="AF6" s="546"/>
      <c r="AG6" s="546"/>
      <c r="AH6" s="546"/>
      <c r="AI6" s="546"/>
      <c r="AJ6" s="546"/>
      <c r="AK6" s="546"/>
      <c r="AL6" s="546"/>
      <c r="AM6" s="546"/>
      <c r="AN6" s="546"/>
      <c r="AO6" s="546"/>
      <c r="AP6" s="546"/>
      <c r="AQ6" s="546"/>
      <c r="AR6" s="546"/>
      <c r="AS6" s="546"/>
      <c r="AT6" s="546"/>
      <c r="AU6" s="546"/>
      <c r="AV6" s="546"/>
      <c r="AW6" s="546"/>
      <c r="AX6" s="546"/>
      <c r="AY6" s="546"/>
      <c r="AZ6" s="546"/>
      <c r="BA6" s="546"/>
      <c r="BB6" s="546"/>
      <c r="BC6" s="546"/>
      <c r="BD6" s="546"/>
      <c r="BE6" s="546"/>
      <c r="BF6" s="546"/>
      <c r="BG6" s="546"/>
      <c r="BH6" s="546"/>
      <c r="BI6" s="546"/>
      <c r="BJ6" s="546"/>
      <c r="BK6" s="546"/>
      <c r="BL6" s="546"/>
      <c r="BM6" s="546"/>
      <c r="BN6" s="546"/>
      <c r="BO6" s="546"/>
      <c r="BP6" s="546"/>
      <c r="BQ6" s="546"/>
      <c r="BR6" s="546"/>
      <c r="BS6" s="96"/>
      <c r="BT6" s="39"/>
      <c r="BU6" s="96"/>
      <c r="BV6" s="96"/>
      <c r="BW6" s="39"/>
      <c r="BX6" s="96"/>
      <c r="BY6" s="96"/>
      <c r="BZ6" s="110"/>
      <c r="CA6" s="110"/>
      <c r="CB6" s="110"/>
      <c r="CC6" s="44"/>
      <c r="CD6" s="44"/>
      <c r="CE6" s="44"/>
      <c r="CF6" s="44"/>
      <c r="CG6" s="15"/>
      <c r="CI6" s="370"/>
      <c r="CJ6" s="16"/>
      <c r="CK6" s="370"/>
      <c r="CL6" s="370"/>
      <c r="CM6" s="16"/>
      <c r="CN6" s="20"/>
      <c r="CO6" s="355"/>
      <c r="CP6" s="274"/>
      <c r="CQ6" s="282"/>
      <c r="CR6" s="355"/>
      <c r="CS6" s="293"/>
      <c r="CT6" s="282"/>
      <c r="CU6" s="355"/>
      <c r="CV6" s="274"/>
      <c r="CW6" s="282"/>
      <c r="CX6" s="355"/>
      <c r="CY6" s="274"/>
      <c r="CZ6" s="282"/>
      <c r="DA6" s="355"/>
      <c r="DB6" s="274"/>
      <c r="DC6" s="282"/>
      <c r="DD6" s="355"/>
      <c r="DE6" s="274"/>
      <c r="DF6" s="282"/>
      <c r="DG6" s="355"/>
      <c r="DH6" s="274"/>
      <c r="DI6" s="282"/>
      <c r="DJ6" s="355"/>
      <c r="DK6" s="274"/>
      <c r="DL6" s="282"/>
      <c r="DN6" s="322"/>
    </row>
    <row r="7" spans="1:118" s="14" customFormat="1" ht="409.5" customHeight="1">
      <c r="A7" s="96"/>
      <c r="B7" s="412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102"/>
      <c r="AM7" s="102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39"/>
      <c r="BF7" s="96"/>
      <c r="BG7" s="96"/>
      <c r="BH7" s="39"/>
      <c r="BI7" s="96"/>
      <c r="BJ7" s="96"/>
      <c r="BK7" s="39"/>
      <c r="BL7" s="96"/>
      <c r="BM7" s="96"/>
      <c r="BN7" s="39"/>
      <c r="BO7" s="96"/>
      <c r="BP7" s="96"/>
      <c r="BQ7" s="39"/>
      <c r="BR7" s="96"/>
      <c r="BS7" s="96"/>
      <c r="BT7" s="39"/>
      <c r="BU7" s="96"/>
      <c r="BV7" s="96"/>
      <c r="BW7" s="39"/>
      <c r="BX7" s="96"/>
      <c r="BY7" s="96"/>
      <c r="BZ7" s="39"/>
      <c r="CA7" s="39"/>
      <c r="CB7" s="39"/>
      <c r="CC7" s="54"/>
      <c r="CD7" s="54"/>
      <c r="CE7" s="54"/>
      <c r="CF7" s="54"/>
      <c r="CG7" s="15"/>
      <c r="CI7" s="370"/>
      <c r="CJ7" s="16"/>
      <c r="CK7" s="370"/>
      <c r="CL7" s="370"/>
      <c r="CM7" s="16"/>
      <c r="CN7" s="20"/>
      <c r="CO7" s="355"/>
      <c r="CP7" s="274"/>
      <c r="CQ7" s="282"/>
      <c r="CR7" s="355"/>
      <c r="CS7" s="293"/>
      <c r="CT7" s="282"/>
      <c r="CU7" s="355"/>
      <c r="CV7" s="274"/>
      <c r="CW7" s="282"/>
      <c r="CX7" s="355"/>
      <c r="CY7" s="274"/>
      <c r="CZ7" s="282"/>
      <c r="DA7" s="355"/>
      <c r="DB7" s="274"/>
      <c r="DC7" s="282"/>
      <c r="DD7" s="355"/>
      <c r="DE7" s="274"/>
      <c r="DF7" s="282"/>
      <c r="DG7" s="355"/>
      <c r="DH7" s="274"/>
      <c r="DI7" s="282"/>
      <c r="DJ7" s="355"/>
      <c r="DK7" s="274"/>
      <c r="DL7" s="282"/>
      <c r="DN7" s="322"/>
    </row>
    <row r="8" spans="1:118" s="14" customFormat="1" ht="35.1" customHeight="1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7"/>
      <c r="M8" s="97"/>
      <c r="N8" s="97"/>
      <c r="O8" s="97"/>
      <c r="P8" s="97"/>
      <c r="Q8" s="97"/>
      <c r="R8" s="97"/>
      <c r="S8" s="97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110"/>
      <c r="BF8" s="44"/>
      <c r="BG8" s="44"/>
      <c r="BH8" s="110"/>
      <c r="BI8" s="44"/>
      <c r="BJ8" s="44"/>
      <c r="BK8" s="110"/>
      <c r="BL8" s="44"/>
      <c r="BM8" s="414"/>
      <c r="BN8" s="41"/>
      <c r="BO8" s="54"/>
      <c r="BP8" s="96"/>
      <c r="BQ8" s="39"/>
      <c r="BR8" s="96"/>
      <c r="BS8" s="54"/>
      <c r="BT8" s="39"/>
      <c r="BU8" s="54"/>
      <c r="BV8" s="54"/>
      <c r="BW8" s="53"/>
      <c r="BX8" s="54"/>
      <c r="BY8" s="54"/>
      <c r="BZ8" s="53"/>
      <c r="CA8" s="53"/>
      <c r="CB8" s="53"/>
      <c r="CC8" s="54"/>
      <c r="CD8" s="54"/>
      <c r="CE8" s="54"/>
      <c r="CF8" s="54"/>
      <c r="CG8" s="15"/>
      <c r="CI8" s="370"/>
      <c r="CJ8" s="16"/>
      <c r="CK8" s="370"/>
      <c r="CL8" s="370"/>
      <c r="CM8" s="16"/>
      <c r="CN8" s="20"/>
      <c r="CO8" s="355"/>
      <c r="CP8" s="274"/>
      <c r="CQ8" s="282"/>
      <c r="CR8" s="355"/>
      <c r="CS8" s="293"/>
      <c r="CT8" s="282"/>
      <c r="CU8" s="355"/>
      <c r="CV8" s="274"/>
      <c r="CW8" s="282"/>
      <c r="CX8" s="355"/>
      <c r="CY8" s="274"/>
      <c r="CZ8" s="282"/>
      <c r="DA8" s="355"/>
      <c r="DB8" s="274"/>
      <c r="DC8" s="282"/>
      <c r="DD8" s="355"/>
      <c r="DE8" s="274"/>
      <c r="DF8" s="282"/>
      <c r="DG8" s="355"/>
      <c r="DH8" s="274"/>
      <c r="DI8" s="282"/>
      <c r="DJ8" s="355"/>
      <c r="DK8" s="274"/>
      <c r="DL8" s="282"/>
      <c r="DN8" s="322"/>
    </row>
    <row r="9" spans="1:118" s="14" customFormat="1" ht="289.5" customHeight="1">
      <c r="A9" s="96"/>
      <c r="B9" s="96"/>
      <c r="C9" s="97"/>
      <c r="D9" s="97"/>
      <c r="E9" s="97"/>
      <c r="F9" s="97"/>
      <c r="G9" s="97"/>
      <c r="H9" s="97"/>
      <c r="I9" s="97"/>
      <c r="J9" s="97"/>
      <c r="K9" s="97"/>
      <c r="L9" s="97"/>
      <c r="M9" s="540"/>
      <c r="N9" s="540"/>
      <c r="O9" s="540"/>
      <c r="P9" s="540"/>
      <c r="Q9" s="540"/>
      <c r="R9" s="540"/>
      <c r="S9" s="540"/>
      <c r="T9" s="540"/>
      <c r="U9" s="540"/>
      <c r="V9" s="540"/>
      <c r="W9" s="540"/>
      <c r="X9" s="540"/>
      <c r="Y9" s="540"/>
      <c r="Z9" s="540"/>
      <c r="AA9" s="540"/>
      <c r="AB9" s="540"/>
      <c r="AC9" s="540"/>
      <c r="AD9" s="540"/>
      <c r="AE9" s="540"/>
      <c r="AF9" s="540"/>
      <c r="AG9" s="540"/>
      <c r="AH9" s="540"/>
      <c r="AI9" s="540"/>
      <c r="AJ9" s="540"/>
      <c r="AK9" s="540"/>
      <c r="AL9" s="540"/>
      <c r="AM9" s="540"/>
      <c r="AN9" s="540"/>
      <c r="AO9" s="540"/>
      <c r="AP9" s="540"/>
      <c r="AQ9" s="540"/>
      <c r="AR9" s="540"/>
      <c r="AS9" s="540"/>
      <c r="AT9" s="540"/>
      <c r="AU9" s="540"/>
      <c r="AV9" s="540"/>
      <c r="AW9" s="540"/>
      <c r="AX9" s="540"/>
      <c r="AY9" s="540"/>
      <c r="AZ9" s="540"/>
      <c r="BA9" s="540"/>
      <c r="BB9" s="540"/>
      <c r="BC9" s="540"/>
      <c r="BD9" s="540"/>
      <c r="BE9" s="540"/>
      <c r="BF9" s="540"/>
      <c r="BG9" s="540"/>
      <c r="BH9" s="540"/>
      <c r="BI9" s="540"/>
      <c r="BJ9" s="540"/>
      <c r="BK9" s="540"/>
      <c r="BL9" s="540"/>
      <c r="BM9" s="540"/>
      <c r="BN9" s="540"/>
      <c r="BO9" s="540"/>
      <c r="BP9" s="540"/>
      <c r="BQ9" s="540"/>
      <c r="BR9" s="97"/>
      <c r="BS9" s="97"/>
      <c r="BT9" s="435"/>
      <c r="BU9" s="97"/>
      <c r="BV9" s="97"/>
      <c r="BW9" s="435"/>
      <c r="BX9" s="97"/>
      <c r="BY9" s="97"/>
      <c r="BZ9" s="435"/>
      <c r="CA9" s="435"/>
      <c r="CB9" s="435"/>
      <c r="CC9" s="97"/>
      <c r="CD9" s="97"/>
      <c r="CE9" s="54"/>
      <c r="CF9" s="54"/>
      <c r="CG9" s="15"/>
      <c r="CI9" s="370"/>
      <c r="CJ9" s="16"/>
      <c r="CK9" s="370"/>
      <c r="CL9" s="370"/>
      <c r="CM9" s="16"/>
      <c r="CN9" s="20"/>
      <c r="CO9" s="355"/>
      <c r="CP9" s="274"/>
      <c r="CQ9" s="282"/>
      <c r="CR9" s="355"/>
      <c r="CS9" s="293"/>
      <c r="CT9" s="282"/>
      <c r="CU9" s="355"/>
      <c r="CV9" s="274"/>
      <c r="CW9" s="282"/>
      <c r="CX9" s="355"/>
      <c r="CY9" s="274"/>
      <c r="CZ9" s="282"/>
      <c r="DA9" s="355"/>
      <c r="DB9" s="274"/>
      <c r="DC9" s="282"/>
      <c r="DD9" s="355"/>
      <c r="DE9" s="274"/>
      <c r="DF9" s="282"/>
      <c r="DG9" s="355"/>
      <c r="DH9" s="274"/>
      <c r="DI9" s="282"/>
      <c r="DJ9" s="355"/>
      <c r="DK9" s="274"/>
      <c r="DL9" s="282"/>
      <c r="DN9" s="322"/>
    </row>
    <row r="10" spans="1:118" s="14" customFormat="1" ht="27.75" customHeight="1">
      <c r="A10" s="96"/>
      <c r="B10" s="96"/>
      <c r="C10" s="119"/>
      <c r="D10" s="119"/>
      <c r="E10" s="119"/>
      <c r="F10" s="119"/>
      <c r="G10" s="119"/>
      <c r="H10" s="119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110"/>
      <c r="BF10" s="44"/>
      <c r="BG10" s="44"/>
      <c r="BH10" s="110"/>
      <c r="BI10" s="44"/>
      <c r="BJ10" s="44"/>
      <c r="BK10" s="110"/>
      <c r="BL10" s="417"/>
      <c r="BM10" s="417"/>
      <c r="BN10" s="436"/>
      <c r="BO10" s="437"/>
      <c r="BP10" s="119"/>
      <c r="BQ10" s="118"/>
      <c r="BR10" s="119"/>
      <c r="BS10" s="119"/>
      <c r="BT10" s="435"/>
      <c r="BU10" s="119"/>
      <c r="BV10" s="119"/>
      <c r="BW10" s="118"/>
      <c r="BX10" s="119"/>
      <c r="BY10" s="119"/>
      <c r="BZ10" s="118"/>
      <c r="CA10" s="118"/>
      <c r="CB10" s="118"/>
      <c r="CC10" s="119"/>
      <c r="CD10" s="119"/>
      <c r="CE10" s="119"/>
      <c r="CF10" s="412"/>
      <c r="CG10" s="15"/>
      <c r="CI10" s="370"/>
      <c r="CJ10" s="16"/>
      <c r="CK10" s="370"/>
      <c r="CL10" s="370"/>
      <c r="CM10" s="16"/>
      <c r="CN10" s="20"/>
      <c r="CO10" s="355"/>
      <c r="CP10" s="274"/>
      <c r="CQ10" s="282"/>
      <c r="CR10" s="355"/>
      <c r="CS10" s="293"/>
      <c r="CT10" s="282"/>
      <c r="CU10" s="355"/>
      <c r="CV10" s="274"/>
      <c r="CW10" s="282"/>
      <c r="CX10" s="355"/>
      <c r="CY10" s="274"/>
      <c r="CZ10" s="282"/>
      <c r="DA10" s="355"/>
      <c r="DB10" s="274"/>
      <c r="DC10" s="282"/>
      <c r="DD10" s="355"/>
      <c r="DE10" s="274"/>
      <c r="DF10" s="282"/>
      <c r="DG10" s="355"/>
      <c r="DH10" s="274"/>
      <c r="DI10" s="282"/>
      <c r="DJ10" s="355"/>
      <c r="DK10" s="274"/>
      <c r="DL10" s="282"/>
      <c r="DN10" s="322"/>
    </row>
    <row r="11" spans="1:118" s="14" customFormat="1" ht="409.5" customHeight="1">
      <c r="A11" s="96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414"/>
      <c r="V11" s="414"/>
      <c r="W11" s="414"/>
      <c r="X11" s="414"/>
      <c r="Y11" s="414"/>
      <c r="Z11" s="414"/>
      <c r="AA11" s="414"/>
      <c r="AB11" s="414"/>
      <c r="AC11" s="414"/>
      <c r="AD11" s="414"/>
      <c r="AE11" s="414"/>
      <c r="AF11" s="414"/>
      <c r="AG11" s="414"/>
      <c r="AH11" s="414"/>
      <c r="AI11" s="414"/>
      <c r="AJ11" s="414"/>
      <c r="AK11" s="414"/>
      <c r="AL11" s="414"/>
      <c r="AM11" s="540"/>
      <c r="AN11" s="540"/>
      <c r="AO11" s="540"/>
      <c r="AP11" s="540"/>
      <c r="AQ11" s="540"/>
      <c r="AR11" s="540"/>
      <c r="AS11" s="540"/>
      <c r="AT11" s="540"/>
      <c r="AU11" s="540"/>
      <c r="AV11" s="540"/>
      <c r="AW11" s="540"/>
      <c r="AX11" s="540"/>
      <c r="AY11" s="540"/>
      <c r="AZ11" s="540"/>
      <c r="BA11" s="540"/>
      <c r="BB11" s="540"/>
      <c r="BC11" s="540"/>
      <c r="BD11" s="540"/>
      <c r="BE11" s="540"/>
      <c r="BF11" s="540"/>
      <c r="BG11" s="540"/>
      <c r="BH11" s="540"/>
      <c r="BI11" s="417"/>
      <c r="BJ11" s="417"/>
      <c r="BK11" s="436"/>
      <c r="BL11" s="417"/>
      <c r="BM11" s="417"/>
      <c r="BN11" s="436"/>
      <c r="BO11" s="438"/>
      <c r="BP11" s="96"/>
      <c r="BQ11" s="39"/>
      <c r="BR11" s="96"/>
      <c r="BS11" s="96"/>
      <c r="BT11" s="39"/>
      <c r="BU11" s="96"/>
      <c r="BV11" s="96"/>
      <c r="BW11" s="39"/>
      <c r="BX11" s="96"/>
      <c r="BY11" s="96"/>
      <c r="BZ11" s="39"/>
      <c r="CA11" s="39"/>
      <c r="CB11" s="39"/>
      <c r="CC11" s="96"/>
      <c r="CD11" s="96"/>
      <c r="CE11" s="96"/>
      <c r="CF11" s="412"/>
      <c r="CG11" s="15"/>
      <c r="CI11" s="370"/>
      <c r="CJ11" s="16"/>
      <c r="CK11" s="370"/>
      <c r="CL11" s="370"/>
      <c r="CM11" s="16"/>
      <c r="CN11" s="20"/>
      <c r="CO11" s="355"/>
      <c r="CP11" s="274"/>
      <c r="CQ11" s="282"/>
      <c r="CR11" s="355"/>
      <c r="CS11" s="293"/>
      <c r="CT11" s="282"/>
      <c r="CU11" s="355"/>
      <c r="CV11" s="274"/>
      <c r="CW11" s="282"/>
      <c r="CX11" s="355"/>
      <c r="CY11" s="274"/>
      <c r="CZ11" s="282"/>
      <c r="DA11" s="355"/>
      <c r="DB11" s="274"/>
      <c r="DC11" s="282"/>
      <c r="DD11" s="355"/>
      <c r="DE11" s="274"/>
      <c r="DF11" s="282"/>
      <c r="DG11" s="355"/>
      <c r="DH11" s="274"/>
      <c r="DI11" s="282"/>
      <c r="DJ11" s="355"/>
      <c r="DK11" s="274"/>
      <c r="DL11" s="282"/>
      <c r="DN11" s="322"/>
    </row>
    <row r="12" spans="1:118" s="14" customFormat="1" ht="35.1" customHeight="1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417"/>
      <c r="V12" s="417"/>
      <c r="W12" s="417"/>
      <c r="X12" s="417"/>
      <c r="Y12" s="417"/>
      <c r="Z12" s="417"/>
      <c r="AA12" s="417"/>
      <c r="AB12" s="417"/>
      <c r="AC12" s="486"/>
      <c r="AD12" s="486"/>
      <c r="AE12" s="486"/>
      <c r="AF12" s="486"/>
      <c r="AG12" s="486"/>
      <c r="AH12" s="486"/>
      <c r="AI12" s="486"/>
      <c r="AJ12" s="486"/>
      <c r="AK12" s="486"/>
      <c r="AL12" s="486"/>
      <c r="AM12" s="486"/>
      <c r="AN12" s="486"/>
      <c r="AO12" s="486"/>
      <c r="AP12" s="486"/>
      <c r="AQ12" s="486"/>
      <c r="AR12" s="486"/>
      <c r="AS12" s="486"/>
      <c r="AT12" s="486"/>
      <c r="AU12" s="486"/>
      <c r="AV12" s="486"/>
      <c r="AW12" s="486"/>
      <c r="AX12" s="486"/>
      <c r="AY12" s="486"/>
      <c r="AZ12" s="486"/>
      <c r="BA12" s="486"/>
      <c r="BB12" s="486"/>
      <c r="BC12" s="486"/>
      <c r="BD12" s="416"/>
      <c r="BE12" s="111"/>
      <c r="BF12" s="416"/>
      <c r="BG12" s="416"/>
      <c r="BH12" s="111"/>
      <c r="BI12" s="416"/>
      <c r="BJ12" s="416"/>
      <c r="BK12" s="111"/>
      <c r="BL12" s="416"/>
      <c r="BM12" s="416"/>
      <c r="BN12" s="111"/>
      <c r="BO12" s="438"/>
      <c r="BP12" s="102"/>
      <c r="BQ12" s="39"/>
      <c r="BR12" s="96"/>
      <c r="BS12" s="96"/>
      <c r="BT12" s="435"/>
      <c r="BU12" s="96"/>
      <c r="BV12" s="96"/>
      <c r="BW12" s="39"/>
      <c r="BX12" s="96"/>
      <c r="BY12" s="96"/>
      <c r="BZ12" s="39"/>
      <c r="CA12" s="39"/>
      <c r="CB12" s="39"/>
      <c r="CC12" s="96"/>
      <c r="CD12" s="96"/>
      <c r="CE12" s="96"/>
      <c r="CF12" s="54"/>
      <c r="CG12" s="15"/>
      <c r="CI12" s="370"/>
      <c r="CJ12" s="16"/>
      <c r="CK12" s="370"/>
      <c r="CL12" s="370"/>
      <c r="CM12" s="16"/>
      <c r="CN12" s="20"/>
      <c r="CO12" s="355"/>
      <c r="CP12" s="274"/>
      <c r="CQ12" s="282"/>
      <c r="CR12" s="355"/>
      <c r="CS12" s="293"/>
      <c r="CT12" s="282"/>
      <c r="CU12" s="355"/>
      <c r="CV12" s="274"/>
      <c r="CW12" s="282"/>
      <c r="CX12" s="355"/>
      <c r="CY12" s="274"/>
      <c r="CZ12" s="282"/>
      <c r="DA12" s="355"/>
      <c r="DB12" s="274"/>
      <c r="DC12" s="282"/>
      <c r="DD12" s="355"/>
      <c r="DE12" s="274"/>
      <c r="DF12" s="282"/>
      <c r="DG12" s="355"/>
      <c r="DH12" s="274"/>
      <c r="DI12" s="282"/>
      <c r="DJ12" s="355"/>
      <c r="DK12" s="274"/>
      <c r="DL12" s="282"/>
      <c r="DN12" s="322"/>
    </row>
    <row r="13" spans="1:118" s="14" customFormat="1" ht="35.1" customHeight="1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438"/>
      <c r="T13" s="438"/>
      <c r="U13" s="547"/>
      <c r="V13" s="547"/>
      <c r="W13" s="547"/>
      <c r="X13" s="547"/>
      <c r="Y13" s="547"/>
      <c r="Z13" s="547"/>
      <c r="AA13" s="547"/>
      <c r="AB13" s="547"/>
      <c r="AC13" s="547"/>
      <c r="AD13" s="547"/>
      <c r="AE13" s="547"/>
      <c r="AF13" s="547"/>
      <c r="AG13" s="547"/>
      <c r="AH13" s="547"/>
      <c r="AI13" s="547"/>
      <c r="AJ13" s="547"/>
      <c r="AK13" s="547"/>
      <c r="AL13" s="547"/>
      <c r="AM13" s="547"/>
      <c r="AN13" s="547"/>
      <c r="AO13" s="547"/>
      <c r="AP13" s="547"/>
      <c r="AQ13" s="547"/>
      <c r="AR13" s="547"/>
      <c r="AS13" s="547"/>
      <c r="AT13" s="547"/>
      <c r="AU13" s="547"/>
      <c r="AV13" s="547"/>
      <c r="AW13" s="547"/>
      <c r="AX13" s="547"/>
      <c r="AY13" s="547"/>
      <c r="AZ13" s="547"/>
      <c r="BA13" s="547"/>
      <c r="BB13" s="547"/>
      <c r="BC13" s="547"/>
      <c r="BD13" s="547"/>
      <c r="BE13" s="547"/>
      <c r="BF13" s="547"/>
      <c r="BG13" s="547"/>
      <c r="BH13" s="547"/>
      <c r="BI13" s="547"/>
      <c r="BJ13" s="547"/>
      <c r="BK13" s="436"/>
      <c r="BL13" s="417"/>
      <c r="BM13" s="417"/>
      <c r="BN13" s="436"/>
      <c r="BO13" s="438"/>
      <c r="BP13" s="439"/>
      <c r="BQ13" s="440"/>
      <c r="BR13" s="439"/>
      <c r="BS13" s="439"/>
      <c r="BT13" s="440"/>
      <c r="BU13" s="439"/>
      <c r="BV13" s="439"/>
      <c r="BW13" s="440"/>
      <c r="BX13" s="439"/>
      <c r="BY13" s="439"/>
      <c r="BZ13" s="440"/>
      <c r="CA13" s="440"/>
      <c r="CB13" s="440"/>
      <c r="CC13" s="439"/>
      <c r="CD13" s="439"/>
      <c r="CE13" s="439"/>
      <c r="CF13" s="54"/>
      <c r="CG13" s="15"/>
      <c r="CI13" s="370"/>
      <c r="CJ13" s="16"/>
      <c r="CK13" s="370"/>
      <c r="CL13" s="370"/>
      <c r="CM13" s="16"/>
      <c r="CN13" s="20"/>
      <c r="CO13" s="355"/>
      <c r="CP13" s="274"/>
      <c r="CQ13" s="282"/>
      <c r="CR13" s="355"/>
      <c r="CS13" s="293"/>
      <c r="CT13" s="282"/>
      <c r="CU13" s="355"/>
      <c r="CV13" s="274"/>
      <c r="CW13" s="282"/>
      <c r="CX13" s="355"/>
      <c r="CY13" s="274"/>
      <c r="CZ13" s="282"/>
      <c r="DA13" s="355"/>
      <c r="DB13" s="274"/>
      <c r="DC13" s="282"/>
      <c r="DD13" s="355"/>
      <c r="DE13" s="274"/>
      <c r="DF13" s="282"/>
      <c r="DG13" s="355"/>
      <c r="DH13" s="274"/>
      <c r="DI13" s="282"/>
      <c r="DJ13" s="355"/>
      <c r="DK13" s="274"/>
      <c r="DL13" s="282"/>
      <c r="DN13" s="322"/>
    </row>
    <row r="14" spans="1:118" s="14" customFormat="1" ht="22.9" customHeight="1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102"/>
      <c r="AM14" s="102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39"/>
      <c r="BF14" s="96"/>
      <c r="BG14" s="96"/>
      <c r="BH14" s="39"/>
      <c r="BI14" s="96"/>
      <c r="BJ14" s="96"/>
      <c r="BK14" s="39"/>
      <c r="BL14" s="96"/>
      <c r="BM14" s="96"/>
      <c r="BN14" s="39"/>
      <c r="BO14" s="96"/>
      <c r="BP14" s="96"/>
      <c r="BQ14" s="39"/>
      <c r="BR14" s="96"/>
      <c r="BS14" s="96"/>
      <c r="BT14" s="39"/>
      <c r="BU14" s="96"/>
      <c r="BV14" s="96"/>
      <c r="BW14" s="39"/>
      <c r="BX14" s="96"/>
      <c r="BY14" s="96"/>
      <c r="BZ14" s="39"/>
      <c r="CA14" s="39"/>
      <c r="CB14" s="39"/>
      <c r="CC14" s="54"/>
      <c r="CD14" s="54"/>
      <c r="CE14" s="54"/>
      <c r="CF14" s="54"/>
      <c r="CG14" s="15"/>
      <c r="CI14" s="370"/>
      <c r="CJ14" s="16"/>
      <c r="CK14" s="370"/>
      <c r="CL14" s="370"/>
      <c r="CM14" s="16"/>
      <c r="CN14" s="20"/>
      <c r="CO14" s="355"/>
      <c r="CP14" s="274"/>
      <c r="CQ14" s="282"/>
      <c r="CR14" s="355"/>
      <c r="CS14" s="293"/>
      <c r="CT14" s="282"/>
      <c r="CU14" s="355"/>
      <c r="CV14" s="274"/>
      <c r="CW14" s="282"/>
      <c r="CX14" s="355"/>
      <c r="CY14" s="274"/>
      <c r="CZ14" s="282"/>
      <c r="DA14" s="355"/>
      <c r="DB14" s="274"/>
      <c r="DC14" s="282"/>
      <c r="DD14" s="355"/>
      <c r="DE14" s="274"/>
      <c r="DF14" s="282"/>
      <c r="DG14" s="355"/>
      <c r="DH14" s="274"/>
      <c r="DI14" s="282"/>
      <c r="DJ14" s="355"/>
      <c r="DK14" s="274"/>
      <c r="DL14" s="282"/>
      <c r="DN14" s="322"/>
    </row>
    <row r="15" spans="1:118" s="14" customFormat="1" ht="22.9" customHeight="1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102"/>
      <c r="AM15" s="102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39"/>
      <c r="BF15" s="96"/>
      <c r="BG15" s="96"/>
      <c r="BH15" s="39"/>
      <c r="BI15" s="96"/>
      <c r="BJ15" s="96"/>
      <c r="BK15" s="39"/>
      <c r="BL15" s="96"/>
      <c r="BM15" s="96"/>
      <c r="BN15" s="39"/>
      <c r="BO15" s="96"/>
      <c r="BP15" s="96"/>
      <c r="BQ15" s="39"/>
      <c r="BR15" s="96"/>
      <c r="BS15" s="96"/>
      <c r="BT15" s="39"/>
      <c r="BU15" s="96"/>
      <c r="BV15" s="96"/>
      <c r="BW15" s="39"/>
      <c r="BX15" s="96"/>
      <c r="BY15" s="96"/>
      <c r="BZ15" s="39"/>
      <c r="CA15" s="39"/>
      <c r="CB15" s="39"/>
      <c r="CC15" s="54"/>
      <c r="CD15" s="54"/>
      <c r="CE15" s="54"/>
      <c r="CF15" s="54"/>
      <c r="CG15" s="15"/>
      <c r="CI15" s="370"/>
      <c r="CJ15" s="16"/>
      <c r="CK15" s="370"/>
      <c r="CL15" s="370"/>
      <c r="CM15" s="16"/>
      <c r="CN15" s="20"/>
      <c r="CO15" s="355"/>
      <c r="CP15" s="274"/>
      <c r="CQ15" s="282"/>
      <c r="CR15" s="355"/>
      <c r="CS15" s="293"/>
      <c r="CT15" s="282"/>
      <c r="CU15" s="355"/>
      <c r="CV15" s="274"/>
      <c r="CW15" s="282"/>
      <c r="CX15" s="355"/>
      <c r="CY15" s="274"/>
      <c r="CZ15" s="282"/>
      <c r="DA15" s="355"/>
      <c r="DB15" s="274"/>
      <c r="DC15" s="282"/>
      <c r="DD15" s="355"/>
      <c r="DE15" s="274"/>
      <c r="DF15" s="282"/>
      <c r="DG15" s="355"/>
      <c r="DH15" s="274"/>
      <c r="DI15" s="282"/>
      <c r="DJ15" s="355"/>
      <c r="DK15" s="274"/>
      <c r="DL15" s="282"/>
      <c r="DN15" s="322"/>
    </row>
    <row r="16" spans="1:118" s="14" customFormat="1" ht="64.5">
      <c r="A16" s="96"/>
      <c r="B16" s="96"/>
      <c r="C16" s="96"/>
      <c r="D16" s="96"/>
      <c r="E16" s="209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102"/>
      <c r="AM16" s="102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39"/>
      <c r="BF16" s="96"/>
      <c r="BG16" s="96"/>
      <c r="BH16" s="39"/>
      <c r="BI16" s="96"/>
      <c r="BJ16" s="441"/>
      <c r="BK16" s="39"/>
      <c r="BL16" s="96"/>
      <c r="BM16" s="96"/>
      <c r="BN16" s="39"/>
      <c r="BO16" s="441"/>
      <c r="BP16" s="96"/>
      <c r="BQ16" s="39"/>
      <c r="BR16" s="96"/>
      <c r="BS16" s="96"/>
      <c r="BT16" s="39"/>
      <c r="BU16" s="96"/>
      <c r="BV16" s="96"/>
      <c r="BW16" s="39"/>
      <c r="BX16" s="96"/>
      <c r="BY16" s="96"/>
      <c r="BZ16" s="39"/>
      <c r="CA16" s="39"/>
      <c r="CB16" s="39"/>
      <c r="CC16" s="54"/>
      <c r="CD16" s="54"/>
      <c r="CE16" s="54"/>
      <c r="CF16" s="54"/>
      <c r="CG16" s="15"/>
      <c r="CI16" s="370"/>
      <c r="CJ16" s="16"/>
      <c r="CK16" s="370"/>
      <c r="CL16" s="370"/>
      <c r="CM16" s="16"/>
      <c r="CN16" s="20"/>
      <c r="CO16" s="355"/>
      <c r="CP16" s="274"/>
      <c r="CQ16" s="282"/>
      <c r="CR16" s="355"/>
      <c r="CS16" s="293"/>
      <c r="CT16" s="282"/>
      <c r="CU16" s="355"/>
      <c r="CV16" s="274"/>
      <c r="CW16" s="282"/>
      <c r="CX16" s="355"/>
      <c r="CY16" s="274"/>
      <c r="CZ16" s="282"/>
      <c r="DA16" s="355"/>
      <c r="DB16" s="274"/>
      <c r="DC16" s="282"/>
      <c r="DD16" s="355"/>
      <c r="DE16" s="274"/>
      <c r="DF16" s="282"/>
      <c r="DG16" s="355"/>
      <c r="DH16" s="274"/>
      <c r="DI16" s="282"/>
      <c r="DJ16" s="355"/>
      <c r="DK16" s="274"/>
      <c r="DL16" s="282"/>
      <c r="DN16" s="322"/>
    </row>
    <row r="17" spans="1:118" s="14" customFormat="1" ht="138" customHeight="1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102"/>
      <c r="AM17" s="102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39"/>
      <c r="BF17" s="96"/>
      <c r="BG17" s="96"/>
      <c r="BH17" s="39"/>
      <c r="BI17" s="96"/>
      <c r="BJ17" s="96"/>
      <c r="BK17" s="39"/>
      <c r="BL17" s="96"/>
      <c r="BM17" s="96"/>
      <c r="BN17" s="39"/>
      <c r="BO17" s="96"/>
      <c r="BP17" s="96"/>
      <c r="BQ17" s="39"/>
      <c r="BR17" s="96"/>
      <c r="BS17" s="96"/>
      <c r="BT17" s="39"/>
      <c r="BU17" s="96"/>
      <c r="BV17" s="96"/>
      <c r="BW17" s="39"/>
      <c r="BX17" s="96"/>
      <c r="BY17" s="96"/>
      <c r="BZ17" s="39"/>
      <c r="CA17" s="39"/>
      <c r="CB17" s="39"/>
      <c r="CC17" s="54"/>
      <c r="CD17" s="54"/>
      <c r="CE17" s="54"/>
      <c r="CF17" s="54"/>
      <c r="CG17" s="15"/>
      <c r="CI17" s="370"/>
      <c r="CJ17" s="16"/>
      <c r="CK17" s="370"/>
      <c r="CL17" s="370"/>
      <c r="CM17" s="16"/>
      <c r="CN17" s="20"/>
      <c r="CO17" s="355"/>
      <c r="CP17" s="274"/>
      <c r="CQ17" s="282"/>
      <c r="CR17" s="355"/>
      <c r="CS17" s="293"/>
      <c r="CT17" s="282"/>
      <c r="CU17" s="355"/>
      <c r="CV17" s="274"/>
      <c r="CW17" s="282"/>
      <c r="CX17" s="355"/>
      <c r="CY17" s="274"/>
      <c r="CZ17" s="282"/>
      <c r="DA17" s="355"/>
      <c r="DB17" s="274"/>
      <c r="DC17" s="282"/>
      <c r="DD17" s="355"/>
      <c r="DE17" s="274"/>
      <c r="DF17" s="282"/>
      <c r="DG17" s="355"/>
      <c r="DH17" s="274"/>
      <c r="DI17" s="282"/>
      <c r="DJ17" s="355"/>
      <c r="DK17" s="274"/>
      <c r="DL17" s="282"/>
      <c r="DN17" s="322"/>
    </row>
    <row r="18" spans="1:118" s="18" customFormat="1" ht="34.5" customHeight="1">
      <c r="A18" s="541"/>
      <c r="B18" s="540"/>
      <c r="C18" s="540"/>
      <c r="D18" s="540"/>
      <c r="E18" s="540"/>
      <c r="F18" s="540"/>
      <c r="G18" s="540"/>
      <c r="H18" s="540"/>
      <c r="I18" s="540"/>
      <c r="J18" s="416"/>
      <c r="K18" s="540"/>
      <c r="L18" s="540"/>
      <c r="M18" s="540"/>
      <c r="N18" s="416"/>
      <c r="O18" s="540"/>
      <c r="P18" s="540"/>
      <c r="Q18" s="540"/>
      <c r="R18" s="540"/>
      <c r="S18" s="540"/>
      <c r="T18" s="540"/>
      <c r="U18" s="540"/>
      <c r="V18" s="540"/>
      <c r="W18" s="540"/>
      <c r="X18" s="540"/>
      <c r="Y18" s="540"/>
      <c r="Z18" s="540"/>
      <c r="AA18" s="540"/>
      <c r="AB18" s="540"/>
      <c r="AC18" s="540"/>
      <c r="AD18" s="540"/>
      <c r="AE18" s="540"/>
      <c r="AF18" s="540"/>
      <c r="AG18" s="540"/>
      <c r="AH18" s="540"/>
      <c r="AI18" s="540"/>
      <c r="AJ18" s="540"/>
      <c r="AK18" s="540"/>
      <c r="AL18" s="540"/>
      <c r="AM18" s="417"/>
      <c r="AN18" s="540"/>
      <c r="AO18" s="540"/>
      <c r="AP18" s="540"/>
      <c r="AQ18" s="416"/>
      <c r="AR18" s="540"/>
      <c r="AS18" s="540"/>
      <c r="AT18" s="540"/>
      <c r="AU18" s="416"/>
      <c r="AV18" s="540"/>
      <c r="AW18" s="540"/>
      <c r="AX18" s="540"/>
      <c r="AY18" s="540"/>
      <c r="AZ18" s="414"/>
      <c r="BA18" s="414"/>
      <c r="BB18" s="414"/>
      <c r="BC18" s="416"/>
      <c r="BD18" s="540"/>
      <c r="BE18" s="540"/>
      <c r="BF18" s="540"/>
      <c r="BG18" s="416"/>
      <c r="BH18" s="540"/>
      <c r="BI18" s="540"/>
      <c r="BJ18" s="540"/>
      <c r="BK18" s="540"/>
      <c r="BL18" s="540"/>
      <c r="BM18" s="540"/>
      <c r="BN18" s="540"/>
      <c r="BO18" s="540"/>
      <c r="BP18" s="416"/>
      <c r="BQ18" s="540"/>
      <c r="BR18" s="540"/>
      <c r="BS18" s="540"/>
      <c r="BT18" s="111"/>
      <c r="BU18" s="540"/>
      <c r="BV18" s="540"/>
      <c r="BW18" s="540"/>
      <c r="BX18" s="540"/>
      <c r="BY18" s="541"/>
      <c r="BZ18" s="548"/>
      <c r="CA18" s="548"/>
      <c r="CB18" s="548"/>
      <c r="CC18" s="541"/>
      <c r="CD18" s="541"/>
      <c r="CE18" s="541"/>
      <c r="CF18" s="541"/>
      <c r="CI18" s="371"/>
      <c r="CK18" s="371"/>
      <c r="CL18" s="371"/>
      <c r="CN18" s="28"/>
      <c r="CO18" s="356"/>
      <c r="CP18" s="275"/>
      <c r="CQ18" s="283"/>
      <c r="CR18" s="356"/>
      <c r="CS18" s="294"/>
      <c r="CT18" s="283"/>
      <c r="CU18" s="356"/>
      <c r="CV18" s="275"/>
      <c r="CW18" s="283"/>
      <c r="CX18" s="356"/>
      <c r="CY18" s="275"/>
      <c r="CZ18" s="283"/>
      <c r="DA18" s="356"/>
      <c r="DB18" s="275"/>
      <c r="DC18" s="283"/>
      <c r="DD18" s="356"/>
      <c r="DE18" s="275"/>
      <c r="DF18" s="283"/>
      <c r="DG18" s="356"/>
      <c r="DH18" s="275"/>
      <c r="DI18" s="283"/>
      <c r="DJ18" s="356"/>
      <c r="DK18" s="275"/>
      <c r="DL18" s="283"/>
      <c r="DN18" s="323"/>
    </row>
    <row r="19" spans="1:118" s="18" customFormat="1" ht="126.75" customHeight="1">
      <c r="A19" s="541"/>
      <c r="B19" s="417"/>
      <c r="C19" s="417"/>
      <c r="D19" s="417"/>
      <c r="E19" s="417"/>
      <c r="F19" s="417"/>
      <c r="G19" s="417"/>
      <c r="H19" s="417"/>
      <c r="I19" s="417"/>
      <c r="J19" s="417"/>
      <c r="K19" s="417"/>
      <c r="L19" s="417"/>
      <c r="M19" s="417"/>
      <c r="N19" s="417"/>
      <c r="O19" s="417"/>
      <c r="P19" s="417"/>
      <c r="Q19" s="417"/>
      <c r="R19" s="417"/>
      <c r="S19" s="417"/>
      <c r="T19" s="417"/>
      <c r="U19" s="417"/>
      <c r="V19" s="417"/>
      <c r="W19" s="417"/>
      <c r="X19" s="417"/>
      <c r="Y19" s="417"/>
      <c r="Z19" s="417"/>
      <c r="AA19" s="417"/>
      <c r="AB19" s="417"/>
      <c r="AC19" s="417"/>
      <c r="AD19" s="417"/>
      <c r="AE19" s="417"/>
      <c r="AF19" s="417"/>
      <c r="AG19" s="417"/>
      <c r="AH19" s="417"/>
      <c r="AI19" s="417"/>
      <c r="AJ19" s="417"/>
      <c r="AK19" s="417"/>
      <c r="AL19" s="417"/>
      <c r="AM19" s="417"/>
      <c r="AN19" s="417"/>
      <c r="AO19" s="417"/>
      <c r="AP19" s="417"/>
      <c r="AQ19" s="417"/>
      <c r="AR19" s="417"/>
      <c r="AS19" s="417"/>
      <c r="AT19" s="417"/>
      <c r="AU19" s="417"/>
      <c r="AV19" s="417"/>
      <c r="AW19" s="417"/>
      <c r="AX19" s="417"/>
      <c r="AY19" s="417"/>
      <c r="AZ19" s="417"/>
      <c r="BA19" s="417"/>
      <c r="BB19" s="417"/>
      <c r="BC19" s="417"/>
      <c r="BD19" s="417"/>
      <c r="BE19" s="436"/>
      <c r="BF19" s="417"/>
      <c r="BG19" s="417"/>
      <c r="BH19" s="436"/>
      <c r="BI19" s="417"/>
      <c r="BJ19" s="417"/>
      <c r="BK19" s="436"/>
      <c r="BL19" s="417"/>
      <c r="BM19" s="417"/>
      <c r="BN19" s="436"/>
      <c r="BO19" s="417"/>
      <c r="BP19" s="417"/>
      <c r="BQ19" s="436"/>
      <c r="BR19" s="417"/>
      <c r="BS19" s="417"/>
      <c r="BT19" s="436"/>
      <c r="BU19" s="417"/>
      <c r="BV19" s="417"/>
      <c r="BW19" s="436"/>
      <c r="BX19" s="417"/>
      <c r="BY19" s="541"/>
      <c r="BZ19" s="548"/>
      <c r="CA19" s="548"/>
      <c r="CB19" s="548"/>
      <c r="CC19" s="541"/>
      <c r="CD19" s="541"/>
      <c r="CE19" s="541"/>
      <c r="CF19" s="541"/>
      <c r="CI19" s="371"/>
      <c r="CK19" s="371"/>
      <c r="CL19" s="371"/>
      <c r="CN19" s="28"/>
      <c r="CO19" s="356"/>
      <c r="CP19" s="275"/>
      <c r="CQ19" s="283"/>
      <c r="CR19" s="356"/>
      <c r="CS19" s="294"/>
      <c r="CT19" s="283"/>
      <c r="CU19" s="356"/>
      <c r="CV19" s="275"/>
      <c r="CW19" s="283"/>
      <c r="CX19" s="356"/>
      <c r="CY19" s="275"/>
      <c r="CZ19" s="283"/>
      <c r="DA19" s="356"/>
      <c r="DB19" s="275"/>
      <c r="DC19" s="283"/>
      <c r="DD19" s="356"/>
      <c r="DE19" s="275"/>
      <c r="DF19" s="283"/>
      <c r="DG19" s="356"/>
      <c r="DH19" s="275"/>
      <c r="DI19" s="283"/>
      <c r="DJ19" s="356"/>
      <c r="DK19" s="275"/>
      <c r="DL19" s="283"/>
      <c r="DN19" s="323"/>
    </row>
    <row r="20" spans="1:118" s="18" customFormat="1" ht="39.75" customHeight="1">
      <c r="A20" s="415"/>
      <c r="B20" s="549"/>
      <c r="C20" s="549"/>
      <c r="D20" s="549"/>
      <c r="E20" s="549"/>
      <c r="F20" s="96"/>
      <c r="G20" s="96"/>
      <c r="H20" s="96"/>
      <c r="I20" s="96"/>
      <c r="J20" s="96"/>
      <c r="K20" s="414"/>
      <c r="L20" s="96"/>
      <c r="M20" s="96"/>
      <c r="N20" s="96"/>
      <c r="O20" s="96"/>
      <c r="P20" s="96"/>
      <c r="Q20" s="96"/>
      <c r="R20" s="96"/>
      <c r="S20" s="414"/>
      <c r="T20" s="414"/>
      <c r="U20" s="414"/>
      <c r="V20" s="414"/>
      <c r="W20" s="414"/>
      <c r="X20" s="414"/>
      <c r="Y20" s="414"/>
      <c r="Z20" s="414"/>
      <c r="AA20" s="414"/>
      <c r="AB20" s="414"/>
      <c r="AC20" s="414"/>
      <c r="AD20" s="414"/>
      <c r="AE20" s="414"/>
      <c r="AF20" s="414"/>
      <c r="AG20" s="414"/>
      <c r="AH20" s="414"/>
      <c r="AI20" s="414"/>
      <c r="AJ20" s="414"/>
      <c r="AK20" s="414"/>
      <c r="AL20" s="414"/>
      <c r="AM20" s="414"/>
      <c r="AN20" s="442"/>
      <c r="AO20" s="442"/>
      <c r="AP20" s="442"/>
      <c r="AQ20" s="414"/>
      <c r="AR20" s="414"/>
      <c r="AS20" s="414"/>
      <c r="AT20" s="414"/>
      <c r="AU20" s="414"/>
      <c r="AV20" s="414"/>
      <c r="AW20" s="414"/>
      <c r="AX20" s="414"/>
      <c r="AY20" s="414"/>
      <c r="AZ20" s="414"/>
      <c r="BA20" s="414"/>
      <c r="BB20" s="414"/>
      <c r="BC20" s="414"/>
      <c r="BD20" s="414"/>
      <c r="BE20" s="41"/>
      <c r="BF20" s="414"/>
      <c r="BG20" s="414"/>
      <c r="BH20" s="41"/>
      <c r="BI20" s="414"/>
      <c r="BJ20" s="414"/>
      <c r="BK20" s="41"/>
      <c r="BL20" s="442"/>
      <c r="BM20" s="442"/>
      <c r="BN20" s="443"/>
      <c r="BO20" s="414"/>
      <c r="BP20" s="414"/>
      <c r="BQ20" s="443"/>
      <c r="BR20" s="442"/>
      <c r="BS20" s="442"/>
      <c r="BT20" s="41"/>
      <c r="BU20" s="414"/>
      <c r="BV20" s="414"/>
      <c r="BW20" s="41"/>
      <c r="BX20" s="417"/>
      <c r="BY20" s="414"/>
      <c r="BZ20" s="41"/>
      <c r="CA20" s="41"/>
      <c r="CB20" s="41"/>
      <c r="CC20" s="414"/>
      <c r="CD20" s="414"/>
      <c r="CE20" s="414"/>
      <c r="CF20" s="414"/>
      <c r="CI20" s="371"/>
      <c r="CK20" s="371"/>
      <c r="CL20" s="371"/>
      <c r="CN20" s="28"/>
      <c r="CO20" s="356"/>
      <c r="CP20" s="275"/>
      <c r="CQ20" s="283"/>
      <c r="CR20" s="356"/>
      <c r="CS20" s="294"/>
      <c r="CT20" s="283"/>
      <c r="CU20" s="356"/>
      <c r="CV20" s="275"/>
      <c r="CW20" s="283"/>
      <c r="CX20" s="356"/>
      <c r="CY20" s="275"/>
      <c r="CZ20" s="283"/>
      <c r="DA20" s="356"/>
      <c r="DB20" s="275"/>
      <c r="DC20" s="283"/>
      <c r="DD20" s="356"/>
      <c r="DE20" s="275"/>
      <c r="DF20" s="283"/>
      <c r="DG20" s="356"/>
      <c r="DH20" s="275"/>
      <c r="DI20" s="283"/>
      <c r="DJ20" s="356"/>
      <c r="DK20" s="275"/>
      <c r="DL20" s="283"/>
      <c r="DN20" s="323"/>
    </row>
    <row r="21" spans="1:118" s="18" customFormat="1" ht="39.75" customHeight="1">
      <c r="A21" s="415"/>
      <c r="B21" s="414"/>
      <c r="C21" s="414"/>
      <c r="D21" s="414"/>
      <c r="E21" s="414"/>
      <c r="F21" s="414"/>
      <c r="G21" s="414"/>
      <c r="H21" s="414"/>
      <c r="I21" s="414"/>
      <c r="J21" s="96"/>
      <c r="K21" s="414"/>
      <c r="L21" s="96"/>
      <c r="M21" s="96"/>
      <c r="N21" s="96"/>
      <c r="O21" s="96"/>
      <c r="P21" s="96"/>
      <c r="Q21" s="96"/>
      <c r="R21" s="96"/>
      <c r="S21" s="414"/>
      <c r="T21" s="414"/>
      <c r="U21" s="414"/>
      <c r="V21" s="414"/>
      <c r="W21" s="414"/>
      <c r="X21" s="414"/>
      <c r="Y21" s="414"/>
      <c r="Z21" s="414"/>
      <c r="AA21" s="414"/>
      <c r="AB21" s="414"/>
      <c r="AC21" s="414"/>
      <c r="AD21" s="414"/>
      <c r="AE21" s="414"/>
      <c r="AF21" s="414"/>
      <c r="AG21" s="414"/>
      <c r="AH21" s="414"/>
      <c r="AI21" s="414"/>
      <c r="AJ21" s="414"/>
      <c r="AK21" s="414"/>
      <c r="AL21" s="414"/>
      <c r="AM21" s="414"/>
      <c r="AN21" s="442"/>
      <c r="AO21" s="442"/>
      <c r="AP21" s="442"/>
      <c r="AQ21" s="414"/>
      <c r="AR21" s="414"/>
      <c r="AS21" s="414"/>
      <c r="AT21" s="414"/>
      <c r="AU21" s="414"/>
      <c r="AV21" s="414"/>
      <c r="AW21" s="414"/>
      <c r="AX21" s="414"/>
      <c r="AY21" s="414"/>
      <c r="AZ21" s="414"/>
      <c r="BA21" s="414"/>
      <c r="BB21" s="414"/>
      <c r="BC21" s="414"/>
      <c r="BD21" s="414"/>
      <c r="BE21" s="41"/>
      <c r="BF21" s="414"/>
      <c r="BG21" s="414"/>
      <c r="BH21" s="41"/>
      <c r="BI21" s="414"/>
      <c r="BJ21" s="414"/>
      <c r="BK21" s="41"/>
      <c r="BL21" s="442"/>
      <c r="BM21" s="442"/>
      <c r="BN21" s="443"/>
      <c r="BO21" s="442"/>
      <c r="BP21" s="442"/>
      <c r="BQ21" s="443"/>
      <c r="BR21" s="442"/>
      <c r="BS21" s="414"/>
      <c r="BT21" s="41"/>
      <c r="BU21" s="414"/>
      <c r="BV21" s="414"/>
      <c r="BW21" s="41"/>
      <c r="BX21" s="417"/>
      <c r="BY21" s="414"/>
      <c r="BZ21" s="41"/>
      <c r="CA21" s="41"/>
      <c r="CB21" s="41"/>
      <c r="CC21" s="414"/>
      <c r="CD21" s="414"/>
      <c r="CE21" s="414"/>
      <c r="CF21" s="414"/>
      <c r="CI21" s="371"/>
      <c r="CK21" s="371"/>
      <c r="CL21" s="371"/>
      <c r="CN21" s="28"/>
      <c r="CO21" s="356"/>
      <c r="CP21" s="275"/>
      <c r="CQ21" s="283"/>
      <c r="CR21" s="356"/>
      <c r="CS21" s="294"/>
      <c r="CT21" s="283"/>
      <c r="CU21" s="356"/>
      <c r="CV21" s="275"/>
      <c r="CW21" s="283"/>
      <c r="CX21" s="356"/>
      <c r="CY21" s="275"/>
      <c r="CZ21" s="283"/>
      <c r="DA21" s="356"/>
      <c r="DB21" s="275"/>
      <c r="DC21" s="283"/>
      <c r="DD21" s="356"/>
      <c r="DE21" s="275"/>
      <c r="DF21" s="283"/>
      <c r="DG21" s="356"/>
      <c r="DH21" s="275"/>
      <c r="DI21" s="283"/>
      <c r="DJ21" s="356"/>
      <c r="DK21" s="275"/>
      <c r="DL21" s="283"/>
      <c r="DN21" s="323"/>
    </row>
    <row r="22" spans="1:118" s="18" customFormat="1" ht="39.75" customHeight="1">
      <c r="A22" s="415"/>
      <c r="B22" s="414"/>
      <c r="C22" s="414"/>
      <c r="D22" s="414"/>
      <c r="E22" s="414"/>
      <c r="F22" s="414"/>
      <c r="G22" s="414"/>
      <c r="H22" s="414"/>
      <c r="I22" s="414"/>
      <c r="J22" s="96"/>
      <c r="K22" s="414"/>
      <c r="L22" s="96"/>
      <c r="M22" s="96"/>
      <c r="N22" s="96"/>
      <c r="O22" s="96"/>
      <c r="P22" s="96"/>
      <c r="Q22" s="96"/>
      <c r="R22" s="96"/>
      <c r="S22" s="414"/>
      <c r="T22" s="414"/>
      <c r="U22" s="414"/>
      <c r="V22" s="414"/>
      <c r="W22" s="414"/>
      <c r="X22" s="414"/>
      <c r="Y22" s="414"/>
      <c r="Z22" s="414"/>
      <c r="AA22" s="414"/>
      <c r="AB22" s="414"/>
      <c r="AC22" s="414"/>
      <c r="AD22" s="414"/>
      <c r="AE22" s="414"/>
      <c r="AF22" s="414"/>
      <c r="AG22" s="414"/>
      <c r="AH22" s="414"/>
      <c r="AI22" s="414"/>
      <c r="AJ22" s="414"/>
      <c r="AK22" s="414"/>
      <c r="AL22" s="414"/>
      <c r="AM22" s="442"/>
      <c r="AN22" s="442"/>
      <c r="AO22" s="442"/>
      <c r="AP22" s="442"/>
      <c r="AQ22" s="414"/>
      <c r="AR22" s="414"/>
      <c r="AS22" s="414"/>
      <c r="AT22" s="414"/>
      <c r="AU22" s="414"/>
      <c r="AV22" s="414"/>
      <c r="AW22" s="414"/>
      <c r="AX22" s="414"/>
      <c r="AY22" s="414"/>
      <c r="AZ22" s="414"/>
      <c r="BA22" s="414"/>
      <c r="BB22" s="414"/>
      <c r="BC22" s="414"/>
      <c r="BD22" s="414"/>
      <c r="BE22" s="41"/>
      <c r="BF22" s="414"/>
      <c r="BG22" s="414"/>
      <c r="BH22" s="41"/>
      <c r="BI22" s="414"/>
      <c r="BJ22" s="414"/>
      <c r="BK22" s="443"/>
      <c r="BL22" s="442"/>
      <c r="BM22" s="442"/>
      <c r="BN22" s="443"/>
      <c r="BO22" s="442"/>
      <c r="BP22" s="442"/>
      <c r="BQ22" s="443"/>
      <c r="BR22" s="442"/>
      <c r="BS22" s="414"/>
      <c r="BT22" s="41"/>
      <c r="BU22" s="414"/>
      <c r="BV22" s="414"/>
      <c r="BW22" s="41"/>
      <c r="BX22" s="417"/>
      <c r="BY22" s="414"/>
      <c r="BZ22" s="41"/>
      <c r="CA22" s="41"/>
      <c r="CB22" s="41"/>
      <c r="CC22" s="414"/>
      <c r="CD22" s="414"/>
      <c r="CE22" s="414"/>
      <c r="CF22" s="414"/>
      <c r="CI22" s="371"/>
      <c r="CK22" s="371"/>
      <c r="CL22" s="371"/>
      <c r="CN22" s="28"/>
      <c r="CO22" s="356"/>
      <c r="CP22" s="275"/>
      <c r="CQ22" s="283"/>
      <c r="CR22" s="356"/>
      <c r="CS22" s="294"/>
      <c r="CT22" s="283"/>
      <c r="CU22" s="356"/>
      <c r="CV22" s="275"/>
      <c r="CW22" s="283"/>
      <c r="CX22" s="356"/>
      <c r="CY22" s="275"/>
      <c r="CZ22" s="283"/>
      <c r="DA22" s="356"/>
      <c r="DB22" s="275"/>
      <c r="DC22" s="283"/>
      <c r="DD22" s="356"/>
      <c r="DE22" s="275"/>
      <c r="DF22" s="283"/>
      <c r="DG22" s="356"/>
      <c r="DH22" s="275"/>
      <c r="DI22" s="283"/>
      <c r="DJ22" s="356"/>
      <c r="DK22" s="275"/>
      <c r="DL22" s="283"/>
      <c r="DN22" s="323"/>
    </row>
    <row r="23" spans="1:118" s="18" customFormat="1" ht="39.75" customHeight="1">
      <c r="A23" s="414"/>
      <c r="B23" s="96"/>
      <c r="C23" s="96"/>
      <c r="D23" s="96"/>
      <c r="E23" s="96"/>
      <c r="F23" s="96"/>
      <c r="G23" s="96"/>
      <c r="H23" s="96"/>
      <c r="I23" s="96"/>
      <c r="J23" s="96"/>
      <c r="K23" s="414"/>
      <c r="L23" s="96"/>
      <c r="M23" s="96"/>
      <c r="N23" s="96"/>
      <c r="O23" s="96"/>
      <c r="P23" s="96"/>
      <c r="Q23" s="96"/>
      <c r="R23" s="96"/>
      <c r="S23" s="414"/>
      <c r="T23" s="414"/>
      <c r="U23" s="414"/>
      <c r="V23" s="414"/>
      <c r="W23" s="414"/>
      <c r="X23" s="414"/>
      <c r="Y23" s="414"/>
      <c r="Z23" s="414"/>
      <c r="AA23" s="414"/>
      <c r="AB23" s="414"/>
      <c r="AC23" s="414"/>
      <c r="AD23" s="414"/>
      <c r="AE23" s="414"/>
      <c r="AF23" s="414"/>
      <c r="AG23" s="414"/>
      <c r="AH23" s="414"/>
      <c r="AI23" s="414"/>
      <c r="AJ23" s="414"/>
      <c r="AK23" s="414"/>
      <c r="AL23" s="414"/>
      <c r="AM23" s="414"/>
      <c r="AN23" s="442"/>
      <c r="AO23" s="442"/>
      <c r="AP23" s="414"/>
      <c r="AQ23" s="414"/>
      <c r="AR23" s="414"/>
      <c r="AS23" s="414"/>
      <c r="AT23" s="414"/>
      <c r="AU23" s="414"/>
      <c r="AV23" s="414"/>
      <c r="AW23" s="414"/>
      <c r="AX23" s="414"/>
      <c r="AY23" s="414"/>
      <c r="AZ23" s="414"/>
      <c r="BA23" s="414"/>
      <c r="BB23" s="414"/>
      <c r="BC23" s="414"/>
      <c r="BD23" s="414"/>
      <c r="BE23" s="41"/>
      <c r="BF23" s="414"/>
      <c r="BG23" s="442"/>
      <c r="BH23" s="443"/>
      <c r="BI23" s="442"/>
      <c r="BJ23" s="414"/>
      <c r="BK23" s="41"/>
      <c r="BL23" s="414"/>
      <c r="BM23" s="414"/>
      <c r="BN23" s="41"/>
      <c r="BO23" s="414"/>
      <c r="BP23" s="414"/>
      <c r="BQ23" s="41"/>
      <c r="BR23" s="414"/>
      <c r="BS23" s="414"/>
      <c r="BT23" s="41"/>
      <c r="BU23" s="414"/>
      <c r="BV23" s="414"/>
      <c r="BW23" s="41"/>
      <c r="BX23" s="417"/>
      <c r="BY23" s="414"/>
      <c r="BZ23" s="41"/>
      <c r="CA23" s="41"/>
      <c r="CB23" s="41"/>
      <c r="CC23" s="414"/>
      <c r="CD23" s="414"/>
      <c r="CE23" s="414"/>
      <c r="CF23" s="414"/>
      <c r="CI23" s="371"/>
      <c r="CK23" s="371"/>
      <c r="CL23" s="371"/>
      <c r="CN23" s="28"/>
      <c r="CO23" s="356"/>
      <c r="CP23" s="275"/>
      <c r="CQ23" s="283"/>
      <c r="CR23" s="356"/>
      <c r="CS23" s="294"/>
      <c r="CT23" s="283"/>
      <c r="CU23" s="356"/>
      <c r="CV23" s="275"/>
      <c r="CW23" s="283"/>
      <c r="CX23" s="356"/>
      <c r="CY23" s="275"/>
      <c r="CZ23" s="283"/>
      <c r="DA23" s="356"/>
      <c r="DB23" s="275"/>
      <c r="DC23" s="283"/>
      <c r="DD23" s="356"/>
      <c r="DE23" s="275"/>
      <c r="DF23" s="283"/>
      <c r="DG23" s="356"/>
      <c r="DH23" s="275"/>
      <c r="DI23" s="283"/>
      <c r="DJ23" s="356"/>
      <c r="DK23" s="275"/>
      <c r="DL23" s="283"/>
      <c r="DN23" s="323"/>
    </row>
    <row r="24" spans="1:118" s="18" customFormat="1" ht="39.75" customHeight="1">
      <c r="A24" s="103"/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41"/>
      <c r="BF24" s="78"/>
      <c r="BG24" s="414"/>
      <c r="BH24" s="41"/>
      <c r="BI24" s="414"/>
      <c r="BJ24" s="414"/>
      <c r="BK24" s="41"/>
      <c r="BL24" s="414"/>
      <c r="BM24" s="414"/>
      <c r="BN24" s="41"/>
      <c r="BO24" s="414"/>
      <c r="BP24" s="414"/>
      <c r="BQ24" s="41"/>
      <c r="BR24" s="414"/>
      <c r="BS24" s="414"/>
      <c r="BT24" s="41"/>
      <c r="BU24" s="414"/>
      <c r="BV24" s="414"/>
      <c r="BW24" s="41"/>
      <c r="BX24" s="414"/>
      <c r="BY24" s="414"/>
      <c r="BZ24" s="41"/>
      <c r="CA24" s="41"/>
      <c r="CB24" s="41"/>
      <c r="CC24" s="414"/>
      <c r="CD24" s="414"/>
      <c r="CE24" s="414"/>
      <c r="CF24" s="414"/>
      <c r="CI24" s="371"/>
      <c r="CK24" s="371"/>
      <c r="CL24" s="371"/>
      <c r="CN24" s="28"/>
      <c r="CO24" s="356"/>
      <c r="CP24" s="275"/>
      <c r="CQ24" s="283"/>
      <c r="CR24" s="356"/>
      <c r="CS24" s="294"/>
      <c r="CT24" s="283"/>
      <c r="CU24" s="356"/>
      <c r="CV24" s="275"/>
      <c r="CW24" s="283"/>
      <c r="CX24" s="356"/>
      <c r="CY24" s="275"/>
      <c r="CZ24" s="283"/>
      <c r="DA24" s="356"/>
      <c r="DB24" s="275"/>
      <c r="DC24" s="283"/>
      <c r="DD24" s="356"/>
      <c r="DE24" s="275"/>
      <c r="DF24" s="283"/>
      <c r="DG24" s="356"/>
      <c r="DH24" s="275"/>
      <c r="DI24" s="283"/>
      <c r="DJ24" s="356"/>
      <c r="DK24" s="275"/>
      <c r="DL24" s="283"/>
      <c r="DN24" s="323"/>
    </row>
    <row r="25" spans="1:118" s="18" customFormat="1" ht="12" customHeight="1">
      <c r="A25" s="103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208"/>
      <c r="AM25" s="208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39"/>
      <c r="BF25" s="103"/>
      <c r="BG25" s="96"/>
      <c r="BH25" s="39"/>
      <c r="BI25" s="96"/>
      <c r="BJ25" s="96"/>
      <c r="BK25" s="39"/>
      <c r="BL25" s="96"/>
      <c r="BM25" s="96"/>
      <c r="BN25" s="39"/>
      <c r="BO25" s="96"/>
      <c r="BP25" s="96"/>
      <c r="BQ25" s="39"/>
      <c r="BR25" s="96"/>
      <c r="BS25" s="96"/>
      <c r="BT25" s="39"/>
      <c r="BU25" s="96"/>
      <c r="BV25" s="96"/>
      <c r="BW25" s="39"/>
      <c r="BX25" s="96"/>
      <c r="BY25" s="96"/>
      <c r="BZ25" s="39"/>
      <c r="CA25" s="39"/>
      <c r="CB25" s="39"/>
      <c r="CC25" s="54"/>
      <c r="CD25" s="54"/>
      <c r="CE25" s="54"/>
      <c r="CF25" s="54"/>
      <c r="CI25" s="371"/>
      <c r="CK25" s="371"/>
      <c r="CL25" s="371"/>
      <c r="CN25" s="28"/>
      <c r="CO25" s="356"/>
      <c r="CP25" s="275"/>
      <c r="CQ25" s="283"/>
      <c r="CR25" s="356"/>
      <c r="CS25" s="294"/>
      <c r="CT25" s="283"/>
      <c r="CU25" s="356"/>
      <c r="CV25" s="275"/>
      <c r="CW25" s="283"/>
      <c r="CX25" s="356"/>
      <c r="CY25" s="275"/>
      <c r="CZ25" s="283"/>
      <c r="DA25" s="356"/>
      <c r="DB25" s="275"/>
      <c r="DC25" s="283"/>
      <c r="DD25" s="356"/>
      <c r="DE25" s="275"/>
      <c r="DF25" s="283"/>
      <c r="DG25" s="356"/>
      <c r="DH25" s="275"/>
      <c r="DI25" s="283"/>
      <c r="DJ25" s="356"/>
      <c r="DK25" s="275"/>
      <c r="DL25" s="283"/>
      <c r="DN25" s="323"/>
    </row>
    <row r="26" spans="1:118" s="17" customFormat="1" ht="64.5">
      <c r="A26" s="103"/>
      <c r="B26" s="103"/>
      <c r="C26" s="103"/>
      <c r="D26" s="103"/>
      <c r="E26" s="103"/>
      <c r="F26" s="103"/>
      <c r="G26" s="96"/>
      <c r="H26" s="43"/>
      <c r="I26" s="414"/>
      <c r="J26" s="103"/>
      <c r="K26" s="96"/>
      <c r="L26" s="96"/>
      <c r="M26" s="96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208"/>
      <c r="AM26" s="78"/>
      <c r="AN26" s="414"/>
      <c r="AO26" s="103"/>
      <c r="AP26" s="96"/>
      <c r="AQ26" s="103"/>
      <c r="AR26" s="103"/>
      <c r="AS26" s="103"/>
      <c r="AT26" s="103"/>
      <c r="AU26" s="103"/>
      <c r="AV26" s="103"/>
      <c r="AW26" s="103"/>
      <c r="AX26" s="96"/>
      <c r="AY26" s="208"/>
      <c r="AZ26" s="208"/>
      <c r="BA26" s="208"/>
      <c r="BB26" s="208"/>
      <c r="BC26" s="208"/>
      <c r="BD26" s="414"/>
      <c r="BE26" s="39"/>
      <c r="BF26" s="103"/>
      <c r="BG26" s="96"/>
      <c r="BH26" s="39"/>
      <c r="BI26" s="96"/>
      <c r="BJ26" s="96"/>
      <c r="BK26" s="39"/>
      <c r="BL26" s="208"/>
      <c r="BM26" s="208"/>
      <c r="BN26" s="41"/>
      <c r="BO26" s="103"/>
      <c r="BP26" s="96"/>
      <c r="BQ26" s="39"/>
      <c r="BR26" s="96"/>
      <c r="BS26" s="96"/>
      <c r="BT26" s="39"/>
      <c r="BU26" s="96"/>
      <c r="BV26" s="96"/>
      <c r="BW26" s="39"/>
      <c r="BX26" s="96"/>
      <c r="BY26" s="96"/>
      <c r="BZ26" s="39"/>
      <c r="CA26" s="39"/>
      <c r="CB26" s="39"/>
      <c r="CC26" s="54"/>
      <c r="CD26" s="54"/>
      <c r="CE26" s="54"/>
      <c r="CF26" s="54"/>
      <c r="CI26" s="372"/>
      <c r="CK26" s="372"/>
      <c r="CL26" s="372"/>
      <c r="CN26" s="22"/>
      <c r="CO26" s="357"/>
      <c r="CP26" s="276"/>
      <c r="CQ26" s="284"/>
      <c r="CR26" s="357"/>
      <c r="CS26" s="295"/>
      <c r="CT26" s="284"/>
      <c r="CU26" s="357"/>
      <c r="CV26" s="276"/>
      <c r="CW26" s="284"/>
      <c r="CX26" s="357"/>
      <c r="CY26" s="276"/>
      <c r="CZ26" s="284"/>
      <c r="DA26" s="357"/>
      <c r="DB26" s="276"/>
      <c r="DC26" s="284"/>
      <c r="DD26" s="357"/>
      <c r="DE26" s="276"/>
      <c r="DF26" s="284"/>
      <c r="DG26" s="357"/>
      <c r="DH26" s="276"/>
      <c r="DI26" s="284"/>
      <c r="DJ26" s="357"/>
      <c r="DK26" s="276"/>
      <c r="DL26" s="284"/>
      <c r="DN26" s="324"/>
    </row>
    <row r="27" spans="1:118" s="17" customFormat="1" ht="345" customHeight="1">
      <c r="A27" s="103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208"/>
      <c r="AM27" s="208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39"/>
      <c r="BF27" s="103"/>
      <c r="BG27" s="96"/>
      <c r="BH27" s="39"/>
      <c r="BI27" s="96"/>
      <c r="BJ27" s="96"/>
      <c r="BK27" s="39"/>
      <c r="BL27" s="96"/>
      <c r="BM27" s="96"/>
      <c r="BN27" s="39"/>
      <c r="BO27" s="96"/>
      <c r="BP27" s="96"/>
      <c r="BQ27" s="39"/>
      <c r="BR27" s="96"/>
      <c r="BS27" s="96"/>
      <c r="BT27" s="39"/>
      <c r="BU27" s="96"/>
      <c r="BV27" s="96"/>
      <c r="BW27" s="39"/>
      <c r="BX27" s="96"/>
      <c r="BY27" s="96"/>
      <c r="BZ27" s="39"/>
      <c r="CA27" s="39"/>
      <c r="CB27" s="39"/>
      <c r="CC27" s="54"/>
      <c r="CD27" s="54"/>
      <c r="CE27" s="54"/>
      <c r="CF27" s="54"/>
      <c r="CI27" s="372"/>
      <c r="CK27" s="372"/>
      <c r="CL27" s="372"/>
      <c r="CN27" s="22"/>
      <c r="CO27" s="357"/>
      <c r="CP27" s="276"/>
      <c r="CQ27" s="284"/>
      <c r="CR27" s="357"/>
      <c r="CS27" s="295"/>
      <c r="CT27" s="284"/>
      <c r="CU27" s="357"/>
      <c r="CV27" s="276"/>
      <c r="CW27" s="284"/>
      <c r="CX27" s="357"/>
      <c r="CY27" s="276"/>
      <c r="CZ27" s="284"/>
      <c r="DA27" s="357"/>
      <c r="DB27" s="276"/>
      <c r="DC27" s="284"/>
      <c r="DD27" s="357"/>
      <c r="DE27" s="276"/>
      <c r="DF27" s="284"/>
      <c r="DG27" s="357"/>
      <c r="DH27" s="276"/>
      <c r="DI27" s="284"/>
      <c r="DJ27" s="357"/>
      <c r="DK27" s="276"/>
      <c r="DL27" s="284"/>
      <c r="DN27" s="324"/>
    </row>
    <row r="28" spans="1:118" s="17" customFormat="1" ht="90.75" customHeight="1">
      <c r="A28" s="103"/>
      <c r="B28" s="103"/>
      <c r="C28" s="103"/>
      <c r="D28" s="103"/>
      <c r="E28" s="103"/>
      <c r="F28" s="103"/>
      <c r="G28" s="103"/>
      <c r="H28" s="444"/>
      <c r="I28" s="414"/>
      <c r="J28" s="103"/>
      <c r="K28" s="96"/>
      <c r="L28" s="96"/>
      <c r="M28" s="96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208"/>
      <c r="AM28" s="208"/>
      <c r="AN28" s="414"/>
      <c r="AO28" s="103"/>
      <c r="AP28" s="96"/>
      <c r="AQ28" s="103"/>
      <c r="AR28" s="103"/>
      <c r="AS28" s="103"/>
      <c r="AT28" s="103"/>
      <c r="AU28" s="103"/>
      <c r="AV28" s="103"/>
      <c r="AW28" s="103"/>
      <c r="AX28" s="96"/>
      <c r="AY28" s="208"/>
      <c r="AZ28" s="208"/>
      <c r="BA28" s="208"/>
      <c r="BB28" s="208"/>
      <c r="BC28" s="208"/>
      <c r="BD28" s="414"/>
      <c r="BE28" s="39"/>
      <c r="BF28" s="103"/>
      <c r="BG28" s="96"/>
      <c r="BH28" s="39"/>
      <c r="BI28" s="96"/>
      <c r="BJ28" s="96"/>
      <c r="BK28" s="39"/>
      <c r="BL28" s="96"/>
      <c r="BM28" s="96"/>
      <c r="BN28" s="39"/>
      <c r="BO28" s="96"/>
      <c r="BP28" s="96"/>
      <c r="BQ28" s="39"/>
      <c r="BR28" s="96"/>
      <c r="BS28" s="96"/>
      <c r="BT28" s="39"/>
      <c r="BU28" s="96"/>
      <c r="BV28" s="96"/>
      <c r="BW28" s="39"/>
      <c r="BX28" s="96"/>
      <c r="BY28" s="96"/>
      <c r="BZ28" s="39"/>
      <c r="CA28" s="39"/>
      <c r="CB28" s="39"/>
      <c r="CC28" s="54"/>
      <c r="CD28" s="54"/>
      <c r="CE28" s="54"/>
      <c r="CF28" s="54"/>
      <c r="CI28" s="372"/>
      <c r="CK28" s="372"/>
      <c r="CL28" s="372"/>
      <c r="CN28" s="22"/>
      <c r="CO28" s="357"/>
      <c r="CP28" s="276"/>
      <c r="CQ28" s="284"/>
      <c r="CR28" s="357"/>
      <c r="CS28" s="295"/>
      <c r="CT28" s="284"/>
      <c r="CU28" s="357"/>
      <c r="CV28" s="276"/>
      <c r="CW28" s="284"/>
      <c r="CX28" s="357"/>
      <c r="CY28" s="276"/>
      <c r="CZ28" s="284"/>
      <c r="DA28" s="357"/>
      <c r="DB28" s="276"/>
      <c r="DC28" s="284"/>
      <c r="DD28" s="357"/>
      <c r="DE28" s="276"/>
      <c r="DF28" s="284"/>
      <c r="DG28" s="357"/>
      <c r="DH28" s="276"/>
      <c r="DI28" s="284"/>
      <c r="DJ28" s="357"/>
      <c r="DK28" s="276"/>
      <c r="DL28" s="284"/>
      <c r="DN28" s="324"/>
    </row>
    <row r="29" spans="1:118" s="18" customFormat="1" ht="179.25" customHeight="1">
      <c r="A29" s="103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208"/>
      <c r="AM29" s="208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39"/>
      <c r="BF29" s="103"/>
      <c r="BG29" s="96"/>
      <c r="BH29" s="39"/>
      <c r="BI29" s="96"/>
      <c r="BJ29" s="96"/>
      <c r="BK29" s="39"/>
      <c r="BL29" s="96"/>
      <c r="BM29" s="96"/>
      <c r="BN29" s="39"/>
      <c r="BO29" s="96"/>
      <c r="BP29" s="96"/>
      <c r="BQ29" s="39"/>
      <c r="BR29" s="96"/>
      <c r="BS29" s="96"/>
      <c r="BT29" s="39"/>
      <c r="BU29" s="96"/>
      <c r="BV29" s="96"/>
      <c r="BW29" s="39"/>
      <c r="BX29" s="96"/>
      <c r="BY29" s="96"/>
      <c r="BZ29" s="39"/>
      <c r="CA29" s="39"/>
      <c r="CB29" s="39"/>
      <c r="CC29" s="54"/>
      <c r="CD29" s="54"/>
      <c r="CE29" s="54"/>
      <c r="CF29" s="54"/>
      <c r="CI29" s="371"/>
      <c r="CK29" s="371"/>
      <c r="CL29" s="371"/>
      <c r="CN29" s="28"/>
      <c r="CO29" s="356"/>
      <c r="CP29" s="275"/>
      <c r="CQ29" s="283"/>
      <c r="CR29" s="356"/>
      <c r="CS29" s="294"/>
      <c r="CT29" s="283"/>
      <c r="CU29" s="356"/>
      <c r="CV29" s="275"/>
      <c r="CW29" s="283"/>
      <c r="CX29" s="356"/>
      <c r="CY29" s="275"/>
      <c r="CZ29" s="283"/>
      <c r="DA29" s="356"/>
      <c r="DB29" s="275"/>
      <c r="DC29" s="283"/>
      <c r="DD29" s="356"/>
      <c r="DE29" s="275"/>
      <c r="DF29" s="283"/>
      <c r="DG29" s="356"/>
      <c r="DH29" s="275"/>
      <c r="DI29" s="283"/>
      <c r="DJ29" s="356"/>
      <c r="DK29" s="275"/>
      <c r="DL29" s="283"/>
      <c r="DN29" s="323"/>
    </row>
    <row r="30" spans="1:118" s="93" customFormat="1" ht="60.75" customHeight="1">
      <c r="A30" s="103"/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208"/>
      <c r="AM30" s="208"/>
      <c r="AN30" s="103"/>
      <c r="AO30" s="103"/>
      <c r="AP30" s="103"/>
      <c r="AQ30" s="103"/>
      <c r="AR30" s="103"/>
      <c r="AS30" s="103"/>
      <c r="AT30" s="103"/>
      <c r="AU30" s="209" t="s">
        <v>34</v>
      </c>
      <c r="AV30" s="103"/>
      <c r="AW30" s="103"/>
      <c r="AX30" s="103"/>
      <c r="AY30" s="103"/>
      <c r="AZ30" s="103"/>
      <c r="BA30" s="103"/>
      <c r="BB30" s="103"/>
      <c r="BC30" s="103"/>
      <c r="BD30" s="103"/>
      <c r="BE30" s="39"/>
      <c r="BF30" s="103"/>
      <c r="BG30" s="96"/>
      <c r="BH30" s="39"/>
      <c r="BI30" s="96"/>
      <c r="BJ30" s="96"/>
      <c r="BK30" s="39"/>
      <c r="BL30" s="96"/>
      <c r="BM30" s="96"/>
      <c r="BN30" s="39"/>
      <c r="BO30" s="96"/>
      <c r="BP30" s="96"/>
      <c r="BQ30" s="39"/>
      <c r="BR30" s="96"/>
      <c r="BS30" s="96"/>
      <c r="BT30" s="39"/>
      <c r="BU30" s="96"/>
      <c r="BV30" s="96"/>
      <c r="BW30" s="39"/>
      <c r="BX30" s="96"/>
      <c r="BY30" s="96"/>
      <c r="BZ30" s="39"/>
      <c r="CA30" s="39"/>
      <c r="CB30" s="39"/>
      <c r="CC30" s="54"/>
      <c r="CD30" s="54"/>
      <c r="CE30" s="54"/>
      <c r="CF30" s="54"/>
      <c r="CI30" s="94"/>
      <c r="CK30" s="94"/>
      <c r="CL30" s="94"/>
      <c r="CO30" s="358"/>
      <c r="CP30" s="221"/>
      <c r="CQ30" s="285"/>
      <c r="CR30" s="358"/>
      <c r="CS30" s="292"/>
      <c r="CT30" s="285"/>
      <c r="CU30" s="358"/>
      <c r="CV30" s="221"/>
      <c r="CW30" s="285"/>
      <c r="CX30" s="358"/>
      <c r="CY30" s="221"/>
      <c r="CZ30" s="285"/>
      <c r="DA30" s="358"/>
      <c r="DB30" s="221"/>
      <c r="DC30" s="285"/>
      <c r="DD30" s="358"/>
      <c r="DE30" s="221"/>
      <c r="DF30" s="285"/>
      <c r="DG30" s="358"/>
      <c r="DH30" s="221"/>
      <c r="DI30" s="285"/>
      <c r="DJ30" s="358"/>
      <c r="DK30" s="221"/>
      <c r="DL30" s="285"/>
      <c r="DN30" s="325"/>
    </row>
    <row r="31" spans="1:118" s="93" customFormat="1" ht="60.75" customHeight="1">
      <c r="A31" s="103"/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208"/>
      <c r="AM31" s="208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39"/>
      <c r="BF31" s="103"/>
      <c r="BG31" s="96"/>
      <c r="BH31" s="39"/>
      <c r="BI31" s="96"/>
      <c r="BJ31" s="96"/>
      <c r="BK31" s="39"/>
      <c r="BL31" s="96"/>
      <c r="BM31" s="96"/>
      <c r="BN31" s="39"/>
      <c r="BO31" s="96"/>
      <c r="BP31" s="96"/>
      <c r="BQ31" s="39"/>
      <c r="BR31" s="96"/>
      <c r="BS31" s="96"/>
      <c r="BT31" s="39"/>
      <c r="BU31" s="96"/>
      <c r="BV31" s="96"/>
      <c r="BW31" s="39"/>
      <c r="BX31" s="96"/>
      <c r="BY31" s="96"/>
      <c r="BZ31" s="39"/>
      <c r="CA31" s="39"/>
      <c r="CB31" s="39"/>
      <c r="CC31" s="54"/>
      <c r="CD31" s="54"/>
      <c r="CE31" s="54"/>
      <c r="CF31" s="54"/>
      <c r="CI31" s="94"/>
      <c r="CK31" s="94"/>
      <c r="CL31" s="94"/>
      <c r="CO31" s="358"/>
      <c r="CP31" s="221"/>
      <c r="CQ31" s="285"/>
      <c r="CR31" s="358"/>
      <c r="CS31" s="292"/>
      <c r="CT31" s="285"/>
      <c r="CU31" s="358"/>
      <c r="CV31" s="221"/>
      <c r="CW31" s="285"/>
      <c r="CX31" s="358"/>
      <c r="CY31" s="221"/>
      <c r="CZ31" s="285"/>
      <c r="DA31" s="358"/>
      <c r="DB31" s="221"/>
      <c r="DC31" s="285"/>
      <c r="DD31" s="358"/>
      <c r="DE31" s="221"/>
      <c r="DF31" s="285"/>
      <c r="DG31" s="358"/>
      <c r="DH31" s="221"/>
      <c r="DI31" s="285"/>
      <c r="DJ31" s="358"/>
      <c r="DK31" s="221"/>
      <c r="DL31" s="285"/>
      <c r="DN31" s="325"/>
    </row>
    <row r="32" spans="1:118" s="93" customFormat="1" ht="57" customHeight="1">
      <c r="A32" s="504" t="s">
        <v>74</v>
      </c>
      <c r="B32" s="504" t="s">
        <v>85</v>
      </c>
      <c r="C32" s="504"/>
      <c r="D32" s="504"/>
      <c r="E32" s="504"/>
      <c r="F32" s="504"/>
      <c r="G32" s="504"/>
      <c r="H32" s="504"/>
      <c r="I32" s="504"/>
      <c r="J32" s="504"/>
      <c r="K32" s="504"/>
      <c r="L32" s="504"/>
      <c r="M32" s="504"/>
      <c r="N32" s="504"/>
      <c r="O32" s="504"/>
      <c r="P32" s="504"/>
      <c r="Q32" s="504"/>
      <c r="R32" s="504"/>
      <c r="S32" s="504"/>
      <c r="T32" s="542" t="s">
        <v>8</v>
      </c>
      <c r="U32" s="542"/>
      <c r="V32" s="107"/>
      <c r="W32" s="107"/>
      <c r="X32" s="107"/>
      <c r="Y32" s="107"/>
      <c r="Z32" s="107"/>
      <c r="AA32" s="107"/>
      <c r="AB32" s="107"/>
      <c r="AC32" s="210"/>
      <c r="AD32" s="107"/>
      <c r="AE32" s="211"/>
      <c r="AF32" s="107"/>
      <c r="AG32" s="107"/>
      <c r="AH32" s="107"/>
      <c r="AI32" s="107"/>
      <c r="AJ32" s="107"/>
      <c r="AK32" s="107"/>
      <c r="AL32" s="542" t="s">
        <v>9</v>
      </c>
      <c r="AM32" s="542"/>
      <c r="AN32" s="513" t="s">
        <v>10</v>
      </c>
      <c r="AO32" s="513"/>
      <c r="AP32" s="513"/>
      <c r="AQ32" s="513"/>
      <c r="AR32" s="513"/>
      <c r="AS32" s="513"/>
      <c r="AT32" s="513"/>
      <c r="AU32" s="513"/>
      <c r="AV32" s="513"/>
      <c r="AW32" s="513"/>
      <c r="AX32" s="513"/>
      <c r="AY32" s="513"/>
      <c r="AZ32" s="205"/>
      <c r="BA32" s="205"/>
      <c r="BB32" s="205"/>
      <c r="BC32" s="553" t="s">
        <v>33</v>
      </c>
      <c r="BD32" s="554"/>
      <c r="BE32" s="554"/>
      <c r="BF32" s="554"/>
      <c r="BG32" s="554"/>
      <c r="BH32" s="554"/>
      <c r="BI32" s="554"/>
      <c r="BJ32" s="554"/>
      <c r="BK32" s="554"/>
      <c r="BL32" s="554"/>
      <c r="BM32" s="554"/>
      <c r="BN32" s="554"/>
      <c r="BO32" s="554"/>
      <c r="BP32" s="554"/>
      <c r="BQ32" s="554"/>
      <c r="BR32" s="554"/>
      <c r="BS32" s="554"/>
      <c r="BT32" s="554"/>
      <c r="BU32" s="554"/>
      <c r="BV32" s="554"/>
      <c r="BW32" s="554"/>
      <c r="BX32" s="554"/>
      <c r="BY32" s="554"/>
      <c r="BZ32" s="555"/>
      <c r="CA32" s="551" t="s">
        <v>22</v>
      </c>
      <c r="CB32" s="552"/>
      <c r="CC32" s="557" t="s">
        <v>75</v>
      </c>
      <c r="CD32" s="557"/>
      <c r="CE32" s="557"/>
      <c r="CF32" s="557"/>
      <c r="CI32" s="94"/>
      <c r="CK32" s="94"/>
      <c r="CL32" s="94"/>
      <c r="CO32" s="358"/>
      <c r="CP32" s="221"/>
      <c r="CQ32" s="285"/>
      <c r="CR32" s="358"/>
      <c r="CS32" s="292"/>
      <c r="CT32" s="285"/>
      <c r="CU32" s="358"/>
      <c r="CV32" s="221"/>
      <c r="CW32" s="285"/>
      <c r="CX32" s="358"/>
      <c r="CY32" s="221"/>
      <c r="CZ32" s="285"/>
      <c r="DA32" s="358"/>
      <c r="DB32" s="221"/>
      <c r="DC32" s="285"/>
      <c r="DD32" s="358"/>
      <c r="DE32" s="221"/>
      <c r="DF32" s="285"/>
      <c r="DG32" s="358"/>
      <c r="DH32" s="221"/>
      <c r="DI32" s="285"/>
      <c r="DJ32" s="358"/>
      <c r="DK32" s="221"/>
      <c r="DL32" s="285"/>
      <c r="DN32" s="325"/>
    </row>
    <row r="33" spans="1:135" s="93" customFormat="1" ht="48.75" customHeight="1">
      <c r="A33" s="513"/>
      <c r="B33" s="504"/>
      <c r="C33" s="504"/>
      <c r="D33" s="504"/>
      <c r="E33" s="504"/>
      <c r="F33" s="504"/>
      <c r="G33" s="504"/>
      <c r="H33" s="504"/>
      <c r="I33" s="504"/>
      <c r="J33" s="504"/>
      <c r="K33" s="504"/>
      <c r="L33" s="504"/>
      <c r="M33" s="504"/>
      <c r="N33" s="504"/>
      <c r="O33" s="504"/>
      <c r="P33" s="504"/>
      <c r="Q33" s="504"/>
      <c r="R33" s="504"/>
      <c r="S33" s="504"/>
      <c r="T33" s="542"/>
      <c r="U33" s="542"/>
      <c r="V33" s="107"/>
      <c r="W33" s="107"/>
      <c r="X33" s="107"/>
      <c r="Y33" s="107"/>
      <c r="Z33" s="107"/>
      <c r="AA33" s="107"/>
      <c r="AB33" s="107"/>
      <c r="AC33" s="210"/>
      <c r="AD33" s="107"/>
      <c r="AE33" s="211"/>
      <c r="AF33" s="107"/>
      <c r="AG33" s="107"/>
      <c r="AH33" s="107"/>
      <c r="AI33" s="107"/>
      <c r="AJ33" s="107"/>
      <c r="AK33" s="107"/>
      <c r="AL33" s="542"/>
      <c r="AM33" s="542"/>
      <c r="AN33" s="542" t="s">
        <v>5</v>
      </c>
      <c r="AO33" s="542"/>
      <c r="AP33" s="542" t="s">
        <v>11</v>
      </c>
      <c r="AQ33" s="542"/>
      <c r="AR33" s="477" t="s">
        <v>12</v>
      </c>
      <c r="AS33" s="477"/>
      <c r="AT33" s="477"/>
      <c r="AU33" s="477"/>
      <c r="AV33" s="477"/>
      <c r="AW33" s="477"/>
      <c r="AX33" s="477"/>
      <c r="AY33" s="477"/>
      <c r="AZ33" s="188"/>
      <c r="BA33" s="188"/>
      <c r="BB33" s="188"/>
      <c r="BC33" s="477" t="s">
        <v>14</v>
      </c>
      <c r="BD33" s="477"/>
      <c r="BE33" s="477"/>
      <c r="BF33" s="477"/>
      <c r="BG33" s="477"/>
      <c r="BH33" s="477"/>
      <c r="BI33" s="477" t="s">
        <v>15</v>
      </c>
      <c r="BJ33" s="477"/>
      <c r="BK33" s="477"/>
      <c r="BL33" s="477"/>
      <c r="BM33" s="477"/>
      <c r="BN33" s="477"/>
      <c r="BO33" s="477" t="s">
        <v>16</v>
      </c>
      <c r="BP33" s="477"/>
      <c r="BQ33" s="477"/>
      <c r="BR33" s="477"/>
      <c r="BS33" s="477"/>
      <c r="BT33" s="477"/>
      <c r="BU33" s="477" t="s">
        <v>113</v>
      </c>
      <c r="BV33" s="477"/>
      <c r="BW33" s="477"/>
      <c r="BX33" s="477"/>
      <c r="BY33" s="477"/>
      <c r="BZ33" s="477"/>
      <c r="CA33" s="551"/>
      <c r="CB33" s="552"/>
      <c r="CC33" s="557"/>
      <c r="CD33" s="557"/>
      <c r="CE33" s="557"/>
      <c r="CF33" s="557"/>
      <c r="CI33" s="94"/>
      <c r="CK33" s="94"/>
      <c r="CL33" s="94"/>
      <c r="CO33" s="358"/>
      <c r="CP33" s="221"/>
      <c r="CQ33" s="285"/>
      <c r="CR33" s="358"/>
      <c r="CS33" s="292"/>
      <c r="CT33" s="285"/>
      <c r="CU33" s="358"/>
      <c r="CV33" s="221"/>
      <c r="CW33" s="285"/>
      <c r="CX33" s="358"/>
      <c r="CY33" s="221"/>
      <c r="CZ33" s="285"/>
      <c r="DA33" s="358"/>
      <c r="DB33" s="221"/>
      <c r="DC33" s="285"/>
      <c r="DD33" s="358"/>
      <c r="DE33" s="221"/>
      <c r="DF33" s="285"/>
      <c r="DG33" s="358"/>
      <c r="DH33" s="221"/>
      <c r="DI33" s="285"/>
      <c r="DJ33" s="358"/>
      <c r="DK33" s="221"/>
      <c r="DL33" s="285"/>
      <c r="DN33" s="325"/>
    </row>
    <row r="34" spans="1:135" s="93" customFormat="1" ht="132" customHeight="1">
      <c r="A34" s="513"/>
      <c r="B34" s="504"/>
      <c r="C34" s="504"/>
      <c r="D34" s="504"/>
      <c r="E34" s="504"/>
      <c r="F34" s="504"/>
      <c r="G34" s="504"/>
      <c r="H34" s="504"/>
      <c r="I34" s="504"/>
      <c r="J34" s="504"/>
      <c r="K34" s="504"/>
      <c r="L34" s="504"/>
      <c r="M34" s="504"/>
      <c r="N34" s="504"/>
      <c r="O34" s="504"/>
      <c r="P34" s="504"/>
      <c r="Q34" s="504"/>
      <c r="R34" s="504"/>
      <c r="S34" s="504"/>
      <c r="T34" s="542"/>
      <c r="U34" s="542"/>
      <c r="V34" s="107"/>
      <c r="W34" s="107"/>
      <c r="X34" s="107"/>
      <c r="Y34" s="107"/>
      <c r="Z34" s="107"/>
      <c r="AA34" s="107"/>
      <c r="AB34" s="107"/>
      <c r="AC34" s="210"/>
      <c r="AD34" s="107"/>
      <c r="AE34" s="211"/>
      <c r="AF34" s="107"/>
      <c r="AG34" s="107"/>
      <c r="AH34" s="107"/>
      <c r="AI34" s="107"/>
      <c r="AJ34" s="107"/>
      <c r="AK34" s="107"/>
      <c r="AL34" s="542"/>
      <c r="AM34" s="542"/>
      <c r="AN34" s="542"/>
      <c r="AO34" s="542"/>
      <c r="AP34" s="542"/>
      <c r="AQ34" s="542"/>
      <c r="AR34" s="542" t="s">
        <v>13</v>
      </c>
      <c r="AS34" s="542"/>
      <c r="AT34" s="542" t="s">
        <v>76</v>
      </c>
      <c r="AU34" s="542"/>
      <c r="AV34" s="542" t="s">
        <v>77</v>
      </c>
      <c r="AW34" s="542"/>
      <c r="AX34" s="542" t="s">
        <v>54</v>
      </c>
      <c r="AY34" s="542"/>
      <c r="AZ34" s="500" t="s">
        <v>189</v>
      </c>
      <c r="BA34" s="500"/>
      <c r="BB34" s="500"/>
      <c r="BC34" s="500" t="s">
        <v>198</v>
      </c>
      <c r="BD34" s="477"/>
      <c r="BE34" s="477"/>
      <c r="BF34" s="500" t="s">
        <v>193</v>
      </c>
      <c r="BG34" s="477"/>
      <c r="BH34" s="477"/>
      <c r="BI34" s="500" t="s">
        <v>125</v>
      </c>
      <c r="BJ34" s="477"/>
      <c r="BK34" s="477"/>
      <c r="BL34" s="500" t="s">
        <v>192</v>
      </c>
      <c r="BM34" s="477"/>
      <c r="BN34" s="477"/>
      <c r="BO34" s="500" t="s">
        <v>126</v>
      </c>
      <c r="BP34" s="477"/>
      <c r="BQ34" s="477"/>
      <c r="BR34" s="500" t="s">
        <v>194</v>
      </c>
      <c r="BS34" s="477"/>
      <c r="BT34" s="477"/>
      <c r="BU34" s="500" t="s">
        <v>195</v>
      </c>
      <c r="BV34" s="477"/>
      <c r="BW34" s="477"/>
      <c r="BX34" s="500" t="s">
        <v>228</v>
      </c>
      <c r="BY34" s="477"/>
      <c r="BZ34" s="477"/>
      <c r="CA34" s="551"/>
      <c r="CB34" s="552"/>
      <c r="CC34" s="557"/>
      <c r="CD34" s="557"/>
      <c r="CE34" s="557"/>
      <c r="CF34" s="557"/>
      <c r="CI34" s="94"/>
      <c r="CK34" s="94"/>
      <c r="CL34" s="94"/>
      <c r="CO34" s="358"/>
      <c r="CP34" s="221"/>
      <c r="CQ34" s="285"/>
      <c r="CR34" s="358"/>
      <c r="CS34" s="292"/>
      <c r="CT34" s="285"/>
      <c r="CU34" s="358"/>
      <c r="CV34" s="221"/>
      <c r="CW34" s="285"/>
      <c r="CX34" s="358"/>
      <c r="CY34" s="221"/>
      <c r="CZ34" s="285"/>
      <c r="DA34" s="358"/>
      <c r="DB34" s="221"/>
      <c r="DC34" s="285"/>
      <c r="DD34" s="358"/>
      <c r="DE34" s="221"/>
      <c r="DF34" s="285"/>
      <c r="DG34" s="358"/>
      <c r="DH34" s="221"/>
      <c r="DI34" s="285"/>
      <c r="DJ34" s="358"/>
      <c r="DK34" s="221"/>
      <c r="DL34" s="285"/>
      <c r="DN34" s="325"/>
    </row>
    <row r="35" spans="1:135" s="93" customFormat="1" ht="300" customHeight="1">
      <c r="A35" s="513"/>
      <c r="B35" s="504"/>
      <c r="C35" s="504"/>
      <c r="D35" s="504"/>
      <c r="E35" s="504"/>
      <c r="F35" s="504"/>
      <c r="G35" s="504"/>
      <c r="H35" s="504"/>
      <c r="I35" s="504"/>
      <c r="J35" s="504"/>
      <c r="K35" s="504"/>
      <c r="L35" s="504"/>
      <c r="M35" s="504"/>
      <c r="N35" s="504"/>
      <c r="O35" s="504"/>
      <c r="P35" s="504"/>
      <c r="Q35" s="504"/>
      <c r="R35" s="504"/>
      <c r="S35" s="504"/>
      <c r="T35" s="542"/>
      <c r="U35" s="542"/>
      <c r="V35" s="107"/>
      <c r="W35" s="107"/>
      <c r="X35" s="107"/>
      <c r="Y35" s="107"/>
      <c r="Z35" s="107"/>
      <c r="AA35" s="107"/>
      <c r="AB35" s="107"/>
      <c r="AC35" s="210"/>
      <c r="AD35" s="107"/>
      <c r="AE35" s="211"/>
      <c r="AF35" s="107"/>
      <c r="AG35" s="107"/>
      <c r="AH35" s="107"/>
      <c r="AI35" s="107"/>
      <c r="AJ35" s="107"/>
      <c r="AK35" s="107"/>
      <c r="AL35" s="542"/>
      <c r="AM35" s="542"/>
      <c r="AN35" s="542"/>
      <c r="AO35" s="542"/>
      <c r="AP35" s="542"/>
      <c r="AQ35" s="542"/>
      <c r="AR35" s="542"/>
      <c r="AS35" s="542"/>
      <c r="AT35" s="542"/>
      <c r="AU35" s="542"/>
      <c r="AV35" s="542"/>
      <c r="AW35" s="542"/>
      <c r="AX35" s="542"/>
      <c r="AY35" s="542"/>
      <c r="AZ35" s="107" t="s">
        <v>3</v>
      </c>
      <c r="BA35" s="107" t="s">
        <v>17</v>
      </c>
      <c r="BB35" s="107" t="s">
        <v>18</v>
      </c>
      <c r="BC35" s="107" t="s">
        <v>3</v>
      </c>
      <c r="BD35" s="107" t="s">
        <v>17</v>
      </c>
      <c r="BE35" s="212" t="s">
        <v>18</v>
      </c>
      <c r="BF35" s="107" t="s">
        <v>3</v>
      </c>
      <c r="BG35" s="107" t="s">
        <v>17</v>
      </c>
      <c r="BH35" s="212" t="s">
        <v>18</v>
      </c>
      <c r="BI35" s="107" t="s">
        <v>3</v>
      </c>
      <c r="BJ35" s="107" t="s">
        <v>17</v>
      </c>
      <c r="BK35" s="212" t="s">
        <v>18</v>
      </c>
      <c r="BL35" s="107" t="s">
        <v>3</v>
      </c>
      <c r="BM35" s="107" t="s">
        <v>17</v>
      </c>
      <c r="BN35" s="212" t="s">
        <v>18</v>
      </c>
      <c r="BO35" s="107" t="s">
        <v>3</v>
      </c>
      <c r="BP35" s="107" t="s">
        <v>17</v>
      </c>
      <c r="BQ35" s="212" t="s">
        <v>18</v>
      </c>
      <c r="BR35" s="107" t="s">
        <v>3</v>
      </c>
      <c r="BS35" s="107" t="s">
        <v>17</v>
      </c>
      <c r="BT35" s="212" t="s">
        <v>18</v>
      </c>
      <c r="BU35" s="107" t="s">
        <v>3</v>
      </c>
      <c r="BV35" s="107" t="s">
        <v>17</v>
      </c>
      <c r="BW35" s="212" t="s">
        <v>18</v>
      </c>
      <c r="BX35" s="107" t="s">
        <v>3</v>
      </c>
      <c r="BY35" s="107" t="s">
        <v>17</v>
      </c>
      <c r="BZ35" s="212" t="s">
        <v>18</v>
      </c>
      <c r="CA35" s="551"/>
      <c r="CB35" s="552"/>
      <c r="CC35" s="557"/>
      <c r="CD35" s="557"/>
      <c r="CE35" s="557"/>
      <c r="CF35" s="557"/>
      <c r="CI35" s="94"/>
      <c r="CK35" s="94"/>
      <c r="CL35" s="94"/>
      <c r="CO35" s="358"/>
      <c r="CP35" s="221"/>
      <c r="CQ35" s="285"/>
      <c r="CR35" s="358"/>
      <c r="CS35" s="292"/>
      <c r="CT35" s="285"/>
      <c r="CU35" s="358"/>
      <c r="CV35" s="221"/>
      <c r="CW35" s="285"/>
      <c r="CX35" s="358"/>
      <c r="CY35" s="221"/>
      <c r="CZ35" s="285"/>
      <c r="DA35" s="358"/>
      <c r="DB35" s="221"/>
      <c r="DC35" s="285"/>
      <c r="DD35" s="358"/>
      <c r="DE35" s="221"/>
      <c r="DF35" s="285"/>
      <c r="DG35" s="358"/>
      <c r="DH35" s="221"/>
      <c r="DI35" s="285"/>
      <c r="DJ35" s="358"/>
      <c r="DK35" s="221"/>
      <c r="DL35" s="285"/>
      <c r="DN35" s="325"/>
    </row>
    <row r="36" spans="1:135" s="213" customFormat="1" ht="57.95" customHeight="1" thickBot="1">
      <c r="A36" s="232" t="s">
        <v>19</v>
      </c>
      <c r="B36" s="525" t="s">
        <v>137</v>
      </c>
      <c r="C36" s="521"/>
      <c r="D36" s="521"/>
      <c r="E36" s="521"/>
      <c r="F36" s="521"/>
      <c r="G36" s="521"/>
      <c r="H36" s="521"/>
      <c r="I36" s="521"/>
      <c r="J36" s="521"/>
      <c r="K36" s="521"/>
      <c r="L36" s="521"/>
      <c r="M36" s="521"/>
      <c r="N36" s="521"/>
      <c r="O36" s="521"/>
      <c r="P36" s="521"/>
      <c r="Q36" s="521"/>
      <c r="R36" s="521"/>
      <c r="S36" s="521"/>
      <c r="T36" s="550"/>
      <c r="U36" s="550"/>
      <c r="V36" s="233">
        <v>1</v>
      </c>
      <c r="W36" s="233">
        <v>2</v>
      </c>
      <c r="X36" s="233">
        <v>3</v>
      </c>
      <c r="Y36" s="233">
        <v>4</v>
      </c>
      <c r="Z36" s="233">
        <v>5</v>
      </c>
      <c r="AA36" s="233">
        <v>6</v>
      </c>
      <c r="AB36" s="233">
        <v>7</v>
      </c>
      <c r="AC36" s="234">
        <v>8</v>
      </c>
      <c r="AD36" s="233">
        <v>1</v>
      </c>
      <c r="AE36" s="235">
        <v>2</v>
      </c>
      <c r="AF36" s="233">
        <v>3</v>
      </c>
      <c r="AG36" s="233">
        <v>4</v>
      </c>
      <c r="AH36" s="233">
        <v>5</v>
      </c>
      <c r="AI36" s="233">
        <v>6</v>
      </c>
      <c r="AJ36" s="233">
        <v>7</v>
      </c>
      <c r="AK36" s="233">
        <v>8</v>
      </c>
      <c r="AL36" s="550"/>
      <c r="AM36" s="550"/>
      <c r="AN36" s="521">
        <f>AN37+AN41+AN44+AN47+AN50+AN59+AN65</f>
        <v>3604</v>
      </c>
      <c r="AO36" s="521"/>
      <c r="AP36" s="521">
        <f>AP37+AP41+AP44+AP47+AP50+AP59+AP65</f>
        <v>2192</v>
      </c>
      <c r="AQ36" s="521"/>
      <c r="AR36" s="521">
        <f>AR37+AR41+AR44+AR47+AR50+AR59+AR65</f>
        <v>874</v>
      </c>
      <c r="AS36" s="521"/>
      <c r="AT36" s="521">
        <f>AT37+AT41+AT44+AT47+AT50+AT59+AT65</f>
        <v>86</v>
      </c>
      <c r="AU36" s="521"/>
      <c r="AV36" s="521">
        <f>AV37+AV41+AV44+AV47+AV50+AV59+AV65</f>
        <v>972</v>
      </c>
      <c r="AW36" s="521"/>
      <c r="AX36" s="521">
        <f>AX37+AX41+AX44+AX47+AX50+AX59+AX65</f>
        <v>260</v>
      </c>
      <c r="AY36" s="521"/>
      <c r="AZ36" s="232"/>
      <c r="BA36" s="232"/>
      <c r="BB36" s="236"/>
      <c r="BC36" s="232">
        <f>BC37+BC41+BC44+BC47+BC50+BC59+BC65</f>
        <v>514</v>
      </c>
      <c r="BD36" s="232">
        <f>BD37+BD41+BD44+BD47+BD50+BD59+BD65</f>
        <v>320</v>
      </c>
      <c r="BE36" s="237">
        <f>SUM(BE37:BE68)</f>
        <v>15</v>
      </c>
      <c r="BF36" s="232">
        <f>BF37+BF41+BF44+BF47+BF50+BF59+BF65</f>
        <v>512</v>
      </c>
      <c r="BG36" s="232">
        <f>BG37+BG41+BG44+BG47+BG50+BG59+BG65</f>
        <v>318</v>
      </c>
      <c r="BH36" s="237">
        <f>SUM(BH37:BH68)</f>
        <v>13</v>
      </c>
      <c r="BI36" s="232">
        <f>BI37+BI41+BI44+BI47+BI50+BI59+BI65</f>
        <v>246</v>
      </c>
      <c r="BJ36" s="232">
        <f>BJ37+BJ41+BJ44+BJ47+BJ50+BJ59+BJ65</f>
        <v>156</v>
      </c>
      <c r="BK36" s="237">
        <f>SUM(BK37:BK68)</f>
        <v>6</v>
      </c>
      <c r="BL36" s="232">
        <f>BL37+BL41+BL44+BL47+BL50+BL59+BL65</f>
        <v>266</v>
      </c>
      <c r="BM36" s="232">
        <f>BM37+BM41+BM44+BM47+BM50+BM59+BM65</f>
        <v>158</v>
      </c>
      <c r="BN36" s="237">
        <f>SUM(BN37:BN68)</f>
        <v>5</v>
      </c>
      <c r="BO36" s="232">
        <f>BO37+BO41+BO44+BO47+BO50+BO59+BO65</f>
        <v>518</v>
      </c>
      <c r="BP36" s="232">
        <f>BP37+BP41+BP44+BP47+BP50+BP59+BP65</f>
        <v>324</v>
      </c>
      <c r="BQ36" s="237">
        <f>SUM(BQ37:BQ68)</f>
        <v>14</v>
      </c>
      <c r="BR36" s="232">
        <f>BR37+BR41+BR44+BR47+BR50+BR59+BR65</f>
        <v>646</v>
      </c>
      <c r="BS36" s="232">
        <f>BS37+BS41+BS44+BS47+BS50+BS59+BS65</f>
        <v>424</v>
      </c>
      <c r="BT36" s="237">
        <f>SUM(BT37:BT68)</f>
        <v>17</v>
      </c>
      <c r="BU36" s="232">
        <f>BU37+BU41+BU44+BU47+BU50+BU59+BU65</f>
        <v>468</v>
      </c>
      <c r="BV36" s="232">
        <f>BV37+BV41+BV44+BV47+BV50+BV59+BV65</f>
        <v>290</v>
      </c>
      <c r="BW36" s="237">
        <f>SUM(BW37:BW68)</f>
        <v>14</v>
      </c>
      <c r="BX36" s="232">
        <f>BX37+BX41+BX44+BX47+BX50+BX59+BX65</f>
        <v>434</v>
      </c>
      <c r="BY36" s="232">
        <f>BY37+BY41+BY44+BY47+BY50+BY59+BY65</f>
        <v>202</v>
      </c>
      <c r="BZ36" s="237">
        <f>SUM(BZ37:BZ68)</f>
        <v>14</v>
      </c>
      <c r="CA36" s="543">
        <f>SUM(CA37:CB68)</f>
        <v>98</v>
      </c>
      <c r="CB36" s="544"/>
      <c r="CC36" s="521"/>
      <c r="CD36" s="521"/>
      <c r="CE36" s="521"/>
      <c r="CF36" s="521"/>
      <c r="CI36" s="373"/>
      <c r="CJ36" s="215"/>
      <c r="CK36" s="373"/>
      <c r="CL36" s="373"/>
      <c r="CM36" s="215"/>
      <c r="CN36" s="215"/>
      <c r="CO36" s="354" t="s">
        <v>423</v>
      </c>
      <c r="CP36" s="305" t="s">
        <v>179</v>
      </c>
      <c r="CQ36" s="306" t="s">
        <v>180</v>
      </c>
      <c r="CR36" s="354" t="s">
        <v>424</v>
      </c>
      <c r="CS36" s="307" t="s">
        <v>179</v>
      </c>
      <c r="CT36" s="306" t="s">
        <v>180</v>
      </c>
      <c r="CU36" s="354" t="s">
        <v>425</v>
      </c>
      <c r="CV36" s="305" t="s">
        <v>179</v>
      </c>
      <c r="CW36" s="306" t="s">
        <v>180</v>
      </c>
      <c r="CX36" s="354" t="s">
        <v>426</v>
      </c>
      <c r="CY36" s="305" t="s">
        <v>179</v>
      </c>
      <c r="CZ36" s="306" t="s">
        <v>180</v>
      </c>
      <c r="DA36" s="354" t="s">
        <v>427</v>
      </c>
      <c r="DB36" s="305" t="s">
        <v>179</v>
      </c>
      <c r="DC36" s="306" t="s">
        <v>180</v>
      </c>
      <c r="DD36" s="354" t="s">
        <v>428</v>
      </c>
      <c r="DE36" s="305" t="s">
        <v>179</v>
      </c>
      <c r="DF36" s="306" t="s">
        <v>180</v>
      </c>
      <c r="DG36" s="354" t="s">
        <v>429</v>
      </c>
      <c r="DH36" s="305" t="s">
        <v>179</v>
      </c>
      <c r="DI36" s="306" t="s">
        <v>180</v>
      </c>
      <c r="DJ36" s="354" t="s">
        <v>430</v>
      </c>
      <c r="DK36" s="305" t="s">
        <v>179</v>
      </c>
      <c r="DL36" s="306" t="s">
        <v>180</v>
      </c>
      <c r="DM36" s="215"/>
      <c r="DN36" s="326"/>
    </row>
    <row r="37" spans="1:135" s="215" customFormat="1" ht="57.95" customHeight="1" thickBot="1">
      <c r="A37" s="238" t="s">
        <v>78</v>
      </c>
      <c r="B37" s="527" t="s">
        <v>383</v>
      </c>
      <c r="C37" s="527"/>
      <c r="D37" s="527"/>
      <c r="E37" s="527"/>
      <c r="F37" s="527"/>
      <c r="G37" s="527"/>
      <c r="H37" s="527"/>
      <c r="I37" s="527"/>
      <c r="J37" s="527"/>
      <c r="K37" s="527"/>
      <c r="L37" s="527"/>
      <c r="M37" s="527"/>
      <c r="N37" s="527"/>
      <c r="O37" s="527"/>
      <c r="P37" s="527"/>
      <c r="Q37" s="527"/>
      <c r="R37" s="527"/>
      <c r="S37" s="527"/>
      <c r="T37" s="505"/>
      <c r="U37" s="505"/>
      <c r="V37" s="239"/>
      <c r="W37" s="239"/>
      <c r="X37" s="239"/>
      <c r="Y37" s="239"/>
      <c r="Z37" s="239"/>
      <c r="AA37" s="239"/>
      <c r="AB37" s="239"/>
      <c r="AC37" s="240"/>
      <c r="AD37" s="239"/>
      <c r="AE37" s="241"/>
      <c r="AF37" s="239"/>
      <c r="AG37" s="239"/>
      <c r="AH37" s="239"/>
      <c r="AI37" s="239"/>
      <c r="AJ37" s="239"/>
      <c r="AK37" s="239"/>
      <c r="AL37" s="505"/>
      <c r="AM37" s="505"/>
      <c r="AN37" s="495">
        <f>SUM(AN38:AO40)</f>
        <v>324</v>
      </c>
      <c r="AO37" s="496"/>
      <c r="AP37" s="495">
        <f>SUM(AP38:AQ40)</f>
        <v>162</v>
      </c>
      <c r="AQ37" s="496"/>
      <c r="AR37" s="495">
        <f>SUM(AR38:AS40)</f>
        <v>96</v>
      </c>
      <c r="AS37" s="496"/>
      <c r="AT37" s="495"/>
      <c r="AU37" s="496"/>
      <c r="AV37" s="495"/>
      <c r="AW37" s="496"/>
      <c r="AX37" s="495">
        <f>SUM(AX38:AY40)</f>
        <v>66</v>
      </c>
      <c r="AY37" s="496"/>
      <c r="AZ37" s="239"/>
      <c r="BA37" s="239"/>
      <c r="BB37" s="242"/>
      <c r="BC37" s="239">
        <f>SUM(BC38:BC40)</f>
        <v>108</v>
      </c>
      <c r="BD37" s="239">
        <f>SUM(BD38:BD40)</f>
        <v>54</v>
      </c>
      <c r="BE37" s="243"/>
      <c r="BF37" s="239">
        <f>SUM(BF38:BF40)</f>
        <v>108</v>
      </c>
      <c r="BG37" s="239">
        <f>SUM(BG38:BG40)</f>
        <v>54</v>
      </c>
      <c r="BH37" s="243"/>
      <c r="BI37" s="239"/>
      <c r="BJ37" s="239"/>
      <c r="BK37" s="243"/>
      <c r="BL37" s="239">
        <f>SUM(BL38:BL40)</f>
        <v>108</v>
      </c>
      <c r="BM37" s="239">
        <f>SUM(BM38:BM40)</f>
        <v>54</v>
      </c>
      <c r="BN37" s="243"/>
      <c r="BO37" s="239"/>
      <c r="BP37" s="239"/>
      <c r="BQ37" s="243"/>
      <c r="BR37" s="239"/>
      <c r="BS37" s="239"/>
      <c r="BT37" s="243"/>
      <c r="BU37" s="239"/>
      <c r="BV37" s="239"/>
      <c r="BW37" s="243"/>
      <c r="BX37" s="239"/>
      <c r="BY37" s="239"/>
      <c r="BZ37" s="243"/>
      <c r="CA37" s="518"/>
      <c r="CB37" s="556"/>
      <c r="CC37" s="515" t="s">
        <v>94</v>
      </c>
      <c r="CD37" s="515"/>
      <c r="CE37" s="515"/>
      <c r="CF37" s="515"/>
      <c r="CI37" s="349">
        <f t="shared" ref="CI37" si="0">BC37+BF37+BI37+BL37+BO37+BR37+BU37+BX37</f>
        <v>324</v>
      </c>
      <c r="CJ37" s="316" t="str">
        <f t="shared" ref="CJ37" si="1">IF(AN37=CI37,"ОК","Ошибка")</f>
        <v>ОК</v>
      </c>
      <c r="CK37" s="350">
        <f t="shared" ref="CK37" si="2">BD37+BG37+BJ37+BM37+BP37+BS37+BV37+BY37</f>
        <v>162</v>
      </c>
      <c r="CL37" s="350">
        <f t="shared" ref="CL37" si="3">AR37+AT37+AV37+AX37</f>
        <v>162</v>
      </c>
      <c r="CM37" s="316" t="str">
        <f t="shared" ref="CM37" si="4">IF(CK37=CL37,"ОК","Ошибка")</f>
        <v>ОК</v>
      </c>
      <c r="CN37" s="317">
        <f t="shared" ref="CN37" si="5">AN37/AP37</f>
        <v>2</v>
      </c>
      <c r="CO37" s="353">
        <f t="shared" ref="CO37" si="6">BC37/BD37</f>
        <v>2</v>
      </c>
      <c r="CP37" s="318">
        <f t="shared" ref="CP37" si="7">BE37</f>
        <v>0</v>
      </c>
      <c r="CQ37" s="319">
        <f t="shared" ref="CQ37" si="8">BC37/40</f>
        <v>2.7</v>
      </c>
      <c r="CR37" s="353">
        <f t="shared" ref="CR37" si="9">BF37/BG37</f>
        <v>2</v>
      </c>
      <c r="CS37" s="320">
        <f t="shared" ref="CS37" si="10">BH37</f>
        <v>0</v>
      </c>
      <c r="CT37" s="319">
        <f t="shared" ref="CT37" si="11">BF37/40</f>
        <v>2.7</v>
      </c>
      <c r="CU37" s="353" t="e">
        <f t="shared" ref="CU37" si="12">BI37/BJ37</f>
        <v>#DIV/0!</v>
      </c>
      <c r="CV37" s="318">
        <f t="shared" ref="CV37" si="13">BK37</f>
        <v>0</v>
      </c>
      <c r="CW37" s="319">
        <f t="shared" ref="CW37" si="14">BI37/40</f>
        <v>0</v>
      </c>
      <c r="CX37" s="353">
        <f t="shared" ref="CX37" si="15">BL37/BM37</f>
        <v>2</v>
      </c>
      <c r="CY37" s="318">
        <f t="shared" ref="CY37" si="16">BN37</f>
        <v>0</v>
      </c>
      <c r="CZ37" s="319">
        <f t="shared" ref="CZ37" si="17">BL37/40</f>
        <v>2.7</v>
      </c>
      <c r="DA37" s="353" t="e">
        <f t="shared" ref="DA37" si="18">BO37/BP37</f>
        <v>#DIV/0!</v>
      </c>
      <c r="DB37" s="318">
        <f t="shared" ref="DB37" si="19">BQ37</f>
        <v>0</v>
      </c>
      <c r="DC37" s="319">
        <f t="shared" ref="DC37" si="20">BO37/40</f>
        <v>0</v>
      </c>
      <c r="DD37" s="353" t="e">
        <f t="shared" ref="DD37" si="21">BR37/BS37</f>
        <v>#DIV/0!</v>
      </c>
      <c r="DE37" s="318">
        <f t="shared" ref="DE37" si="22">BT37</f>
        <v>0</v>
      </c>
      <c r="DF37" s="319">
        <f t="shared" ref="DF37" si="23">BR37/40</f>
        <v>0</v>
      </c>
      <c r="DG37" s="353" t="e">
        <f t="shared" ref="DG37" si="24">BU37/BV37</f>
        <v>#DIV/0!</v>
      </c>
      <c r="DH37" s="318">
        <f t="shared" ref="DH37" si="25">BW37</f>
        <v>0</v>
      </c>
      <c r="DI37" s="319">
        <f t="shared" ref="DI37" si="26">BU37/40</f>
        <v>0</v>
      </c>
      <c r="DJ37" s="353" t="e">
        <f t="shared" ref="DJ37" si="27">BX37/BY37</f>
        <v>#DIV/0!</v>
      </c>
      <c r="DK37" s="318">
        <f t="shared" ref="DK37" si="28">BZ37</f>
        <v>0</v>
      </c>
      <c r="DL37" s="352">
        <f t="shared" ref="DL37" si="29">BX37/40</f>
        <v>0</v>
      </c>
      <c r="DN37" s="327"/>
    </row>
    <row r="38" spans="1:135" s="93" customFormat="1" ht="56.1" customHeight="1">
      <c r="A38" s="77" t="s">
        <v>90</v>
      </c>
      <c r="B38" s="482" t="s">
        <v>334</v>
      </c>
      <c r="C38" s="482"/>
      <c r="D38" s="482"/>
      <c r="E38" s="482"/>
      <c r="F38" s="482"/>
      <c r="G38" s="482"/>
      <c r="H38" s="482"/>
      <c r="I38" s="482"/>
      <c r="J38" s="482"/>
      <c r="K38" s="482"/>
      <c r="L38" s="482"/>
      <c r="M38" s="482"/>
      <c r="N38" s="482"/>
      <c r="O38" s="482"/>
      <c r="P38" s="482"/>
      <c r="Q38" s="482"/>
      <c r="R38" s="482"/>
      <c r="S38" s="482"/>
      <c r="T38" s="477">
        <v>1</v>
      </c>
      <c r="U38" s="477"/>
      <c r="V38" s="123">
        <v>1</v>
      </c>
      <c r="W38" s="123"/>
      <c r="X38" s="123"/>
      <c r="Y38" s="123"/>
      <c r="Z38" s="188"/>
      <c r="AA38" s="188"/>
      <c r="AB38" s="188"/>
      <c r="AC38" s="195"/>
      <c r="AD38" s="124"/>
      <c r="AE38" s="196"/>
      <c r="AF38" s="188"/>
      <c r="AG38" s="188"/>
      <c r="AH38" s="188"/>
      <c r="AI38" s="188"/>
      <c r="AJ38" s="188"/>
      <c r="AK38" s="188"/>
      <c r="AL38" s="477"/>
      <c r="AM38" s="477"/>
      <c r="AN38" s="522">
        <v>108</v>
      </c>
      <c r="AO38" s="523"/>
      <c r="AP38" s="522">
        <v>54</v>
      </c>
      <c r="AQ38" s="523"/>
      <c r="AR38" s="522">
        <v>36</v>
      </c>
      <c r="AS38" s="523"/>
      <c r="AT38" s="522"/>
      <c r="AU38" s="523"/>
      <c r="AV38" s="522"/>
      <c r="AW38" s="523"/>
      <c r="AX38" s="522">
        <v>18</v>
      </c>
      <c r="AY38" s="523"/>
      <c r="AZ38" s="188"/>
      <c r="BA38" s="188"/>
      <c r="BB38" s="188"/>
      <c r="BC38" s="188">
        <v>108</v>
      </c>
      <c r="BD38" s="188">
        <v>54</v>
      </c>
      <c r="BE38" s="191">
        <v>3</v>
      </c>
      <c r="BF38" s="188"/>
      <c r="BG38" s="188"/>
      <c r="BH38" s="191"/>
      <c r="BI38" s="188"/>
      <c r="BJ38" s="188"/>
      <c r="BK38" s="191"/>
      <c r="BL38" s="188"/>
      <c r="BM38" s="188"/>
      <c r="BN38" s="191"/>
      <c r="BO38" s="188"/>
      <c r="BP38" s="188"/>
      <c r="BQ38" s="191"/>
      <c r="BR38" s="188"/>
      <c r="BS38" s="188"/>
      <c r="BT38" s="191"/>
      <c r="BU38" s="188"/>
      <c r="BV38" s="188"/>
      <c r="BW38" s="191"/>
      <c r="BX38" s="188"/>
      <c r="BY38" s="188"/>
      <c r="BZ38" s="191"/>
      <c r="CA38" s="494">
        <f t="shared" ref="CA38" si="30">BE38+BH38+BK38+BN38+BQ38+BT38+BW38+BZ38</f>
        <v>3</v>
      </c>
      <c r="CB38" s="512"/>
      <c r="CC38" s="500" t="s">
        <v>219</v>
      </c>
      <c r="CD38" s="500"/>
      <c r="CE38" s="500"/>
      <c r="CF38" s="500"/>
      <c r="CI38" s="94">
        <f>BC38+BF38+BI38+BL38+BO38+BR38+BU38+BX38</f>
        <v>108</v>
      </c>
      <c r="CJ38" s="93" t="str">
        <f t="shared" ref="CJ38:CJ72" si="31">IF(AN38=CI38,"ОК","Ошибка")</f>
        <v>ОК</v>
      </c>
      <c r="CK38" s="94">
        <f>BD38+BG38+BJ38+BM38+BP38+BS38+BV38+BY38</f>
        <v>54</v>
      </c>
      <c r="CL38" s="94">
        <f t="shared" ref="CL38:CL72" si="32">AR38+AT38+AV38+AX38</f>
        <v>54</v>
      </c>
      <c r="CM38" s="93" t="str">
        <f>IF(CK38=CL38,"ОК","Ошибка")</f>
        <v>ОК</v>
      </c>
      <c r="CN38" s="31">
        <f>AN38/AP38</f>
        <v>2</v>
      </c>
      <c r="CO38" s="359">
        <f t="shared" ref="CO38:CO98" si="33">BC38/BD38</f>
        <v>2</v>
      </c>
      <c r="CP38" s="216">
        <f>BE38</f>
        <v>3</v>
      </c>
      <c r="CQ38" s="270">
        <f>BC38/40</f>
        <v>2.7</v>
      </c>
      <c r="CR38" s="359" t="e">
        <f>BF38/BG38</f>
        <v>#DIV/0!</v>
      </c>
      <c r="CS38" s="291">
        <f>BH38</f>
        <v>0</v>
      </c>
      <c r="CT38" s="270">
        <f t="shared" ref="CT38:CT98" si="34">BF38/40</f>
        <v>0</v>
      </c>
      <c r="CU38" s="359" t="e">
        <f>BI38/BJ38</f>
        <v>#DIV/0!</v>
      </c>
      <c r="CV38" s="216">
        <f>BK38</f>
        <v>0</v>
      </c>
      <c r="CW38" s="270">
        <f t="shared" ref="CW38:CW98" si="35">BI38/40</f>
        <v>0</v>
      </c>
      <c r="CX38" s="359" t="e">
        <f>BL38/BM38</f>
        <v>#DIV/0!</v>
      </c>
      <c r="CY38" s="216">
        <f>BN38</f>
        <v>0</v>
      </c>
      <c r="CZ38" s="270">
        <f t="shared" ref="CZ38:CZ98" si="36">BL38/40</f>
        <v>0</v>
      </c>
      <c r="DA38" s="359" t="e">
        <f t="shared" ref="DA38:DA98" si="37">BO38/BP38</f>
        <v>#DIV/0!</v>
      </c>
      <c r="DB38" s="216">
        <f>BQ38</f>
        <v>0</v>
      </c>
      <c r="DC38" s="270">
        <f t="shared" ref="DC38:DC98" si="38">BO38/40</f>
        <v>0</v>
      </c>
      <c r="DD38" s="359" t="e">
        <f>BR38/BS38</f>
        <v>#DIV/0!</v>
      </c>
      <c r="DE38" s="216">
        <f>BT38</f>
        <v>0</v>
      </c>
      <c r="DF38" s="270">
        <f t="shared" ref="DF38:DF98" si="39">BR38/40</f>
        <v>0</v>
      </c>
      <c r="DG38" s="359" t="e">
        <f>BU38/BV38</f>
        <v>#DIV/0!</v>
      </c>
      <c r="DH38" s="216">
        <f>BW38</f>
        <v>0</v>
      </c>
      <c r="DI38" s="270">
        <f t="shared" ref="DI38:DI98" si="40">BU38/40</f>
        <v>0</v>
      </c>
      <c r="DJ38" s="359" t="e">
        <f>BX38/BY38</f>
        <v>#DIV/0!</v>
      </c>
      <c r="DK38" s="216">
        <f>BZ38</f>
        <v>0</v>
      </c>
      <c r="DL38" s="270">
        <f t="shared" ref="DL38:DL98" si="41">BX38/40</f>
        <v>0</v>
      </c>
      <c r="DM38" s="183"/>
      <c r="DN38" s="336">
        <f t="shared" ref="DN38:DN39" si="42">AN38/36</f>
        <v>3</v>
      </c>
      <c r="DO38" s="336">
        <f t="shared" ref="DO38:DO39" si="43">AN38/40</f>
        <v>2.7</v>
      </c>
      <c r="DP38" s="183"/>
      <c r="DQ38" s="183"/>
      <c r="DR38" s="183"/>
      <c r="DS38" s="183"/>
      <c r="DT38" s="183"/>
      <c r="DU38" s="183"/>
      <c r="DV38" s="183"/>
      <c r="DW38" s="183"/>
      <c r="DX38" s="183"/>
      <c r="DY38" s="183"/>
      <c r="DZ38" s="183"/>
      <c r="EA38" s="183"/>
      <c r="EB38" s="183"/>
      <c r="EC38" s="183"/>
      <c r="ED38" s="183"/>
      <c r="EE38" s="183"/>
    </row>
    <row r="39" spans="1:135" s="93" customFormat="1" ht="56.1" customHeight="1">
      <c r="A39" s="77" t="s">
        <v>91</v>
      </c>
      <c r="B39" s="482" t="s">
        <v>87</v>
      </c>
      <c r="C39" s="482"/>
      <c r="D39" s="482"/>
      <c r="E39" s="482"/>
      <c r="F39" s="482"/>
      <c r="G39" s="482"/>
      <c r="H39" s="482"/>
      <c r="I39" s="482"/>
      <c r="J39" s="482"/>
      <c r="K39" s="482"/>
      <c r="L39" s="482"/>
      <c r="M39" s="482"/>
      <c r="N39" s="482"/>
      <c r="O39" s="482"/>
      <c r="P39" s="482"/>
      <c r="Q39" s="482"/>
      <c r="R39" s="482"/>
      <c r="S39" s="482"/>
      <c r="T39" s="477">
        <v>2</v>
      </c>
      <c r="U39" s="477"/>
      <c r="V39" s="123"/>
      <c r="W39" s="123">
        <v>1</v>
      </c>
      <c r="X39" s="123"/>
      <c r="Y39" s="123"/>
      <c r="Z39" s="188"/>
      <c r="AA39" s="188"/>
      <c r="AB39" s="188"/>
      <c r="AC39" s="195"/>
      <c r="AD39" s="124"/>
      <c r="AE39" s="196"/>
      <c r="AF39" s="188"/>
      <c r="AG39" s="188"/>
      <c r="AH39" s="188"/>
      <c r="AI39" s="188"/>
      <c r="AJ39" s="188"/>
      <c r="AK39" s="188"/>
      <c r="AL39" s="477"/>
      <c r="AM39" s="477"/>
      <c r="AN39" s="522">
        <v>108</v>
      </c>
      <c r="AO39" s="523"/>
      <c r="AP39" s="522">
        <v>54</v>
      </c>
      <c r="AQ39" s="523"/>
      <c r="AR39" s="522">
        <v>28</v>
      </c>
      <c r="AS39" s="523"/>
      <c r="AT39" s="522"/>
      <c r="AU39" s="523"/>
      <c r="AV39" s="522"/>
      <c r="AW39" s="523"/>
      <c r="AX39" s="522">
        <v>26</v>
      </c>
      <c r="AY39" s="523"/>
      <c r="AZ39" s="197"/>
      <c r="BA39" s="188"/>
      <c r="BB39" s="188"/>
      <c r="BC39" s="188"/>
      <c r="BD39" s="188"/>
      <c r="BE39" s="191"/>
      <c r="BF39" s="188">
        <v>108</v>
      </c>
      <c r="BG39" s="188">
        <v>54</v>
      </c>
      <c r="BH39" s="191">
        <v>3</v>
      </c>
      <c r="BI39" s="188"/>
      <c r="BJ39" s="188"/>
      <c r="BK39" s="191"/>
      <c r="BL39" s="188"/>
      <c r="BM39" s="188"/>
      <c r="BN39" s="191"/>
      <c r="BO39" s="188"/>
      <c r="BP39" s="188"/>
      <c r="BQ39" s="191"/>
      <c r="BR39" s="188"/>
      <c r="BS39" s="188"/>
      <c r="BT39" s="191"/>
      <c r="BU39" s="188"/>
      <c r="BV39" s="188"/>
      <c r="BW39" s="191"/>
      <c r="BX39" s="188"/>
      <c r="BY39" s="188"/>
      <c r="BZ39" s="191"/>
      <c r="CA39" s="494">
        <f>BE39+BH39+BK39+BN39+BQ39+BT39+BW39+BZ39</f>
        <v>3</v>
      </c>
      <c r="CB39" s="512"/>
      <c r="CC39" s="500" t="s">
        <v>220</v>
      </c>
      <c r="CD39" s="500"/>
      <c r="CE39" s="500"/>
      <c r="CF39" s="500"/>
      <c r="CI39" s="94">
        <f t="shared" ref="CI39:CI113" si="44">BC39+BF39+BI39+BL39+BO39+BR39+BU39+BX39</f>
        <v>108</v>
      </c>
      <c r="CJ39" s="93" t="str">
        <f t="shared" si="31"/>
        <v>ОК</v>
      </c>
      <c r="CK39" s="94">
        <f t="shared" ref="CK39:CK113" si="45">BD39+BG39+BJ39+BM39+BP39+BS39+BV39+BY39</f>
        <v>54</v>
      </c>
      <c r="CL39" s="94">
        <f t="shared" si="32"/>
        <v>54</v>
      </c>
      <c r="CM39" s="93" t="str">
        <f t="shared" ref="CM39:CM113" si="46">IF(CK39=CL39,"ОК","Ошибка")</f>
        <v>ОК</v>
      </c>
      <c r="CN39" s="31">
        <f t="shared" ref="CN39:CN45" si="47">AN39/AP39</f>
        <v>2</v>
      </c>
      <c r="CO39" s="359" t="e">
        <f t="shared" si="33"/>
        <v>#DIV/0!</v>
      </c>
      <c r="CP39" s="216">
        <f t="shared" ref="CP39:CP98" si="48">BE39</f>
        <v>0</v>
      </c>
      <c r="CQ39" s="270">
        <f t="shared" ref="CQ39:CQ98" si="49">BC39/40</f>
        <v>0</v>
      </c>
      <c r="CR39" s="359">
        <f t="shared" ref="CR39:CR113" si="50">BF39/BG39</f>
        <v>2</v>
      </c>
      <c r="CS39" s="291">
        <f t="shared" ref="CS39:CS98" si="51">BH39</f>
        <v>3</v>
      </c>
      <c r="CT39" s="270">
        <f>BF39/40</f>
        <v>2.7</v>
      </c>
      <c r="CU39" s="359" t="e">
        <f t="shared" ref="CU39:CU113" si="52">BI39/BJ39</f>
        <v>#DIV/0!</v>
      </c>
      <c r="CV39" s="216">
        <f t="shared" ref="CV39:CV98" si="53">BK39</f>
        <v>0</v>
      </c>
      <c r="CW39" s="270">
        <f t="shared" si="35"/>
        <v>0</v>
      </c>
      <c r="CX39" s="359" t="e">
        <f t="shared" ref="CX39:CX113" si="54">BL39/BM39</f>
        <v>#DIV/0!</v>
      </c>
      <c r="CY39" s="216">
        <f t="shared" ref="CY39:CY98" si="55">BN39</f>
        <v>0</v>
      </c>
      <c r="CZ39" s="270">
        <f t="shared" si="36"/>
        <v>0</v>
      </c>
      <c r="DA39" s="359" t="e">
        <f t="shared" si="37"/>
        <v>#DIV/0!</v>
      </c>
      <c r="DB39" s="216">
        <f t="shared" ref="DB39:DB98" si="56">BQ39</f>
        <v>0</v>
      </c>
      <c r="DC39" s="270">
        <f t="shared" si="38"/>
        <v>0</v>
      </c>
      <c r="DD39" s="359" t="e">
        <f t="shared" ref="DD39:DD113" si="57">BR39/BS39</f>
        <v>#DIV/0!</v>
      </c>
      <c r="DE39" s="216">
        <f t="shared" ref="DE39:DE98" si="58">BT39</f>
        <v>0</v>
      </c>
      <c r="DF39" s="270">
        <f t="shared" si="39"/>
        <v>0</v>
      </c>
      <c r="DG39" s="359" t="e">
        <f t="shared" ref="DG39:DG113" si="59">BU39/BV39</f>
        <v>#DIV/0!</v>
      </c>
      <c r="DH39" s="216">
        <f t="shared" ref="DH39:DH98" si="60">BW39</f>
        <v>0</v>
      </c>
      <c r="DI39" s="270">
        <f t="shared" si="40"/>
        <v>0</v>
      </c>
      <c r="DJ39" s="359" t="e">
        <f t="shared" ref="DJ39:DJ113" si="61">BX39/BY39</f>
        <v>#DIV/0!</v>
      </c>
      <c r="DK39" s="216">
        <f t="shared" ref="DK39:DK98" si="62">BZ39</f>
        <v>0</v>
      </c>
      <c r="DL39" s="270">
        <f t="shared" si="41"/>
        <v>0</v>
      </c>
      <c r="DN39" s="336">
        <f t="shared" si="42"/>
        <v>3</v>
      </c>
      <c r="DO39" s="336">
        <f t="shared" si="43"/>
        <v>2.7</v>
      </c>
    </row>
    <row r="40" spans="1:135" s="93" customFormat="1" ht="56.1" customHeight="1" thickBot="1">
      <c r="A40" s="77" t="s">
        <v>98</v>
      </c>
      <c r="B40" s="482" t="s">
        <v>333</v>
      </c>
      <c r="C40" s="482"/>
      <c r="D40" s="482"/>
      <c r="E40" s="482"/>
      <c r="F40" s="482"/>
      <c r="G40" s="482"/>
      <c r="H40" s="482"/>
      <c r="I40" s="482"/>
      <c r="J40" s="482"/>
      <c r="K40" s="482"/>
      <c r="L40" s="482"/>
      <c r="M40" s="482"/>
      <c r="N40" s="482"/>
      <c r="O40" s="482"/>
      <c r="P40" s="482"/>
      <c r="Q40" s="482"/>
      <c r="R40" s="482"/>
      <c r="S40" s="482"/>
      <c r="T40" s="477">
        <v>4</v>
      </c>
      <c r="U40" s="477"/>
      <c r="V40" s="123"/>
      <c r="W40" s="123"/>
      <c r="X40" s="123"/>
      <c r="Y40" s="123">
        <v>1</v>
      </c>
      <c r="Z40" s="188"/>
      <c r="AA40" s="188"/>
      <c r="AB40" s="188"/>
      <c r="AC40" s="195"/>
      <c r="AD40" s="124"/>
      <c r="AE40" s="196"/>
      <c r="AF40" s="188"/>
      <c r="AG40" s="188"/>
      <c r="AH40" s="188"/>
      <c r="AI40" s="188"/>
      <c r="AJ40" s="188"/>
      <c r="AK40" s="188"/>
      <c r="AL40" s="477"/>
      <c r="AM40" s="477"/>
      <c r="AN40" s="522">
        <v>108</v>
      </c>
      <c r="AO40" s="523"/>
      <c r="AP40" s="522">
        <v>54</v>
      </c>
      <c r="AQ40" s="523"/>
      <c r="AR40" s="522">
        <v>32</v>
      </c>
      <c r="AS40" s="523"/>
      <c r="AT40" s="522"/>
      <c r="AU40" s="523"/>
      <c r="AV40" s="522"/>
      <c r="AW40" s="523"/>
      <c r="AX40" s="522">
        <v>22</v>
      </c>
      <c r="AY40" s="523"/>
      <c r="AZ40" s="188"/>
      <c r="BA40" s="188"/>
      <c r="BB40" s="188"/>
      <c r="BC40" s="188"/>
      <c r="BD40" s="188"/>
      <c r="BE40" s="191"/>
      <c r="BF40" s="188"/>
      <c r="BG40" s="188"/>
      <c r="BH40" s="191"/>
      <c r="BI40" s="188"/>
      <c r="BJ40" s="188"/>
      <c r="BK40" s="191"/>
      <c r="BL40" s="188">
        <v>108</v>
      </c>
      <c r="BM40" s="188">
        <v>54</v>
      </c>
      <c r="BN40" s="191">
        <v>3</v>
      </c>
      <c r="BO40" s="188"/>
      <c r="BP40" s="188"/>
      <c r="BQ40" s="191"/>
      <c r="BR40" s="188"/>
      <c r="BS40" s="188"/>
      <c r="BT40" s="191"/>
      <c r="BU40" s="188"/>
      <c r="BV40" s="188"/>
      <c r="BW40" s="191"/>
      <c r="BX40" s="188"/>
      <c r="BY40" s="188"/>
      <c r="BZ40" s="191"/>
      <c r="CA40" s="494">
        <f t="shared" ref="CA40" si="63">BE40+BH40+BK40+BN40+BQ40+BT40+BW40+BZ40</f>
        <v>3</v>
      </c>
      <c r="CB40" s="512"/>
      <c r="CC40" s="500" t="s">
        <v>266</v>
      </c>
      <c r="CD40" s="500"/>
      <c r="CE40" s="500"/>
      <c r="CF40" s="500"/>
      <c r="CI40" s="94">
        <f t="shared" si="44"/>
        <v>108</v>
      </c>
      <c r="CJ40" s="93" t="str">
        <f t="shared" si="31"/>
        <v>ОК</v>
      </c>
      <c r="CK40" s="94">
        <f t="shared" si="45"/>
        <v>54</v>
      </c>
      <c r="CL40" s="94">
        <f t="shared" si="32"/>
        <v>54</v>
      </c>
      <c r="CM40" s="93" t="str">
        <f t="shared" si="46"/>
        <v>ОК</v>
      </c>
      <c r="CN40" s="31">
        <f t="shared" si="47"/>
        <v>2</v>
      </c>
      <c r="CO40" s="359" t="e">
        <f t="shared" si="33"/>
        <v>#DIV/0!</v>
      </c>
      <c r="CP40" s="216">
        <f t="shared" si="48"/>
        <v>0</v>
      </c>
      <c r="CQ40" s="270">
        <f t="shared" si="49"/>
        <v>0</v>
      </c>
      <c r="CR40" s="359" t="e">
        <f t="shared" si="50"/>
        <v>#DIV/0!</v>
      </c>
      <c r="CS40" s="291">
        <f t="shared" si="51"/>
        <v>0</v>
      </c>
      <c r="CT40" s="270">
        <f t="shared" si="34"/>
        <v>0</v>
      </c>
      <c r="CU40" s="359" t="e">
        <f t="shared" si="52"/>
        <v>#DIV/0!</v>
      </c>
      <c r="CV40" s="216">
        <f t="shared" si="53"/>
        <v>0</v>
      </c>
      <c r="CW40" s="270">
        <f t="shared" si="35"/>
        <v>0</v>
      </c>
      <c r="CX40" s="359">
        <f>BL40/BM40</f>
        <v>2</v>
      </c>
      <c r="CY40" s="216">
        <f t="shared" si="55"/>
        <v>3</v>
      </c>
      <c r="CZ40" s="270">
        <f t="shared" si="36"/>
        <v>2.7</v>
      </c>
      <c r="DA40" s="359" t="e">
        <f t="shared" si="37"/>
        <v>#DIV/0!</v>
      </c>
      <c r="DB40" s="216">
        <f t="shared" si="56"/>
        <v>0</v>
      </c>
      <c r="DC40" s="270">
        <f t="shared" si="38"/>
        <v>0</v>
      </c>
      <c r="DD40" s="359" t="e">
        <f t="shared" si="57"/>
        <v>#DIV/0!</v>
      </c>
      <c r="DE40" s="216">
        <f t="shared" si="58"/>
        <v>0</v>
      </c>
      <c r="DF40" s="270">
        <f t="shared" si="39"/>
        <v>0</v>
      </c>
      <c r="DG40" s="359" t="e">
        <f t="shared" si="59"/>
        <v>#DIV/0!</v>
      </c>
      <c r="DH40" s="216">
        <f t="shared" si="60"/>
        <v>0</v>
      </c>
      <c r="DI40" s="270">
        <f t="shared" si="40"/>
        <v>0</v>
      </c>
      <c r="DJ40" s="359" t="e">
        <f t="shared" si="61"/>
        <v>#DIV/0!</v>
      </c>
      <c r="DK40" s="216">
        <f t="shared" si="62"/>
        <v>0</v>
      </c>
      <c r="DL40" s="270">
        <f t="shared" si="41"/>
        <v>0</v>
      </c>
      <c r="DN40" s="336">
        <f t="shared" ref="DN40" si="64">AN40/36</f>
        <v>3</v>
      </c>
      <c r="DO40" s="336">
        <f t="shared" ref="DO40" si="65">AN40/40</f>
        <v>2.7</v>
      </c>
    </row>
    <row r="41" spans="1:135" s="215" customFormat="1" ht="129.75" customHeight="1" thickBot="1">
      <c r="A41" s="238" t="s">
        <v>86</v>
      </c>
      <c r="B41" s="527" t="s">
        <v>289</v>
      </c>
      <c r="C41" s="527"/>
      <c r="D41" s="527"/>
      <c r="E41" s="527"/>
      <c r="F41" s="527"/>
      <c r="G41" s="527"/>
      <c r="H41" s="527"/>
      <c r="I41" s="527"/>
      <c r="J41" s="527"/>
      <c r="K41" s="527"/>
      <c r="L41" s="527"/>
      <c r="M41" s="527"/>
      <c r="N41" s="527"/>
      <c r="O41" s="527"/>
      <c r="P41" s="527"/>
      <c r="Q41" s="527"/>
      <c r="R41" s="527"/>
      <c r="S41" s="527"/>
      <c r="T41" s="497" t="s">
        <v>299</v>
      </c>
      <c r="U41" s="497"/>
      <c r="V41" s="239"/>
      <c r="W41" s="239"/>
      <c r="X41" s="244"/>
      <c r="Y41" s="244">
        <v>1</v>
      </c>
      <c r="Z41" s="239"/>
      <c r="AA41" s="239"/>
      <c r="AB41" s="239"/>
      <c r="AC41" s="239"/>
      <c r="AD41" s="241"/>
      <c r="AE41" s="241"/>
      <c r="AF41" s="239"/>
      <c r="AG41" s="239"/>
      <c r="AH41" s="239"/>
      <c r="AI41" s="239"/>
      <c r="AJ41" s="239"/>
      <c r="AK41" s="239"/>
      <c r="AL41" s="505"/>
      <c r="AM41" s="505"/>
      <c r="AN41" s="495">
        <f>SUM(AN42:AO43)</f>
        <v>730</v>
      </c>
      <c r="AO41" s="496"/>
      <c r="AP41" s="495">
        <f>SUM(AP42:AQ43)</f>
        <v>478</v>
      </c>
      <c r="AQ41" s="496"/>
      <c r="AR41" s="495">
        <f>SUM(AR42:AS43)</f>
        <v>232</v>
      </c>
      <c r="AS41" s="496"/>
      <c r="AT41" s="495">
        <f>SUM(AT42:AU43)</f>
        <v>40</v>
      </c>
      <c r="AU41" s="496"/>
      <c r="AV41" s="495">
        <f>SUM(AV42:AW43)</f>
        <v>206</v>
      </c>
      <c r="AW41" s="496"/>
      <c r="AX41" s="505"/>
      <c r="AY41" s="505"/>
      <c r="AZ41" s="239"/>
      <c r="BA41" s="239"/>
      <c r="BB41" s="242"/>
      <c r="BC41" s="239">
        <f>SUM(BC42:BC43)</f>
        <v>224</v>
      </c>
      <c r="BD41" s="239">
        <f>SUM(BD42:BD43)</f>
        <v>148</v>
      </c>
      <c r="BE41" s="243"/>
      <c r="BF41" s="239">
        <f>SUM(BF42:BF43)</f>
        <v>216</v>
      </c>
      <c r="BG41" s="239">
        <f>SUM(BG42:BG43)</f>
        <v>142</v>
      </c>
      <c r="BH41" s="243"/>
      <c r="BI41" s="239">
        <f>SUM(BI42:BI43)</f>
        <v>196</v>
      </c>
      <c r="BJ41" s="239">
        <f>SUM(BJ42:BJ43)</f>
        <v>126</v>
      </c>
      <c r="BK41" s="243"/>
      <c r="BL41" s="239">
        <f>SUM(BL42:BL43)</f>
        <v>94</v>
      </c>
      <c r="BM41" s="239">
        <f>SUM(BM42:BM43)</f>
        <v>62</v>
      </c>
      <c r="BN41" s="243"/>
      <c r="BO41" s="239"/>
      <c r="BP41" s="239"/>
      <c r="BQ41" s="243"/>
      <c r="BR41" s="239"/>
      <c r="BS41" s="239"/>
      <c r="BT41" s="243"/>
      <c r="BU41" s="239"/>
      <c r="BV41" s="239"/>
      <c r="BW41" s="243"/>
      <c r="BX41" s="239"/>
      <c r="BY41" s="239"/>
      <c r="BZ41" s="243"/>
      <c r="CA41" s="517"/>
      <c r="CB41" s="518"/>
      <c r="CC41" s="515" t="s">
        <v>470</v>
      </c>
      <c r="CD41" s="515"/>
      <c r="CE41" s="515"/>
      <c r="CF41" s="515"/>
      <c r="CI41" s="349">
        <f t="shared" si="44"/>
        <v>730</v>
      </c>
      <c r="CJ41" s="316" t="str">
        <f t="shared" si="31"/>
        <v>ОК</v>
      </c>
      <c r="CK41" s="350">
        <f t="shared" si="45"/>
        <v>478</v>
      </c>
      <c r="CL41" s="350">
        <f t="shared" si="32"/>
        <v>478</v>
      </c>
      <c r="CM41" s="316" t="str">
        <f t="shared" si="46"/>
        <v>ОК</v>
      </c>
      <c r="CN41" s="317">
        <f t="shared" si="47"/>
        <v>1.5271966527196652</v>
      </c>
      <c r="CO41" s="353">
        <f t="shared" si="33"/>
        <v>1.5135135135135136</v>
      </c>
      <c r="CP41" s="318">
        <f t="shared" si="48"/>
        <v>0</v>
      </c>
      <c r="CQ41" s="319">
        <f t="shared" si="49"/>
        <v>5.6</v>
      </c>
      <c r="CR41" s="353">
        <f t="shared" si="50"/>
        <v>1.5211267605633803</v>
      </c>
      <c r="CS41" s="320">
        <f t="shared" si="51"/>
        <v>0</v>
      </c>
      <c r="CT41" s="319">
        <f t="shared" si="34"/>
        <v>5.4</v>
      </c>
      <c r="CU41" s="353">
        <f t="shared" si="52"/>
        <v>1.5555555555555556</v>
      </c>
      <c r="CV41" s="318">
        <f t="shared" si="53"/>
        <v>0</v>
      </c>
      <c r="CW41" s="319">
        <f t="shared" si="35"/>
        <v>4.9000000000000004</v>
      </c>
      <c r="CX41" s="353">
        <f t="shared" si="54"/>
        <v>1.5161290322580645</v>
      </c>
      <c r="CY41" s="318">
        <f t="shared" si="55"/>
        <v>0</v>
      </c>
      <c r="CZ41" s="319">
        <f t="shared" si="36"/>
        <v>2.35</v>
      </c>
      <c r="DA41" s="353" t="e">
        <f t="shared" si="37"/>
        <v>#DIV/0!</v>
      </c>
      <c r="DB41" s="318">
        <f t="shared" si="56"/>
        <v>0</v>
      </c>
      <c r="DC41" s="319">
        <f t="shared" si="38"/>
        <v>0</v>
      </c>
      <c r="DD41" s="353" t="e">
        <f t="shared" si="57"/>
        <v>#DIV/0!</v>
      </c>
      <c r="DE41" s="318">
        <f t="shared" si="58"/>
        <v>0</v>
      </c>
      <c r="DF41" s="319">
        <f t="shared" si="39"/>
        <v>0</v>
      </c>
      <c r="DG41" s="353" t="e">
        <f t="shared" si="59"/>
        <v>#DIV/0!</v>
      </c>
      <c r="DH41" s="318">
        <f t="shared" si="60"/>
        <v>0</v>
      </c>
      <c r="DI41" s="319">
        <f t="shared" si="40"/>
        <v>0</v>
      </c>
      <c r="DJ41" s="353" t="e">
        <f t="shared" si="61"/>
        <v>#DIV/0!</v>
      </c>
      <c r="DK41" s="318">
        <f t="shared" si="62"/>
        <v>0</v>
      </c>
      <c r="DL41" s="352">
        <f t="shared" si="41"/>
        <v>0</v>
      </c>
      <c r="DN41" s="328"/>
    </row>
    <row r="42" spans="1:135" s="93" customFormat="1" ht="56.1" customHeight="1">
      <c r="A42" s="77" t="s">
        <v>88</v>
      </c>
      <c r="B42" s="482" t="s">
        <v>138</v>
      </c>
      <c r="C42" s="482"/>
      <c r="D42" s="482"/>
      <c r="E42" s="482"/>
      <c r="F42" s="482"/>
      <c r="G42" s="482"/>
      <c r="H42" s="482"/>
      <c r="I42" s="482"/>
      <c r="J42" s="482"/>
      <c r="K42" s="482"/>
      <c r="L42" s="482"/>
      <c r="M42" s="482"/>
      <c r="N42" s="482"/>
      <c r="O42" s="482"/>
      <c r="P42" s="482"/>
      <c r="Q42" s="482"/>
      <c r="R42" s="482"/>
      <c r="S42" s="482"/>
      <c r="T42" s="477">
        <v>1.3</v>
      </c>
      <c r="U42" s="477"/>
      <c r="V42" s="123">
        <v>1</v>
      </c>
      <c r="W42" s="123"/>
      <c r="X42" s="123">
        <v>1</v>
      </c>
      <c r="Y42" s="188"/>
      <c r="Z42" s="188"/>
      <c r="AA42" s="188"/>
      <c r="AB42" s="188"/>
      <c r="AC42" s="195"/>
      <c r="AD42" s="124"/>
      <c r="AE42" s="127">
        <v>1</v>
      </c>
      <c r="AF42" s="188"/>
      <c r="AG42" s="123">
        <v>1</v>
      </c>
      <c r="AH42" s="188"/>
      <c r="AI42" s="188"/>
      <c r="AJ42" s="188"/>
      <c r="AK42" s="188"/>
      <c r="AL42" s="477" t="s">
        <v>335</v>
      </c>
      <c r="AM42" s="477"/>
      <c r="AN42" s="477">
        <v>402</v>
      </c>
      <c r="AO42" s="477"/>
      <c r="AP42" s="477">
        <v>264</v>
      </c>
      <c r="AQ42" s="477"/>
      <c r="AR42" s="477">
        <v>134</v>
      </c>
      <c r="AS42" s="477"/>
      <c r="AT42" s="477"/>
      <c r="AU42" s="477"/>
      <c r="AV42" s="477">
        <v>130</v>
      </c>
      <c r="AW42" s="477"/>
      <c r="AX42" s="477"/>
      <c r="AY42" s="477"/>
      <c r="AZ42" s="188"/>
      <c r="BA42" s="188"/>
      <c r="BB42" s="188"/>
      <c r="BC42" s="188">
        <v>102</v>
      </c>
      <c r="BD42" s="188">
        <v>66</v>
      </c>
      <c r="BE42" s="191">
        <v>3</v>
      </c>
      <c r="BF42" s="188">
        <v>108</v>
      </c>
      <c r="BG42" s="188">
        <v>72</v>
      </c>
      <c r="BH42" s="191">
        <v>3</v>
      </c>
      <c r="BI42" s="188">
        <v>98</v>
      </c>
      <c r="BJ42" s="191">
        <v>64</v>
      </c>
      <c r="BK42" s="191">
        <v>2</v>
      </c>
      <c r="BL42" s="188">
        <v>94</v>
      </c>
      <c r="BM42" s="188">
        <v>62</v>
      </c>
      <c r="BN42" s="191">
        <v>2</v>
      </c>
      <c r="BO42" s="188"/>
      <c r="BP42" s="188"/>
      <c r="BQ42" s="191"/>
      <c r="BR42" s="188"/>
      <c r="BS42" s="188"/>
      <c r="BT42" s="191"/>
      <c r="BU42" s="188"/>
      <c r="BV42" s="188"/>
      <c r="BW42" s="191"/>
      <c r="BX42" s="188"/>
      <c r="BY42" s="188"/>
      <c r="BZ42" s="191"/>
      <c r="CA42" s="494">
        <f t="shared" ref="CA42:CA43" si="66">BE42+BH42+BK42+BN42+BQ42+BT42+BW42+BZ42</f>
        <v>10</v>
      </c>
      <c r="CB42" s="512"/>
      <c r="CC42" s="500"/>
      <c r="CD42" s="500"/>
      <c r="CE42" s="500"/>
      <c r="CF42" s="500"/>
      <c r="CI42" s="94">
        <f t="shared" si="44"/>
        <v>402</v>
      </c>
      <c r="CJ42" s="93" t="str">
        <f>IF(AN42=CI42,"ОК","Ошибка")</f>
        <v>ОК</v>
      </c>
      <c r="CK42" s="94">
        <f t="shared" si="45"/>
        <v>264</v>
      </c>
      <c r="CL42" s="94">
        <f t="shared" si="32"/>
        <v>264</v>
      </c>
      <c r="CM42" s="93" t="str">
        <f t="shared" si="46"/>
        <v>ОК</v>
      </c>
      <c r="CN42" s="31">
        <f t="shared" si="47"/>
        <v>1.5227272727272727</v>
      </c>
      <c r="CO42" s="359">
        <f t="shared" si="33"/>
        <v>1.5454545454545454</v>
      </c>
      <c r="CP42" s="216">
        <f t="shared" si="48"/>
        <v>3</v>
      </c>
      <c r="CQ42" s="270">
        <f t="shared" si="49"/>
        <v>2.5499999999999998</v>
      </c>
      <c r="CR42" s="359">
        <f t="shared" si="50"/>
        <v>1.5</v>
      </c>
      <c r="CS42" s="291">
        <f t="shared" si="51"/>
        <v>3</v>
      </c>
      <c r="CT42" s="270">
        <f t="shared" si="34"/>
        <v>2.7</v>
      </c>
      <c r="CU42" s="359">
        <f t="shared" si="52"/>
        <v>1.53125</v>
      </c>
      <c r="CV42" s="216">
        <f t="shared" si="53"/>
        <v>2</v>
      </c>
      <c r="CW42" s="270">
        <f t="shared" si="35"/>
        <v>2.4500000000000002</v>
      </c>
      <c r="CX42" s="359">
        <f t="shared" si="54"/>
        <v>1.5161290322580645</v>
      </c>
      <c r="CY42" s="216">
        <f t="shared" si="55"/>
        <v>2</v>
      </c>
      <c r="CZ42" s="270">
        <f t="shared" si="36"/>
        <v>2.35</v>
      </c>
      <c r="DA42" s="359" t="e">
        <f t="shared" si="37"/>
        <v>#DIV/0!</v>
      </c>
      <c r="DB42" s="216">
        <f t="shared" si="56"/>
        <v>0</v>
      </c>
      <c r="DC42" s="270">
        <f t="shared" si="38"/>
        <v>0</v>
      </c>
      <c r="DD42" s="359" t="e">
        <f t="shared" si="57"/>
        <v>#DIV/0!</v>
      </c>
      <c r="DE42" s="216">
        <f t="shared" si="58"/>
        <v>0</v>
      </c>
      <c r="DF42" s="270">
        <f t="shared" si="39"/>
        <v>0</v>
      </c>
      <c r="DG42" s="359" t="e">
        <f t="shared" si="59"/>
        <v>#DIV/0!</v>
      </c>
      <c r="DH42" s="216">
        <f t="shared" si="60"/>
        <v>0</v>
      </c>
      <c r="DI42" s="270">
        <f t="shared" si="40"/>
        <v>0</v>
      </c>
      <c r="DJ42" s="359" t="e">
        <f t="shared" si="61"/>
        <v>#DIV/0!</v>
      </c>
      <c r="DK42" s="216">
        <f t="shared" si="62"/>
        <v>0</v>
      </c>
      <c r="DL42" s="270">
        <f t="shared" si="41"/>
        <v>0</v>
      </c>
      <c r="DN42" s="336">
        <f t="shared" ref="DN42" si="67">AN42/36</f>
        <v>11.166666666666666</v>
      </c>
      <c r="DO42" s="336">
        <f t="shared" ref="DO42" si="68">AN42/40</f>
        <v>10.050000000000001</v>
      </c>
    </row>
    <row r="43" spans="1:135" s="93" customFormat="1" ht="56.1" customHeight="1">
      <c r="A43" s="77" t="s">
        <v>104</v>
      </c>
      <c r="B43" s="482" t="s">
        <v>139</v>
      </c>
      <c r="C43" s="482"/>
      <c r="D43" s="482"/>
      <c r="E43" s="482"/>
      <c r="F43" s="482"/>
      <c r="G43" s="482"/>
      <c r="H43" s="482"/>
      <c r="I43" s="482"/>
      <c r="J43" s="482"/>
      <c r="K43" s="482"/>
      <c r="L43" s="482"/>
      <c r="M43" s="482"/>
      <c r="N43" s="482"/>
      <c r="O43" s="482"/>
      <c r="P43" s="482"/>
      <c r="Q43" s="482"/>
      <c r="R43" s="482"/>
      <c r="S43" s="482"/>
      <c r="T43" s="477" t="s">
        <v>185</v>
      </c>
      <c r="U43" s="477"/>
      <c r="V43" s="123">
        <v>1</v>
      </c>
      <c r="W43" s="123">
        <v>1</v>
      </c>
      <c r="X43" s="123">
        <v>1</v>
      </c>
      <c r="Y43" s="188"/>
      <c r="Z43" s="188"/>
      <c r="AA43" s="188"/>
      <c r="AB43" s="188"/>
      <c r="AC43" s="195"/>
      <c r="AD43" s="124"/>
      <c r="AE43" s="196"/>
      <c r="AF43" s="188"/>
      <c r="AG43" s="188"/>
      <c r="AH43" s="188"/>
      <c r="AI43" s="188"/>
      <c r="AJ43" s="188"/>
      <c r="AK43" s="188"/>
      <c r="AL43" s="477"/>
      <c r="AM43" s="477"/>
      <c r="AN43" s="477">
        <v>328</v>
      </c>
      <c r="AO43" s="477"/>
      <c r="AP43" s="477">
        <v>214</v>
      </c>
      <c r="AQ43" s="477"/>
      <c r="AR43" s="532">
        <v>98</v>
      </c>
      <c r="AS43" s="532"/>
      <c r="AT43" s="532">
        <v>40</v>
      </c>
      <c r="AU43" s="532"/>
      <c r="AV43" s="532">
        <v>76</v>
      </c>
      <c r="AW43" s="532"/>
      <c r="AX43" s="532"/>
      <c r="AY43" s="532"/>
      <c r="AZ43" s="197"/>
      <c r="BA43" s="197"/>
      <c r="BB43" s="197"/>
      <c r="BC43" s="197">
        <v>122</v>
      </c>
      <c r="BD43" s="197">
        <v>82</v>
      </c>
      <c r="BE43" s="87">
        <v>3</v>
      </c>
      <c r="BF43" s="197">
        <v>108</v>
      </c>
      <c r="BG43" s="197">
        <v>70</v>
      </c>
      <c r="BH43" s="87">
        <v>3</v>
      </c>
      <c r="BI43" s="188">
        <v>98</v>
      </c>
      <c r="BJ43" s="188">
        <v>62</v>
      </c>
      <c r="BK43" s="87">
        <v>2</v>
      </c>
      <c r="BL43" s="197"/>
      <c r="BM43" s="88"/>
      <c r="BN43" s="188"/>
      <c r="BO43" s="188"/>
      <c r="BP43" s="191"/>
      <c r="BQ43" s="188"/>
      <c r="BR43" s="188"/>
      <c r="BS43" s="191"/>
      <c r="BT43" s="188"/>
      <c r="BU43" s="188"/>
      <c r="BV43" s="188"/>
      <c r="BW43" s="188"/>
      <c r="BX43" s="188"/>
      <c r="BY43" s="188"/>
      <c r="BZ43" s="191"/>
      <c r="CA43" s="494">
        <f t="shared" si="66"/>
        <v>8</v>
      </c>
      <c r="CB43" s="512"/>
      <c r="CC43" s="500"/>
      <c r="CD43" s="500"/>
      <c r="CE43" s="500"/>
      <c r="CF43" s="500"/>
      <c r="CI43" s="94">
        <f t="shared" si="44"/>
        <v>328</v>
      </c>
      <c r="CJ43" s="93" t="str">
        <f t="shared" si="31"/>
        <v>ОК</v>
      </c>
      <c r="CK43" s="94">
        <f t="shared" si="45"/>
        <v>214</v>
      </c>
      <c r="CL43" s="94">
        <f t="shared" si="32"/>
        <v>214</v>
      </c>
      <c r="CM43" s="93" t="str">
        <f t="shared" si="46"/>
        <v>ОК</v>
      </c>
      <c r="CN43" s="31">
        <f t="shared" si="47"/>
        <v>1.5327102803738317</v>
      </c>
      <c r="CO43" s="359">
        <f t="shared" si="33"/>
        <v>1.4878048780487805</v>
      </c>
      <c r="CP43" s="216">
        <f t="shared" si="48"/>
        <v>3</v>
      </c>
      <c r="CQ43" s="270">
        <f>BC43/40</f>
        <v>3.05</v>
      </c>
      <c r="CR43" s="359">
        <f t="shared" si="50"/>
        <v>1.5428571428571429</v>
      </c>
      <c r="CS43" s="291">
        <f t="shared" si="51"/>
        <v>3</v>
      </c>
      <c r="CT43" s="270">
        <f t="shared" si="34"/>
        <v>2.7</v>
      </c>
      <c r="CU43" s="359">
        <f t="shared" si="52"/>
        <v>1.5806451612903225</v>
      </c>
      <c r="CV43" s="216">
        <f t="shared" si="53"/>
        <v>2</v>
      </c>
      <c r="CW43" s="270">
        <f t="shared" si="35"/>
        <v>2.4500000000000002</v>
      </c>
      <c r="CX43" s="359" t="e">
        <f t="shared" si="54"/>
        <v>#DIV/0!</v>
      </c>
      <c r="CY43" s="216">
        <f t="shared" si="55"/>
        <v>0</v>
      </c>
      <c r="CZ43" s="270">
        <f t="shared" si="36"/>
        <v>0</v>
      </c>
      <c r="DA43" s="359" t="e">
        <f t="shared" si="37"/>
        <v>#DIV/0!</v>
      </c>
      <c r="DB43" s="216">
        <f t="shared" si="56"/>
        <v>0</v>
      </c>
      <c r="DC43" s="270">
        <f t="shared" si="38"/>
        <v>0</v>
      </c>
      <c r="DD43" s="359" t="e">
        <f t="shared" si="57"/>
        <v>#DIV/0!</v>
      </c>
      <c r="DE43" s="216">
        <f t="shared" si="58"/>
        <v>0</v>
      </c>
      <c r="DF43" s="270">
        <f t="shared" si="39"/>
        <v>0</v>
      </c>
      <c r="DG43" s="359" t="e">
        <f t="shared" si="59"/>
        <v>#DIV/0!</v>
      </c>
      <c r="DH43" s="216">
        <f t="shared" si="60"/>
        <v>0</v>
      </c>
      <c r="DI43" s="270">
        <f t="shared" si="40"/>
        <v>0</v>
      </c>
      <c r="DJ43" s="359" t="e">
        <f t="shared" si="61"/>
        <v>#DIV/0!</v>
      </c>
      <c r="DK43" s="216">
        <f t="shared" si="62"/>
        <v>0</v>
      </c>
      <c r="DL43" s="270">
        <f t="shared" si="41"/>
        <v>0</v>
      </c>
      <c r="DN43" s="336">
        <f t="shared" ref="DN43" si="69">AN43/36</f>
        <v>9.1111111111111107</v>
      </c>
      <c r="DO43" s="336">
        <f t="shared" ref="DO43" si="70">AN43/40</f>
        <v>8.1999999999999993</v>
      </c>
    </row>
    <row r="44" spans="1:135" s="93" customFormat="1" ht="57.95" customHeight="1">
      <c r="A44" s="238" t="s">
        <v>89</v>
      </c>
      <c r="B44" s="527" t="s">
        <v>245</v>
      </c>
      <c r="C44" s="527"/>
      <c r="D44" s="527"/>
      <c r="E44" s="527"/>
      <c r="F44" s="527"/>
      <c r="G44" s="527"/>
      <c r="H44" s="527"/>
      <c r="I44" s="527"/>
      <c r="J44" s="527"/>
      <c r="K44" s="527"/>
      <c r="L44" s="527"/>
      <c r="M44" s="527"/>
      <c r="N44" s="527"/>
      <c r="O44" s="527"/>
      <c r="P44" s="527"/>
      <c r="Q44" s="527"/>
      <c r="R44" s="527"/>
      <c r="S44" s="527"/>
      <c r="T44" s="505"/>
      <c r="U44" s="505"/>
      <c r="V44" s="239"/>
      <c r="W44" s="239"/>
      <c r="X44" s="239"/>
      <c r="Y44" s="239"/>
      <c r="Z44" s="239"/>
      <c r="AA44" s="239"/>
      <c r="AB44" s="239"/>
      <c r="AC44" s="245"/>
      <c r="AD44" s="239"/>
      <c r="AE44" s="241"/>
      <c r="AF44" s="239"/>
      <c r="AG44" s="239"/>
      <c r="AH44" s="239"/>
      <c r="AI44" s="239"/>
      <c r="AJ44" s="239"/>
      <c r="AK44" s="239"/>
      <c r="AL44" s="505"/>
      <c r="AM44" s="505"/>
      <c r="AN44" s="495">
        <f>SUM(AN45:AO46)</f>
        <v>522</v>
      </c>
      <c r="AO44" s="496"/>
      <c r="AP44" s="495">
        <f>SUM(AP45:AQ46)</f>
        <v>314</v>
      </c>
      <c r="AQ44" s="496"/>
      <c r="AR44" s="495">
        <f>SUM(AR45:AS46)</f>
        <v>6</v>
      </c>
      <c r="AS44" s="496"/>
      <c r="AT44" s="505"/>
      <c r="AU44" s="505"/>
      <c r="AV44" s="495">
        <f>SUM(AV45:AW46)</f>
        <v>308</v>
      </c>
      <c r="AW44" s="496"/>
      <c r="AX44" s="505"/>
      <c r="AY44" s="505"/>
      <c r="AZ44" s="239"/>
      <c r="BA44" s="239"/>
      <c r="BB44" s="242"/>
      <c r="BC44" s="239">
        <f>SUM(BC45:BC46)</f>
        <v>54</v>
      </c>
      <c r="BD44" s="239">
        <f>SUM(BD45:BD46)</f>
        <v>36</v>
      </c>
      <c r="BE44" s="243"/>
      <c r="BF44" s="239">
        <f>SUM(BF45:BF46)</f>
        <v>112</v>
      </c>
      <c r="BG44" s="239">
        <f>SUM(BG45:BG46)</f>
        <v>72</v>
      </c>
      <c r="BH44" s="243"/>
      <c r="BI44" s="239">
        <f>SUM(BI45:BI46)</f>
        <v>50</v>
      </c>
      <c r="BJ44" s="239">
        <f>SUM(BJ45:BJ46)</f>
        <v>30</v>
      </c>
      <c r="BK44" s="243"/>
      <c r="BL44" s="239">
        <f>SUM(BL45:BL46)</f>
        <v>64</v>
      </c>
      <c r="BM44" s="239">
        <f>SUM(BM45:BM46)</f>
        <v>42</v>
      </c>
      <c r="BN44" s="243"/>
      <c r="BO44" s="239">
        <f>SUM(BO45:BO46)</f>
        <v>82</v>
      </c>
      <c r="BP44" s="239">
        <f>SUM(BP45:BP46)</f>
        <v>42</v>
      </c>
      <c r="BQ44" s="243"/>
      <c r="BR44" s="239">
        <f>SUM(BR45:BR46)</f>
        <v>60</v>
      </c>
      <c r="BS44" s="239">
        <f>SUM(BS45:BS46)</f>
        <v>40</v>
      </c>
      <c r="BT44" s="243"/>
      <c r="BU44" s="239">
        <f>SUM(BU45:BU46)</f>
        <v>50</v>
      </c>
      <c r="BV44" s="239">
        <f>SUM(BV45:BV46)</f>
        <v>26</v>
      </c>
      <c r="BW44" s="243"/>
      <c r="BX44" s="239">
        <f>SUM(BX45:BX46)</f>
        <v>50</v>
      </c>
      <c r="BY44" s="239">
        <f>SUM(BY45:BY46)</f>
        <v>26</v>
      </c>
      <c r="BZ44" s="243"/>
      <c r="CA44" s="517"/>
      <c r="CB44" s="518"/>
      <c r="CC44" s="515" t="s">
        <v>216</v>
      </c>
      <c r="CD44" s="515"/>
      <c r="CE44" s="515"/>
      <c r="CF44" s="515"/>
      <c r="CI44" s="94"/>
      <c r="CK44" s="94"/>
      <c r="CL44" s="94"/>
      <c r="CN44" s="31">
        <f t="shared" si="47"/>
        <v>1.6624203821656052</v>
      </c>
      <c r="CO44" s="359"/>
      <c r="CP44" s="216"/>
      <c r="CQ44" s="270"/>
      <c r="CR44" s="359"/>
      <c r="CS44" s="291"/>
      <c r="CT44" s="270"/>
      <c r="CU44" s="359"/>
      <c r="CV44" s="216"/>
      <c r="CW44" s="270"/>
      <c r="CX44" s="359"/>
      <c r="CY44" s="216"/>
      <c r="CZ44" s="270"/>
      <c r="DA44" s="359"/>
      <c r="DB44" s="216"/>
      <c r="DC44" s="270"/>
      <c r="DD44" s="359"/>
      <c r="DE44" s="216"/>
      <c r="DF44" s="270"/>
      <c r="DG44" s="359"/>
      <c r="DH44" s="216"/>
      <c r="DI44" s="270"/>
      <c r="DJ44" s="359"/>
      <c r="DK44" s="216"/>
      <c r="DL44" s="270"/>
      <c r="DN44" s="328"/>
    </row>
    <row r="45" spans="1:135" s="93" customFormat="1" ht="56.1" customHeight="1">
      <c r="A45" s="77" t="s">
        <v>182</v>
      </c>
      <c r="B45" s="482" t="s">
        <v>147</v>
      </c>
      <c r="C45" s="482"/>
      <c r="D45" s="482"/>
      <c r="E45" s="482"/>
      <c r="F45" s="482"/>
      <c r="G45" s="482"/>
      <c r="H45" s="482"/>
      <c r="I45" s="482"/>
      <c r="J45" s="482"/>
      <c r="K45" s="482"/>
      <c r="L45" s="482"/>
      <c r="M45" s="482"/>
      <c r="N45" s="482"/>
      <c r="O45" s="482"/>
      <c r="P45" s="482"/>
      <c r="Q45" s="482"/>
      <c r="R45" s="482"/>
      <c r="S45" s="482"/>
      <c r="T45" s="477"/>
      <c r="U45" s="477"/>
      <c r="V45" s="188"/>
      <c r="W45" s="188"/>
      <c r="X45" s="188"/>
      <c r="Y45" s="188"/>
      <c r="Z45" s="188"/>
      <c r="AA45" s="188"/>
      <c r="AB45" s="188"/>
      <c r="AC45" s="195"/>
      <c r="AD45" s="124"/>
      <c r="AE45" s="127">
        <v>1</v>
      </c>
      <c r="AF45" s="188"/>
      <c r="AG45" s="188"/>
      <c r="AH45" s="188"/>
      <c r="AI45" s="188"/>
      <c r="AJ45" s="188"/>
      <c r="AK45" s="188"/>
      <c r="AL45" s="477">
        <v>2</v>
      </c>
      <c r="AM45" s="477"/>
      <c r="AN45" s="477">
        <v>54</v>
      </c>
      <c r="AO45" s="477"/>
      <c r="AP45" s="477">
        <v>34</v>
      </c>
      <c r="AQ45" s="477"/>
      <c r="AR45" s="477">
        <v>6</v>
      </c>
      <c r="AS45" s="477"/>
      <c r="AT45" s="477"/>
      <c r="AU45" s="477"/>
      <c r="AV45" s="477">
        <v>28</v>
      </c>
      <c r="AW45" s="477"/>
      <c r="AX45" s="477"/>
      <c r="AY45" s="477"/>
      <c r="AZ45" s="188"/>
      <c r="BA45" s="188"/>
      <c r="BB45" s="188"/>
      <c r="BC45" s="188"/>
      <c r="BD45" s="188"/>
      <c r="BE45" s="191"/>
      <c r="BF45" s="188">
        <v>54</v>
      </c>
      <c r="BG45" s="188">
        <v>34</v>
      </c>
      <c r="BH45" s="191">
        <v>2</v>
      </c>
      <c r="BI45" s="188"/>
      <c r="BJ45" s="188"/>
      <c r="BK45" s="191"/>
      <c r="BL45" s="188"/>
      <c r="BM45" s="188"/>
      <c r="BN45" s="191"/>
      <c r="BO45" s="188"/>
      <c r="BP45" s="188"/>
      <c r="BQ45" s="191"/>
      <c r="BR45" s="188"/>
      <c r="BS45" s="188"/>
      <c r="BT45" s="191"/>
      <c r="BU45" s="188"/>
      <c r="BV45" s="188"/>
      <c r="BW45" s="191"/>
      <c r="BX45" s="188"/>
      <c r="BY45" s="188"/>
      <c r="BZ45" s="191"/>
      <c r="CA45" s="494">
        <f t="shared" ref="CA45:CA46" si="71">BE45+BH45+BK45+BN45+BQ45+BT45+BW45+BZ45</f>
        <v>2</v>
      </c>
      <c r="CB45" s="512"/>
      <c r="CC45" s="500" t="s">
        <v>103</v>
      </c>
      <c r="CD45" s="500"/>
      <c r="CE45" s="500"/>
      <c r="CF45" s="500"/>
      <c r="CI45" s="94">
        <f t="shared" ref="CI45:CI46" si="72">BC45+BF45+BI45+BL45+BO45+BR45+BU45+BX45</f>
        <v>54</v>
      </c>
      <c r="CJ45" s="93" t="str">
        <f t="shared" ref="CJ45:CJ46" si="73">IF(AN45=CI45,"ОК","Ошибка")</f>
        <v>ОК</v>
      </c>
      <c r="CK45" s="94">
        <f t="shared" ref="CK45:CK46" si="74">BD45+BG45+BJ45+BM45+BP45+BS45+BV45+BY45</f>
        <v>34</v>
      </c>
      <c r="CL45" s="94">
        <f t="shared" ref="CL45:CL46" si="75">AR45+AT45+AV45+AX45</f>
        <v>34</v>
      </c>
      <c r="CM45" s="93" t="str">
        <f t="shared" ref="CM45:CM46" si="76">IF(CK45=CL45,"ОК","Ошибка")</f>
        <v>ОК</v>
      </c>
      <c r="CN45" s="31">
        <f t="shared" si="47"/>
        <v>1.588235294117647</v>
      </c>
      <c r="CO45" s="359" t="e">
        <f t="shared" ref="CO45:CO46" si="77">BC45/BD45</f>
        <v>#DIV/0!</v>
      </c>
      <c r="CP45" s="216">
        <f t="shared" ref="CP45:CP46" si="78">BE45</f>
        <v>0</v>
      </c>
      <c r="CQ45" s="270">
        <f t="shared" ref="CQ45" si="79">BC45/40</f>
        <v>0</v>
      </c>
      <c r="CR45" s="359">
        <f t="shared" ref="CR45:CR46" si="80">BF45/BG45</f>
        <v>1.588235294117647</v>
      </c>
      <c r="CS45" s="291">
        <f t="shared" ref="CS45:CS46" si="81">BH45</f>
        <v>2</v>
      </c>
      <c r="CT45" s="270">
        <f t="shared" ref="CT45:CT46" si="82">BF45/40</f>
        <v>1.35</v>
      </c>
      <c r="CU45" s="359" t="e">
        <f t="shared" ref="CU45:CU46" si="83">BI45/BJ45</f>
        <v>#DIV/0!</v>
      </c>
      <c r="CV45" s="216">
        <f t="shared" ref="CV45:CV46" si="84">BK45</f>
        <v>0</v>
      </c>
      <c r="CW45" s="270">
        <f t="shared" ref="CW45:CW46" si="85">BI45/40</f>
        <v>0</v>
      </c>
      <c r="CX45" s="359" t="e">
        <f t="shared" ref="CX45:CX46" si="86">BL45/BM45</f>
        <v>#DIV/0!</v>
      </c>
      <c r="CY45" s="216">
        <f t="shared" ref="CY45:CY46" si="87">BN45</f>
        <v>0</v>
      </c>
      <c r="CZ45" s="270">
        <f t="shared" ref="CZ45:CZ46" si="88">BL45/40</f>
        <v>0</v>
      </c>
      <c r="DA45" s="359" t="e">
        <f t="shared" ref="DA45" si="89">BO45/BP45</f>
        <v>#DIV/0!</v>
      </c>
      <c r="DB45" s="216">
        <f t="shared" ref="DB45:DB46" si="90">BQ45</f>
        <v>0</v>
      </c>
      <c r="DC45" s="270">
        <f t="shared" ref="DC45:DC46" si="91">BO45/40</f>
        <v>0</v>
      </c>
      <c r="DD45" s="359" t="e">
        <f t="shared" ref="DD45:DD46" si="92">BR45/BS45</f>
        <v>#DIV/0!</v>
      </c>
      <c r="DE45" s="216">
        <f t="shared" ref="DE45:DE46" si="93">BT45</f>
        <v>0</v>
      </c>
      <c r="DF45" s="270">
        <f t="shared" ref="DF45:DF46" si="94">BR45/40</f>
        <v>0</v>
      </c>
      <c r="DG45" s="359" t="e">
        <f t="shared" ref="DG45:DG46" si="95">BU45/BV45</f>
        <v>#DIV/0!</v>
      </c>
      <c r="DH45" s="216">
        <f t="shared" ref="DH45:DH46" si="96">BW45</f>
        <v>0</v>
      </c>
      <c r="DI45" s="270">
        <f t="shared" ref="DI45:DI46" si="97">BU45/40</f>
        <v>0</v>
      </c>
      <c r="DJ45" s="359" t="e">
        <f t="shared" ref="DJ45:DJ46" si="98">BX45/BY45</f>
        <v>#DIV/0!</v>
      </c>
      <c r="DK45" s="216">
        <f t="shared" ref="DK45:DK46" si="99">BZ45</f>
        <v>0</v>
      </c>
      <c r="DL45" s="270">
        <f t="shared" ref="DL45:DL46" si="100">BX45/40</f>
        <v>0</v>
      </c>
      <c r="DN45" s="336">
        <f t="shared" ref="DN45" si="101">AN45/36</f>
        <v>1.5</v>
      </c>
      <c r="DO45" s="336">
        <f t="shared" ref="DO45" si="102">AN45/40</f>
        <v>1.35</v>
      </c>
    </row>
    <row r="46" spans="1:135" s="93" customFormat="1" ht="56.1" customHeight="1" thickBot="1">
      <c r="A46" s="77" t="s">
        <v>246</v>
      </c>
      <c r="B46" s="488" t="s">
        <v>300</v>
      </c>
      <c r="C46" s="489"/>
      <c r="D46" s="489"/>
      <c r="E46" s="489"/>
      <c r="F46" s="489"/>
      <c r="G46" s="489"/>
      <c r="H46" s="489"/>
      <c r="I46" s="489"/>
      <c r="J46" s="489"/>
      <c r="K46" s="489"/>
      <c r="L46" s="489"/>
      <c r="M46" s="489"/>
      <c r="N46" s="489"/>
      <c r="O46" s="489"/>
      <c r="P46" s="489"/>
      <c r="Q46" s="489"/>
      <c r="R46" s="489"/>
      <c r="S46" s="490"/>
      <c r="T46" s="477">
        <v>5</v>
      </c>
      <c r="U46" s="477"/>
      <c r="V46" s="188"/>
      <c r="W46" s="188"/>
      <c r="X46" s="188"/>
      <c r="Y46" s="188"/>
      <c r="Z46" s="123">
        <v>1</v>
      </c>
      <c r="AA46" s="188"/>
      <c r="AB46" s="188"/>
      <c r="AC46" s="195"/>
      <c r="AD46" s="123">
        <v>1</v>
      </c>
      <c r="AE46" s="188"/>
      <c r="AF46" s="123">
        <v>1</v>
      </c>
      <c r="AG46" s="188"/>
      <c r="AH46" s="188"/>
      <c r="AI46" s="123">
        <v>1</v>
      </c>
      <c r="AJ46" s="123">
        <v>1</v>
      </c>
      <c r="AK46" s="123">
        <v>1</v>
      </c>
      <c r="AL46" s="522" t="s">
        <v>336</v>
      </c>
      <c r="AM46" s="523"/>
      <c r="AN46" s="522">
        <v>468</v>
      </c>
      <c r="AO46" s="523"/>
      <c r="AP46" s="522">
        <v>280</v>
      </c>
      <c r="AQ46" s="523"/>
      <c r="AR46" s="522"/>
      <c r="AS46" s="523"/>
      <c r="AT46" s="522"/>
      <c r="AU46" s="523"/>
      <c r="AV46" s="522">
        <v>280</v>
      </c>
      <c r="AW46" s="523"/>
      <c r="AX46" s="522"/>
      <c r="AY46" s="523"/>
      <c r="AZ46" s="188"/>
      <c r="BA46" s="188"/>
      <c r="BB46" s="188"/>
      <c r="BC46" s="188">
        <v>54</v>
      </c>
      <c r="BD46" s="188">
        <v>36</v>
      </c>
      <c r="BE46" s="191">
        <v>2</v>
      </c>
      <c r="BF46" s="188">
        <v>58</v>
      </c>
      <c r="BG46" s="188">
        <v>38</v>
      </c>
      <c r="BH46" s="191"/>
      <c r="BI46" s="188">
        <v>50</v>
      </c>
      <c r="BJ46" s="188">
        <v>30</v>
      </c>
      <c r="BK46" s="191">
        <v>2</v>
      </c>
      <c r="BL46" s="188">
        <v>64</v>
      </c>
      <c r="BM46" s="188">
        <v>42</v>
      </c>
      <c r="BN46" s="191"/>
      <c r="BO46" s="188">
        <v>82</v>
      </c>
      <c r="BP46" s="188">
        <v>42</v>
      </c>
      <c r="BQ46" s="191">
        <v>3</v>
      </c>
      <c r="BR46" s="188">
        <v>60</v>
      </c>
      <c r="BS46" s="188">
        <v>40</v>
      </c>
      <c r="BT46" s="191">
        <v>2</v>
      </c>
      <c r="BU46" s="188">
        <v>50</v>
      </c>
      <c r="BV46" s="188">
        <v>26</v>
      </c>
      <c r="BW46" s="191">
        <v>2</v>
      </c>
      <c r="BX46" s="188">
        <v>50</v>
      </c>
      <c r="BY46" s="188">
        <v>26</v>
      </c>
      <c r="BZ46" s="191">
        <v>2</v>
      </c>
      <c r="CA46" s="512">
        <f t="shared" si="71"/>
        <v>13</v>
      </c>
      <c r="CB46" s="524"/>
      <c r="CC46" s="500" t="s">
        <v>215</v>
      </c>
      <c r="CD46" s="500"/>
      <c r="CE46" s="500"/>
      <c r="CF46" s="500"/>
      <c r="CI46" s="94">
        <f t="shared" si="72"/>
        <v>468</v>
      </c>
      <c r="CJ46" s="93" t="str">
        <f t="shared" si="73"/>
        <v>ОК</v>
      </c>
      <c r="CK46" s="94">
        <f t="shared" si="74"/>
        <v>280</v>
      </c>
      <c r="CL46" s="94">
        <f t="shared" si="75"/>
        <v>280</v>
      </c>
      <c r="CM46" s="93" t="str">
        <f t="shared" si="76"/>
        <v>ОК</v>
      </c>
      <c r="CN46" s="31">
        <f>AN46/AP46</f>
        <v>1.6714285714285715</v>
      </c>
      <c r="CO46" s="359">
        <f t="shared" si="77"/>
        <v>1.5</v>
      </c>
      <c r="CP46" s="216">
        <f t="shared" si="78"/>
        <v>2</v>
      </c>
      <c r="CQ46" s="270">
        <f>BC46/40</f>
        <v>1.35</v>
      </c>
      <c r="CR46" s="359">
        <f t="shared" si="80"/>
        <v>1.5263157894736843</v>
      </c>
      <c r="CS46" s="291">
        <f t="shared" si="81"/>
        <v>0</v>
      </c>
      <c r="CT46" s="270">
        <f t="shared" si="82"/>
        <v>1.45</v>
      </c>
      <c r="CU46" s="359">
        <f t="shared" si="83"/>
        <v>1.6666666666666667</v>
      </c>
      <c r="CV46" s="216">
        <f t="shared" si="84"/>
        <v>2</v>
      </c>
      <c r="CW46" s="270">
        <f t="shared" si="85"/>
        <v>1.25</v>
      </c>
      <c r="CX46" s="359">
        <f t="shared" si="86"/>
        <v>1.5238095238095237</v>
      </c>
      <c r="CY46" s="216">
        <f t="shared" si="87"/>
        <v>0</v>
      </c>
      <c r="CZ46" s="270">
        <f t="shared" si="88"/>
        <v>1.6</v>
      </c>
      <c r="DA46" s="359">
        <f>BO46/BP46</f>
        <v>1.9523809523809523</v>
      </c>
      <c r="DB46" s="216">
        <f t="shared" si="90"/>
        <v>3</v>
      </c>
      <c r="DC46" s="270">
        <f t="shared" si="91"/>
        <v>2.0499999999999998</v>
      </c>
      <c r="DD46" s="359">
        <f t="shared" si="92"/>
        <v>1.5</v>
      </c>
      <c r="DE46" s="216">
        <f t="shared" si="93"/>
        <v>2</v>
      </c>
      <c r="DF46" s="270">
        <f t="shared" si="94"/>
        <v>1.5</v>
      </c>
      <c r="DG46" s="359">
        <f t="shared" si="95"/>
        <v>1.9230769230769231</v>
      </c>
      <c r="DH46" s="216">
        <f t="shared" si="96"/>
        <v>2</v>
      </c>
      <c r="DI46" s="270">
        <f t="shared" si="97"/>
        <v>1.25</v>
      </c>
      <c r="DJ46" s="359">
        <f t="shared" si="98"/>
        <v>1.9230769230769231</v>
      </c>
      <c r="DK46" s="216">
        <f t="shared" si="99"/>
        <v>2</v>
      </c>
      <c r="DL46" s="270">
        <f t="shared" si="100"/>
        <v>1.25</v>
      </c>
      <c r="DN46" s="336">
        <f t="shared" ref="DN46" si="103">AN46/36</f>
        <v>13</v>
      </c>
      <c r="DO46" s="336">
        <f t="shared" ref="DO46" si="104">AN46/40</f>
        <v>11.7</v>
      </c>
    </row>
    <row r="47" spans="1:135" s="215" customFormat="1" ht="57.95" customHeight="1" thickBot="1">
      <c r="A47" s="238" t="s">
        <v>99</v>
      </c>
      <c r="B47" s="527" t="s">
        <v>301</v>
      </c>
      <c r="C47" s="527"/>
      <c r="D47" s="527"/>
      <c r="E47" s="527"/>
      <c r="F47" s="527"/>
      <c r="G47" s="527"/>
      <c r="H47" s="527"/>
      <c r="I47" s="527"/>
      <c r="J47" s="527"/>
      <c r="K47" s="527"/>
      <c r="L47" s="527"/>
      <c r="M47" s="527"/>
      <c r="N47" s="527"/>
      <c r="O47" s="527"/>
      <c r="P47" s="527"/>
      <c r="Q47" s="527"/>
      <c r="R47" s="527"/>
      <c r="S47" s="527"/>
      <c r="T47" s="505"/>
      <c r="U47" s="505"/>
      <c r="V47" s="239"/>
      <c r="W47" s="239"/>
      <c r="X47" s="239"/>
      <c r="Y47" s="239"/>
      <c r="Z47" s="239"/>
      <c r="AA47" s="239"/>
      <c r="AB47" s="239"/>
      <c r="AC47" s="245"/>
      <c r="AD47" s="239"/>
      <c r="AE47" s="241"/>
      <c r="AF47" s="239"/>
      <c r="AG47" s="239"/>
      <c r="AH47" s="239"/>
      <c r="AI47" s="239"/>
      <c r="AJ47" s="239"/>
      <c r="AK47" s="239"/>
      <c r="AL47" s="505"/>
      <c r="AM47" s="505"/>
      <c r="AN47" s="495">
        <f>SUM(AN48:AO49)</f>
        <v>204</v>
      </c>
      <c r="AO47" s="496"/>
      <c r="AP47" s="495">
        <f>SUM(AP48:AQ49)</f>
        <v>132</v>
      </c>
      <c r="AQ47" s="496"/>
      <c r="AR47" s="495">
        <f>SUM(AR48:AS49)</f>
        <v>72</v>
      </c>
      <c r="AS47" s="496"/>
      <c r="AT47" s="505"/>
      <c r="AU47" s="505"/>
      <c r="AV47" s="495">
        <f>SUM(AV48:AW49)</f>
        <v>32</v>
      </c>
      <c r="AW47" s="496"/>
      <c r="AX47" s="495">
        <f>SUM(AX48:AY49)</f>
        <v>28</v>
      </c>
      <c r="AY47" s="496"/>
      <c r="AZ47" s="239"/>
      <c r="BA47" s="239"/>
      <c r="BB47" s="242"/>
      <c r="BC47" s="239">
        <f>SUM(BC48:BC49)</f>
        <v>128</v>
      </c>
      <c r="BD47" s="239">
        <f>SUM(BD48:BD49)</f>
        <v>82</v>
      </c>
      <c r="BE47" s="243"/>
      <c r="BF47" s="239">
        <f>SUM(BF48:BF49)</f>
        <v>76</v>
      </c>
      <c r="BG47" s="239">
        <f>SUM(BG48:BG49)</f>
        <v>50</v>
      </c>
      <c r="BH47" s="243"/>
      <c r="BI47" s="239"/>
      <c r="BJ47" s="239"/>
      <c r="BK47" s="243"/>
      <c r="BL47" s="239"/>
      <c r="BM47" s="239"/>
      <c r="BN47" s="243"/>
      <c r="BO47" s="239"/>
      <c r="BP47" s="239"/>
      <c r="BQ47" s="243"/>
      <c r="BR47" s="239"/>
      <c r="BS47" s="239"/>
      <c r="BT47" s="243"/>
      <c r="BU47" s="239"/>
      <c r="BV47" s="239"/>
      <c r="BW47" s="243"/>
      <c r="BX47" s="239"/>
      <c r="BY47" s="239"/>
      <c r="BZ47" s="243"/>
      <c r="CA47" s="517"/>
      <c r="CB47" s="518"/>
      <c r="CC47" s="515" t="s">
        <v>453</v>
      </c>
      <c r="CD47" s="515"/>
      <c r="CE47" s="515"/>
      <c r="CF47" s="515"/>
      <c r="CI47" s="349">
        <f>BC47+BF47+BI47+BL47+BO47+BR47+BU47+BX47</f>
        <v>204</v>
      </c>
      <c r="CJ47" s="316" t="str">
        <f t="shared" si="31"/>
        <v>ОК</v>
      </c>
      <c r="CK47" s="350">
        <f t="shared" si="45"/>
        <v>132</v>
      </c>
      <c r="CL47" s="350">
        <f t="shared" si="32"/>
        <v>132</v>
      </c>
      <c r="CM47" s="316" t="str">
        <f t="shared" si="46"/>
        <v>ОК</v>
      </c>
      <c r="CN47" s="317">
        <f t="shared" ref="CN47:CN113" si="105">AN47/AP47</f>
        <v>1.5454545454545454</v>
      </c>
      <c r="CO47" s="353">
        <f t="shared" si="33"/>
        <v>1.5609756097560976</v>
      </c>
      <c r="CP47" s="318">
        <f t="shared" si="48"/>
        <v>0</v>
      </c>
      <c r="CQ47" s="319">
        <f t="shared" si="49"/>
        <v>3.2</v>
      </c>
      <c r="CR47" s="353">
        <f t="shared" si="50"/>
        <v>1.52</v>
      </c>
      <c r="CS47" s="320">
        <f t="shared" si="51"/>
        <v>0</v>
      </c>
      <c r="CT47" s="319">
        <f t="shared" si="34"/>
        <v>1.9</v>
      </c>
      <c r="CU47" s="353" t="e">
        <f t="shared" si="52"/>
        <v>#DIV/0!</v>
      </c>
      <c r="CV47" s="318">
        <f t="shared" si="53"/>
        <v>0</v>
      </c>
      <c r="CW47" s="319">
        <f t="shared" si="35"/>
        <v>0</v>
      </c>
      <c r="CX47" s="353" t="e">
        <f t="shared" si="54"/>
        <v>#DIV/0!</v>
      </c>
      <c r="CY47" s="318">
        <f t="shared" si="55"/>
        <v>0</v>
      </c>
      <c r="CZ47" s="319">
        <f t="shared" si="36"/>
        <v>0</v>
      </c>
      <c r="DA47" s="353" t="e">
        <f t="shared" si="37"/>
        <v>#DIV/0!</v>
      </c>
      <c r="DB47" s="318">
        <f t="shared" si="56"/>
        <v>0</v>
      </c>
      <c r="DC47" s="319">
        <f t="shared" si="38"/>
        <v>0</v>
      </c>
      <c r="DD47" s="353" t="e">
        <f t="shared" si="57"/>
        <v>#DIV/0!</v>
      </c>
      <c r="DE47" s="318">
        <f t="shared" si="58"/>
        <v>0</v>
      </c>
      <c r="DF47" s="319">
        <f t="shared" si="39"/>
        <v>0</v>
      </c>
      <c r="DG47" s="353" t="e">
        <f t="shared" si="59"/>
        <v>#DIV/0!</v>
      </c>
      <c r="DH47" s="318">
        <f t="shared" si="60"/>
        <v>0</v>
      </c>
      <c r="DI47" s="319">
        <f t="shared" si="40"/>
        <v>0</v>
      </c>
      <c r="DJ47" s="353" t="e">
        <f t="shared" si="61"/>
        <v>#DIV/0!</v>
      </c>
      <c r="DK47" s="318">
        <f t="shared" si="62"/>
        <v>0</v>
      </c>
      <c r="DL47" s="319">
        <f t="shared" si="41"/>
        <v>0</v>
      </c>
      <c r="DM47" s="321"/>
      <c r="DN47" s="328"/>
      <c r="DO47" s="183"/>
    </row>
    <row r="48" spans="1:135" s="33" customFormat="1" ht="147" customHeight="1">
      <c r="A48" s="77" t="s">
        <v>100</v>
      </c>
      <c r="B48" s="482" t="s">
        <v>302</v>
      </c>
      <c r="C48" s="482"/>
      <c r="D48" s="482"/>
      <c r="E48" s="482"/>
      <c r="F48" s="482"/>
      <c r="G48" s="482"/>
      <c r="H48" s="482"/>
      <c r="I48" s="482"/>
      <c r="J48" s="482"/>
      <c r="K48" s="482"/>
      <c r="L48" s="482"/>
      <c r="M48" s="482"/>
      <c r="N48" s="482"/>
      <c r="O48" s="482"/>
      <c r="P48" s="482"/>
      <c r="Q48" s="482"/>
      <c r="R48" s="482"/>
      <c r="S48" s="482"/>
      <c r="T48" s="477">
        <v>2</v>
      </c>
      <c r="U48" s="477"/>
      <c r="V48" s="188"/>
      <c r="W48" s="123">
        <v>1</v>
      </c>
      <c r="X48" s="188"/>
      <c r="Y48" s="188"/>
      <c r="Z48" s="188"/>
      <c r="AA48" s="188"/>
      <c r="AB48" s="188"/>
      <c r="AC48" s="195"/>
      <c r="AD48" s="123">
        <v>1</v>
      </c>
      <c r="AE48" s="188"/>
      <c r="AF48" s="188"/>
      <c r="AG48" s="188"/>
      <c r="AH48" s="188"/>
      <c r="AI48" s="188"/>
      <c r="AJ48" s="188"/>
      <c r="AK48" s="188"/>
      <c r="AL48" s="477">
        <v>1</v>
      </c>
      <c r="AM48" s="477"/>
      <c r="AN48" s="522">
        <v>150</v>
      </c>
      <c r="AO48" s="523"/>
      <c r="AP48" s="522">
        <v>96</v>
      </c>
      <c r="AQ48" s="523"/>
      <c r="AR48" s="522">
        <v>60</v>
      </c>
      <c r="AS48" s="523"/>
      <c r="AT48" s="522"/>
      <c r="AU48" s="523"/>
      <c r="AV48" s="522">
        <v>12</v>
      </c>
      <c r="AW48" s="523"/>
      <c r="AX48" s="522">
        <v>24</v>
      </c>
      <c r="AY48" s="523"/>
      <c r="AZ48" s="188"/>
      <c r="BA48" s="188"/>
      <c r="BB48" s="188"/>
      <c r="BC48" s="188">
        <v>74</v>
      </c>
      <c r="BD48" s="188">
        <v>46</v>
      </c>
      <c r="BE48" s="188">
        <v>2</v>
      </c>
      <c r="BF48" s="188">
        <v>76</v>
      </c>
      <c r="BG48" s="188">
        <v>50</v>
      </c>
      <c r="BH48" s="188">
        <v>2</v>
      </c>
      <c r="BI48" s="188"/>
      <c r="BJ48" s="188"/>
      <c r="BK48" s="191"/>
      <c r="BL48" s="188"/>
      <c r="BM48" s="188"/>
      <c r="BN48" s="191"/>
      <c r="BO48" s="188"/>
      <c r="BP48" s="188"/>
      <c r="BQ48" s="191"/>
      <c r="BR48" s="188"/>
      <c r="BS48" s="188"/>
      <c r="BT48" s="191"/>
      <c r="BU48" s="188"/>
      <c r="BV48" s="188"/>
      <c r="BW48" s="191"/>
      <c r="BX48" s="188"/>
      <c r="BY48" s="188"/>
      <c r="BZ48" s="191"/>
      <c r="CA48" s="494">
        <f t="shared" ref="CA48:CA49" si="106">BE48+BH48+BK48+BN48+BQ48+BT48+BW48+BZ48</f>
        <v>4</v>
      </c>
      <c r="CB48" s="512"/>
      <c r="CC48" s="500"/>
      <c r="CD48" s="500"/>
      <c r="CE48" s="500"/>
      <c r="CF48" s="500"/>
      <c r="CI48" s="374">
        <f>BC48+BF48+BI48+BL48+BO48+BR48+BU48+BX48+AZ48</f>
        <v>150</v>
      </c>
      <c r="CJ48" s="33" t="str">
        <f t="shared" si="31"/>
        <v>ОК</v>
      </c>
      <c r="CK48" s="374">
        <f>BD48+BG48+BJ48+BM48+BP48+BS48+BV48+BY48+BA48</f>
        <v>96</v>
      </c>
      <c r="CL48" s="374">
        <f t="shared" si="32"/>
        <v>96</v>
      </c>
      <c r="CM48" s="33" t="str">
        <f t="shared" si="46"/>
        <v>ОК</v>
      </c>
      <c r="CN48" s="35">
        <f t="shared" si="105"/>
        <v>1.5625</v>
      </c>
      <c r="CO48" s="360">
        <f t="shared" si="33"/>
        <v>1.6086956521739131</v>
      </c>
      <c r="CP48" s="277">
        <f t="shared" si="48"/>
        <v>2</v>
      </c>
      <c r="CQ48" s="286">
        <f t="shared" si="49"/>
        <v>1.85</v>
      </c>
      <c r="CR48" s="360">
        <f t="shared" si="50"/>
        <v>1.52</v>
      </c>
      <c r="CS48" s="296">
        <f t="shared" si="51"/>
        <v>2</v>
      </c>
      <c r="CT48" s="286">
        <f t="shared" si="34"/>
        <v>1.9</v>
      </c>
      <c r="CU48" s="360" t="e">
        <f t="shared" si="52"/>
        <v>#DIV/0!</v>
      </c>
      <c r="CV48" s="277">
        <f t="shared" si="53"/>
        <v>0</v>
      </c>
      <c r="CW48" s="286">
        <f t="shared" si="35"/>
        <v>0</v>
      </c>
      <c r="CX48" s="360" t="e">
        <f t="shared" si="54"/>
        <v>#DIV/0!</v>
      </c>
      <c r="CY48" s="277">
        <f t="shared" si="55"/>
        <v>0</v>
      </c>
      <c r="CZ48" s="286">
        <f t="shared" si="36"/>
        <v>0</v>
      </c>
      <c r="DA48" s="360" t="e">
        <f t="shared" si="37"/>
        <v>#DIV/0!</v>
      </c>
      <c r="DB48" s="277">
        <f t="shared" si="56"/>
        <v>0</v>
      </c>
      <c r="DC48" s="286">
        <f t="shared" si="38"/>
        <v>0</v>
      </c>
      <c r="DD48" s="360" t="e">
        <f t="shared" si="57"/>
        <v>#DIV/0!</v>
      </c>
      <c r="DE48" s="277">
        <f t="shared" si="58"/>
        <v>0</v>
      </c>
      <c r="DF48" s="286">
        <f t="shared" si="39"/>
        <v>0</v>
      </c>
      <c r="DG48" s="360" t="e">
        <f t="shared" si="59"/>
        <v>#DIV/0!</v>
      </c>
      <c r="DH48" s="277">
        <f t="shared" si="60"/>
        <v>0</v>
      </c>
      <c r="DI48" s="286">
        <f t="shared" si="40"/>
        <v>0</v>
      </c>
      <c r="DJ48" s="360" t="e">
        <f t="shared" si="61"/>
        <v>#DIV/0!</v>
      </c>
      <c r="DK48" s="277">
        <f t="shared" si="62"/>
        <v>0</v>
      </c>
      <c r="DL48" s="286">
        <f t="shared" si="41"/>
        <v>0</v>
      </c>
      <c r="DN48" s="336">
        <f t="shared" ref="DN48" si="107">AN48/36</f>
        <v>4.166666666666667</v>
      </c>
      <c r="DO48" s="336">
        <f t="shared" ref="DO48" si="108">AN48/40</f>
        <v>3.75</v>
      </c>
    </row>
    <row r="49" spans="1:147" s="93" customFormat="1" ht="56.1" customHeight="1" thickBot="1">
      <c r="A49" s="77" t="s">
        <v>260</v>
      </c>
      <c r="B49" s="482" t="s">
        <v>114</v>
      </c>
      <c r="C49" s="482"/>
      <c r="D49" s="482"/>
      <c r="E49" s="482"/>
      <c r="F49" s="482"/>
      <c r="G49" s="482"/>
      <c r="H49" s="482"/>
      <c r="I49" s="482"/>
      <c r="J49" s="482"/>
      <c r="K49" s="482"/>
      <c r="L49" s="482"/>
      <c r="M49" s="482"/>
      <c r="N49" s="482"/>
      <c r="O49" s="482"/>
      <c r="P49" s="482"/>
      <c r="Q49" s="482"/>
      <c r="R49" s="482"/>
      <c r="S49" s="482"/>
      <c r="T49" s="477"/>
      <c r="U49" s="477"/>
      <c r="V49" s="188"/>
      <c r="W49" s="188"/>
      <c r="X49" s="188"/>
      <c r="Y49" s="188"/>
      <c r="Z49" s="188"/>
      <c r="AA49" s="188"/>
      <c r="AB49" s="188"/>
      <c r="AC49" s="195"/>
      <c r="AD49" s="123">
        <v>1</v>
      </c>
      <c r="AE49" s="196"/>
      <c r="AF49" s="188"/>
      <c r="AG49" s="188"/>
      <c r="AH49" s="188"/>
      <c r="AI49" s="188"/>
      <c r="AJ49" s="188"/>
      <c r="AK49" s="188"/>
      <c r="AL49" s="477">
        <v>1</v>
      </c>
      <c r="AM49" s="477"/>
      <c r="AN49" s="477">
        <v>54</v>
      </c>
      <c r="AO49" s="477"/>
      <c r="AP49" s="477">
        <v>36</v>
      </c>
      <c r="AQ49" s="477"/>
      <c r="AR49" s="522">
        <v>12</v>
      </c>
      <c r="AS49" s="523"/>
      <c r="AT49" s="522"/>
      <c r="AU49" s="523"/>
      <c r="AV49" s="522">
        <v>20</v>
      </c>
      <c r="AW49" s="523"/>
      <c r="AX49" s="522">
        <v>4</v>
      </c>
      <c r="AY49" s="523"/>
      <c r="AZ49" s="188"/>
      <c r="BA49" s="188"/>
      <c r="BB49" s="188"/>
      <c r="BC49" s="188">
        <v>54</v>
      </c>
      <c r="BD49" s="188">
        <v>36</v>
      </c>
      <c r="BE49" s="191">
        <v>2</v>
      </c>
      <c r="BF49" s="188"/>
      <c r="BG49" s="188"/>
      <c r="BH49" s="191"/>
      <c r="BI49" s="188"/>
      <c r="BJ49" s="188"/>
      <c r="BK49" s="191"/>
      <c r="BL49" s="188"/>
      <c r="BM49" s="188"/>
      <c r="BN49" s="191"/>
      <c r="BO49" s="188"/>
      <c r="BP49" s="188"/>
      <c r="BQ49" s="191"/>
      <c r="BR49" s="188"/>
      <c r="BS49" s="188"/>
      <c r="BT49" s="191"/>
      <c r="BU49" s="188"/>
      <c r="BV49" s="188"/>
      <c r="BW49" s="191"/>
      <c r="BX49" s="188"/>
      <c r="BY49" s="188"/>
      <c r="BZ49" s="191"/>
      <c r="CA49" s="494">
        <f t="shared" si="106"/>
        <v>2</v>
      </c>
      <c r="CB49" s="512"/>
      <c r="CC49" s="500"/>
      <c r="CD49" s="500"/>
      <c r="CE49" s="500"/>
      <c r="CF49" s="500"/>
      <c r="CI49" s="94">
        <f>BC49+BF49+BI49+BL49+BO49+BR49+BU49+BX49+AZ49</f>
        <v>54</v>
      </c>
      <c r="CJ49" s="93" t="str">
        <f t="shared" si="31"/>
        <v>ОК</v>
      </c>
      <c r="CK49" s="94">
        <f>BD49+BG49+BJ49+BM49+BP49+BS49+BV49+BY49+BA49</f>
        <v>36</v>
      </c>
      <c r="CL49" s="94">
        <f t="shared" si="32"/>
        <v>36</v>
      </c>
      <c r="CM49" s="93" t="str">
        <f t="shared" si="46"/>
        <v>ОК</v>
      </c>
      <c r="CN49" s="31">
        <f t="shared" si="105"/>
        <v>1.5</v>
      </c>
      <c r="CO49" s="359">
        <f t="shared" si="33"/>
        <v>1.5</v>
      </c>
      <c r="CP49" s="216">
        <f t="shared" si="48"/>
        <v>2</v>
      </c>
      <c r="CQ49" s="270">
        <f t="shared" si="49"/>
        <v>1.35</v>
      </c>
      <c r="CR49" s="359" t="e">
        <f t="shared" si="50"/>
        <v>#DIV/0!</v>
      </c>
      <c r="CS49" s="291">
        <f t="shared" si="51"/>
        <v>0</v>
      </c>
      <c r="CT49" s="270">
        <f t="shared" si="34"/>
        <v>0</v>
      </c>
      <c r="CU49" s="359" t="e">
        <f t="shared" si="52"/>
        <v>#DIV/0!</v>
      </c>
      <c r="CV49" s="216">
        <f t="shared" si="53"/>
        <v>0</v>
      </c>
      <c r="CW49" s="270">
        <f t="shared" si="35"/>
        <v>0</v>
      </c>
      <c r="CX49" s="359" t="e">
        <f t="shared" si="54"/>
        <v>#DIV/0!</v>
      </c>
      <c r="CY49" s="216">
        <f t="shared" si="55"/>
        <v>0</v>
      </c>
      <c r="CZ49" s="270">
        <f t="shared" si="36"/>
        <v>0</v>
      </c>
      <c r="DA49" s="359" t="e">
        <f t="shared" si="37"/>
        <v>#DIV/0!</v>
      </c>
      <c r="DB49" s="216">
        <f t="shared" si="56"/>
        <v>0</v>
      </c>
      <c r="DC49" s="270">
        <f t="shared" si="38"/>
        <v>0</v>
      </c>
      <c r="DD49" s="359" t="e">
        <f t="shared" si="57"/>
        <v>#DIV/0!</v>
      </c>
      <c r="DE49" s="216">
        <f t="shared" si="58"/>
        <v>0</v>
      </c>
      <c r="DF49" s="270">
        <f t="shared" si="39"/>
        <v>0</v>
      </c>
      <c r="DG49" s="359" t="e">
        <f t="shared" si="59"/>
        <v>#DIV/0!</v>
      </c>
      <c r="DH49" s="216">
        <f t="shared" si="60"/>
        <v>0</v>
      </c>
      <c r="DI49" s="270">
        <f t="shared" si="40"/>
        <v>0</v>
      </c>
      <c r="DJ49" s="359" t="e">
        <f t="shared" si="61"/>
        <v>#DIV/0!</v>
      </c>
      <c r="DK49" s="216">
        <f t="shared" si="62"/>
        <v>0</v>
      </c>
      <c r="DL49" s="270">
        <f t="shared" si="41"/>
        <v>0</v>
      </c>
      <c r="DN49" s="336">
        <f t="shared" ref="DN49" si="109">AN49/36</f>
        <v>1.5</v>
      </c>
      <c r="DO49" s="336">
        <f t="shared" ref="DO49" si="110">AN49/40</f>
        <v>1.35</v>
      </c>
    </row>
    <row r="50" spans="1:147" s="215" customFormat="1" ht="57.95" customHeight="1" thickBot="1">
      <c r="A50" s="238" t="s">
        <v>108</v>
      </c>
      <c r="B50" s="527" t="s">
        <v>257</v>
      </c>
      <c r="C50" s="527"/>
      <c r="D50" s="527"/>
      <c r="E50" s="527"/>
      <c r="F50" s="527"/>
      <c r="G50" s="527"/>
      <c r="H50" s="527"/>
      <c r="I50" s="527"/>
      <c r="J50" s="527"/>
      <c r="K50" s="527"/>
      <c r="L50" s="527"/>
      <c r="M50" s="527"/>
      <c r="N50" s="527"/>
      <c r="O50" s="527"/>
      <c r="P50" s="527"/>
      <c r="Q50" s="527"/>
      <c r="R50" s="527"/>
      <c r="S50" s="527"/>
      <c r="T50" s="505"/>
      <c r="U50" s="505"/>
      <c r="V50" s="239"/>
      <c r="W50" s="239"/>
      <c r="X50" s="239"/>
      <c r="Y50" s="239"/>
      <c r="Z50" s="239"/>
      <c r="AA50" s="239"/>
      <c r="AB50" s="239"/>
      <c r="AC50" s="245"/>
      <c r="AD50" s="239"/>
      <c r="AE50" s="241"/>
      <c r="AF50" s="239"/>
      <c r="AG50" s="239"/>
      <c r="AH50" s="239"/>
      <c r="AI50" s="239"/>
      <c r="AJ50" s="239"/>
      <c r="AK50" s="239"/>
      <c r="AL50" s="505"/>
      <c r="AM50" s="505"/>
      <c r="AN50" s="495">
        <f>SUM(AN51:AO52)</f>
        <v>366</v>
      </c>
      <c r="AO50" s="496"/>
      <c r="AP50" s="495">
        <f>SUM(AP51:AQ52)</f>
        <v>244</v>
      </c>
      <c r="AQ50" s="496"/>
      <c r="AR50" s="495">
        <f>SUM(AR51:AS52)</f>
        <v>104</v>
      </c>
      <c r="AS50" s="496"/>
      <c r="AT50" s="505"/>
      <c r="AU50" s="505"/>
      <c r="AV50" s="495">
        <f>SUM(AV51:AW52)</f>
        <v>100</v>
      </c>
      <c r="AW50" s="496"/>
      <c r="AX50" s="495">
        <f>SUM(AX51:AY52)</f>
        <v>40</v>
      </c>
      <c r="AY50" s="496"/>
      <c r="AZ50" s="239"/>
      <c r="BA50" s="239"/>
      <c r="BB50" s="239"/>
      <c r="BC50" s="239"/>
      <c r="BD50" s="239"/>
      <c r="BE50" s="243"/>
      <c r="BF50" s="239"/>
      <c r="BG50" s="239"/>
      <c r="BH50" s="243"/>
      <c r="BI50" s="239"/>
      <c r="BJ50" s="239"/>
      <c r="BK50" s="243"/>
      <c r="BL50" s="239"/>
      <c r="BM50" s="239"/>
      <c r="BN50" s="243"/>
      <c r="BO50" s="239">
        <f>SUM(BO51:BO52)</f>
        <v>90</v>
      </c>
      <c r="BP50" s="239">
        <f>SUM(BP51:BP52)</f>
        <v>60</v>
      </c>
      <c r="BQ50" s="243"/>
      <c r="BR50" s="239">
        <f>SUM(BR51:BR52)</f>
        <v>140</v>
      </c>
      <c r="BS50" s="239">
        <f>SUM(BS51:BS52)</f>
        <v>94</v>
      </c>
      <c r="BT50" s="243"/>
      <c r="BU50" s="239">
        <f>SUM(BU51:BU52)</f>
        <v>136</v>
      </c>
      <c r="BV50" s="239">
        <f>SUM(BV51:BV52)</f>
        <v>90</v>
      </c>
      <c r="BW50" s="243"/>
      <c r="BX50" s="239"/>
      <c r="BY50" s="239"/>
      <c r="BZ50" s="243"/>
      <c r="CA50" s="517"/>
      <c r="CB50" s="518"/>
      <c r="CC50" s="515" t="s">
        <v>450</v>
      </c>
      <c r="CD50" s="515"/>
      <c r="CE50" s="515"/>
      <c r="CF50" s="515"/>
      <c r="CI50" s="349">
        <f t="shared" si="44"/>
        <v>366</v>
      </c>
      <c r="CJ50" s="316" t="str">
        <f t="shared" si="31"/>
        <v>ОК</v>
      </c>
      <c r="CK50" s="350">
        <f t="shared" si="45"/>
        <v>244</v>
      </c>
      <c r="CL50" s="350">
        <f t="shared" si="32"/>
        <v>244</v>
      </c>
      <c r="CM50" s="316" t="str">
        <f t="shared" si="46"/>
        <v>ОК</v>
      </c>
      <c r="CN50" s="317">
        <f>AN50/AP50</f>
        <v>1.5</v>
      </c>
      <c r="CO50" s="353" t="e">
        <f t="shared" si="33"/>
        <v>#DIV/0!</v>
      </c>
      <c r="CP50" s="318">
        <f t="shared" si="48"/>
        <v>0</v>
      </c>
      <c r="CQ50" s="319">
        <f t="shared" si="49"/>
        <v>0</v>
      </c>
      <c r="CR50" s="353" t="e">
        <f t="shared" si="50"/>
        <v>#DIV/0!</v>
      </c>
      <c r="CS50" s="320">
        <f t="shared" si="51"/>
        <v>0</v>
      </c>
      <c r="CT50" s="319">
        <f t="shared" si="34"/>
        <v>0</v>
      </c>
      <c r="CU50" s="353" t="e">
        <f t="shared" si="52"/>
        <v>#DIV/0!</v>
      </c>
      <c r="CV50" s="318">
        <f t="shared" si="53"/>
        <v>0</v>
      </c>
      <c r="CW50" s="319">
        <f t="shared" si="35"/>
        <v>0</v>
      </c>
      <c r="CX50" s="353" t="e">
        <f t="shared" si="54"/>
        <v>#DIV/0!</v>
      </c>
      <c r="CY50" s="318">
        <f t="shared" si="55"/>
        <v>0</v>
      </c>
      <c r="CZ50" s="319">
        <f t="shared" si="36"/>
        <v>0</v>
      </c>
      <c r="DA50" s="353">
        <f t="shared" si="37"/>
        <v>1.5</v>
      </c>
      <c r="DB50" s="318">
        <f t="shared" si="56"/>
        <v>0</v>
      </c>
      <c r="DC50" s="319">
        <f t="shared" si="38"/>
        <v>2.25</v>
      </c>
      <c r="DD50" s="353">
        <f t="shared" si="57"/>
        <v>1.4893617021276595</v>
      </c>
      <c r="DE50" s="318">
        <f t="shared" si="58"/>
        <v>0</v>
      </c>
      <c r="DF50" s="319">
        <f t="shared" si="39"/>
        <v>3.5</v>
      </c>
      <c r="DG50" s="353">
        <f t="shared" si="59"/>
        <v>1.5111111111111111</v>
      </c>
      <c r="DH50" s="318">
        <f t="shared" si="60"/>
        <v>0</v>
      </c>
      <c r="DI50" s="319">
        <f t="shared" si="40"/>
        <v>3.4</v>
      </c>
      <c r="DJ50" s="353" t="e">
        <f t="shared" si="61"/>
        <v>#DIV/0!</v>
      </c>
      <c r="DK50" s="318">
        <f t="shared" si="62"/>
        <v>0</v>
      </c>
      <c r="DL50" s="319">
        <f t="shared" si="41"/>
        <v>0</v>
      </c>
      <c r="DM50" s="321"/>
      <c r="DN50" s="328"/>
    </row>
    <row r="51" spans="1:147" s="93" customFormat="1" ht="56.1" customHeight="1">
      <c r="A51" s="77" t="s">
        <v>109</v>
      </c>
      <c r="B51" s="482" t="s">
        <v>140</v>
      </c>
      <c r="C51" s="482"/>
      <c r="D51" s="482"/>
      <c r="E51" s="482"/>
      <c r="F51" s="482"/>
      <c r="G51" s="482"/>
      <c r="H51" s="482"/>
      <c r="I51" s="482"/>
      <c r="J51" s="482"/>
      <c r="K51" s="482"/>
      <c r="L51" s="482"/>
      <c r="M51" s="482"/>
      <c r="N51" s="482"/>
      <c r="O51" s="482"/>
      <c r="P51" s="482"/>
      <c r="Q51" s="482"/>
      <c r="R51" s="482"/>
      <c r="S51" s="482"/>
      <c r="T51" s="477">
        <v>5</v>
      </c>
      <c r="U51" s="477"/>
      <c r="V51" s="188"/>
      <c r="W51" s="188"/>
      <c r="X51" s="188"/>
      <c r="Y51" s="188"/>
      <c r="Z51" s="123">
        <v>1</v>
      </c>
      <c r="AA51" s="188"/>
      <c r="AB51" s="195"/>
      <c r="AC51" s="125"/>
      <c r="AD51" s="124"/>
      <c r="AE51" s="196"/>
      <c r="AF51" s="188"/>
      <c r="AG51" s="188"/>
      <c r="AH51" s="188"/>
      <c r="AI51" s="123">
        <v>1</v>
      </c>
      <c r="AJ51" s="188"/>
      <c r="AK51" s="188"/>
      <c r="AL51" s="477" t="s">
        <v>186</v>
      </c>
      <c r="AM51" s="477"/>
      <c r="AN51" s="477">
        <v>152</v>
      </c>
      <c r="AO51" s="477"/>
      <c r="AP51" s="477">
        <v>102</v>
      </c>
      <c r="AQ51" s="477"/>
      <c r="AR51" s="477">
        <v>42</v>
      </c>
      <c r="AS51" s="477"/>
      <c r="AT51" s="477"/>
      <c r="AU51" s="477"/>
      <c r="AV51" s="477">
        <v>42</v>
      </c>
      <c r="AW51" s="477"/>
      <c r="AX51" s="477">
        <v>18</v>
      </c>
      <c r="AY51" s="477"/>
      <c r="AZ51" s="188"/>
      <c r="BA51" s="188"/>
      <c r="BB51" s="188"/>
      <c r="BC51" s="188"/>
      <c r="BD51" s="188"/>
      <c r="BE51" s="191"/>
      <c r="BF51" s="188"/>
      <c r="BG51" s="188"/>
      <c r="BH51" s="191"/>
      <c r="BI51" s="188"/>
      <c r="BJ51" s="188"/>
      <c r="BK51" s="191"/>
      <c r="BL51" s="188"/>
      <c r="BM51" s="188"/>
      <c r="BN51" s="191"/>
      <c r="BO51" s="188">
        <v>90</v>
      </c>
      <c r="BP51" s="188">
        <v>60</v>
      </c>
      <c r="BQ51" s="188">
        <v>2</v>
      </c>
      <c r="BR51" s="188">
        <v>62</v>
      </c>
      <c r="BS51" s="188">
        <v>42</v>
      </c>
      <c r="BT51" s="188">
        <v>2</v>
      </c>
      <c r="BU51" s="188"/>
      <c r="BV51" s="188"/>
      <c r="BW51" s="188"/>
      <c r="BX51" s="188"/>
      <c r="BY51" s="188"/>
      <c r="BZ51" s="188"/>
      <c r="CA51" s="494">
        <f t="shared" ref="CA51:CA52" si="111">BE51+BH51+BK51+BN51+BQ51+BT51+BW51+BZ51</f>
        <v>4</v>
      </c>
      <c r="CB51" s="512"/>
      <c r="CC51" s="500"/>
      <c r="CD51" s="500"/>
      <c r="CE51" s="500"/>
      <c r="CF51" s="500"/>
      <c r="CI51" s="94">
        <f t="shared" si="44"/>
        <v>152</v>
      </c>
      <c r="CJ51" s="93" t="str">
        <f t="shared" si="31"/>
        <v>ОК</v>
      </c>
      <c r="CK51" s="94">
        <f t="shared" si="45"/>
        <v>102</v>
      </c>
      <c r="CL51" s="94">
        <f t="shared" si="32"/>
        <v>102</v>
      </c>
      <c r="CM51" s="93" t="str">
        <f t="shared" si="46"/>
        <v>ОК</v>
      </c>
      <c r="CN51" s="31">
        <f t="shared" si="105"/>
        <v>1.4901960784313726</v>
      </c>
      <c r="CO51" s="359" t="e">
        <f t="shared" si="33"/>
        <v>#DIV/0!</v>
      </c>
      <c r="CP51" s="216">
        <f t="shared" si="48"/>
        <v>0</v>
      </c>
      <c r="CQ51" s="270">
        <f t="shared" si="49"/>
        <v>0</v>
      </c>
      <c r="CR51" s="359" t="e">
        <f t="shared" si="50"/>
        <v>#DIV/0!</v>
      </c>
      <c r="CS51" s="291">
        <f t="shared" si="51"/>
        <v>0</v>
      </c>
      <c r="CT51" s="270">
        <f t="shared" si="34"/>
        <v>0</v>
      </c>
      <c r="CU51" s="359" t="e">
        <f t="shared" si="52"/>
        <v>#DIV/0!</v>
      </c>
      <c r="CV51" s="216">
        <f t="shared" si="53"/>
        <v>0</v>
      </c>
      <c r="CW51" s="270">
        <f t="shared" si="35"/>
        <v>0</v>
      </c>
      <c r="CX51" s="359" t="e">
        <f t="shared" si="54"/>
        <v>#DIV/0!</v>
      </c>
      <c r="CY51" s="216">
        <f t="shared" si="55"/>
        <v>0</v>
      </c>
      <c r="CZ51" s="270">
        <f t="shared" si="36"/>
        <v>0</v>
      </c>
      <c r="DA51" s="359">
        <f t="shared" si="37"/>
        <v>1.5</v>
      </c>
      <c r="DB51" s="216">
        <f t="shared" si="56"/>
        <v>2</v>
      </c>
      <c r="DC51" s="270">
        <f t="shared" si="38"/>
        <v>2.25</v>
      </c>
      <c r="DD51" s="359">
        <f t="shared" si="57"/>
        <v>1.4761904761904763</v>
      </c>
      <c r="DE51" s="216">
        <f t="shared" si="58"/>
        <v>2</v>
      </c>
      <c r="DF51" s="270">
        <f t="shared" si="39"/>
        <v>1.55</v>
      </c>
      <c r="DG51" s="359" t="e">
        <f t="shared" si="59"/>
        <v>#DIV/0!</v>
      </c>
      <c r="DH51" s="216">
        <f t="shared" si="60"/>
        <v>0</v>
      </c>
      <c r="DI51" s="270">
        <f t="shared" si="40"/>
        <v>0</v>
      </c>
      <c r="DJ51" s="359" t="e">
        <f t="shared" si="61"/>
        <v>#DIV/0!</v>
      </c>
      <c r="DK51" s="216">
        <f t="shared" si="62"/>
        <v>0</v>
      </c>
      <c r="DL51" s="270">
        <f t="shared" si="41"/>
        <v>0</v>
      </c>
      <c r="DN51" s="336">
        <f t="shared" ref="DN51:DN52" si="112">AN51/36</f>
        <v>4.2222222222222223</v>
      </c>
      <c r="DO51" s="336">
        <f t="shared" ref="DO51:DO52" si="113">AN51/40</f>
        <v>3.8</v>
      </c>
    </row>
    <row r="52" spans="1:147" s="93" customFormat="1" ht="56.1" customHeight="1">
      <c r="A52" s="77" t="s">
        <v>110</v>
      </c>
      <c r="B52" s="482" t="s">
        <v>303</v>
      </c>
      <c r="C52" s="482"/>
      <c r="D52" s="482"/>
      <c r="E52" s="482"/>
      <c r="F52" s="482"/>
      <c r="G52" s="482"/>
      <c r="H52" s="482"/>
      <c r="I52" s="482"/>
      <c r="J52" s="482"/>
      <c r="K52" s="482"/>
      <c r="L52" s="482"/>
      <c r="M52" s="482"/>
      <c r="N52" s="482"/>
      <c r="O52" s="482"/>
      <c r="P52" s="482"/>
      <c r="Q52" s="482"/>
      <c r="R52" s="482"/>
      <c r="S52" s="482"/>
      <c r="T52" s="477" t="s">
        <v>187</v>
      </c>
      <c r="U52" s="477"/>
      <c r="V52" s="188"/>
      <c r="W52" s="188"/>
      <c r="X52" s="188"/>
      <c r="Y52" s="188"/>
      <c r="Z52" s="188"/>
      <c r="AA52" s="123">
        <v>1</v>
      </c>
      <c r="AB52" s="128">
        <v>1</v>
      </c>
      <c r="AC52" s="126"/>
      <c r="AD52" s="124"/>
      <c r="AE52" s="196"/>
      <c r="AF52" s="188"/>
      <c r="AG52" s="188"/>
      <c r="AH52" s="188"/>
      <c r="AI52" s="188"/>
      <c r="AJ52" s="188"/>
      <c r="AK52" s="188"/>
      <c r="AL52" s="477"/>
      <c r="AM52" s="477"/>
      <c r="AN52" s="477">
        <v>214</v>
      </c>
      <c r="AO52" s="477"/>
      <c r="AP52" s="477">
        <v>142</v>
      </c>
      <c r="AQ52" s="477"/>
      <c r="AR52" s="477">
        <v>62</v>
      </c>
      <c r="AS52" s="477"/>
      <c r="AT52" s="477"/>
      <c r="AU52" s="477"/>
      <c r="AV52" s="477">
        <v>58</v>
      </c>
      <c r="AW52" s="477"/>
      <c r="AX52" s="477">
        <v>22</v>
      </c>
      <c r="AY52" s="477"/>
      <c r="AZ52" s="188"/>
      <c r="BA52" s="188"/>
      <c r="BB52" s="188"/>
      <c r="BC52" s="188"/>
      <c r="BD52" s="188"/>
      <c r="BE52" s="191"/>
      <c r="BF52" s="188"/>
      <c r="BG52" s="188"/>
      <c r="BH52" s="191"/>
      <c r="BI52" s="188"/>
      <c r="BJ52" s="188"/>
      <c r="BK52" s="191"/>
      <c r="BL52" s="188"/>
      <c r="BM52" s="188"/>
      <c r="BN52" s="191"/>
      <c r="BO52" s="188"/>
      <c r="BP52" s="188"/>
      <c r="BQ52" s="188"/>
      <c r="BR52" s="188">
        <v>78</v>
      </c>
      <c r="BS52" s="188">
        <v>52</v>
      </c>
      <c r="BT52" s="188">
        <v>2</v>
      </c>
      <c r="BU52" s="188">
        <v>136</v>
      </c>
      <c r="BV52" s="188">
        <v>90</v>
      </c>
      <c r="BW52" s="188">
        <v>4</v>
      </c>
      <c r="BX52" s="188"/>
      <c r="BY52" s="188"/>
      <c r="BZ52" s="188"/>
      <c r="CA52" s="494">
        <f t="shared" si="111"/>
        <v>6</v>
      </c>
      <c r="CB52" s="512"/>
      <c r="CC52" s="500"/>
      <c r="CD52" s="500"/>
      <c r="CE52" s="500"/>
      <c r="CF52" s="500"/>
      <c r="CI52" s="94">
        <f t="shared" si="44"/>
        <v>214</v>
      </c>
      <c r="CJ52" s="93" t="str">
        <f t="shared" si="31"/>
        <v>ОК</v>
      </c>
      <c r="CK52" s="94">
        <f t="shared" si="45"/>
        <v>142</v>
      </c>
      <c r="CL52" s="94">
        <f t="shared" si="32"/>
        <v>142</v>
      </c>
      <c r="CM52" s="93" t="str">
        <f t="shared" si="46"/>
        <v>ОК</v>
      </c>
      <c r="CN52" s="31">
        <f t="shared" si="105"/>
        <v>1.5070422535211268</v>
      </c>
      <c r="CO52" s="359" t="e">
        <f t="shared" si="33"/>
        <v>#DIV/0!</v>
      </c>
      <c r="CP52" s="216">
        <f t="shared" si="48"/>
        <v>0</v>
      </c>
      <c r="CQ52" s="270">
        <f t="shared" si="49"/>
        <v>0</v>
      </c>
      <c r="CR52" s="359" t="e">
        <f t="shared" si="50"/>
        <v>#DIV/0!</v>
      </c>
      <c r="CS52" s="291">
        <f t="shared" si="51"/>
        <v>0</v>
      </c>
      <c r="CT52" s="270">
        <f t="shared" si="34"/>
        <v>0</v>
      </c>
      <c r="CU52" s="359" t="e">
        <f t="shared" si="52"/>
        <v>#DIV/0!</v>
      </c>
      <c r="CV52" s="216">
        <f t="shared" si="53"/>
        <v>0</v>
      </c>
      <c r="CW52" s="270">
        <f t="shared" si="35"/>
        <v>0</v>
      </c>
      <c r="CX52" s="359" t="e">
        <f t="shared" si="54"/>
        <v>#DIV/0!</v>
      </c>
      <c r="CY52" s="216">
        <f t="shared" si="55"/>
        <v>0</v>
      </c>
      <c r="CZ52" s="270">
        <f t="shared" si="36"/>
        <v>0</v>
      </c>
      <c r="DA52" s="359" t="e">
        <f t="shared" si="37"/>
        <v>#DIV/0!</v>
      </c>
      <c r="DB52" s="216">
        <f t="shared" si="56"/>
        <v>0</v>
      </c>
      <c r="DC52" s="270">
        <f t="shared" si="38"/>
        <v>0</v>
      </c>
      <c r="DD52" s="359">
        <f t="shared" si="57"/>
        <v>1.5</v>
      </c>
      <c r="DE52" s="216">
        <f t="shared" si="58"/>
        <v>2</v>
      </c>
      <c r="DF52" s="270">
        <f t="shared" si="39"/>
        <v>1.95</v>
      </c>
      <c r="DG52" s="359">
        <f t="shared" si="59"/>
        <v>1.5111111111111111</v>
      </c>
      <c r="DH52" s="216">
        <f t="shared" si="60"/>
        <v>4</v>
      </c>
      <c r="DI52" s="270">
        <f t="shared" si="40"/>
        <v>3.4</v>
      </c>
      <c r="DJ52" s="359" t="e">
        <f t="shared" si="61"/>
        <v>#DIV/0!</v>
      </c>
      <c r="DK52" s="216">
        <f t="shared" si="62"/>
        <v>0</v>
      </c>
      <c r="DL52" s="270">
        <f t="shared" si="41"/>
        <v>0</v>
      </c>
      <c r="DN52" s="336">
        <f t="shared" si="112"/>
        <v>5.9444444444444446</v>
      </c>
      <c r="DO52" s="336">
        <f t="shared" si="113"/>
        <v>5.35</v>
      </c>
    </row>
    <row r="53" spans="1:147" s="93" customFormat="1" ht="62.1" customHeight="1">
      <c r="A53" s="43" t="s">
        <v>329</v>
      </c>
      <c r="B53" s="419"/>
      <c r="C53" s="419"/>
      <c r="D53" s="419"/>
      <c r="E53" s="419"/>
      <c r="F53" s="419"/>
      <c r="G53" s="419"/>
      <c r="H53" s="419"/>
      <c r="I53" s="419"/>
      <c r="J53" s="419"/>
      <c r="K53" s="419"/>
      <c r="L53" s="419"/>
      <c r="M53" s="419"/>
      <c r="N53" s="419"/>
      <c r="O53" s="419"/>
      <c r="P53" s="419"/>
      <c r="Q53" s="419"/>
      <c r="R53" s="419"/>
      <c r="S53" s="419"/>
      <c r="T53" s="431"/>
      <c r="U53" s="431"/>
      <c r="V53" s="431"/>
      <c r="W53" s="431"/>
      <c r="X53" s="431"/>
      <c r="Y53" s="431"/>
      <c r="Z53" s="445"/>
      <c r="AA53" s="431"/>
      <c r="AB53" s="431"/>
      <c r="AC53" s="431"/>
      <c r="AD53" s="445"/>
      <c r="AE53" s="431"/>
      <c r="AF53" s="445"/>
      <c r="AG53" s="431"/>
      <c r="AH53" s="431"/>
      <c r="AI53" s="445"/>
      <c r="AJ53" s="445"/>
      <c r="AK53" s="445"/>
      <c r="AL53" s="431"/>
      <c r="AM53" s="431"/>
      <c r="AN53" s="431"/>
      <c r="AO53" s="431"/>
      <c r="AP53" s="431"/>
      <c r="AQ53" s="431"/>
      <c r="AR53" s="431"/>
      <c r="AS53" s="431"/>
      <c r="AT53" s="431"/>
      <c r="AU53" s="431"/>
      <c r="AV53" s="431"/>
      <c r="AW53" s="431"/>
      <c r="AX53" s="431"/>
      <c r="AY53" s="431"/>
      <c r="AZ53" s="431"/>
      <c r="BA53" s="431"/>
      <c r="BB53" s="431"/>
      <c r="BC53" s="431"/>
      <c r="BD53" s="431"/>
      <c r="BE53" s="41"/>
      <c r="BF53" s="431"/>
      <c r="BG53" s="431"/>
      <c r="BH53" s="41"/>
      <c r="BI53" s="431"/>
      <c r="BJ53" s="431"/>
      <c r="BK53" s="41"/>
      <c r="BL53" s="431"/>
      <c r="BM53" s="431"/>
      <c r="BN53" s="41"/>
      <c r="BO53" s="431"/>
      <c r="BP53" s="431"/>
      <c r="BQ53" s="41"/>
      <c r="BR53" s="431"/>
      <c r="BS53" s="431"/>
      <c r="BT53" s="41"/>
      <c r="BU53" s="431"/>
      <c r="BV53" s="431"/>
      <c r="BW53" s="41"/>
      <c r="BX53" s="431"/>
      <c r="BY53" s="431"/>
      <c r="BZ53" s="41"/>
      <c r="CA53" s="41"/>
      <c r="CB53" s="41"/>
      <c r="CC53" s="426"/>
      <c r="CD53" s="426"/>
      <c r="CE53" s="426"/>
      <c r="CF53" s="426"/>
      <c r="CI53" s="94"/>
      <c r="CK53" s="94"/>
      <c r="CL53" s="94"/>
      <c r="CN53" s="31"/>
      <c r="CO53" s="359"/>
      <c r="CP53" s="216"/>
      <c r="CQ53" s="270"/>
      <c r="CR53" s="359"/>
      <c r="CS53" s="291"/>
      <c r="CT53" s="270"/>
      <c r="CU53" s="359"/>
      <c r="CV53" s="216"/>
      <c r="CW53" s="270"/>
      <c r="CX53" s="359"/>
      <c r="CY53" s="216"/>
      <c r="CZ53" s="270"/>
      <c r="DA53" s="359"/>
      <c r="DB53" s="216"/>
      <c r="DC53" s="270"/>
      <c r="DD53" s="359"/>
      <c r="DE53" s="216"/>
      <c r="DF53" s="270"/>
      <c r="DG53" s="359"/>
      <c r="DH53" s="216"/>
      <c r="DI53" s="270"/>
      <c r="DJ53" s="359"/>
      <c r="DK53" s="216"/>
      <c r="DL53" s="270"/>
      <c r="DN53" s="336"/>
      <c r="DO53" s="336"/>
    </row>
    <row r="54" spans="1:147" s="93" customFormat="1" ht="56.1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1"/>
      <c r="BA54" s="431"/>
      <c r="BB54" s="41"/>
      <c r="BC54" s="431"/>
      <c r="BD54" s="431"/>
      <c r="BE54" s="41"/>
      <c r="BF54" s="431"/>
      <c r="BG54" s="44"/>
      <c r="BH54" s="44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4"/>
      <c r="BZ54" s="44"/>
      <c r="CA54" s="44"/>
      <c r="CB54" s="44"/>
      <c r="CC54" s="44"/>
      <c r="CD54" s="44"/>
      <c r="CE54" s="44"/>
      <c r="CF54" s="44"/>
      <c r="CI54" s="94"/>
      <c r="CK54" s="94"/>
      <c r="CL54" s="94"/>
      <c r="CN54" s="31"/>
      <c r="CO54" s="359"/>
      <c r="CP54" s="216"/>
      <c r="CQ54" s="270"/>
      <c r="CR54" s="359"/>
      <c r="CS54" s="291"/>
      <c r="CT54" s="270"/>
      <c r="CU54" s="359"/>
      <c r="CV54" s="216"/>
      <c r="CW54" s="270"/>
      <c r="CX54" s="359"/>
      <c r="CY54" s="216"/>
      <c r="CZ54" s="270"/>
      <c r="DA54" s="359"/>
      <c r="DB54" s="216"/>
      <c r="DC54" s="270"/>
      <c r="DD54" s="359"/>
      <c r="DE54" s="216"/>
      <c r="DF54" s="270"/>
      <c r="DG54" s="359"/>
      <c r="DH54" s="216"/>
      <c r="DI54" s="270"/>
      <c r="DJ54" s="359"/>
      <c r="DK54" s="216"/>
      <c r="DL54" s="270"/>
      <c r="DN54" s="336"/>
      <c r="DO54" s="336"/>
    </row>
    <row r="55" spans="1:147" s="93" customFormat="1" ht="56.1" customHeight="1">
      <c r="A55" s="504" t="s">
        <v>74</v>
      </c>
      <c r="B55" s="504" t="s">
        <v>85</v>
      </c>
      <c r="C55" s="504"/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04"/>
      <c r="O55" s="504"/>
      <c r="P55" s="504"/>
      <c r="Q55" s="504"/>
      <c r="R55" s="504"/>
      <c r="S55" s="504"/>
      <c r="T55" s="542" t="s">
        <v>8</v>
      </c>
      <c r="U55" s="542"/>
      <c r="V55" s="428"/>
      <c r="W55" s="428"/>
      <c r="X55" s="428"/>
      <c r="Y55" s="428"/>
      <c r="Z55" s="428"/>
      <c r="AA55" s="428"/>
      <c r="AB55" s="428"/>
      <c r="AC55" s="210"/>
      <c r="AD55" s="428"/>
      <c r="AE55" s="211"/>
      <c r="AF55" s="428"/>
      <c r="AG55" s="428"/>
      <c r="AH55" s="428"/>
      <c r="AI55" s="428"/>
      <c r="AJ55" s="428"/>
      <c r="AK55" s="428"/>
      <c r="AL55" s="542" t="s">
        <v>9</v>
      </c>
      <c r="AM55" s="542"/>
      <c r="AN55" s="513" t="s">
        <v>10</v>
      </c>
      <c r="AO55" s="513"/>
      <c r="AP55" s="513"/>
      <c r="AQ55" s="513"/>
      <c r="AR55" s="513"/>
      <c r="AS55" s="513"/>
      <c r="AT55" s="513"/>
      <c r="AU55" s="513"/>
      <c r="AV55" s="513"/>
      <c r="AW55" s="513"/>
      <c r="AX55" s="513"/>
      <c r="AY55" s="513"/>
      <c r="AZ55" s="427"/>
      <c r="BA55" s="427"/>
      <c r="BB55" s="427"/>
      <c r="BC55" s="553" t="s">
        <v>33</v>
      </c>
      <c r="BD55" s="554"/>
      <c r="BE55" s="554"/>
      <c r="BF55" s="554"/>
      <c r="BG55" s="554"/>
      <c r="BH55" s="554"/>
      <c r="BI55" s="554"/>
      <c r="BJ55" s="554"/>
      <c r="BK55" s="554"/>
      <c r="BL55" s="554"/>
      <c r="BM55" s="554"/>
      <c r="BN55" s="554"/>
      <c r="BO55" s="554"/>
      <c r="BP55" s="554"/>
      <c r="BQ55" s="554"/>
      <c r="BR55" s="554"/>
      <c r="BS55" s="554"/>
      <c r="BT55" s="554"/>
      <c r="BU55" s="554"/>
      <c r="BV55" s="554"/>
      <c r="BW55" s="554"/>
      <c r="BX55" s="554"/>
      <c r="BY55" s="554"/>
      <c r="BZ55" s="555"/>
      <c r="CA55" s="422"/>
      <c r="CB55" s="429"/>
      <c r="CC55" s="420"/>
      <c r="CD55" s="420"/>
      <c r="CE55" s="420"/>
      <c r="CF55" s="420"/>
      <c r="CI55" s="94"/>
      <c r="CK55" s="94"/>
      <c r="CL55" s="94"/>
      <c r="CN55" s="31"/>
      <c r="CO55" s="359"/>
      <c r="CP55" s="216"/>
      <c r="CQ55" s="270"/>
      <c r="CR55" s="359"/>
      <c r="CS55" s="291"/>
      <c r="CT55" s="270"/>
      <c r="CU55" s="359"/>
      <c r="CV55" s="216"/>
      <c r="CW55" s="270"/>
      <c r="CX55" s="359"/>
      <c r="CY55" s="216"/>
      <c r="CZ55" s="270"/>
      <c r="DA55" s="359"/>
      <c r="DB55" s="216"/>
      <c r="DC55" s="270"/>
      <c r="DD55" s="359"/>
      <c r="DE55" s="216"/>
      <c r="DF55" s="270"/>
      <c r="DG55" s="359"/>
      <c r="DH55" s="216"/>
      <c r="DI55" s="270"/>
      <c r="DJ55" s="359"/>
      <c r="DK55" s="216"/>
      <c r="DL55" s="270"/>
      <c r="DN55" s="336"/>
      <c r="DO55" s="336"/>
    </row>
    <row r="56" spans="1:147" s="93" customFormat="1" ht="56.1" customHeight="1">
      <c r="A56" s="513"/>
      <c r="B56" s="504"/>
      <c r="C56" s="504"/>
      <c r="D56" s="504"/>
      <c r="E56" s="504"/>
      <c r="F56" s="504"/>
      <c r="G56" s="504"/>
      <c r="H56" s="504"/>
      <c r="I56" s="504"/>
      <c r="J56" s="504"/>
      <c r="K56" s="504"/>
      <c r="L56" s="504"/>
      <c r="M56" s="504"/>
      <c r="N56" s="504"/>
      <c r="O56" s="504"/>
      <c r="P56" s="504"/>
      <c r="Q56" s="504"/>
      <c r="R56" s="504"/>
      <c r="S56" s="504"/>
      <c r="T56" s="542"/>
      <c r="U56" s="542"/>
      <c r="V56" s="428"/>
      <c r="W56" s="428"/>
      <c r="X56" s="428"/>
      <c r="Y56" s="428"/>
      <c r="Z56" s="428"/>
      <c r="AA56" s="428"/>
      <c r="AB56" s="428"/>
      <c r="AC56" s="210"/>
      <c r="AD56" s="428"/>
      <c r="AE56" s="211"/>
      <c r="AF56" s="428"/>
      <c r="AG56" s="428"/>
      <c r="AH56" s="428"/>
      <c r="AI56" s="428"/>
      <c r="AJ56" s="428"/>
      <c r="AK56" s="428"/>
      <c r="AL56" s="542"/>
      <c r="AM56" s="542"/>
      <c r="AN56" s="542" t="s">
        <v>5</v>
      </c>
      <c r="AO56" s="542"/>
      <c r="AP56" s="542" t="s">
        <v>11</v>
      </c>
      <c r="AQ56" s="542"/>
      <c r="AR56" s="477" t="s">
        <v>12</v>
      </c>
      <c r="AS56" s="477"/>
      <c r="AT56" s="477"/>
      <c r="AU56" s="477"/>
      <c r="AV56" s="477"/>
      <c r="AW56" s="477"/>
      <c r="AX56" s="477"/>
      <c r="AY56" s="477"/>
      <c r="AZ56" s="421"/>
      <c r="BA56" s="421"/>
      <c r="BB56" s="421"/>
      <c r="BC56" s="477" t="s">
        <v>14</v>
      </c>
      <c r="BD56" s="477"/>
      <c r="BE56" s="477"/>
      <c r="BF56" s="477"/>
      <c r="BG56" s="477"/>
      <c r="BH56" s="477"/>
      <c r="BI56" s="477" t="s">
        <v>15</v>
      </c>
      <c r="BJ56" s="477"/>
      <c r="BK56" s="477"/>
      <c r="BL56" s="477"/>
      <c r="BM56" s="477"/>
      <c r="BN56" s="477"/>
      <c r="BO56" s="477" t="s">
        <v>16</v>
      </c>
      <c r="BP56" s="477"/>
      <c r="BQ56" s="477"/>
      <c r="BR56" s="477"/>
      <c r="BS56" s="477"/>
      <c r="BT56" s="477"/>
      <c r="BU56" s="477" t="s">
        <v>113</v>
      </c>
      <c r="BV56" s="477"/>
      <c r="BW56" s="477"/>
      <c r="BX56" s="477"/>
      <c r="BY56" s="477"/>
      <c r="BZ56" s="477"/>
      <c r="CA56" s="422"/>
      <c r="CB56" s="429"/>
      <c r="CC56" s="420"/>
      <c r="CD56" s="420"/>
      <c r="CE56" s="420"/>
      <c r="CF56" s="420"/>
      <c r="CI56" s="94"/>
      <c r="CK56" s="94"/>
      <c r="CL56" s="94"/>
      <c r="CN56" s="31"/>
      <c r="CO56" s="359"/>
      <c r="CP56" s="216"/>
      <c r="CQ56" s="270"/>
      <c r="CR56" s="359"/>
      <c r="CS56" s="291"/>
      <c r="CT56" s="270"/>
      <c r="CU56" s="359"/>
      <c r="CV56" s="216"/>
      <c r="CW56" s="270"/>
      <c r="CX56" s="359"/>
      <c r="CY56" s="216"/>
      <c r="CZ56" s="270"/>
      <c r="DA56" s="359"/>
      <c r="DB56" s="216"/>
      <c r="DC56" s="270"/>
      <c r="DD56" s="359"/>
      <c r="DE56" s="216"/>
      <c r="DF56" s="270"/>
      <c r="DG56" s="359"/>
      <c r="DH56" s="216"/>
      <c r="DI56" s="270"/>
      <c r="DJ56" s="359"/>
      <c r="DK56" s="216"/>
      <c r="DL56" s="270"/>
      <c r="DN56" s="336"/>
      <c r="DO56" s="336"/>
    </row>
    <row r="57" spans="1:147" s="93" customFormat="1" ht="120" customHeight="1">
      <c r="A57" s="513"/>
      <c r="B57" s="504"/>
      <c r="C57" s="504"/>
      <c r="D57" s="504"/>
      <c r="E57" s="504"/>
      <c r="F57" s="504"/>
      <c r="G57" s="504"/>
      <c r="H57" s="504"/>
      <c r="I57" s="504"/>
      <c r="J57" s="504"/>
      <c r="K57" s="504"/>
      <c r="L57" s="504"/>
      <c r="M57" s="504"/>
      <c r="N57" s="504"/>
      <c r="O57" s="504"/>
      <c r="P57" s="504"/>
      <c r="Q57" s="504"/>
      <c r="R57" s="504"/>
      <c r="S57" s="504"/>
      <c r="T57" s="542"/>
      <c r="U57" s="542"/>
      <c r="V57" s="428"/>
      <c r="W57" s="428"/>
      <c r="X57" s="428"/>
      <c r="Y57" s="428"/>
      <c r="Z57" s="428"/>
      <c r="AA57" s="428"/>
      <c r="AB57" s="428"/>
      <c r="AC57" s="210"/>
      <c r="AD57" s="428"/>
      <c r="AE57" s="211"/>
      <c r="AF57" s="428"/>
      <c r="AG57" s="428"/>
      <c r="AH57" s="428"/>
      <c r="AI57" s="428"/>
      <c r="AJ57" s="428"/>
      <c r="AK57" s="428"/>
      <c r="AL57" s="542"/>
      <c r="AM57" s="542"/>
      <c r="AN57" s="542"/>
      <c r="AO57" s="542"/>
      <c r="AP57" s="542"/>
      <c r="AQ57" s="542"/>
      <c r="AR57" s="542" t="s">
        <v>13</v>
      </c>
      <c r="AS57" s="542"/>
      <c r="AT57" s="542" t="s">
        <v>76</v>
      </c>
      <c r="AU57" s="542"/>
      <c r="AV57" s="542" t="s">
        <v>77</v>
      </c>
      <c r="AW57" s="542"/>
      <c r="AX57" s="542" t="s">
        <v>54</v>
      </c>
      <c r="AY57" s="542"/>
      <c r="AZ57" s="500" t="s">
        <v>189</v>
      </c>
      <c r="BA57" s="500"/>
      <c r="BB57" s="500"/>
      <c r="BC57" s="500" t="s">
        <v>198</v>
      </c>
      <c r="BD57" s="477"/>
      <c r="BE57" s="477"/>
      <c r="BF57" s="500" t="s">
        <v>193</v>
      </c>
      <c r="BG57" s="477"/>
      <c r="BH57" s="477"/>
      <c r="BI57" s="500" t="s">
        <v>125</v>
      </c>
      <c r="BJ57" s="477"/>
      <c r="BK57" s="477"/>
      <c r="BL57" s="500" t="s">
        <v>192</v>
      </c>
      <c r="BM57" s="477"/>
      <c r="BN57" s="477"/>
      <c r="BO57" s="500" t="s">
        <v>126</v>
      </c>
      <c r="BP57" s="477"/>
      <c r="BQ57" s="477"/>
      <c r="BR57" s="500" t="s">
        <v>194</v>
      </c>
      <c r="BS57" s="477"/>
      <c r="BT57" s="477"/>
      <c r="BU57" s="500" t="s">
        <v>195</v>
      </c>
      <c r="BV57" s="477"/>
      <c r="BW57" s="477"/>
      <c r="BX57" s="500" t="s">
        <v>228</v>
      </c>
      <c r="BY57" s="477"/>
      <c r="BZ57" s="477"/>
      <c r="CA57" s="422"/>
      <c r="CB57" s="429"/>
      <c r="CC57" s="420"/>
      <c r="CD57" s="420"/>
      <c r="CE57" s="420"/>
      <c r="CF57" s="420"/>
      <c r="CI57" s="94"/>
      <c r="CK57" s="94"/>
      <c r="CL57" s="94"/>
      <c r="CN57" s="31"/>
      <c r="CO57" s="359"/>
      <c r="CP57" s="216"/>
      <c r="CQ57" s="270"/>
      <c r="CR57" s="359"/>
      <c r="CS57" s="291"/>
      <c r="CT57" s="270"/>
      <c r="CU57" s="359"/>
      <c r="CV57" s="216"/>
      <c r="CW57" s="270"/>
      <c r="CX57" s="359"/>
      <c r="CY57" s="216"/>
      <c r="CZ57" s="270"/>
      <c r="DA57" s="359"/>
      <c r="DB57" s="216"/>
      <c r="DC57" s="270"/>
      <c r="DD57" s="359"/>
      <c r="DE57" s="216"/>
      <c r="DF57" s="270"/>
      <c r="DG57" s="359"/>
      <c r="DH57" s="216"/>
      <c r="DI57" s="270"/>
      <c r="DJ57" s="359"/>
      <c r="DK57" s="216"/>
      <c r="DL57" s="270"/>
      <c r="DN57" s="336"/>
      <c r="DO57" s="336"/>
    </row>
    <row r="58" spans="1:147" s="93" customFormat="1" ht="290.10000000000002" customHeight="1" thickBot="1">
      <c r="A58" s="513"/>
      <c r="B58" s="504"/>
      <c r="C58" s="504"/>
      <c r="D58" s="504"/>
      <c r="E58" s="504"/>
      <c r="F58" s="504"/>
      <c r="G58" s="504"/>
      <c r="H58" s="504"/>
      <c r="I58" s="504"/>
      <c r="J58" s="504"/>
      <c r="K58" s="504"/>
      <c r="L58" s="504"/>
      <c r="M58" s="504"/>
      <c r="N58" s="504"/>
      <c r="O58" s="504"/>
      <c r="P58" s="504"/>
      <c r="Q58" s="504"/>
      <c r="R58" s="504"/>
      <c r="S58" s="504"/>
      <c r="T58" s="542"/>
      <c r="U58" s="542"/>
      <c r="V58" s="428"/>
      <c r="W58" s="428"/>
      <c r="X58" s="428"/>
      <c r="Y58" s="428"/>
      <c r="Z58" s="428"/>
      <c r="AA58" s="428"/>
      <c r="AB58" s="428"/>
      <c r="AC58" s="210"/>
      <c r="AD58" s="428"/>
      <c r="AE58" s="211"/>
      <c r="AF58" s="428"/>
      <c r="AG58" s="428"/>
      <c r="AH58" s="428"/>
      <c r="AI58" s="428"/>
      <c r="AJ58" s="428"/>
      <c r="AK58" s="428"/>
      <c r="AL58" s="542"/>
      <c r="AM58" s="542"/>
      <c r="AN58" s="542"/>
      <c r="AO58" s="542"/>
      <c r="AP58" s="542"/>
      <c r="AQ58" s="542"/>
      <c r="AR58" s="542"/>
      <c r="AS58" s="542"/>
      <c r="AT58" s="542"/>
      <c r="AU58" s="542"/>
      <c r="AV58" s="542"/>
      <c r="AW58" s="542"/>
      <c r="AX58" s="542"/>
      <c r="AY58" s="542"/>
      <c r="AZ58" s="428" t="s">
        <v>3</v>
      </c>
      <c r="BA58" s="428" t="s">
        <v>17</v>
      </c>
      <c r="BB58" s="428" t="s">
        <v>18</v>
      </c>
      <c r="BC58" s="428" t="s">
        <v>3</v>
      </c>
      <c r="BD58" s="428" t="s">
        <v>17</v>
      </c>
      <c r="BE58" s="212" t="s">
        <v>18</v>
      </c>
      <c r="BF58" s="428" t="s">
        <v>3</v>
      </c>
      <c r="BG58" s="428" t="s">
        <v>17</v>
      </c>
      <c r="BH58" s="212" t="s">
        <v>18</v>
      </c>
      <c r="BI58" s="428" t="s">
        <v>3</v>
      </c>
      <c r="BJ58" s="428" t="s">
        <v>17</v>
      </c>
      <c r="BK58" s="212" t="s">
        <v>18</v>
      </c>
      <c r="BL58" s="428" t="s">
        <v>3</v>
      </c>
      <c r="BM58" s="428" t="s">
        <v>17</v>
      </c>
      <c r="BN58" s="212" t="s">
        <v>18</v>
      </c>
      <c r="BO58" s="428" t="s">
        <v>3</v>
      </c>
      <c r="BP58" s="428" t="s">
        <v>17</v>
      </c>
      <c r="BQ58" s="212" t="s">
        <v>18</v>
      </c>
      <c r="BR58" s="428" t="s">
        <v>3</v>
      </c>
      <c r="BS58" s="428" t="s">
        <v>17</v>
      </c>
      <c r="BT58" s="212" t="s">
        <v>18</v>
      </c>
      <c r="BU58" s="428" t="s">
        <v>3</v>
      </c>
      <c r="BV58" s="428" t="s">
        <v>17</v>
      </c>
      <c r="BW58" s="212" t="s">
        <v>18</v>
      </c>
      <c r="BX58" s="428" t="s">
        <v>3</v>
      </c>
      <c r="BY58" s="428" t="s">
        <v>17</v>
      </c>
      <c r="BZ58" s="212" t="s">
        <v>18</v>
      </c>
      <c r="CA58" s="422"/>
      <c r="CB58" s="429"/>
      <c r="CC58" s="420"/>
      <c r="CD58" s="420"/>
      <c r="CE58" s="420"/>
      <c r="CF58" s="420"/>
      <c r="CI58" s="94"/>
      <c r="CK58" s="94"/>
      <c r="CL58" s="94"/>
      <c r="CN58" s="31"/>
      <c r="CO58" s="359"/>
      <c r="CP58" s="216"/>
      <c r="CQ58" s="270"/>
      <c r="CR58" s="359"/>
      <c r="CS58" s="291"/>
      <c r="CT58" s="270"/>
      <c r="CU58" s="359"/>
      <c r="CV58" s="216"/>
      <c r="CW58" s="270"/>
      <c r="CX58" s="359"/>
      <c r="CY58" s="216"/>
      <c r="CZ58" s="270"/>
      <c r="DA58" s="359"/>
      <c r="DB58" s="216"/>
      <c r="DC58" s="270"/>
      <c r="DD58" s="359"/>
      <c r="DE58" s="216"/>
      <c r="DF58" s="270"/>
      <c r="DG58" s="359"/>
      <c r="DH58" s="216"/>
      <c r="DI58" s="270"/>
      <c r="DJ58" s="359"/>
      <c r="DK58" s="216"/>
      <c r="DL58" s="270"/>
      <c r="DN58" s="336"/>
      <c r="DO58" s="336"/>
    </row>
    <row r="59" spans="1:147" s="215" customFormat="1" ht="57.95" customHeight="1" thickBot="1">
      <c r="A59" s="238" t="s">
        <v>111</v>
      </c>
      <c r="B59" s="527" t="s">
        <v>258</v>
      </c>
      <c r="C59" s="527"/>
      <c r="D59" s="527"/>
      <c r="E59" s="527"/>
      <c r="F59" s="527"/>
      <c r="G59" s="527"/>
      <c r="H59" s="527"/>
      <c r="I59" s="527"/>
      <c r="J59" s="527"/>
      <c r="K59" s="527"/>
      <c r="L59" s="527"/>
      <c r="M59" s="527"/>
      <c r="N59" s="527"/>
      <c r="O59" s="527"/>
      <c r="P59" s="527"/>
      <c r="Q59" s="527"/>
      <c r="R59" s="527"/>
      <c r="S59" s="527"/>
      <c r="T59" s="505"/>
      <c r="U59" s="505"/>
      <c r="V59" s="239"/>
      <c r="W59" s="239"/>
      <c r="X59" s="239"/>
      <c r="Y59" s="239"/>
      <c r="Z59" s="239"/>
      <c r="AA59" s="239"/>
      <c r="AB59" s="239"/>
      <c r="AC59" s="245"/>
      <c r="AD59" s="239"/>
      <c r="AE59" s="241"/>
      <c r="AF59" s="239"/>
      <c r="AG59" s="239"/>
      <c r="AH59" s="239"/>
      <c r="AI59" s="239"/>
      <c r="AJ59" s="239"/>
      <c r="AK59" s="239"/>
      <c r="AL59" s="505"/>
      <c r="AM59" s="505"/>
      <c r="AN59" s="495">
        <f>SUM(AN60:AO64)</f>
        <v>898</v>
      </c>
      <c r="AO59" s="496"/>
      <c r="AP59" s="495">
        <f>SUM(AP60:AQ64)</f>
        <v>534</v>
      </c>
      <c r="AQ59" s="496"/>
      <c r="AR59" s="495">
        <f>SUM(AR60:AS64)</f>
        <v>206</v>
      </c>
      <c r="AS59" s="496"/>
      <c r="AT59" s="495">
        <f>SUM(AT60:AU64)</f>
        <v>32</v>
      </c>
      <c r="AU59" s="496"/>
      <c r="AV59" s="495">
        <f>SUM(AV60:AW64)</f>
        <v>220</v>
      </c>
      <c r="AW59" s="496"/>
      <c r="AX59" s="495">
        <f>SUM(AX60:AY64)</f>
        <v>76</v>
      </c>
      <c r="AY59" s="496"/>
      <c r="AZ59" s="239"/>
      <c r="BA59" s="239"/>
      <c r="BB59" s="239"/>
      <c r="BC59" s="239"/>
      <c r="BD59" s="239"/>
      <c r="BE59" s="243"/>
      <c r="BF59" s="239"/>
      <c r="BG59" s="239"/>
      <c r="BH59" s="243"/>
      <c r="BI59" s="239"/>
      <c r="BJ59" s="239"/>
      <c r="BK59" s="243"/>
      <c r="BL59" s="239"/>
      <c r="BM59" s="239"/>
      <c r="BN59" s="243"/>
      <c r="BO59" s="239">
        <f>SUM(BO60:BO64)</f>
        <v>346</v>
      </c>
      <c r="BP59" s="239">
        <f>SUM(BP60:BP64)</f>
        <v>222</v>
      </c>
      <c r="BQ59" s="243"/>
      <c r="BR59" s="239">
        <f>SUM(BR60:BR64)</f>
        <v>338</v>
      </c>
      <c r="BS59" s="239">
        <f>SUM(BS60:BS64)</f>
        <v>222</v>
      </c>
      <c r="BT59" s="243"/>
      <c r="BU59" s="239">
        <f>SUM(BU60:BU64)</f>
        <v>102</v>
      </c>
      <c r="BV59" s="239">
        <f>SUM(BV60:BV64)</f>
        <v>54</v>
      </c>
      <c r="BW59" s="243"/>
      <c r="BX59" s="239">
        <f>SUM(BX60:BX64)</f>
        <v>112</v>
      </c>
      <c r="BY59" s="239">
        <f>SUM(BY60:BY64)</f>
        <v>36</v>
      </c>
      <c r="BZ59" s="243"/>
      <c r="CA59" s="517"/>
      <c r="CB59" s="518"/>
      <c r="CC59" s="515" t="s">
        <v>366</v>
      </c>
      <c r="CD59" s="515"/>
      <c r="CE59" s="515"/>
      <c r="CF59" s="515"/>
      <c r="CI59" s="349">
        <f t="shared" si="44"/>
        <v>898</v>
      </c>
      <c r="CJ59" s="316" t="str">
        <f t="shared" si="31"/>
        <v>ОК</v>
      </c>
      <c r="CK59" s="350">
        <f t="shared" si="45"/>
        <v>534</v>
      </c>
      <c r="CL59" s="350">
        <f t="shared" si="32"/>
        <v>534</v>
      </c>
      <c r="CM59" s="316" t="str">
        <f t="shared" si="46"/>
        <v>ОК</v>
      </c>
      <c r="CN59" s="317">
        <f t="shared" si="105"/>
        <v>1.6816479400749065</v>
      </c>
      <c r="CO59" s="353" t="e">
        <f t="shared" si="33"/>
        <v>#DIV/0!</v>
      </c>
      <c r="CP59" s="318">
        <f t="shared" si="48"/>
        <v>0</v>
      </c>
      <c r="CQ59" s="319">
        <f t="shared" si="49"/>
        <v>0</v>
      </c>
      <c r="CR59" s="353" t="e">
        <f t="shared" si="50"/>
        <v>#DIV/0!</v>
      </c>
      <c r="CS59" s="320">
        <f t="shared" si="51"/>
        <v>0</v>
      </c>
      <c r="CT59" s="319">
        <f t="shared" si="34"/>
        <v>0</v>
      </c>
      <c r="CU59" s="353" t="e">
        <f t="shared" si="52"/>
        <v>#DIV/0!</v>
      </c>
      <c r="CV59" s="318">
        <f t="shared" si="53"/>
        <v>0</v>
      </c>
      <c r="CW59" s="319">
        <f t="shared" si="35"/>
        <v>0</v>
      </c>
      <c r="CX59" s="353" t="e">
        <f t="shared" si="54"/>
        <v>#DIV/0!</v>
      </c>
      <c r="CY59" s="318">
        <f t="shared" si="55"/>
        <v>0</v>
      </c>
      <c r="CZ59" s="319">
        <f t="shared" si="36"/>
        <v>0</v>
      </c>
      <c r="DA59" s="353">
        <f t="shared" si="37"/>
        <v>1.5585585585585586</v>
      </c>
      <c r="DB59" s="318">
        <f t="shared" si="56"/>
        <v>0</v>
      </c>
      <c r="DC59" s="319">
        <f t="shared" si="38"/>
        <v>8.65</v>
      </c>
      <c r="DD59" s="353">
        <f t="shared" si="57"/>
        <v>1.5225225225225225</v>
      </c>
      <c r="DE59" s="318">
        <f t="shared" si="58"/>
        <v>0</v>
      </c>
      <c r="DF59" s="319">
        <f t="shared" si="39"/>
        <v>8.4499999999999993</v>
      </c>
      <c r="DG59" s="353">
        <f t="shared" si="59"/>
        <v>1.8888888888888888</v>
      </c>
      <c r="DH59" s="318">
        <f t="shared" si="60"/>
        <v>0</v>
      </c>
      <c r="DI59" s="319">
        <f t="shared" si="40"/>
        <v>2.5499999999999998</v>
      </c>
      <c r="DJ59" s="353">
        <f t="shared" si="61"/>
        <v>3.1111111111111112</v>
      </c>
      <c r="DK59" s="318">
        <f t="shared" si="62"/>
        <v>0</v>
      </c>
      <c r="DL59" s="319">
        <f t="shared" si="41"/>
        <v>2.8</v>
      </c>
      <c r="DM59" s="321"/>
      <c r="DN59" s="327"/>
    </row>
    <row r="60" spans="1:147" s="93" customFormat="1" ht="56.1" customHeight="1">
      <c r="A60" s="77" t="s">
        <v>112</v>
      </c>
      <c r="B60" s="482" t="s">
        <v>142</v>
      </c>
      <c r="C60" s="482"/>
      <c r="D60" s="482"/>
      <c r="E60" s="482"/>
      <c r="F60" s="482"/>
      <c r="G60" s="482"/>
      <c r="H60" s="482"/>
      <c r="I60" s="482"/>
      <c r="J60" s="482"/>
      <c r="K60" s="482"/>
      <c r="L60" s="482"/>
      <c r="M60" s="482"/>
      <c r="N60" s="482"/>
      <c r="O60" s="482"/>
      <c r="P60" s="482"/>
      <c r="Q60" s="482"/>
      <c r="R60" s="482"/>
      <c r="S60" s="482"/>
      <c r="T60" s="477">
        <v>6</v>
      </c>
      <c r="U60" s="477"/>
      <c r="V60" s="188"/>
      <c r="W60" s="188"/>
      <c r="X60" s="188"/>
      <c r="Y60" s="188"/>
      <c r="Z60" s="188"/>
      <c r="AA60" s="123">
        <v>1</v>
      </c>
      <c r="AB60" s="188"/>
      <c r="AC60" s="125"/>
      <c r="AD60" s="124"/>
      <c r="AE60" s="196"/>
      <c r="AF60" s="188"/>
      <c r="AG60" s="188"/>
      <c r="AH60" s="123">
        <v>1</v>
      </c>
      <c r="AI60" s="123"/>
      <c r="AJ60" s="188"/>
      <c r="AK60" s="188"/>
      <c r="AL60" s="477">
        <v>5</v>
      </c>
      <c r="AM60" s="477"/>
      <c r="AN60" s="477">
        <v>226</v>
      </c>
      <c r="AO60" s="477"/>
      <c r="AP60" s="477">
        <v>142</v>
      </c>
      <c r="AQ60" s="477"/>
      <c r="AR60" s="477">
        <v>50</v>
      </c>
      <c r="AS60" s="477"/>
      <c r="AT60" s="477">
        <v>16</v>
      </c>
      <c r="AU60" s="477"/>
      <c r="AV60" s="477">
        <v>60</v>
      </c>
      <c r="AW60" s="477"/>
      <c r="AX60" s="477">
        <v>16</v>
      </c>
      <c r="AY60" s="477"/>
      <c r="AZ60" s="194"/>
      <c r="BA60" s="194"/>
      <c r="BB60" s="194"/>
      <c r="BC60" s="194"/>
      <c r="BD60" s="194"/>
      <c r="BE60" s="203"/>
      <c r="BF60" s="194"/>
      <c r="BG60" s="194"/>
      <c r="BH60" s="203"/>
      <c r="BI60" s="194"/>
      <c r="BJ60" s="194"/>
      <c r="BK60" s="203"/>
      <c r="BL60" s="194"/>
      <c r="BM60" s="194"/>
      <c r="BN60" s="203"/>
      <c r="BO60" s="188">
        <v>108</v>
      </c>
      <c r="BP60" s="188">
        <v>64</v>
      </c>
      <c r="BQ60" s="188">
        <v>3</v>
      </c>
      <c r="BR60" s="188">
        <v>118</v>
      </c>
      <c r="BS60" s="188">
        <v>78</v>
      </c>
      <c r="BT60" s="188">
        <v>3</v>
      </c>
      <c r="BU60" s="188"/>
      <c r="BV60" s="188"/>
      <c r="BW60" s="188"/>
      <c r="BX60" s="188"/>
      <c r="BY60" s="188"/>
      <c r="BZ60" s="188"/>
      <c r="CA60" s="494">
        <f t="shared" ref="CA60:CA61" si="114">BE60+BH60+BK60+BN60+BQ60+BT60+BW60+BZ60</f>
        <v>6</v>
      </c>
      <c r="CB60" s="512"/>
      <c r="CC60" s="500"/>
      <c r="CD60" s="500"/>
      <c r="CE60" s="500"/>
      <c r="CF60" s="500"/>
      <c r="CI60" s="94">
        <f t="shared" ref="CI60:CI61" si="115">BC60+BF60+BI60+BL60+BO60+BR60+BU60+BX60</f>
        <v>226</v>
      </c>
      <c r="CJ60" s="93" t="str">
        <f t="shared" ref="CJ60:CJ61" si="116">IF(AN60=CI60,"ОК","Ошибка")</f>
        <v>ОК</v>
      </c>
      <c r="CK60" s="94">
        <f t="shared" ref="CK60:CK61" si="117">BD60+BG60+BJ60+BM60+BP60+BS60+BV60+BY60</f>
        <v>142</v>
      </c>
      <c r="CL60" s="94">
        <f t="shared" ref="CL60:CL61" si="118">AR60+AT60+AV60+AX60</f>
        <v>142</v>
      </c>
      <c r="CM60" s="93" t="str">
        <f t="shared" ref="CM60:CM61" si="119">IF(CK60=CL60,"ОК","Ошибка")</f>
        <v>ОК</v>
      </c>
      <c r="CN60" s="31">
        <f t="shared" ref="CN60:CN61" si="120">AN60/AP60</f>
        <v>1.591549295774648</v>
      </c>
      <c r="CO60" s="359" t="e">
        <f t="shared" ref="CO60:CO61" si="121">BC60/BD60</f>
        <v>#DIV/0!</v>
      </c>
      <c r="CP60" s="216">
        <f t="shared" ref="CP60:CP61" si="122">BE60</f>
        <v>0</v>
      </c>
      <c r="CQ60" s="270">
        <f t="shared" ref="CQ60:CQ61" si="123">BC60/40</f>
        <v>0</v>
      </c>
      <c r="CR60" s="359" t="e">
        <f t="shared" ref="CR60:CR61" si="124">BF60/BG60</f>
        <v>#DIV/0!</v>
      </c>
      <c r="CS60" s="291">
        <f t="shared" ref="CS60:CS61" si="125">BH60</f>
        <v>0</v>
      </c>
      <c r="CT60" s="270">
        <f t="shared" ref="CT60:CT61" si="126">BF60/40</f>
        <v>0</v>
      </c>
      <c r="CU60" s="359" t="e">
        <f t="shared" ref="CU60:CU61" si="127">BI60/BJ60</f>
        <v>#DIV/0!</v>
      </c>
      <c r="CV60" s="216">
        <f t="shared" ref="CV60:CV61" si="128">BK60</f>
        <v>0</v>
      </c>
      <c r="CW60" s="270">
        <f t="shared" ref="CW60:CW61" si="129">BI60/40</f>
        <v>0</v>
      </c>
      <c r="CX60" s="359" t="e">
        <f t="shared" ref="CX60:CX61" si="130">BL60/BM60</f>
        <v>#DIV/0!</v>
      </c>
      <c r="CY60" s="216">
        <f t="shared" ref="CY60:CY61" si="131">BN60</f>
        <v>0</v>
      </c>
      <c r="CZ60" s="270">
        <f t="shared" ref="CZ60:CZ61" si="132">BL60/40</f>
        <v>0</v>
      </c>
      <c r="DA60" s="359">
        <f t="shared" ref="DA60:DA61" si="133">BO60/BP60</f>
        <v>1.6875</v>
      </c>
      <c r="DB60" s="216">
        <f t="shared" ref="DB60:DB61" si="134">BQ60</f>
        <v>3</v>
      </c>
      <c r="DC60" s="270">
        <f t="shared" ref="DC60:DC61" si="135">BO60/40</f>
        <v>2.7</v>
      </c>
      <c r="DD60" s="359">
        <f t="shared" ref="DD60:DD61" si="136">BR60/BS60</f>
        <v>1.5128205128205128</v>
      </c>
      <c r="DE60" s="216">
        <f t="shared" ref="DE60:DE61" si="137">BT60</f>
        <v>3</v>
      </c>
      <c r="DF60" s="270">
        <f t="shared" ref="DF60:DF61" si="138">BR60/40</f>
        <v>2.95</v>
      </c>
      <c r="DG60" s="359" t="e">
        <f t="shared" ref="DG60:DG61" si="139">BU60/BV60</f>
        <v>#DIV/0!</v>
      </c>
      <c r="DH60" s="216">
        <f t="shared" ref="DH60:DH61" si="140">BW60</f>
        <v>0</v>
      </c>
      <c r="DI60" s="270">
        <f t="shared" ref="DI60:DI61" si="141">BU60/40</f>
        <v>0</v>
      </c>
      <c r="DJ60" s="359" t="e">
        <f t="shared" ref="DJ60:DJ61" si="142">BX60/BY60</f>
        <v>#DIV/0!</v>
      </c>
      <c r="DK60" s="216">
        <f t="shared" ref="DK60:DK61" si="143">BZ60</f>
        <v>0</v>
      </c>
      <c r="DL60" s="270">
        <f t="shared" ref="DL60:DL61" si="144">BX60/40</f>
        <v>0</v>
      </c>
      <c r="DN60" s="336">
        <f t="shared" ref="DN60:DN64" si="145">AN60/36</f>
        <v>6.2777777777777777</v>
      </c>
      <c r="DO60" s="336">
        <f t="shared" ref="DO60:DO64" si="146">AN60/40</f>
        <v>5.65</v>
      </c>
    </row>
    <row r="61" spans="1:147" s="93" customFormat="1" ht="56.1" customHeight="1">
      <c r="A61" s="77" t="s">
        <v>144</v>
      </c>
      <c r="B61" s="482" t="s">
        <v>143</v>
      </c>
      <c r="C61" s="482"/>
      <c r="D61" s="482"/>
      <c r="E61" s="482"/>
      <c r="F61" s="482"/>
      <c r="G61" s="482"/>
      <c r="H61" s="482"/>
      <c r="I61" s="482"/>
      <c r="J61" s="482"/>
      <c r="K61" s="482"/>
      <c r="L61" s="482"/>
      <c r="M61" s="482"/>
      <c r="N61" s="482"/>
      <c r="O61" s="482"/>
      <c r="P61" s="482"/>
      <c r="Q61" s="482"/>
      <c r="R61" s="482"/>
      <c r="S61" s="482"/>
      <c r="T61" s="477">
        <v>6</v>
      </c>
      <c r="U61" s="477"/>
      <c r="V61" s="188"/>
      <c r="W61" s="188"/>
      <c r="X61" s="188"/>
      <c r="Y61" s="188"/>
      <c r="Z61" s="188"/>
      <c r="AA61" s="123">
        <v>1</v>
      </c>
      <c r="AB61" s="188"/>
      <c r="AC61" s="126"/>
      <c r="AD61" s="124"/>
      <c r="AE61" s="196"/>
      <c r="AF61" s="188"/>
      <c r="AG61" s="188"/>
      <c r="AH61" s="123">
        <v>1</v>
      </c>
      <c r="AI61" s="123"/>
      <c r="AJ61" s="188"/>
      <c r="AK61" s="188"/>
      <c r="AL61" s="477">
        <v>5</v>
      </c>
      <c r="AM61" s="477"/>
      <c r="AN61" s="477">
        <v>210</v>
      </c>
      <c r="AO61" s="477"/>
      <c r="AP61" s="477">
        <v>136</v>
      </c>
      <c r="AQ61" s="477"/>
      <c r="AR61" s="477">
        <v>64</v>
      </c>
      <c r="AS61" s="477"/>
      <c r="AT61" s="477">
        <v>12</v>
      </c>
      <c r="AU61" s="477"/>
      <c r="AV61" s="477">
        <v>34</v>
      </c>
      <c r="AW61" s="477"/>
      <c r="AX61" s="477">
        <v>26</v>
      </c>
      <c r="AY61" s="477"/>
      <c r="AZ61" s="194"/>
      <c r="BA61" s="194"/>
      <c r="BB61" s="194"/>
      <c r="BC61" s="194"/>
      <c r="BD61" s="194"/>
      <c r="BE61" s="203"/>
      <c r="BF61" s="194"/>
      <c r="BG61" s="194"/>
      <c r="BH61" s="203"/>
      <c r="BI61" s="194"/>
      <c r="BJ61" s="194"/>
      <c r="BK61" s="203"/>
      <c r="BL61" s="194"/>
      <c r="BM61" s="194"/>
      <c r="BN61" s="203"/>
      <c r="BO61" s="188">
        <v>90</v>
      </c>
      <c r="BP61" s="188">
        <v>60</v>
      </c>
      <c r="BQ61" s="188">
        <v>2</v>
      </c>
      <c r="BR61" s="188">
        <v>120</v>
      </c>
      <c r="BS61" s="188">
        <v>76</v>
      </c>
      <c r="BT61" s="188">
        <v>3</v>
      </c>
      <c r="BU61" s="188"/>
      <c r="BV61" s="188"/>
      <c r="BW61" s="188"/>
      <c r="BX61" s="188"/>
      <c r="BY61" s="188"/>
      <c r="BZ61" s="188"/>
      <c r="CA61" s="494">
        <f t="shared" si="114"/>
        <v>5</v>
      </c>
      <c r="CB61" s="512"/>
      <c r="CC61" s="500"/>
      <c r="CD61" s="500"/>
      <c r="CE61" s="500"/>
      <c r="CF61" s="500"/>
      <c r="CI61" s="94">
        <f t="shared" si="115"/>
        <v>210</v>
      </c>
      <c r="CJ61" s="93" t="str">
        <f t="shared" si="116"/>
        <v>ОК</v>
      </c>
      <c r="CK61" s="94">
        <f t="shared" si="117"/>
        <v>136</v>
      </c>
      <c r="CL61" s="94">
        <f t="shared" si="118"/>
        <v>136</v>
      </c>
      <c r="CM61" s="93" t="str">
        <f t="shared" si="119"/>
        <v>ОК</v>
      </c>
      <c r="CN61" s="31">
        <f t="shared" si="120"/>
        <v>1.5441176470588236</v>
      </c>
      <c r="CO61" s="359" t="e">
        <f t="shared" si="121"/>
        <v>#DIV/0!</v>
      </c>
      <c r="CP61" s="216">
        <f t="shared" si="122"/>
        <v>0</v>
      </c>
      <c r="CQ61" s="270">
        <f t="shared" si="123"/>
        <v>0</v>
      </c>
      <c r="CR61" s="359" t="e">
        <f t="shared" si="124"/>
        <v>#DIV/0!</v>
      </c>
      <c r="CS61" s="291">
        <f t="shared" si="125"/>
        <v>0</v>
      </c>
      <c r="CT61" s="270">
        <f t="shared" si="126"/>
        <v>0</v>
      </c>
      <c r="CU61" s="359" t="e">
        <f t="shared" si="127"/>
        <v>#DIV/0!</v>
      </c>
      <c r="CV61" s="216">
        <f t="shared" si="128"/>
        <v>0</v>
      </c>
      <c r="CW61" s="270">
        <f t="shared" si="129"/>
        <v>0</v>
      </c>
      <c r="CX61" s="359" t="e">
        <f t="shared" si="130"/>
        <v>#DIV/0!</v>
      </c>
      <c r="CY61" s="216">
        <f t="shared" si="131"/>
        <v>0</v>
      </c>
      <c r="CZ61" s="270">
        <f t="shared" si="132"/>
        <v>0</v>
      </c>
      <c r="DA61" s="359">
        <f t="shared" si="133"/>
        <v>1.5</v>
      </c>
      <c r="DB61" s="216">
        <f t="shared" si="134"/>
        <v>2</v>
      </c>
      <c r="DC61" s="270">
        <f t="shared" si="135"/>
        <v>2.25</v>
      </c>
      <c r="DD61" s="359">
        <f t="shared" si="136"/>
        <v>1.5789473684210527</v>
      </c>
      <c r="DE61" s="216">
        <f t="shared" si="137"/>
        <v>3</v>
      </c>
      <c r="DF61" s="270">
        <f t="shared" si="138"/>
        <v>3</v>
      </c>
      <c r="DG61" s="359" t="e">
        <f t="shared" si="139"/>
        <v>#DIV/0!</v>
      </c>
      <c r="DH61" s="216">
        <f t="shared" si="140"/>
        <v>0</v>
      </c>
      <c r="DI61" s="270">
        <f t="shared" si="141"/>
        <v>0</v>
      </c>
      <c r="DJ61" s="359" t="e">
        <f t="shared" si="142"/>
        <v>#DIV/0!</v>
      </c>
      <c r="DK61" s="216">
        <f t="shared" si="143"/>
        <v>0</v>
      </c>
      <c r="DL61" s="270">
        <f t="shared" si="144"/>
        <v>0</v>
      </c>
      <c r="DN61" s="336">
        <f t="shared" si="145"/>
        <v>5.833333333333333</v>
      </c>
      <c r="DO61" s="336">
        <f t="shared" si="146"/>
        <v>5.25</v>
      </c>
    </row>
    <row r="62" spans="1:147" s="93" customFormat="1" ht="56.1" customHeight="1">
      <c r="A62" s="77" t="s">
        <v>184</v>
      </c>
      <c r="B62" s="482" t="s">
        <v>141</v>
      </c>
      <c r="C62" s="482"/>
      <c r="D62" s="482"/>
      <c r="E62" s="482"/>
      <c r="F62" s="482"/>
      <c r="G62" s="482"/>
      <c r="H62" s="482"/>
      <c r="I62" s="482"/>
      <c r="J62" s="482"/>
      <c r="K62" s="482"/>
      <c r="L62" s="482"/>
      <c r="M62" s="482"/>
      <c r="N62" s="482"/>
      <c r="O62" s="482"/>
      <c r="P62" s="482"/>
      <c r="Q62" s="482"/>
      <c r="R62" s="482"/>
      <c r="S62" s="482"/>
      <c r="T62" s="477" t="s">
        <v>188</v>
      </c>
      <c r="U62" s="477"/>
      <c r="V62" s="188"/>
      <c r="W62" s="188"/>
      <c r="X62" s="188"/>
      <c r="Y62" s="188"/>
      <c r="Z62" s="123">
        <v>1</v>
      </c>
      <c r="AA62" s="188"/>
      <c r="AB62" s="123">
        <v>1</v>
      </c>
      <c r="AC62" s="195"/>
      <c r="AD62" s="188"/>
      <c r="AE62" s="196"/>
      <c r="AF62" s="188"/>
      <c r="AG62" s="188"/>
      <c r="AH62" s="123"/>
      <c r="AI62" s="123">
        <v>1</v>
      </c>
      <c r="AJ62" s="188"/>
      <c r="AK62" s="188"/>
      <c r="AL62" s="477">
        <v>6</v>
      </c>
      <c r="AM62" s="477"/>
      <c r="AN62" s="477">
        <v>298</v>
      </c>
      <c r="AO62" s="477"/>
      <c r="AP62" s="477">
        <v>194</v>
      </c>
      <c r="AQ62" s="477"/>
      <c r="AR62" s="477">
        <v>80</v>
      </c>
      <c r="AS62" s="477"/>
      <c r="AT62" s="477">
        <v>4</v>
      </c>
      <c r="AU62" s="477"/>
      <c r="AV62" s="477">
        <v>76</v>
      </c>
      <c r="AW62" s="477"/>
      <c r="AX62" s="477">
        <v>34</v>
      </c>
      <c r="AY62" s="477"/>
      <c r="AZ62" s="194"/>
      <c r="BA62" s="194"/>
      <c r="BB62" s="194"/>
      <c r="BC62" s="194"/>
      <c r="BD62" s="194"/>
      <c r="BE62" s="203"/>
      <c r="BF62" s="194"/>
      <c r="BG62" s="194"/>
      <c r="BH62" s="203"/>
      <c r="BI62" s="194"/>
      <c r="BJ62" s="194"/>
      <c r="BK62" s="203"/>
      <c r="BL62" s="194"/>
      <c r="BM62" s="194"/>
      <c r="BN62" s="203"/>
      <c r="BO62" s="188">
        <v>148</v>
      </c>
      <c r="BP62" s="188">
        <v>98</v>
      </c>
      <c r="BQ62" s="188">
        <v>4</v>
      </c>
      <c r="BR62" s="314">
        <v>100</v>
      </c>
      <c r="BS62" s="314">
        <v>68</v>
      </c>
      <c r="BT62" s="314">
        <v>2</v>
      </c>
      <c r="BU62" s="188">
        <v>50</v>
      </c>
      <c r="BV62" s="188">
        <v>28</v>
      </c>
      <c r="BW62" s="188">
        <v>2</v>
      </c>
      <c r="BX62" s="188"/>
      <c r="BY62" s="188"/>
      <c r="BZ62" s="188"/>
      <c r="CA62" s="494">
        <f t="shared" ref="CA62:CA64" si="147">BE62+BH62+BK62+BN62+BQ62+BT62+BW62+BZ62</f>
        <v>8</v>
      </c>
      <c r="CB62" s="512"/>
      <c r="CC62" s="500"/>
      <c r="CD62" s="500"/>
      <c r="CE62" s="500"/>
      <c r="CF62" s="500"/>
      <c r="CI62" s="94">
        <f t="shared" si="44"/>
        <v>298</v>
      </c>
      <c r="CJ62" s="93" t="str">
        <f t="shared" si="31"/>
        <v>ОК</v>
      </c>
      <c r="CK62" s="94">
        <f t="shared" si="45"/>
        <v>194</v>
      </c>
      <c r="CL62" s="94">
        <f t="shared" si="32"/>
        <v>194</v>
      </c>
      <c r="CM62" s="93" t="str">
        <f t="shared" si="46"/>
        <v>ОК</v>
      </c>
      <c r="CN62" s="31">
        <f t="shared" si="105"/>
        <v>1.5360824742268042</v>
      </c>
      <c r="CO62" s="359" t="e">
        <f t="shared" si="33"/>
        <v>#DIV/0!</v>
      </c>
      <c r="CP62" s="216">
        <f t="shared" si="48"/>
        <v>0</v>
      </c>
      <c r="CQ62" s="270">
        <f t="shared" si="49"/>
        <v>0</v>
      </c>
      <c r="CR62" s="359" t="e">
        <f t="shared" si="50"/>
        <v>#DIV/0!</v>
      </c>
      <c r="CS62" s="291">
        <f t="shared" si="51"/>
        <v>0</v>
      </c>
      <c r="CT62" s="270">
        <f t="shared" si="34"/>
        <v>0</v>
      </c>
      <c r="CU62" s="359" t="e">
        <f t="shared" si="52"/>
        <v>#DIV/0!</v>
      </c>
      <c r="CV62" s="216">
        <f t="shared" si="53"/>
        <v>0</v>
      </c>
      <c r="CW62" s="270">
        <f t="shared" si="35"/>
        <v>0</v>
      </c>
      <c r="CX62" s="359" t="e">
        <f t="shared" si="54"/>
        <v>#DIV/0!</v>
      </c>
      <c r="CY62" s="216">
        <f t="shared" si="55"/>
        <v>0</v>
      </c>
      <c r="CZ62" s="270">
        <f t="shared" si="36"/>
        <v>0</v>
      </c>
      <c r="DA62" s="359">
        <f>BO62/BP62</f>
        <v>1.510204081632653</v>
      </c>
      <c r="DB62" s="216">
        <f t="shared" si="56"/>
        <v>4</v>
      </c>
      <c r="DC62" s="270">
        <f t="shared" si="38"/>
        <v>3.7</v>
      </c>
      <c r="DD62" s="359">
        <f>BR62/BS62</f>
        <v>1.4705882352941178</v>
      </c>
      <c r="DE62" s="216">
        <f t="shared" si="58"/>
        <v>2</v>
      </c>
      <c r="DF62" s="270">
        <f t="shared" si="39"/>
        <v>2.5</v>
      </c>
      <c r="DG62" s="359">
        <f>BU62/BV62</f>
        <v>1.7857142857142858</v>
      </c>
      <c r="DH62" s="216">
        <f t="shared" si="60"/>
        <v>2</v>
      </c>
      <c r="DI62" s="270">
        <f t="shared" si="40"/>
        <v>1.25</v>
      </c>
      <c r="DJ62" s="359" t="e">
        <f t="shared" si="61"/>
        <v>#DIV/0!</v>
      </c>
      <c r="DK62" s="216">
        <f t="shared" si="62"/>
        <v>0</v>
      </c>
      <c r="DL62" s="270">
        <f t="shared" si="41"/>
        <v>0</v>
      </c>
      <c r="DN62" s="336">
        <f t="shared" si="145"/>
        <v>8.2777777777777786</v>
      </c>
      <c r="DO62" s="336">
        <f t="shared" si="146"/>
        <v>7.45</v>
      </c>
    </row>
    <row r="63" spans="1:147" s="26" customFormat="1" ht="56.1" customHeight="1">
      <c r="A63" s="77" t="s">
        <v>264</v>
      </c>
      <c r="B63" s="482" t="s">
        <v>199</v>
      </c>
      <c r="C63" s="482"/>
      <c r="D63" s="482"/>
      <c r="E63" s="482"/>
      <c r="F63" s="482"/>
      <c r="G63" s="482"/>
      <c r="H63" s="482"/>
      <c r="I63" s="482"/>
      <c r="J63" s="482"/>
      <c r="K63" s="482"/>
      <c r="L63" s="482"/>
      <c r="M63" s="482"/>
      <c r="N63" s="482"/>
      <c r="O63" s="482"/>
      <c r="P63" s="482"/>
      <c r="Q63" s="482"/>
      <c r="R63" s="482"/>
      <c r="S63" s="482"/>
      <c r="T63" s="477">
        <v>8</v>
      </c>
      <c r="U63" s="477"/>
      <c r="V63" s="188"/>
      <c r="W63" s="188"/>
      <c r="X63" s="188"/>
      <c r="Y63" s="188"/>
      <c r="Z63" s="188"/>
      <c r="AA63" s="188"/>
      <c r="AB63" s="188"/>
      <c r="AC63" s="128">
        <v>1</v>
      </c>
      <c r="AD63" s="188"/>
      <c r="AE63" s="196"/>
      <c r="AF63" s="188"/>
      <c r="AG63" s="188"/>
      <c r="AH63" s="188"/>
      <c r="AI63" s="188"/>
      <c r="AJ63" s="123">
        <v>1</v>
      </c>
      <c r="AK63" s="188"/>
      <c r="AL63" s="477" t="s">
        <v>168</v>
      </c>
      <c r="AM63" s="477"/>
      <c r="AN63" s="477">
        <v>124</v>
      </c>
      <c r="AO63" s="477"/>
      <c r="AP63" s="477">
        <v>62</v>
      </c>
      <c r="AQ63" s="477"/>
      <c r="AR63" s="477">
        <v>12</v>
      </c>
      <c r="AS63" s="477"/>
      <c r="AT63" s="477"/>
      <c r="AU63" s="477"/>
      <c r="AV63" s="477">
        <v>50</v>
      </c>
      <c r="AW63" s="477"/>
      <c r="AX63" s="477"/>
      <c r="AY63" s="477"/>
      <c r="AZ63" s="194"/>
      <c r="BA63" s="194"/>
      <c r="BB63" s="90"/>
      <c r="BC63" s="194"/>
      <c r="BD63" s="194"/>
      <c r="BE63" s="203"/>
      <c r="BF63" s="194"/>
      <c r="BG63" s="194"/>
      <c r="BH63" s="203"/>
      <c r="BI63" s="194"/>
      <c r="BJ63" s="194"/>
      <c r="BK63" s="203"/>
      <c r="BL63" s="194"/>
      <c r="BM63" s="194"/>
      <c r="BN63" s="203"/>
      <c r="BO63" s="188"/>
      <c r="BP63" s="188"/>
      <c r="BQ63" s="188"/>
      <c r="BR63" s="188"/>
      <c r="BS63" s="188"/>
      <c r="BT63" s="188"/>
      <c r="BU63" s="188">
        <v>52</v>
      </c>
      <c r="BV63" s="188">
        <v>26</v>
      </c>
      <c r="BW63" s="188">
        <v>2</v>
      </c>
      <c r="BX63" s="188">
        <v>72</v>
      </c>
      <c r="BY63" s="188">
        <v>36</v>
      </c>
      <c r="BZ63" s="188">
        <v>2</v>
      </c>
      <c r="CA63" s="494">
        <f t="shared" si="147"/>
        <v>4</v>
      </c>
      <c r="CB63" s="512"/>
      <c r="CC63" s="559"/>
      <c r="CD63" s="560"/>
      <c r="CE63" s="560"/>
      <c r="CF63" s="561"/>
      <c r="CG63" s="93"/>
      <c r="CH63" s="93"/>
      <c r="CI63" s="94">
        <f>BC63+BF63+BI63+BL63+BO63+BR63+BU63+BX63</f>
        <v>124</v>
      </c>
      <c r="CJ63" s="93" t="str">
        <f t="shared" si="31"/>
        <v>ОК</v>
      </c>
      <c r="CK63" s="94">
        <f>BD63+BG63+BJ63+BM63+BP63+BS63+BV63+BY63</f>
        <v>62</v>
      </c>
      <c r="CL63" s="94">
        <f>AR63+AT63+AV63+AX63</f>
        <v>62</v>
      </c>
      <c r="CM63" s="93" t="str">
        <f t="shared" ref="CM63" si="148">IF(CK63=CL63,"ОК","Ошибка")</f>
        <v>ОК</v>
      </c>
      <c r="CN63" s="31">
        <f t="shared" ref="CN63" si="149">AN63/AP63</f>
        <v>2</v>
      </c>
      <c r="CO63" s="359" t="e">
        <f t="shared" ref="CO63" si="150">BC63/BD63</f>
        <v>#DIV/0!</v>
      </c>
      <c r="CP63" s="216">
        <f t="shared" ref="CP63" si="151">BE63</f>
        <v>0</v>
      </c>
      <c r="CQ63" s="270">
        <f t="shared" ref="CQ63" si="152">BC63/40</f>
        <v>0</v>
      </c>
      <c r="CR63" s="359" t="e">
        <f t="shared" ref="CR63" si="153">BF63/BG63</f>
        <v>#DIV/0!</v>
      </c>
      <c r="CS63" s="291">
        <f t="shared" ref="CS63" si="154">BH63</f>
        <v>0</v>
      </c>
      <c r="CT63" s="270">
        <f t="shared" ref="CT63" si="155">BF63/40</f>
        <v>0</v>
      </c>
      <c r="CU63" s="359" t="e">
        <f t="shared" ref="CU63" si="156">BI63/BJ63</f>
        <v>#DIV/0!</v>
      </c>
      <c r="CV63" s="216">
        <f t="shared" ref="CV63" si="157">BK63</f>
        <v>0</v>
      </c>
      <c r="CW63" s="270">
        <f t="shared" ref="CW63" si="158">BI63/40</f>
        <v>0</v>
      </c>
      <c r="CX63" s="359" t="e">
        <f t="shared" ref="CX63" si="159">BL63/BM63</f>
        <v>#DIV/0!</v>
      </c>
      <c r="CY63" s="216">
        <f t="shared" ref="CY63" si="160">BN63</f>
        <v>0</v>
      </c>
      <c r="CZ63" s="270">
        <f t="shared" ref="CZ63" si="161">BL63/40</f>
        <v>0</v>
      </c>
      <c r="DA63" s="359" t="e">
        <f t="shared" ref="DA63" si="162">BO63/BP63</f>
        <v>#DIV/0!</v>
      </c>
      <c r="DB63" s="216">
        <f t="shared" ref="DB63" si="163">BQ63</f>
        <v>0</v>
      </c>
      <c r="DC63" s="270">
        <f t="shared" ref="DC63" si="164">BO63/40</f>
        <v>0</v>
      </c>
      <c r="DD63" s="359" t="e">
        <f t="shared" ref="DD63" si="165">BR63/BS63</f>
        <v>#DIV/0!</v>
      </c>
      <c r="DE63" s="216">
        <f t="shared" ref="DE63" si="166">BT63</f>
        <v>0</v>
      </c>
      <c r="DF63" s="270">
        <f t="shared" ref="DF63" si="167">BR63/40</f>
        <v>0</v>
      </c>
      <c r="DG63" s="359">
        <f t="shared" ref="DG63" si="168">BU63/BV63</f>
        <v>2</v>
      </c>
      <c r="DH63" s="216">
        <f t="shared" ref="DH63" si="169">BW63</f>
        <v>2</v>
      </c>
      <c r="DI63" s="270">
        <f t="shared" ref="DI63" si="170">BU63/40</f>
        <v>1.3</v>
      </c>
      <c r="DJ63" s="359">
        <f t="shared" ref="DJ63" si="171">BX63/BY63</f>
        <v>2</v>
      </c>
      <c r="DK63" s="216">
        <f t="shared" ref="DK63" si="172">BZ63</f>
        <v>2</v>
      </c>
      <c r="DL63" s="270">
        <f t="shared" ref="DL63" si="173">BX63/40</f>
        <v>1.8</v>
      </c>
      <c r="DM63" s="93"/>
      <c r="DN63" s="336">
        <f t="shared" si="145"/>
        <v>3.4444444444444446</v>
      </c>
      <c r="DO63" s="336">
        <f t="shared" si="146"/>
        <v>3.1</v>
      </c>
      <c r="DP63" s="93"/>
      <c r="DQ63" s="93"/>
      <c r="DR63" s="93"/>
      <c r="DS63" s="93"/>
      <c r="DT63" s="93"/>
      <c r="DU63" s="93"/>
      <c r="DV63" s="93"/>
      <c r="DW63" s="93"/>
      <c r="DX63" s="93"/>
      <c r="DY63" s="93"/>
      <c r="DZ63" s="93"/>
      <c r="EA63" s="93"/>
      <c r="EB63" s="93"/>
      <c r="EC63" s="93"/>
      <c r="ED63" s="93"/>
      <c r="EE63" s="93"/>
      <c r="EF63" s="93"/>
      <c r="EG63" s="93"/>
      <c r="EH63" s="93"/>
      <c r="EI63" s="93"/>
      <c r="EJ63" s="93"/>
      <c r="EK63" s="93"/>
      <c r="EL63" s="93"/>
      <c r="EM63" s="93"/>
      <c r="EN63" s="93"/>
      <c r="EO63" s="93"/>
      <c r="EP63" s="93"/>
      <c r="EQ63" s="93"/>
    </row>
    <row r="64" spans="1:147" s="93" customFormat="1" ht="56.1" customHeight="1" thickBot="1">
      <c r="A64" s="77"/>
      <c r="B64" s="482" t="s">
        <v>304</v>
      </c>
      <c r="C64" s="482"/>
      <c r="D64" s="482"/>
      <c r="E64" s="482"/>
      <c r="F64" s="482"/>
      <c r="G64" s="482"/>
      <c r="H64" s="482"/>
      <c r="I64" s="482"/>
      <c r="J64" s="482"/>
      <c r="K64" s="482"/>
      <c r="L64" s="482"/>
      <c r="M64" s="482"/>
      <c r="N64" s="482"/>
      <c r="O64" s="482"/>
      <c r="P64" s="482"/>
      <c r="Q64" s="482"/>
      <c r="R64" s="482"/>
      <c r="S64" s="482"/>
      <c r="T64" s="477"/>
      <c r="U64" s="477"/>
      <c r="V64" s="188"/>
      <c r="W64" s="188"/>
      <c r="X64" s="188"/>
      <c r="Y64" s="188"/>
      <c r="Z64" s="188"/>
      <c r="AA64" s="188"/>
      <c r="AB64" s="188"/>
      <c r="AC64" s="195"/>
      <c r="AD64" s="188"/>
      <c r="AE64" s="196"/>
      <c r="AF64" s="188"/>
      <c r="AG64" s="188"/>
      <c r="AH64" s="188"/>
      <c r="AI64" s="188"/>
      <c r="AJ64" s="188"/>
      <c r="AK64" s="188"/>
      <c r="AL64" s="477"/>
      <c r="AM64" s="477"/>
      <c r="AN64" s="477">
        <v>40</v>
      </c>
      <c r="AO64" s="477"/>
      <c r="AP64" s="477"/>
      <c r="AQ64" s="477"/>
      <c r="AR64" s="477"/>
      <c r="AS64" s="477"/>
      <c r="AT64" s="477"/>
      <c r="AU64" s="477"/>
      <c r="AV64" s="477"/>
      <c r="AW64" s="477"/>
      <c r="AX64" s="477"/>
      <c r="AY64" s="477"/>
      <c r="AZ64" s="194"/>
      <c r="BA64" s="194"/>
      <c r="BB64" s="194"/>
      <c r="BC64" s="194"/>
      <c r="BD64" s="194"/>
      <c r="BE64" s="203"/>
      <c r="BF64" s="194"/>
      <c r="BG64" s="194"/>
      <c r="BH64" s="203"/>
      <c r="BI64" s="194"/>
      <c r="BJ64" s="194"/>
      <c r="BK64" s="203"/>
      <c r="BL64" s="194"/>
      <c r="BM64" s="194"/>
      <c r="BN64" s="203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>
        <v>40</v>
      </c>
      <c r="BY64" s="188"/>
      <c r="BZ64" s="188">
        <v>1</v>
      </c>
      <c r="CA64" s="494">
        <f t="shared" si="147"/>
        <v>1</v>
      </c>
      <c r="CB64" s="512"/>
      <c r="CC64" s="500"/>
      <c r="CD64" s="500"/>
      <c r="CE64" s="500"/>
      <c r="CF64" s="500"/>
      <c r="CI64" s="94">
        <f t="shared" si="44"/>
        <v>40</v>
      </c>
      <c r="CJ64" s="93" t="str">
        <f t="shared" si="31"/>
        <v>ОК</v>
      </c>
      <c r="CK64" s="94">
        <f t="shared" si="45"/>
        <v>0</v>
      </c>
      <c r="CL64" s="94">
        <f t="shared" si="32"/>
        <v>0</v>
      </c>
      <c r="CM64" s="93" t="str">
        <f t="shared" si="46"/>
        <v>ОК</v>
      </c>
      <c r="CN64" s="31" t="e">
        <f t="shared" si="105"/>
        <v>#DIV/0!</v>
      </c>
      <c r="CO64" s="359" t="e">
        <f t="shared" si="33"/>
        <v>#DIV/0!</v>
      </c>
      <c r="CP64" s="216">
        <f t="shared" si="48"/>
        <v>0</v>
      </c>
      <c r="CQ64" s="270">
        <f t="shared" si="49"/>
        <v>0</v>
      </c>
      <c r="CR64" s="359" t="e">
        <f t="shared" si="50"/>
        <v>#DIV/0!</v>
      </c>
      <c r="CS64" s="291">
        <f t="shared" si="51"/>
        <v>0</v>
      </c>
      <c r="CT64" s="270">
        <f t="shared" si="34"/>
        <v>0</v>
      </c>
      <c r="CU64" s="359" t="e">
        <f t="shared" si="52"/>
        <v>#DIV/0!</v>
      </c>
      <c r="CV64" s="216">
        <f t="shared" si="53"/>
        <v>0</v>
      </c>
      <c r="CW64" s="270">
        <f t="shared" si="35"/>
        <v>0</v>
      </c>
      <c r="CX64" s="359" t="e">
        <f t="shared" si="54"/>
        <v>#DIV/0!</v>
      </c>
      <c r="CY64" s="216">
        <f t="shared" si="55"/>
        <v>0</v>
      </c>
      <c r="CZ64" s="270">
        <f t="shared" si="36"/>
        <v>0</v>
      </c>
      <c r="DA64" s="359" t="e">
        <f t="shared" si="37"/>
        <v>#DIV/0!</v>
      </c>
      <c r="DB64" s="216">
        <f t="shared" si="56"/>
        <v>0</v>
      </c>
      <c r="DC64" s="270">
        <f t="shared" si="38"/>
        <v>0</v>
      </c>
      <c r="DD64" s="359" t="e">
        <f t="shared" si="57"/>
        <v>#DIV/0!</v>
      </c>
      <c r="DE64" s="216">
        <f t="shared" si="58"/>
        <v>0</v>
      </c>
      <c r="DF64" s="270">
        <f t="shared" si="39"/>
        <v>0</v>
      </c>
      <c r="DG64" s="359" t="e">
        <f t="shared" si="59"/>
        <v>#DIV/0!</v>
      </c>
      <c r="DH64" s="216">
        <f t="shared" si="60"/>
        <v>0</v>
      </c>
      <c r="DI64" s="270">
        <f t="shared" si="40"/>
        <v>0</v>
      </c>
      <c r="DJ64" s="359" t="e">
        <f t="shared" si="61"/>
        <v>#DIV/0!</v>
      </c>
      <c r="DK64" s="216">
        <f t="shared" si="62"/>
        <v>1</v>
      </c>
      <c r="DL64" s="270">
        <f t="shared" si="41"/>
        <v>1</v>
      </c>
      <c r="DN64" s="336">
        <f t="shared" si="145"/>
        <v>1.1111111111111112</v>
      </c>
      <c r="DO64" s="336">
        <f t="shared" si="146"/>
        <v>1</v>
      </c>
    </row>
    <row r="65" spans="1:119" s="215" customFormat="1" ht="57.95" customHeight="1" thickBot="1">
      <c r="A65" s="238" t="s">
        <v>247</v>
      </c>
      <c r="B65" s="527" t="s">
        <v>259</v>
      </c>
      <c r="C65" s="527"/>
      <c r="D65" s="527"/>
      <c r="E65" s="527"/>
      <c r="F65" s="527"/>
      <c r="G65" s="527"/>
      <c r="H65" s="527"/>
      <c r="I65" s="527"/>
      <c r="J65" s="527"/>
      <c r="K65" s="527"/>
      <c r="L65" s="527"/>
      <c r="M65" s="527"/>
      <c r="N65" s="527"/>
      <c r="O65" s="527"/>
      <c r="P65" s="527"/>
      <c r="Q65" s="527"/>
      <c r="R65" s="527"/>
      <c r="S65" s="527"/>
      <c r="T65" s="505"/>
      <c r="U65" s="505"/>
      <c r="V65" s="239"/>
      <c r="W65" s="239"/>
      <c r="X65" s="239"/>
      <c r="Y65" s="239"/>
      <c r="Z65" s="239"/>
      <c r="AA65" s="239"/>
      <c r="AB65" s="239"/>
      <c r="AC65" s="245"/>
      <c r="AD65" s="239"/>
      <c r="AE65" s="241"/>
      <c r="AF65" s="239"/>
      <c r="AG65" s="239"/>
      <c r="AH65" s="239"/>
      <c r="AI65" s="239"/>
      <c r="AJ65" s="239"/>
      <c r="AK65" s="239"/>
      <c r="AL65" s="505"/>
      <c r="AM65" s="505"/>
      <c r="AN65" s="495">
        <f>SUM(AN66:AO68)</f>
        <v>560</v>
      </c>
      <c r="AO65" s="496"/>
      <c r="AP65" s="495">
        <f>SUM(AP66:AQ68)</f>
        <v>328</v>
      </c>
      <c r="AQ65" s="496"/>
      <c r="AR65" s="495">
        <f>SUM(AR66:AS68)</f>
        <v>158</v>
      </c>
      <c r="AS65" s="496"/>
      <c r="AT65" s="495">
        <f>SUM(AT66:AU68)</f>
        <v>14</v>
      </c>
      <c r="AU65" s="496"/>
      <c r="AV65" s="495">
        <f>SUM(AV66:AW68)</f>
        <v>106</v>
      </c>
      <c r="AW65" s="496"/>
      <c r="AX65" s="495">
        <f>SUM(AX66:AY68)</f>
        <v>50</v>
      </c>
      <c r="AY65" s="496"/>
      <c r="AZ65" s="239"/>
      <c r="BA65" s="239"/>
      <c r="BB65" s="242"/>
      <c r="BC65" s="239"/>
      <c r="BD65" s="239"/>
      <c r="BE65" s="243"/>
      <c r="BF65" s="239"/>
      <c r="BG65" s="239"/>
      <c r="BH65" s="243"/>
      <c r="BI65" s="239"/>
      <c r="BJ65" s="239"/>
      <c r="BK65" s="243"/>
      <c r="BL65" s="239"/>
      <c r="BM65" s="239"/>
      <c r="BN65" s="243"/>
      <c r="BO65" s="239"/>
      <c r="BP65" s="239"/>
      <c r="BQ65" s="243"/>
      <c r="BR65" s="239">
        <f>SUM(BR66:BR68)</f>
        <v>108</v>
      </c>
      <c r="BS65" s="239">
        <f>SUM(BS66:BS68)</f>
        <v>68</v>
      </c>
      <c r="BT65" s="243"/>
      <c r="BU65" s="239">
        <f>SUM(BU66:BU68)</f>
        <v>180</v>
      </c>
      <c r="BV65" s="239">
        <f>SUM(BV66:BV68)</f>
        <v>120</v>
      </c>
      <c r="BW65" s="243"/>
      <c r="BX65" s="239">
        <f>SUM(BX66:BX68)</f>
        <v>272</v>
      </c>
      <c r="BY65" s="239">
        <f>SUM(BY66:BY68)</f>
        <v>140</v>
      </c>
      <c r="BZ65" s="243"/>
      <c r="CA65" s="517"/>
      <c r="CB65" s="518"/>
      <c r="CC65" s="515"/>
      <c r="CD65" s="515"/>
      <c r="CE65" s="515"/>
      <c r="CF65" s="515"/>
      <c r="CI65" s="349">
        <f t="shared" si="44"/>
        <v>560</v>
      </c>
      <c r="CJ65" s="316" t="str">
        <f t="shared" si="31"/>
        <v>ОК</v>
      </c>
      <c r="CK65" s="350">
        <f t="shared" si="45"/>
        <v>328</v>
      </c>
      <c r="CL65" s="350">
        <f t="shared" si="32"/>
        <v>328</v>
      </c>
      <c r="CM65" s="316" t="str">
        <f t="shared" si="46"/>
        <v>ОК</v>
      </c>
      <c r="CN65" s="317">
        <f t="shared" si="105"/>
        <v>1.7073170731707317</v>
      </c>
      <c r="CO65" s="353" t="e">
        <f t="shared" si="33"/>
        <v>#DIV/0!</v>
      </c>
      <c r="CP65" s="318">
        <f t="shared" si="48"/>
        <v>0</v>
      </c>
      <c r="CQ65" s="319">
        <f t="shared" si="49"/>
        <v>0</v>
      </c>
      <c r="CR65" s="353" t="e">
        <f t="shared" si="50"/>
        <v>#DIV/0!</v>
      </c>
      <c r="CS65" s="320">
        <f t="shared" si="51"/>
        <v>0</v>
      </c>
      <c r="CT65" s="319">
        <f t="shared" si="34"/>
        <v>0</v>
      </c>
      <c r="CU65" s="353" t="e">
        <f t="shared" si="52"/>
        <v>#DIV/0!</v>
      </c>
      <c r="CV65" s="318">
        <f t="shared" si="53"/>
        <v>0</v>
      </c>
      <c r="CW65" s="319">
        <f t="shared" si="35"/>
        <v>0</v>
      </c>
      <c r="CX65" s="353" t="e">
        <f t="shared" si="54"/>
        <v>#DIV/0!</v>
      </c>
      <c r="CY65" s="318">
        <f t="shared" si="55"/>
        <v>0</v>
      </c>
      <c r="CZ65" s="319">
        <f t="shared" si="36"/>
        <v>0</v>
      </c>
      <c r="DA65" s="353" t="e">
        <f t="shared" si="37"/>
        <v>#DIV/0!</v>
      </c>
      <c r="DB65" s="318">
        <f t="shared" si="56"/>
        <v>0</v>
      </c>
      <c r="DC65" s="319">
        <f t="shared" si="38"/>
        <v>0</v>
      </c>
      <c r="DD65" s="353">
        <f t="shared" si="57"/>
        <v>1.588235294117647</v>
      </c>
      <c r="DE65" s="318">
        <f t="shared" si="58"/>
        <v>0</v>
      </c>
      <c r="DF65" s="319">
        <f t="shared" si="39"/>
        <v>2.7</v>
      </c>
      <c r="DG65" s="353">
        <f t="shared" si="59"/>
        <v>1.5</v>
      </c>
      <c r="DH65" s="318">
        <f t="shared" si="60"/>
        <v>0</v>
      </c>
      <c r="DI65" s="319">
        <f t="shared" si="40"/>
        <v>4.5</v>
      </c>
      <c r="DJ65" s="353">
        <f t="shared" si="61"/>
        <v>1.9428571428571428</v>
      </c>
      <c r="DK65" s="318">
        <f t="shared" si="62"/>
        <v>0</v>
      </c>
      <c r="DL65" s="319">
        <f t="shared" si="41"/>
        <v>6.8</v>
      </c>
      <c r="DM65" s="321"/>
      <c r="DN65" s="327"/>
    </row>
    <row r="66" spans="1:119" s="33" customFormat="1" ht="56.1" customHeight="1">
      <c r="A66" s="77" t="s">
        <v>248</v>
      </c>
      <c r="B66" s="482" t="s">
        <v>226</v>
      </c>
      <c r="C66" s="482"/>
      <c r="D66" s="482"/>
      <c r="E66" s="482"/>
      <c r="F66" s="482"/>
      <c r="G66" s="482"/>
      <c r="H66" s="482"/>
      <c r="I66" s="482"/>
      <c r="J66" s="482"/>
      <c r="K66" s="482"/>
      <c r="L66" s="482"/>
      <c r="M66" s="482"/>
      <c r="N66" s="482"/>
      <c r="O66" s="482"/>
      <c r="P66" s="482"/>
      <c r="Q66" s="482"/>
      <c r="R66" s="482"/>
      <c r="S66" s="482"/>
      <c r="T66" s="477"/>
      <c r="U66" s="477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23">
        <v>1</v>
      </c>
      <c r="AJ66" s="188"/>
      <c r="AK66" s="188"/>
      <c r="AL66" s="477">
        <v>6</v>
      </c>
      <c r="AM66" s="477"/>
      <c r="AN66" s="477">
        <v>108</v>
      </c>
      <c r="AO66" s="477"/>
      <c r="AP66" s="477">
        <v>68</v>
      </c>
      <c r="AQ66" s="477"/>
      <c r="AR66" s="477">
        <v>38</v>
      </c>
      <c r="AS66" s="477"/>
      <c r="AT66" s="477">
        <v>14</v>
      </c>
      <c r="AU66" s="477"/>
      <c r="AV66" s="477">
        <v>16</v>
      </c>
      <c r="AW66" s="477"/>
      <c r="AX66" s="477"/>
      <c r="AY66" s="477"/>
      <c r="AZ66" s="188"/>
      <c r="BA66" s="188"/>
      <c r="BB66" s="188"/>
      <c r="BC66" s="188"/>
      <c r="BD66" s="188"/>
      <c r="BE66" s="191"/>
      <c r="BF66" s="188"/>
      <c r="BG66" s="188"/>
      <c r="BH66" s="191"/>
      <c r="BI66" s="188"/>
      <c r="BJ66" s="188"/>
      <c r="BK66" s="191"/>
      <c r="BL66" s="188"/>
      <c r="BM66" s="188"/>
      <c r="BN66" s="191"/>
      <c r="BO66" s="188"/>
      <c r="BP66" s="188"/>
      <c r="BQ66" s="191"/>
      <c r="BR66" s="188">
        <v>108</v>
      </c>
      <c r="BS66" s="188">
        <v>68</v>
      </c>
      <c r="BT66" s="191">
        <v>3</v>
      </c>
      <c r="BU66" s="188"/>
      <c r="BV66" s="188"/>
      <c r="BW66" s="191"/>
      <c r="BX66" s="188"/>
      <c r="BY66" s="188"/>
      <c r="BZ66" s="191"/>
      <c r="CA66" s="494">
        <f t="shared" ref="CA66:CA67" si="174">BE66+BH66+BK66+BN66+BQ66+BT66+BW66+BZ66</f>
        <v>3</v>
      </c>
      <c r="CB66" s="512"/>
      <c r="CC66" s="506" t="s">
        <v>107</v>
      </c>
      <c r="CD66" s="507"/>
      <c r="CE66" s="507"/>
      <c r="CF66" s="508"/>
      <c r="CI66" s="374">
        <f t="shared" si="44"/>
        <v>108</v>
      </c>
      <c r="CJ66" s="33" t="str">
        <f t="shared" ref="CJ66:CJ67" si="175">IF(AN66=CI66,"ОК","Ошибка")</f>
        <v>ОК</v>
      </c>
      <c r="CK66" s="374">
        <f t="shared" si="45"/>
        <v>68</v>
      </c>
      <c r="CL66" s="374">
        <f t="shared" ref="CL66:CL67" si="176">AR66+AT66+AV66+AX66</f>
        <v>68</v>
      </c>
      <c r="CM66" s="33" t="str">
        <f t="shared" ref="CM66:CM67" si="177">IF(CK66=CL66,"ОК","Ошибка")</f>
        <v>ОК</v>
      </c>
      <c r="CN66" s="35">
        <f t="shared" ref="CN66:CN67" si="178">AN66/AP66</f>
        <v>1.588235294117647</v>
      </c>
      <c r="CO66" s="360" t="e">
        <f t="shared" ref="CO66:CO67" si="179">BC66/BD66</f>
        <v>#DIV/0!</v>
      </c>
      <c r="CP66" s="277">
        <f t="shared" ref="CP66:CP67" si="180">BE66</f>
        <v>0</v>
      </c>
      <c r="CQ66" s="286">
        <f t="shared" ref="CQ66:CQ67" si="181">BC66/40</f>
        <v>0</v>
      </c>
      <c r="CR66" s="360" t="e">
        <f t="shared" ref="CR66:CR67" si="182">BF66/BG66</f>
        <v>#DIV/0!</v>
      </c>
      <c r="CS66" s="296">
        <f t="shared" ref="CS66:CS67" si="183">BH66</f>
        <v>0</v>
      </c>
      <c r="CT66" s="286">
        <f t="shared" ref="CT66:CT67" si="184">BF66/40</f>
        <v>0</v>
      </c>
      <c r="CU66" s="360" t="e">
        <f t="shared" ref="CU66:CU67" si="185">BI66/BJ66</f>
        <v>#DIV/0!</v>
      </c>
      <c r="CV66" s="277">
        <f t="shared" ref="CV66:CV67" si="186">BK66</f>
        <v>0</v>
      </c>
      <c r="CW66" s="286">
        <f t="shared" ref="CW66:CW67" si="187">BI66/40</f>
        <v>0</v>
      </c>
      <c r="CX66" s="360" t="e">
        <f t="shared" ref="CX66:CX67" si="188">BL66/BM66</f>
        <v>#DIV/0!</v>
      </c>
      <c r="CY66" s="277">
        <f t="shared" ref="CY66:CY67" si="189">BN66</f>
        <v>0</v>
      </c>
      <c r="CZ66" s="286">
        <f t="shared" ref="CZ66:CZ67" si="190">BL66/40</f>
        <v>0</v>
      </c>
      <c r="DA66" s="360" t="e">
        <f t="shared" ref="DA66:DA67" si="191">BO66/BP66</f>
        <v>#DIV/0!</v>
      </c>
      <c r="DB66" s="277">
        <f t="shared" ref="DB66:DB67" si="192">BQ66</f>
        <v>0</v>
      </c>
      <c r="DC66" s="286">
        <f t="shared" ref="DC66:DC67" si="193">BO66/40</f>
        <v>0</v>
      </c>
      <c r="DD66" s="360">
        <f t="shared" ref="DD66:DD67" si="194">BR66/BS66</f>
        <v>1.588235294117647</v>
      </c>
      <c r="DE66" s="277">
        <f t="shared" ref="DE66:DE67" si="195">BT66</f>
        <v>3</v>
      </c>
      <c r="DF66" s="286">
        <f t="shared" ref="DF66:DF67" si="196">BR66/40</f>
        <v>2.7</v>
      </c>
      <c r="DG66" s="360" t="e">
        <f t="shared" ref="DG66:DG67" si="197">BU66/BV66</f>
        <v>#DIV/0!</v>
      </c>
      <c r="DH66" s="277">
        <f t="shared" ref="DH66:DH67" si="198">BW66</f>
        <v>0</v>
      </c>
      <c r="DI66" s="286">
        <f t="shared" ref="DI66:DI67" si="199">BU66/40</f>
        <v>0</v>
      </c>
      <c r="DJ66" s="360" t="e">
        <f t="shared" ref="DJ66:DJ67" si="200">BX66/BY66</f>
        <v>#DIV/0!</v>
      </c>
      <c r="DK66" s="277">
        <f t="shared" ref="DK66:DK67" si="201">BZ66</f>
        <v>0</v>
      </c>
      <c r="DL66" s="286">
        <f t="shared" ref="DL66:DL67" si="202">BX66/40</f>
        <v>0</v>
      </c>
      <c r="DN66" s="336">
        <f t="shared" ref="DN66:DN68" si="203">AN66/36</f>
        <v>3</v>
      </c>
      <c r="DO66" s="336">
        <f t="shared" ref="DO66:DO68" si="204">AN66/40</f>
        <v>2.7</v>
      </c>
    </row>
    <row r="67" spans="1:119" s="93" customFormat="1" ht="56.1" customHeight="1">
      <c r="A67" s="77" t="s">
        <v>249</v>
      </c>
      <c r="B67" s="558" t="s">
        <v>177</v>
      </c>
      <c r="C67" s="482"/>
      <c r="D67" s="482"/>
      <c r="E67" s="482"/>
      <c r="F67" s="482"/>
      <c r="G67" s="482"/>
      <c r="H67" s="482"/>
      <c r="I67" s="482"/>
      <c r="J67" s="482"/>
      <c r="K67" s="482"/>
      <c r="L67" s="482"/>
      <c r="M67" s="482"/>
      <c r="N67" s="482"/>
      <c r="O67" s="482"/>
      <c r="P67" s="482"/>
      <c r="Q67" s="482"/>
      <c r="R67" s="482"/>
      <c r="S67" s="482"/>
      <c r="T67" s="477"/>
      <c r="U67" s="477"/>
      <c r="V67" s="188"/>
      <c r="W67" s="188"/>
      <c r="X67" s="188"/>
      <c r="Y67" s="188"/>
      <c r="Z67" s="188"/>
      <c r="AA67" s="188"/>
      <c r="AB67" s="188"/>
      <c r="AC67" s="128"/>
      <c r="AD67" s="188"/>
      <c r="AE67" s="196"/>
      <c r="AF67" s="188"/>
      <c r="AG67" s="188"/>
      <c r="AH67" s="188"/>
      <c r="AI67" s="188"/>
      <c r="AJ67" s="188"/>
      <c r="AK67" s="188">
        <v>1</v>
      </c>
      <c r="AL67" s="477" t="s">
        <v>169</v>
      </c>
      <c r="AM67" s="477"/>
      <c r="AN67" s="477">
        <v>150</v>
      </c>
      <c r="AO67" s="477"/>
      <c r="AP67" s="477">
        <v>82</v>
      </c>
      <c r="AQ67" s="477"/>
      <c r="AR67" s="477">
        <v>34</v>
      </c>
      <c r="AS67" s="477"/>
      <c r="AT67" s="477"/>
      <c r="AU67" s="477"/>
      <c r="AV67" s="477">
        <v>40</v>
      </c>
      <c r="AW67" s="477"/>
      <c r="AX67" s="477">
        <v>8</v>
      </c>
      <c r="AY67" s="477"/>
      <c r="AZ67" s="188"/>
      <c r="BA67" s="188"/>
      <c r="BB67" s="188"/>
      <c r="BC67" s="188"/>
      <c r="BD67" s="188"/>
      <c r="BE67" s="191"/>
      <c r="BF67" s="188"/>
      <c r="BG67" s="188"/>
      <c r="BH67" s="191"/>
      <c r="BI67" s="188"/>
      <c r="BJ67" s="188"/>
      <c r="BK67" s="191"/>
      <c r="BL67" s="188"/>
      <c r="BM67" s="188"/>
      <c r="BN67" s="191"/>
      <c r="BO67" s="188"/>
      <c r="BP67" s="188"/>
      <c r="BQ67" s="191"/>
      <c r="BR67" s="188"/>
      <c r="BS67" s="188"/>
      <c r="BT67" s="191"/>
      <c r="BU67" s="188">
        <v>48</v>
      </c>
      <c r="BV67" s="188">
        <v>32</v>
      </c>
      <c r="BW67" s="188"/>
      <c r="BX67" s="188">
        <v>102</v>
      </c>
      <c r="BY67" s="188">
        <v>50</v>
      </c>
      <c r="BZ67" s="188">
        <v>4</v>
      </c>
      <c r="CA67" s="494">
        <f t="shared" si="174"/>
        <v>4</v>
      </c>
      <c r="CB67" s="512"/>
      <c r="CC67" s="528"/>
      <c r="CD67" s="529"/>
      <c r="CE67" s="529"/>
      <c r="CF67" s="530"/>
      <c r="CI67" s="94">
        <f>BC67+BF67+BI67+BL67+BO67+BR67+BU67+BX67</f>
        <v>150</v>
      </c>
      <c r="CJ67" s="93" t="str">
        <f t="shared" si="175"/>
        <v>ОК</v>
      </c>
      <c r="CK67" s="94">
        <f t="shared" si="45"/>
        <v>82</v>
      </c>
      <c r="CL67" s="94">
        <f t="shared" si="176"/>
        <v>82</v>
      </c>
      <c r="CM67" s="93" t="str">
        <f t="shared" si="177"/>
        <v>ОК</v>
      </c>
      <c r="CN67" s="31">
        <f t="shared" si="178"/>
        <v>1.8292682926829269</v>
      </c>
      <c r="CO67" s="359" t="e">
        <f t="shared" si="179"/>
        <v>#DIV/0!</v>
      </c>
      <c r="CP67" s="216">
        <f t="shared" si="180"/>
        <v>0</v>
      </c>
      <c r="CQ67" s="270">
        <f t="shared" si="181"/>
        <v>0</v>
      </c>
      <c r="CR67" s="359" t="e">
        <f t="shared" si="182"/>
        <v>#DIV/0!</v>
      </c>
      <c r="CS67" s="291">
        <f t="shared" si="183"/>
        <v>0</v>
      </c>
      <c r="CT67" s="270">
        <f t="shared" si="184"/>
        <v>0</v>
      </c>
      <c r="CU67" s="359" t="e">
        <f t="shared" si="185"/>
        <v>#DIV/0!</v>
      </c>
      <c r="CV67" s="216">
        <f t="shared" si="186"/>
        <v>0</v>
      </c>
      <c r="CW67" s="270">
        <f t="shared" si="187"/>
        <v>0</v>
      </c>
      <c r="CX67" s="359" t="e">
        <f t="shared" si="188"/>
        <v>#DIV/0!</v>
      </c>
      <c r="CY67" s="216">
        <f t="shared" si="189"/>
        <v>0</v>
      </c>
      <c r="CZ67" s="270">
        <f t="shared" si="190"/>
        <v>0</v>
      </c>
      <c r="DA67" s="359" t="e">
        <f t="shared" si="191"/>
        <v>#DIV/0!</v>
      </c>
      <c r="DB67" s="216">
        <f t="shared" si="192"/>
        <v>0</v>
      </c>
      <c r="DC67" s="270">
        <f t="shared" si="193"/>
        <v>0</v>
      </c>
      <c r="DD67" s="359" t="e">
        <f t="shared" si="194"/>
        <v>#DIV/0!</v>
      </c>
      <c r="DE67" s="216">
        <f t="shared" si="195"/>
        <v>0</v>
      </c>
      <c r="DF67" s="270">
        <f t="shared" si="196"/>
        <v>0</v>
      </c>
      <c r="DG67" s="359">
        <f t="shared" si="197"/>
        <v>1.5</v>
      </c>
      <c r="DH67" s="216">
        <f t="shared" si="198"/>
        <v>0</v>
      </c>
      <c r="DI67" s="270">
        <f t="shared" si="199"/>
        <v>1.2</v>
      </c>
      <c r="DJ67" s="359">
        <f t="shared" si="200"/>
        <v>2.04</v>
      </c>
      <c r="DK67" s="216">
        <f t="shared" si="201"/>
        <v>4</v>
      </c>
      <c r="DL67" s="270">
        <f t="shared" si="202"/>
        <v>2.5499999999999998</v>
      </c>
      <c r="DN67" s="336">
        <f t="shared" si="203"/>
        <v>4.166666666666667</v>
      </c>
      <c r="DO67" s="336">
        <f t="shared" si="204"/>
        <v>3.75</v>
      </c>
    </row>
    <row r="68" spans="1:119" s="93" customFormat="1" ht="56.1" customHeight="1" thickBot="1">
      <c r="A68" s="77" t="s">
        <v>250</v>
      </c>
      <c r="B68" s="482" t="s">
        <v>145</v>
      </c>
      <c r="C68" s="482"/>
      <c r="D68" s="482"/>
      <c r="E68" s="482"/>
      <c r="F68" s="482"/>
      <c r="G68" s="482"/>
      <c r="H68" s="482"/>
      <c r="I68" s="482"/>
      <c r="J68" s="482"/>
      <c r="K68" s="482"/>
      <c r="L68" s="482"/>
      <c r="M68" s="482"/>
      <c r="N68" s="482"/>
      <c r="O68" s="482"/>
      <c r="P68" s="482"/>
      <c r="Q68" s="482"/>
      <c r="R68" s="482"/>
      <c r="S68" s="482"/>
      <c r="T68" s="477">
        <v>8</v>
      </c>
      <c r="U68" s="477"/>
      <c r="V68" s="188"/>
      <c r="W68" s="188"/>
      <c r="X68" s="188"/>
      <c r="Y68" s="188"/>
      <c r="Z68" s="188"/>
      <c r="AA68" s="188"/>
      <c r="AB68" s="188"/>
      <c r="AC68" s="128">
        <v>1</v>
      </c>
      <c r="AD68" s="188"/>
      <c r="AE68" s="196"/>
      <c r="AF68" s="188"/>
      <c r="AG68" s="188"/>
      <c r="AH68" s="188"/>
      <c r="AI68" s="188"/>
      <c r="AJ68" s="123">
        <v>1</v>
      </c>
      <c r="AK68" s="188"/>
      <c r="AL68" s="477" t="s">
        <v>168</v>
      </c>
      <c r="AM68" s="477"/>
      <c r="AN68" s="477">
        <v>302</v>
      </c>
      <c r="AO68" s="477"/>
      <c r="AP68" s="477">
        <v>178</v>
      </c>
      <c r="AQ68" s="477"/>
      <c r="AR68" s="477">
        <v>86</v>
      </c>
      <c r="AS68" s="477"/>
      <c r="AT68" s="477"/>
      <c r="AU68" s="477"/>
      <c r="AV68" s="477">
        <v>50</v>
      </c>
      <c r="AW68" s="477"/>
      <c r="AX68" s="477">
        <v>42</v>
      </c>
      <c r="AY68" s="477"/>
      <c r="AZ68" s="188"/>
      <c r="BA68" s="188"/>
      <c r="BB68" s="188"/>
      <c r="BC68" s="188"/>
      <c r="BD68" s="188"/>
      <c r="BE68" s="191"/>
      <c r="BF68" s="188"/>
      <c r="BG68" s="188"/>
      <c r="BH68" s="191"/>
      <c r="BI68" s="188"/>
      <c r="BJ68" s="188"/>
      <c r="BK68" s="191"/>
      <c r="BL68" s="188"/>
      <c r="BM68" s="188"/>
      <c r="BN68" s="191"/>
      <c r="BO68" s="188"/>
      <c r="BP68" s="188"/>
      <c r="BQ68" s="191"/>
      <c r="BR68" s="188"/>
      <c r="BS68" s="188"/>
      <c r="BT68" s="191"/>
      <c r="BU68" s="188">
        <v>132</v>
      </c>
      <c r="BV68" s="188">
        <v>88</v>
      </c>
      <c r="BW68" s="188">
        <v>4</v>
      </c>
      <c r="BX68" s="188">
        <v>170</v>
      </c>
      <c r="BY68" s="188">
        <v>90</v>
      </c>
      <c r="BZ68" s="188">
        <v>5</v>
      </c>
      <c r="CA68" s="494">
        <f t="shared" ref="CA68" si="205">BE68+BH68+BK68+BN68+BQ68+BT68+BW68+BZ68</f>
        <v>9</v>
      </c>
      <c r="CB68" s="512"/>
      <c r="CC68" s="500" t="s">
        <v>367</v>
      </c>
      <c r="CD68" s="500"/>
      <c r="CE68" s="500"/>
      <c r="CF68" s="500"/>
      <c r="CI68" s="94">
        <f t="shared" ref="CI68" si="206">BC68+BF68+BI68+BL68+BO68+BR68+BU68+BX68+AZ68</f>
        <v>302</v>
      </c>
      <c r="CJ68" s="93" t="str">
        <f t="shared" si="31"/>
        <v>ОК</v>
      </c>
      <c r="CK68" s="94">
        <f t="shared" ref="CK68" si="207">BD68+BG68+BJ68+BM68+BP68+BS68+BV68+BY68+BA68</f>
        <v>178</v>
      </c>
      <c r="CL68" s="94">
        <f t="shared" si="32"/>
        <v>178</v>
      </c>
      <c r="CM68" s="93" t="str">
        <f t="shared" si="46"/>
        <v>ОК</v>
      </c>
      <c r="CN68" s="31">
        <f t="shared" si="105"/>
        <v>1.696629213483146</v>
      </c>
      <c r="CO68" s="359" t="e">
        <f t="shared" si="33"/>
        <v>#DIV/0!</v>
      </c>
      <c r="CP68" s="216">
        <f t="shared" si="48"/>
        <v>0</v>
      </c>
      <c r="CQ68" s="270">
        <f t="shared" si="49"/>
        <v>0</v>
      </c>
      <c r="CR68" s="359" t="e">
        <f t="shared" si="50"/>
        <v>#DIV/0!</v>
      </c>
      <c r="CS68" s="291">
        <f t="shared" si="51"/>
        <v>0</v>
      </c>
      <c r="CT68" s="270">
        <f t="shared" si="34"/>
        <v>0</v>
      </c>
      <c r="CU68" s="359" t="e">
        <f t="shared" si="52"/>
        <v>#DIV/0!</v>
      </c>
      <c r="CV68" s="216">
        <f t="shared" si="53"/>
        <v>0</v>
      </c>
      <c r="CW68" s="270">
        <f t="shared" si="35"/>
        <v>0</v>
      </c>
      <c r="CX68" s="359" t="e">
        <f t="shared" si="54"/>
        <v>#DIV/0!</v>
      </c>
      <c r="CY68" s="216">
        <f t="shared" si="55"/>
        <v>0</v>
      </c>
      <c r="CZ68" s="270">
        <f t="shared" si="36"/>
        <v>0</v>
      </c>
      <c r="DA68" s="359" t="e">
        <f t="shared" si="37"/>
        <v>#DIV/0!</v>
      </c>
      <c r="DB68" s="216">
        <f t="shared" si="56"/>
        <v>0</v>
      </c>
      <c r="DC68" s="270">
        <f t="shared" si="38"/>
        <v>0</v>
      </c>
      <c r="DD68" s="359" t="e">
        <f t="shared" si="57"/>
        <v>#DIV/0!</v>
      </c>
      <c r="DE68" s="216">
        <f t="shared" si="58"/>
        <v>0</v>
      </c>
      <c r="DF68" s="270">
        <f t="shared" si="39"/>
        <v>0</v>
      </c>
      <c r="DG68" s="359">
        <f t="shared" si="59"/>
        <v>1.5</v>
      </c>
      <c r="DH68" s="216">
        <f t="shared" si="60"/>
        <v>4</v>
      </c>
      <c r="DI68" s="270">
        <f t="shared" si="40"/>
        <v>3.3</v>
      </c>
      <c r="DJ68" s="359">
        <f t="shared" si="61"/>
        <v>1.8888888888888888</v>
      </c>
      <c r="DK68" s="216">
        <f t="shared" si="62"/>
        <v>5</v>
      </c>
      <c r="DL68" s="270">
        <f t="shared" si="41"/>
        <v>4.25</v>
      </c>
      <c r="DN68" s="336">
        <f t="shared" si="203"/>
        <v>8.3888888888888893</v>
      </c>
      <c r="DO68" s="336">
        <f t="shared" si="204"/>
        <v>7.55</v>
      </c>
    </row>
    <row r="69" spans="1:119" s="213" customFormat="1" ht="123.75" customHeight="1">
      <c r="A69" s="246" t="s">
        <v>32</v>
      </c>
      <c r="B69" s="525" t="s">
        <v>431</v>
      </c>
      <c r="C69" s="525"/>
      <c r="D69" s="525"/>
      <c r="E69" s="525"/>
      <c r="F69" s="525"/>
      <c r="G69" s="525"/>
      <c r="H69" s="525"/>
      <c r="I69" s="525"/>
      <c r="J69" s="525"/>
      <c r="K69" s="525"/>
      <c r="L69" s="525"/>
      <c r="M69" s="525"/>
      <c r="N69" s="525"/>
      <c r="O69" s="525"/>
      <c r="P69" s="525"/>
      <c r="Q69" s="525"/>
      <c r="R69" s="525"/>
      <c r="S69" s="525"/>
      <c r="T69" s="521"/>
      <c r="U69" s="521"/>
      <c r="V69" s="232"/>
      <c r="W69" s="232"/>
      <c r="X69" s="232"/>
      <c r="Y69" s="232"/>
      <c r="Z69" s="232"/>
      <c r="AA69" s="232"/>
      <c r="AB69" s="232"/>
      <c r="AC69" s="247"/>
      <c r="AD69" s="232"/>
      <c r="AE69" s="248"/>
      <c r="AF69" s="232"/>
      <c r="AG69" s="232"/>
      <c r="AH69" s="232"/>
      <c r="AI69" s="232"/>
      <c r="AJ69" s="232"/>
      <c r="AK69" s="232"/>
      <c r="AL69" s="521"/>
      <c r="AM69" s="521"/>
      <c r="AN69" s="521">
        <f>AN70+AN73+AN77+AN83+AN95+AN99+AN102</f>
        <v>3432</v>
      </c>
      <c r="AO69" s="521"/>
      <c r="AP69" s="521">
        <f>AP70+AP73+AP77+AP83+AP95+AP99+AP102</f>
        <v>1968</v>
      </c>
      <c r="AQ69" s="521"/>
      <c r="AR69" s="521">
        <f>AR70+AR73+AR77+AR83+AR95+AR99+AR102</f>
        <v>632</v>
      </c>
      <c r="AS69" s="521"/>
      <c r="AT69" s="521">
        <f>AT70+AT73+AT77+AT83+AT95+AT99+AT102</f>
        <v>158</v>
      </c>
      <c r="AU69" s="521"/>
      <c r="AV69" s="521">
        <f>AV70+AV73+AV77+AV83+AV95+AV99+AV102</f>
        <v>1084</v>
      </c>
      <c r="AW69" s="521"/>
      <c r="AX69" s="521">
        <f>AX70+AX73+AX77+AX83+AX95+AX99+AX102</f>
        <v>94</v>
      </c>
      <c r="AY69" s="521"/>
      <c r="AZ69" s="232" t="e">
        <f>AZ70+#REF!+AZ73+AZ77+AZ83+#REF!+AZ95+AZ102+#REF!+AZ99</f>
        <v>#REF!</v>
      </c>
      <c r="BA69" s="232" t="e">
        <f>BA70+#REF!+BA73+BA77+BA83+#REF!+BA95+#REF!+BA102+BA99</f>
        <v>#REF!</v>
      </c>
      <c r="BB69" s="236" t="e">
        <f>BB70+#REF!+BB73+BB77+BB83+#REF!+BB95+#REF!+BB102+BB99</f>
        <v>#REF!</v>
      </c>
      <c r="BC69" s="232">
        <f>BC70+BC73+BC77+BC83+BC95+BC99+BC102</f>
        <v>378</v>
      </c>
      <c r="BD69" s="232">
        <f>BD70+BD73+BD77+BD83+BD95+BD99+BD102</f>
        <v>228</v>
      </c>
      <c r="BE69" s="237">
        <f>SUM(BE70:BE88)+SUM(BE95:BE104)</f>
        <v>10</v>
      </c>
      <c r="BF69" s="232">
        <f>BF70+BF73+BF77+BF83+BF95+BF99+BF102</f>
        <v>432</v>
      </c>
      <c r="BG69" s="232">
        <f>BG70+BG73+BG77+BG83+BG95+BG99+BG102</f>
        <v>274</v>
      </c>
      <c r="BH69" s="237">
        <f>SUM(BH70:BH88)+SUM(BH95:BH104)</f>
        <v>12</v>
      </c>
      <c r="BI69" s="232">
        <f>BI70+BI73+BI77+BI83+BI95+BI99+BI102</f>
        <v>692</v>
      </c>
      <c r="BJ69" s="232">
        <f>BJ70+BJ73+BJ77+BJ83+BJ95+BJ99+BJ102</f>
        <v>454</v>
      </c>
      <c r="BK69" s="237">
        <f>SUM(BK70:BK88)+SUM(BK95:BK104)</f>
        <v>16</v>
      </c>
      <c r="BL69" s="232">
        <f>BL70+BL73+BL77+BL83+BL95+BL99+BL102</f>
        <v>778</v>
      </c>
      <c r="BM69" s="232">
        <f>BM70+BM73+BM77+BM83+BM95+BM99+BM102</f>
        <v>428</v>
      </c>
      <c r="BN69" s="237">
        <f>SUM(BN70:BN88)+SUM(BN95:BN104)</f>
        <v>17</v>
      </c>
      <c r="BO69" s="232">
        <f>BO70+BO73+BO77+BO83+BO95+BO99+BO102</f>
        <v>324</v>
      </c>
      <c r="BP69" s="232">
        <f>BP70+BP73+BP77+BP83+BP95+BP99+BP102</f>
        <v>160</v>
      </c>
      <c r="BQ69" s="237">
        <f>SUM(BQ70:BQ88)+SUM(BQ95:BQ104)</f>
        <v>11</v>
      </c>
      <c r="BR69" s="232">
        <f>BR70+BR73+BR77+BR83+BR95+BR99+BR102</f>
        <v>216</v>
      </c>
      <c r="BS69" s="232">
        <f>BS70+BS73+BS77+BS83+BS95+BS99+BS102</f>
        <v>142</v>
      </c>
      <c r="BT69" s="237">
        <f>SUM(BT70:BT88)+SUM(BT95:BT104)</f>
        <v>5</v>
      </c>
      <c r="BU69" s="232">
        <f>BU70+BU73+BU77+BU83+BU95+BU99+BU102</f>
        <v>284</v>
      </c>
      <c r="BV69" s="232">
        <f>BV70+BV73+BV77+BV83+BV95+BV99+BV102</f>
        <v>112</v>
      </c>
      <c r="BW69" s="237">
        <f>SUM(BW70:BW88)+SUM(BW95:BW104)</f>
        <v>10</v>
      </c>
      <c r="BX69" s="232">
        <f>BX70+BX73+BX77+BX83+BX95+BX99+BX102</f>
        <v>328</v>
      </c>
      <c r="BY69" s="232">
        <f>BY70+BY73+BY77+BY83+BY95+BY99+BY102</f>
        <v>170</v>
      </c>
      <c r="BZ69" s="237">
        <f>SUM(BZ70:BZ88)+SUM(BZ95:BZ104)</f>
        <v>10</v>
      </c>
      <c r="CA69" s="543">
        <f>SUM(CA70:CB88)+SUM(CA95:CB104)</f>
        <v>91</v>
      </c>
      <c r="CB69" s="521"/>
      <c r="CC69" s="525"/>
      <c r="CD69" s="525"/>
      <c r="CE69" s="525"/>
      <c r="CF69" s="525"/>
      <c r="CI69" s="375">
        <f>BC69+BF69+BI69+BL69+BO69+BR69+BU69+BX69</f>
        <v>3432</v>
      </c>
      <c r="CJ69" s="337" t="str">
        <f>IF(AN69=CI69,"ОК","Ошибка")</f>
        <v>ОК</v>
      </c>
      <c r="CK69" s="386">
        <f t="shared" ref="CK69:CK71" si="208">BD69+BG69+BJ69+BM69+BP69+BS69+BV69+BY69</f>
        <v>1968</v>
      </c>
      <c r="CL69" s="386">
        <f t="shared" ref="CL69:CL71" si="209">AR69+AT69+AV69+AX69</f>
        <v>1968</v>
      </c>
      <c r="CM69" s="337" t="str">
        <f t="shared" ref="CM69:CM71" si="210">IF(CK69=CL69,"ОК","Ошибка")</f>
        <v>ОК</v>
      </c>
      <c r="CN69" s="338">
        <f t="shared" si="105"/>
        <v>1.7439024390243902</v>
      </c>
      <c r="CO69" s="361">
        <f t="shared" si="33"/>
        <v>1.6578947368421053</v>
      </c>
      <c r="CP69" s="339">
        <f t="shared" si="48"/>
        <v>10</v>
      </c>
      <c r="CQ69" s="340">
        <f t="shared" si="49"/>
        <v>9.4499999999999993</v>
      </c>
      <c r="CR69" s="361">
        <f>BF69/BG69</f>
        <v>1.5766423357664234</v>
      </c>
      <c r="CS69" s="341">
        <f t="shared" si="51"/>
        <v>12</v>
      </c>
      <c r="CT69" s="340">
        <f t="shared" si="34"/>
        <v>10.8</v>
      </c>
      <c r="CU69" s="361">
        <f t="shared" si="52"/>
        <v>1.5242290748898679</v>
      </c>
      <c r="CV69" s="339">
        <f t="shared" si="53"/>
        <v>16</v>
      </c>
      <c r="CW69" s="340">
        <f t="shared" si="35"/>
        <v>17.3</v>
      </c>
      <c r="CX69" s="361">
        <f t="shared" si="54"/>
        <v>1.8177570093457944</v>
      </c>
      <c r="CY69" s="339">
        <f t="shared" si="55"/>
        <v>17</v>
      </c>
      <c r="CZ69" s="340">
        <f t="shared" si="36"/>
        <v>19.45</v>
      </c>
      <c r="DA69" s="361">
        <f t="shared" si="37"/>
        <v>2.0249999999999999</v>
      </c>
      <c r="DB69" s="339">
        <f t="shared" si="56"/>
        <v>11</v>
      </c>
      <c r="DC69" s="340">
        <f t="shared" si="38"/>
        <v>8.1</v>
      </c>
      <c r="DD69" s="361">
        <f t="shared" si="57"/>
        <v>1.5211267605633803</v>
      </c>
      <c r="DE69" s="339">
        <f t="shared" si="58"/>
        <v>5</v>
      </c>
      <c r="DF69" s="340">
        <f t="shared" si="39"/>
        <v>5.4</v>
      </c>
      <c r="DG69" s="361">
        <f t="shared" si="59"/>
        <v>2.5357142857142856</v>
      </c>
      <c r="DH69" s="339">
        <f t="shared" si="60"/>
        <v>10</v>
      </c>
      <c r="DI69" s="340">
        <f t="shared" si="40"/>
        <v>7.1</v>
      </c>
      <c r="DJ69" s="361">
        <f t="shared" si="61"/>
        <v>1.9294117647058824</v>
      </c>
      <c r="DK69" s="339">
        <f t="shared" si="62"/>
        <v>10</v>
      </c>
      <c r="DL69" s="340">
        <f t="shared" si="41"/>
        <v>8.1999999999999993</v>
      </c>
      <c r="DM69" s="342"/>
      <c r="DN69" s="326"/>
    </row>
    <row r="70" spans="1:119" s="215" customFormat="1" ht="57.95" customHeight="1" thickBot="1">
      <c r="A70" s="238" t="s">
        <v>79</v>
      </c>
      <c r="B70" s="527" t="s">
        <v>337</v>
      </c>
      <c r="C70" s="527"/>
      <c r="D70" s="527"/>
      <c r="E70" s="527"/>
      <c r="F70" s="527"/>
      <c r="G70" s="527"/>
      <c r="H70" s="527"/>
      <c r="I70" s="527"/>
      <c r="J70" s="527"/>
      <c r="K70" s="527"/>
      <c r="L70" s="527"/>
      <c r="M70" s="527"/>
      <c r="N70" s="527"/>
      <c r="O70" s="527"/>
      <c r="P70" s="527"/>
      <c r="Q70" s="527"/>
      <c r="R70" s="527"/>
      <c r="S70" s="527"/>
      <c r="T70" s="505"/>
      <c r="U70" s="505"/>
      <c r="V70" s="239"/>
      <c r="W70" s="239"/>
      <c r="X70" s="239"/>
      <c r="Y70" s="239"/>
      <c r="Z70" s="239"/>
      <c r="AA70" s="239"/>
      <c r="AB70" s="239"/>
      <c r="AC70" s="245"/>
      <c r="AD70" s="239"/>
      <c r="AE70" s="241"/>
      <c r="AF70" s="239"/>
      <c r="AG70" s="239"/>
      <c r="AH70" s="239"/>
      <c r="AI70" s="239"/>
      <c r="AJ70" s="239"/>
      <c r="AK70" s="239"/>
      <c r="AL70" s="505"/>
      <c r="AM70" s="505"/>
      <c r="AN70" s="495">
        <f>SUM(AN71:AO72)</f>
        <v>216</v>
      </c>
      <c r="AO70" s="496"/>
      <c r="AP70" s="495">
        <f t="shared" ref="AP70" si="211">SUM(AP71:AQ72)</f>
        <v>108</v>
      </c>
      <c r="AQ70" s="496"/>
      <c r="AR70" s="495">
        <f t="shared" ref="AR70" si="212">SUM(AR71:AS72)</f>
        <v>48</v>
      </c>
      <c r="AS70" s="496"/>
      <c r="AT70" s="495"/>
      <c r="AU70" s="496"/>
      <c r="AV70" s="495">
        <f t="shared" ref="AV70" si="213">SUM(AV71:AW72)</f>
        <v>34</v>
      </c>
      <c r="AW70" s="496"/>
      <c r="AX70" s="495">
        <f t="shared" ref="AX70" si="214">SUM(AX71:AY72)</f>
        <v>26</v>
      </c>
      <c r="AY70" s="496"/>
      <c r="AZ70" s="239"/>
      <c r="BA70" s="239"/>
      <c r="BB70" s="242"/>
      <c r="BC70" s="239"/>
      <c r="BD70" s="239"/>
      <c r="BE70" s="243"/>
      <c r="BF70" s="239"/>
      <c r="BG70" s="239"/>
      <c r="BH70" s="243"/>
      <c r="BI70" s="239"/>
      <c r="BJ70" s="239"/>
      <c r="BK70" s="243"/>
      <c r="BL70" s="239">
        <f>SUM(BL71:BL72)</f>
        <v>108</v>
      </c>
      <c r="BM70" s="239">
        <f>SUM(BM71:BM72)</f>
        <v>54</v>
      </c>
      <c r="BN70" s="243"/>
      <c r="BO70" s="239">
        <f>SUM(BO71:BO72)</f>
        <v>108</v>
      </c>
      <c r="BP70" s="239">
        <f>SUM(BP71:BP72)</f>
        <v>54</v>
      </c>
      <c r="BQ70" s="243"/>
      <c r="BR70" s="239"/>
      <c r="BS70" s="239"/>
      <c r="BT70" s="243"/>
      <c r="BU70" s="239"/>
      <c r="BV70" s="239"/>
      <c r="BW70" s="243"/>
      <c r="BX70" s="239"/>
      <c r="BY70" s="239"/>
      <c r="BZ70" s="243"/>
      <c r="CA70" s="517"/>
      <c r="CB70" s="518"/>
      <c r="CC70" s="515"/>
      <c r="CD70" s="515"/>
      <c r="CE70" s="515"/>
      <c r="CF70" s="515"/>
      <c r="CI70" s="376">
        <f t="shared" ref="CI70:CI71" si="215">BC70+BF70+BI70+BL70+BO70+BR70+BU70+BX70</f>
        <v>216</v>
      </c>
      <c r="CJ70" s="343" t="str">
        <f t="shared" ref="CJ70:CJ71" si="216">IF(AN70=CI70,"ОК","Ошибка")</f>
        <v>ОК</v>
      </c>
      <c r="CK70" s="387">
        <f t="shared" si="208"/>
        <v>108</v>
      </c>
      <c r="CL70" s="387">
        <f t="shared" si="209"/>
        <v>108</v>
      </c>
      <c r="CM70" s="343" t="str">
        <f t="shared" si="210"/>
        <v>ОК</v>
      </c>
      <c r="CN70" s="344">
        <f t="shared" si="105"/>
        <v>2</v>
      </c>
      <c r="CO70" s="362" t="e">
        <f t="shared" si="33"/>
        <v>#DIV/0!</v>
      </c>
      <c r="CP70" s="345">
        <f t="shared" si="48"/>
        <v>0</v>
      </c>
      <c r="CQ70" s="346">
        <f t="shared" si="49"/>
        <v>0</v>
      </c>
      <c r="CR70" s="362" t="e">
        <f t="shared" si="50"/>
        <v>#DIV/0!</v>
      </c>
      <c r="CS70" s="347">
        <f t="shared" si="51"/>
        <v>0</v>
      </c>
      <c r="CT70" s="346">
        <f t="shared" si="34"/>
        <v>0</v>
      </c>
      <c r="CU70" s="362" t="e">
        <f t="shared" si="52"/>
        <v>#DIV/0!</v>
      </c>
      <c r="CV70" s="345">
        <f t="shared" si="53"/>
        <v>0</v>
      </c>
      <c r="CW70" s="346">
        <f t="shared" si="35"/>
        <v>0</v>
      </c>
      <c r="CX70" s="362">
        <f t="shared" si="54"/>
        <v>2</v>
      </c>
      <c r="CY70" s="345">
        <f t="shared" si="55"/>
        <v>0</v>
      </c>
      <c r="CZ70" s="346">
        <f t="shared" si="36"/>
        <v>2.7</v>
      </c>
      <c r="DA70" s="362">
        <f t="shared" si="37"/>
        <v>2</v>
      </c>
      <c r="DB70" s="345">
        <f t="shared" si="56"/>
        <v>0</v>
      </c>
      <c r="DC70" s="346">
        <f t="shared" si="38"/>
        <v>2.7</v>
      </c>
      <c r="DD70" s="362" t="e">
        <f t="shared" si="57"/>
        <v>#DIV/0!</v>
      </c>
      <c r="DE70" s="345">
        <f t="shared" si="58"/>
        <v>0</v>
      </c>
      <c r="DF70" s="346">
        <f t="shared" si="39"/>
        <v>0</v>
      </c>
      <c r="DG70" s="362" t="e">
        <f t="shared" si="59"/>
        <v>#DIV/0!</v>
      </c>
      <c r="DH70" s="345">
        <f t="shared" si="60"/>
        <v>0</v>
      </c>
      <c r="DI70" s="346">
        <f t="shared" si="40"/>
        <v>0</v>
      </c>
      <c r="DJ70" s="362" t="e">
        <f t="shared" si="61"/>
        <v>#DIV/0!</v>
      </c>
      <c r="DK70" s="345">
        <f t="shared" si="62"/>
        <v>0</v>
      </c>
      <c r="DL70" s="346">
        <f t="shared" si="41"/>
        <v>0</v>
      </c>
      <c r="DM70" s="348"/>
      <c r="DN70" s="327"/>
    </row>
    <row r="71" spans="1:119" s="93" customFormat="1" ht="56.1" customHeight="1">
      <c r="A71" s="77" t="s">
        <v>92</v>
      </c>
      <c r="B71" s="482" t="s">
        <v>338</v>
      </c>
      <c r="C71" s="482"/>
      <c r="D71" s="482"/>
      <c r="E71" s="482"/>
      <c r="F71" s="482"/>
      <c r="G71" s="482"/>
      <c r="H71" s="482"/>
      <c r="I71" s="482"/>
      <c r="J71" s="482"/>
      <c r="K71" s="482"/>
      <c r="L71" s="482"/>
      <c r="M71" s="482"/>
      <c r="N71" s="482"/>
      <c r="O71" s="482"/>
      <c r="P71" s="482"/>
      <c r="Q71" s="482"/>
      <c r="R71" s="482"/>
      <c r="S71" s="482"/>
      <c r="T71" s="477"/>
      <c r="U71" s="477"/>
      <c r="V71" s="188"/>
      <c r="W71" s="188"/>
      <c r="X71" s="188"/>
      <c r="Y71" s="188"/>
      <c r="Z71" s="188"/>
      <c r="AA71" s="188"/>
      <c r="AB71" s="188"/>
      <c r="AC71" s="125"/>
      <c r="AD71" s="124"/>
      <c r="AE71" s="196"/>
      <c r="AF71" s="188"/>
      <c r="AG71" s="188"/>
      <c r="AH71" s="123">
        <v>1</v>
      </c>
      <c r="AI71" s="188"/>
      <c r="AJ71" s="188"/>
      <c r="AK71" s="188"/>
      <c r="AL71" s="477" t="s">
        <v>340</v>
      </c>
      <c r="AM71" s="477"/>
      <c r="AN71" s="532">
        <v>108</v>
      </c>
      <c r="AO71" s="532"/>
      <c r="AP71" s="477">
        <v>54</v>
      </c>
      <c r="AQ71" s="477"/>
      <c r="AR71" s="477">
        <v>20</v>
      </c>
      <c r="AS71" s="477"/>
      <c r="AT71" s="477"/>
      <c r="AU71" s="477"/>
      <c r="AV71" s="477">
        <v>34</v>
      </c>
      <c r="AW71" s="477"/>
      <c r="AX71" s="477"/>
      <c r="AY71" s="477"/>
      <c r="AZ71" s="194"/>
      <c r="BA71" s="194"/>
      <c r="BB71" s="194"/>
      <c r="BC71" s="194"/>
      <c r="BD71" s="194"/>
      <c r="BE71" s="203"/>
      <c r="BF71" s="194"/>
      <c r="BG71" s="194"/>
      <c r="BH71" s="203"/>
      <c r="BI71" s="194"/>
      <c r="BJ71" s="194"/>
      <c r="BK71" s="203"/>
      <c r="BL71" s="188"/>
      <c r="BM71" s="188"/>
      <c r="BN71" s="188"/>
      <c r="BO71" s="188">
        <v>108</v>
      </c>
      <c r="BP71" s="188">
        <v>54</v>
      </c>
      <c r="BQ71" s="188">
        <v>3</v>
      </c>
      <c r="BR71" s="89"/>
      <c r="BS71" s="194"/>
      <c r="BT71" s="203"/>
      <c r="BU71" s="89"/>
      <c r="BV71" s="89"/>
      <c r="BW71" s="203"/>
      <c r="BX71" s="89"/>
      <c r="BY71" s="89"/>
      <c r="BZ71" s="203"/>
      <c r="CA71" s="494">
        <f t="shared" ref="CA71" si="217">BE71+BH71+BK71+BN71+BQ71+BT71+BW71+BZ71</f>
        <v>3</v>
      </c>
      <c r="CB71" s="512"/>
      <c r="CC71" s="500" t="s">
        <v>276</v>
      </c>
      <c r="CD71" s="500"/>
      <c r="CE71" s="500"/>
      <c r="CF71" s="500"/>
      <c r="CI71" s="94">
        <f t="shared" si="215"/>
        <v>108</v>
      </c>
      <c r="CJ71" s="93" t="str">
        <f t="shared" si="216"/>
        <v>ОК</v>
      </c>
      <c r="CK71" s="94">
        <f t="shared" si="208"/>
        <v>54</v>
      </c>
      <c r="CL71" s="94">
        <f t="shared" si="209"/>
        <v>54</v>
      </c>
      <c r="CM71" s="93" t="str">
        <f t="shared" si="210"/>
        <v>ОК</v>
      </c>
      <c r="CN71" s="31">
        <f t="shared" ref="CN71" si="218">AN71/AP71</f>
        <v>2</v>
      </c>
      <c r="CO71" s="359" t="e">
        <f t="shared" ref="CO71" si="219">BC71/BD71</f>
        <v>#DIV/0!</v>
      </c>
      <c r="CP71" s="216">
        <f t="shared" ref="CP71" si="220">BE71</f>
        <v>0</v>
      </c>
      <c r="CQ71" s="270">
        <f t="shared" ref="CQ71" si="221">BC71/40</f>
        <v>0</v>
      </c>
      <c r="CR71" s="359" t="e">
        <f t="shared" ref="CR71" si="222">BF71/BG71</f>
        <v>#DIV/0!</v>
      </c>
      <c r="CS71" s="291">
        <f t="shared" ref="CS71" si="223">BH71</f>
        <v>0</v>
      </c>
      <c r="CT71" s="270">
        <f t="shared" ref="CT71" si="224">BF71/40</f>
        <v>0</v>
      </c>
      <c r="CU71" s="359" t="e">
        <f t="shared" ref="CU71" si="225">BI71/BJ71</f>
        <v>#DIV/0!</v>
      </c>
      <c r="CV71" s="216">
        <f t="shared" ref="CV71" si="226">BK71</f>
        <v>0</v>
      </c>
      <c r="CW71" s="270">
        <f t="shared" ref="CW71" si="227">BI71/40</f>
        <v>0</v>
      </c>
      <c r="CX71" s="359" t="e">
        <f t="shared" ref="CX71" si="228">BL71/BM71</f>
        <v>#DIV/0!</v>
      </c>
      <c r="CY71" s="216">
        <f t="shared" ref="CY71" si="229">BN71</f>
        <v>0</v>
      </c>
      <c r="CZ71" s="270">
        <f t="shared" ref="CZ71" si="230">BL71/40</f>
        <v>0</v>
      </c>
      <c r="DA71" s="359">
        <f t="shared" ref="DA71" si="231">BO71/BP71</f>
        <v>2</v>
      </c>
      <c r="DB71" s="216">
        <f t="shared" ref="DB71" si="232">BQ71</f>
        <v>3</v>
      </c>
      <c r="DC71" s="270">
        <f t="shared" ref="DC71" si="233">BO71/40</f>
        <v>2.7</v>
      </c>
      <c r="DD71" s="359" t="e">
        <f t="shared" ref="DD71" si="234">BR71/BS71</f>
        <v>#DIV/0!</v>
      </c>
      <c r="DE71" s="216">
        <f t="shared" ref="DE71" si="235">BT71</f>
        <v>0</v>
      </c>
      <c r="DF71" s="270">
        <f t="shared" ref="DF71" si="236">BR71/40</f>
        <v>0</v>
      </c>
      <c r="DG71" s="359" t="e">
        <f t="shared" ref="DG71" si="237">BU71/BV71</f>
        <v>#DIV/0!</v>
      </c>
      <c r="DH71" s="216">
        <f t="shared" ref="DH71" si="238">BW71</f>
        <v>0</v>
      </c>
      <c r="DI71" s="270">
        <f t="shared" ref="DI71" si="239">BU71/40</f>
        <v>0</v>
      </c>
      <c r="DJ71" s="359" t="e">
        <f t="shared" ref="DJ71" si="240">BX71/BY71</f>
        <v>#DIV/0!</v>
      </c>
      <c r="DK71" s="216">
        <f t="shared" ref="DK71" si="241">BZ71</f>
        <v>0</v>
      </c>
      <c r="DL71" s="270">
        <f t="shared" ref="DL71" si="242">BX71/40</f>
        <v>0</v>
      </c>
      <c r="DN71" s="336">
        <f t="shared" ref="DN71:DN72" si="243">AN71/36</f>
        <v>3</v>
      </c>
      <c r="DO71" s="336">
        <f t="shared" ref="DO71:DO72" si="244">AN71/40</f>
        <v>2.7</v>
      </c>
    </row>
    <row r="72" spans="1:119" s="93" customFormat="1" ht="120" customHeight="1" thickBot="1">
      <c r="A72" s="77" t="s">
        <v>146</v>
      </c>
      <c r="B72" s="482" t="s">
        <v>339</v>
      </c>
      <c r="C72" s="482"/>
      <c r="D72" s="482"/>
      <c r="E72" s="482"/>
      <c r="F72" s="482"/>
      <c r="G72" s="482"/>
      <c r="H72" s="482"/>
      <c r="I72" s="482"/>
      <c r="J72" s="482"/>
      <c r="K72" s="482"/>
      <c r="L72" s="482"/>
      <c r="M72" s="482"/>
      <c r="N72" s="482"/>
      <c r="O72" s="482"/>
      <c r="P72" s="482"/>
      <c r="Q72" s="482"/>
      <c r="R72" s="482"/>
      <c r="S72" s="482"/>
      <c r="T72" s="477"/>
      <c r="U72" s="477"/>
      <c r="V72" s="188"/>
      <c r="W72" s="188"/>
      <c r="X72" s="188"/>
      <c r="Y72" s="188"/>
      <c r="Z72" s="188"/>
      <c r="AA72" s="188"/>
      <c r="AB72" s="188"/>
      <c r="AC72" s="126"/>
      <c r="AD72" s="124"/>
      <c r="AE72" s="196"/>
      <c r="AF72" s="188"/>
      <c r="AG72" s="123">
        <v>1</v>
      </c>
      <c r="AH72" s="188"/>
      <c r="AI72" s="188"/>
      <c r="AJ72" s="188"/>
      <c r="AK72" s="188"/>
      <c r="AL72" s="477" t="s">
        <v>183</v>
      </c>
      <c r="AM72" s="477"/>
      <c r="AN72" s="532">
        <v>108</v>
      </c>
      <c r="AO72" s="532"/>
      <c r="AP72" s="477">
        <v>54</v>
      </c>
      <c r="AQ72" s="477"/>
      <c r="AR72" s="477">
        <v>28</v>
      </c>
      <c r="AS72" s="477"/>
      <c r="AT72" s="477"/>
      <c r="AU72" s="477"/>
      <c r="AV72" s="477"/>
      <c r="AW72" s="477"/>
      <c r="AX72" s="477">
        <v>26</v>
      </c>
      <c r="AY72" s="477"/>
      <c r="AZ72" s="194"/>
      <c r="BA72" s="194"/>
      <c r="BB72" s="194"/>
      <c r="BC72" s="194"/>
      <c r="BD72" s="194"/>
      <c r="BE72" s="203"/>
      <c r="BF72" s="194"/>
      <c r="BG72" s="194"/>
      <c r="BH72" s="203"/>
      <c r="BI72" s="194"/>
      <c r="BJ72" s="194"/>
      <c r="BK72" s="203"/>
      <c r="BL72" s="188">
        <v>108</v>
      </c>
      <c r="BM72" s="188">
        <v>54</v>
      </c>
      <c r="BN72" s="188">
        <v>3</v>
      </c>
      <c r="BO72" s="188"/>
      <c r="BP72" s="188"/>
      <c r="BQ72" s="188"/>
      <c r="BR72" s="194"/>
      <c r="BS72" s="194"/>
      <c r="BT72" s="203"/>
      <c r="BU72" s="194"/>
      <c r="BV72" s="194"/>
      <c r="BW72" s="203"/>
      <c r="BX72" s="194"/>
      <c r="BY72" s="194"/>
      <c r="BZ72" s="203"/>
      <c r="CA72" s="494">
        <f t="shared" ref="CA72" si="245">BE72+BH72+BK72+BN72+BQ72+BT72+BW72+BZ72</f>
        <v>3</v>
      </c>
      <c r="CB72" s="512"/>
      <c r="CC72" s="500" t="s">
        <v>362</v>
      </c>
      <c r="CD72" s="500"/>
      <c r="CE72" s="500"/>
      <c r="CF72" s="500"/>
      <c r="CI72" s="94">
        <f t="shared" si="44"/>
        <v>108</v>
      </c>
      <c r="CJ72" s="93" t="str">
        <f t="shared" si="31"/>
        <v>ОК</v>
      </c>
      <c r="CK72" s="94">
        <f t="shared" si="45"/>
        <v>54</v>
      </c>
      <c r="CL72" s="94">
        <f t="shared" si="32"/>
        <v>54</v>
      </c>
      <c r="CM72" s="93" t="str">
        <f t="shared" si="46"/>
        <v>ОК</v>
      </c>
      <c r="CN72" s="31">
        <f t="shared" si="105"/>
        <v>2</v>
      </c>
      <c r="CO72" s="359" t="e">
        <f t="shared" si="33"/>
        <v>#DIV/0!</v>
      </c>
      <c r="CP72" s="216">
        <f t="shared" si="48"/>
        <v>0</v>
      </c>
      <c r="CQ72" s="270">
        <f t="shared" si="49"/>
        <v>0</v>
      </c>
      <c r="CR72" s="359" t="e">
        <f t="shared" si="50"/>
        <v>#DIV/0!</v>
      </c>
      <c r="CS72" s="291">
        <f t="shared" si="51"/>
        <v>0</v>
      </c>
      <c r="CT72" s="270">
        <f t="shared" si="34"/>
        <v>0</v>
      </c>
      <c r="CU72" s="359" t="e">
        <f t="shared" si="52"/>
        <v>#DIV/0!</v>
      </c>
      <c r="CV72" s="216">
        <f t="shared" si="53"/>
        <v>0</v>
      </c>
      <c r="CW72" s="270">
        <f t="shared" si="35"/>
        <v>0</v>
      </c>
      <c r="CX72" s="359">
        <f t="shared" si="54"/>
        <v>2</v>
      </c>
      <c r="CY72" s="216">
        <f t="shared" si="55"/>
        <v>3</v>
      </c>
      <c r="CZ72" s="270">
        <f>BL72/40</f>
        <v>2.7</v>
      </c>
      <c r="DA72" s="359" t="e">
        <f t="shared" si="37"/>
        <v>#DIV/0!</v>
      </c>
      <c r="DB72" s="216">
        <f t="shared" si="56"/>
        <v>0</v>
      </c>
      <c r="DC72" s="270">
        <f t="shared" si="38"/>
        <v>0</v>
      </c>
      <c r="DD72" s="359" t="e">
        <f t="shared" si="57"/>
        <v>#DIV/0!</v>
      </c>
      <c r="DE72" s="216">
        <f t="shared" si="58"/>
        <v>0</v>
      </c>
      <c r="DF72" s="270">
        <f t="shared" si="39"/>
        <v>0</v>
      </c>
      <c r="DG72" s="359" t="e">
        <f t="shared" si="59"/>
        <v>#DIV/0!</v>
      </c>
      <c r="DH72" s="216">
        <f t="shared" si="60"/>
        <v>0</v>
      </c>
      <c r="DI72" s="270">
        <f t="shared" si="40"/>
        <v>0</v>
      </c>
      <c r="DJ72" s="359" t="e">
        <f t="shared" si="61"/>
        <v>#DIV/0!</v>
      </c>
      <c r="DK72" s="216">
        <f t="shared" si="62"/>
        <v>0</v>
      </c>
      <c r="DL72" s="270">
        <f t="shared" si="41"/>
        <v>0</v>
      </c>
      <c r="DN72" s="336">
        <f t="shared" si="243"/>
        <v>3</v>
      </c>
      <c r="DO72" s="336">
        <f t="shared" si="244"/>
        <v>2.7</v>
      </c>
    </row>
    <row r="73" spans="1:119" s="93" customFormat="1" ht="57.95" customHeight="1" thickBot="1">
      <c r="A73" s="238" t="s">
        <v>93</v>
      </c>
      <c r="B73" s="527" t="s">
        <v>271</v>
      </c>
      <c r="C73" s="527"/>
      <c r="D73" s="527"/>
      <c r="E73" s="527"/>
      <c r="F73" s="527"/>
      <c r="G73" s="527"/>
      <c r="H73" s="527"/>
      <c r="I73" s="527"/>
      <c r="J73" s="527"/>
      <c r="K73" s="527"/>
      <c r="L73" s="527"/>
      <c r="M73" s="527"/>
      <c r="N73" s="527"/>
      <c r="O73" s="527"/>
      <c r="P73" s="527"/>
      <c r="Q73" s="527"/>
      <c r="R73" s="527"/>
      <c r="S73" s="527"/>
      <c r="T73" s="497" t="s">
        <v>299</v>
      </c>
      <c r="U73" s="497"/>
      <c r="V73" s="249"/>
      <c r="W73" s="249"/>
      <c r="X73" s="249"/>
      <c r="Y73" s="250">
        <v>1</v>
      </c>
      <c r="Z73" s="249"/>
      <c r="AA73" s="249"/>
      <c r="AB73" s="249"/>
      <c r="AC73" s="251"/>
      <c r="AD73" s="249"/>
      <c r="AE73" s="252"/>
      <c r="AF73" s="249"/>
      <c r="AG73" s="249"/>
      <c r="AH73" s="249"/>
      <c r="AI73" s="249"/>
      <c r="AJ73" s="249"/>
      <c r="AK73" s="249"/>
      <c r="AL73" s="480"/>
      <c r="AM73" s="480"/>
      <c r="AN73" s="495">
        <f>SUM(AN74:AO76)</f>
        <v>454</v>
      </c>
      <c r="AO73" s="496"/>
      <c r="AP73" s="495">
        <f>SUM(AP74:AQ76)</f>
        <v>300</v>
      </c>
      <c r="AQ73" s="496"/>
      <c r="AR73" s="495">
        <f>SUM(AR74:AS76)</f>
        <v>128</v>
      </c>
      <c r="AS73" s="496"/>
      <c r="AT73" s="495">
        <f>SUM(AT74:AU76)</f>
        <v>14</v>
      </c>
      <c r="AU73" s="496"/>
      <c r="AV73" s="495">
        <f>SUM(AV74:AW76)</f>
        <v>156</v>
      </c>
      <c r="AW73" s="496"/>
      <c r="AX73" s="495">
        <f>SUM(AX74:AY76)</f>
        <v>2</v>
      </c>
      <c r="AY73" s="496"/>
      <c r="AZ73" s="239"/>
      <c r="BA73" s="239"/>
      <c r="BB73" s="239"/>
      <c r="BC73" s="239">
        <f>SUM(BC74:BC76)</f>
        <v>70</v>
      </c>
      <c r="BD73" s="239">
        <f>SUM(BD74:BD76)</f>
        <v>46</v>
      </c>
      <c r="BE73" s="243"/>
      <c r="BF73" s="239">
        <f>SUM(BF74:BF76)</f>
        <v>172</v>
      </c>
      <c r="BG73" s="239">
        <f>SUM(BG74:BG76)</f>
        <v>114</v>
      </c>
      <c r="BH73" s="243"/>
      <c r="BI73" s="239">
        <f>SUM(BI74:BI76)</f>
        <v>128</v>
      </c>
      <c r="BJ73" s="239">
        <f>SUM(BJ74:BJ76)</f>
        <v>84</v>
      </c>
      <c r="BK73" s="243"/>
      <c r="BL73" s="239">
        <f>SUM(BL74:BL76)</f>
        <v>84</v>
      </c>
      <c r="BM73" s="239">
        <f>SUM(BM74:BM76)</f>
        <v>56</v>
      </c>
      <c r="BN73" s="243"/>
      <c r="BO73" s="239"/>
      <c r="BP73" s="239"/>
      <c r="BQ73" s="243"/>
      <c r="BR73" s="239"/>
      <c r="BS73" s="239"/>
      <c r="BT73" s="243"/>
      <c r="BU73" s="249"/>
      <c r="BV73" s="249"/>
      <c r="BW73" s="253"/>
      <c r="BX73" s="249"/>
      <c r="BY73" s="249"/>
      <c r="BZ73" s="253"/>
      <c r="CA73" s="517"/>
      <c r="CB73" s="518"/>
      <c r="CC73" s="515" t="s">
        <v>127</v>
      </c>
      <c r="CD73" s="515"/>
      <c r="CE73" s="515"/>
      <c r="CF73" s="515"/>
      <c r="CI73" s="349">
        <f t="shared" si="44"/>
        <v>454</v>
      </c>
      <c r="CJ73" s="316" t="str">
        <f t="shared" ref="CJ73:CJ104" si="246">IF(AN73=CI73,"ОК","Ошибка")</f>
        <v>ОК</v>
      </c>
      <c r="CK73" s="350">
        <f t="shared" si="45"/>
        <v>300</v>
      </c>
      <c r="CL73" s="350">
        <f t="shared" ref="CL73:CL104" si="247">AR73+AT73+AV73+AX73</f>
        <v>300</v>
      </c>
      <c r="CM73" s="316" t="str">
        <f t="shared" si="46"/>
        <v>ОК</v>
      </c>
      <c r="CN73" s="317">
        <f t="shared" si="105"/>
        <v>1.5133333333333334</v>
      </c>
      <c r="CO73" s="353">
        <f t="shared" si="33"/>
        <v>1.5217391304347827</v>
      </c>
      <c r="CP73" s="318">
        <f t="shared" si="48"/>
        <v>0</v>
      </c>
      <c r="CQ73" s="319">
        <f t="shared" si="49"/>
        <v>1.75</v>
      </c>
      <c r="CR73" s="353">
        <f t="shared" si="50"/>
        <v>1.5087719298245614</v>
      </c>
      <c r="CS73" s="320">
        <f t="shared" si="51"/>
        <v>0</v>
      </c>
      <c r="CT73" s="319">
        <f t="shared" si="34"/>
        <v>4.3</v>
      </c>
      <c r="CU73" s="353">
        <f t="shared" si="52"/>
        <v>1.5238095238095237</v>
      </c>
      <c r="CV73" s="318">
        <f t="shared" si="53"/>
        <v>0</v>
      </c>
      <c r="CW73" s="319">
        <f t="shared" si="35"/>
        <v>3.2</v>
      </c>
      <c r="CX73" s="353">
        <f t="shared" si="54"/>
        <v>1.5</v>
      </c>
      <c r="CY73" s="318">
        <f t="shared" si="55"/>
        <v>0</v>
      </c>
      <c r="CZ73" s="319">
        <f t="shared" si="36"/>
        <v>2.1</v>
      </c>
      <c r="DA73" s="353" t="e">
        <f t="shared" si="37"/>
        <v>#DIV/0!</v>
      </c>
      <c r="DB73" s="318">
        <f t="shared" si="56"/>
        <v>0</v>
      </c>
      <c r="DC73" s="319">
        <f t="shared" si="38"/>
        <v>0</v>
      </c>
      <c r="DD73" s="353" t="e">
        <f t="shared" si="57"/>
        <v>#DIV/0!</v>
      </c>
      <c r="DE73" s="318">
        <f t="shared" si="58"/>
        <v>0</v>
      </c>
      <c r="DF73" s="319">
        <f t="shared" si="39"/>
        <v>0</v>
      </c>
      <c r="DG73" s="353" t="e">
        <f t="shared" si="59"/>
        <v>#DIV/0!</v>
      </c>
      <c r="DH73" s="318">
        <f t="shared" si="60"/>
        <v>0</v>
      </c>
      <c r="DI73" s="319">
        <f t="shared" si="40"/>
        <v>0</v>
      </c>
      <c r="DJ73" s="353" t="e">
        <f t="shared" si="61"/>
        <v>#DIV/0!</v>
      </c>
      <c r="DK73" s="318">
        <f t="shared" si="62"/>
        <v>0</v>
      </c>
      <c r="DL73" s="319">
        <f t="shared" si="41"/>
        <v>0</v>
      </c>
      <c r="DM73" s="316"/>
      <c r="DN73" s="325"/>
    </row>
    <row r="74" spans="1:119" s="93" customFormat="1" ht="56.1" customHeight="1">
      <c r="A74" s="77" t="s">
        <v>251</v>
      </c>
      <c r="B74" s="482" t="s">
        <v>150</v>
      </c>
      <c r="C74" s="482"/>
      <c r="D74" s="482"/>
      <c r="E74" s="482"/>
      <c r="F74" s="482"/>
      <c r="G74" s="482"/>
      <c r="H74" s="482"/>
      <c r="I74" s="482"/>
      <c r="J74" s="482"/>
      <c r="K74" s="482"/>
      <c r="L74" s="482"/>
      <c r="M74" s="482"/>
      <c r="N74" s="482"/>
      <c r="O74" s="482"/>
      <c r="P74" s="482"/>
      <c r="Q74" s="482"/>
      <c r="R74" s="482"/>
      <c r="S74" s="482"/>
      <c r="T74" s="477">
        <v>1</v>
      </c>
      <c r="U74" s="477"/>
      <c r="V74" s="123">
        <v>1</v>
      </c>
      <c r="W74" s="188"/>
      <c r="X74" s="188"/>
      <c r="Y74" s="188"/>
      <c r="Z74" s="188"/>
      <c r="AA74" s="188"/>
      <c r="AB74" s="188"/>
      <c r="AC74" s="125"/>
      <c r="AD74" s="124"/>
      <c r="AE74" s="127">
        <v>1</v>
      </c>
      <c r="AF74" s="188"/>
      <c r="AG74" s="188"/>
      <c r="AH74" s="188"/>
      <c r="AI74" s="188"/>
      <c r="AJ74" s="188"/>
      <c r="AK74" s="188"/>
      <c r="AL74" s="477" t="s">
        <v>371</v>
      </c>
      <c r="AM74" s="477"/>
      <c r="AN74" s="477">
        <v>182</v>
      </c>
      <c r="AO74" s="477"/>
      <c r="AP74" s="477">
        <v>120</v>
      </c>
      <c r="AQ74" s="477"/>
      <c r="AR74" s="477">
        <v>46</v>
      </c>
      <c r="AS74" s="477"/>
      <c r="AT74" s="477"/>
      <c r="AU74" s="477"/>
      <c r="AV74" s="477">
        <v>74</v>
      </c>
      <c r="AW74" s="477"/>
      <c r="AX74" s="477"/>
      <c r="AY74" s="477"/>
      <c r="AZ74" s="194"/>
      <c r="BA74" s="194"/>
      <c r="BB74" s="194"/>
      <c r="BC74" s="188">
        <v>70</v>
      </c>
      <c r="BD74" s="188">
        <v>46</v>
      </c>
      <c r="BE74" s="188">
        <v>2</v>
      </c>
      <c r="BF74" s="188">
        <v>112</v>
      </c>
      <c r="BG74" s="188">
        <v>74</v>
      </c>
      <c r="BH74" s="188">
        <v>3</v>
      </c>
      <c r="BI74" s="188"/>
      <c r="BJ74" s="188"/>
      <c r="BK74" s="188"/>
      <c r="BL74" s="188"/>
      <c r="BM74" s="188"/>
      <c r="BN74" s="188"/>
      <c r="BO74" s="194"/>
      <c r="BP74" s="194"/>
      <c r="BQ74" s="203"/>
      <c r="BR74" s="194"/>
      <c r="BS74" s="194"/>
      <c r="BT74" s="203"/>
      <c r="BU74" s="194"/>
      <c r="BV74" s="194"/>
      <c r="BW74" s="203"/>
      <c r="BX74" s="194"/>
      <c r="BY74" s="194"/>
      <c r="BZ74" s="203"/>
      <c r="CA74" s="494">
        <f t="shared" ref="CA74:CA76" si="248">BE74+BH74+BK74+BN74+BQ74+BT74+BW74+BZ74</f>
        <v>5</v>
      </c>
      <c r="CB74" s="512"/>
      <c r="CC74" s="500"/>
      <c r="CD74" s="500"/>
      <c r="CE74" s="500"/>
      <c r="CF74" s="500"/>
      <c r="CI74" s="94">
        <f t="shared" si="44"/>
        <v>182</v>
      </c>
      <c r="CJ74" s="93" t="str">
        <f t="shared" si="246"/>
        <v>ОК</v>
      </c>
      <c r="CK74" s="94">
        <f t="shared" si="45"/>
        <v>120</v>
      </c>
      <c r="CL74" s="94">
        <f t="shared" si="247"/>
        <v>120</v>
      </c>
      <c r="CM74" s="93" t="str">
        <f t="shared" si="46"/>
        <v>ОК</v>
      </c>
      <c r="CN74" s="31">
        <f t="shared" si="105"/>
        <v>1.5166666666666666</v>
      </c>
      <c r="CO74" s="359">
        <f>BC74/BD74</f>
        <v>1.5217391304347827</v>
      </c>
      <c r="CP74" s="216">
        <f t="shared" si="48"/>
        <v>2</v>
      </c>
      <c r="CQ74" s="270">
        <f t="shared" si="49"/>
        <v>1.75</v>
      </c>
      <c r="CR74" s="359">
        <f t="shared" si="50"/>
        <v>1.5135135135135136</v>
      </c>
      <c r="CS74" s="291">
        <f t="shared" si="51"/>
        <v>3</v>
      </c>
      <c r="CT74" s="270">
        <f t="shared" si="34"/>
        <v>2.8</v>
      </c>
      <c r="CU74" s="359" t="e">
        <f t="shared" si="52"/>
        <v>#DIV/0!</v>
      </c>
      <c r="CV74" s="216">
        <f t="shared" si="53"/>
        <v>0</v>
      </c>
      <c r="CW74" s="270">
        <f t="shared" si="35"/>
        <v>0</v>
      </c>
      <c r="CX74" s="359" t="e">
        <f t="shared" si="54"/>
        <v>#DIV/0!</v>
      </c>
      <c r="CY74" s="216">
        <f t="shared" si="55"/>
        <v>0</v>
      </c>
      <c r="CZ74" s="270">
        <f t="shared" si="36"/>
        <v>0</v>
      </c>
      <c r="DA74" s="359" t="e">
        <f t="shared" si="37"/>
        <v>#DIV/0!</v>
      </c>
      <c r="DB74" s="216">
        <f t="shared" si="56"/>
        <v>0</v>
      </c>
      <c r="DC74" s="270">
        <f t="shared" si="38"/>
        <v>0</v>
      </c>
      <c r="DD74" s="359" t="e">
        <f t="shared" si="57"/>
        <v>#DIV/0!</v>
      </c>
      <c r="DE74" s="216">
        <f t="shared" si="58"/>
        <v>0</v>
      </c>
      <c r="DF74" s="270">
        <f t="shared" si="39"/>
        <v>0</v>
      </c>
      <c r="DG74" s="359" t="e">
        <f t="shared" si="59"/>
        <v>#DIV/0!</v>
      </c>
      <c r="DH74" s="216">
        <f t="shared" si="60"/>
        <v>0</v>
      </c>
      <c r="DI74" s="270">
        <f t="shared" si="40"/>
        <v>0</v>
      </c>
      <c r="DJ74" s="359" t="e">
        <f t="shared" si="61"/>
        <v>#DIV/0!</v>
      </c>
      <c r="DK74" s="216">
        <f t="shared" si="62"/>
        <v>0</v>
      </c>
      <c r="DL74" s="270">
        <f t="shared" si="41"/>
        <v>0</v>
      </c>
      <c r="DN74" s="336">
        <f t="shared" ref="DN74:DN76" si="249">AN74/36</f>
        <v>5.0555555555555554</v>
      </c>
      <c r="DO74" s="336">
        <f t="shared" ref="DO74:DO76" si="250">AN74/40</f>
        <v>4.55</v>
      </c>
    </row>
    <row r="75" spans="1:119" s="93" customFormat="1" ht="56.1" customHeight="1">
      <c r="A75" s="77" t="s">
        <v>252</v>
      </c>
      <c r="B75" s="482" t="s">
        <v>152</v>
      </c>
      <c r="C75" s="482"/>
      <c r="D75" s="482"/>
      <c r="E75" s="482"/>
      <c r="F75" s="482"/>
      <c r="G75" s="482"/>
      <c r="H75" s="482"/>
      <c r="I75" s="482"/>
      <c r="J75" s="482"/>
      <c r="K75" s="482"/>
      <c r="L75" s="482"/>
      <c r="M75" s="482"/>
      <c r="N75" s="482"/>
      <c r="O75" s="482"/>
      <c r="P75" s="482"/>
      <c r="Q75" s="482"/>
      <c r="R75" s="482"/>
      <c r="S75" s="482"/>
      <c r="T75" s="477"/>
      <c r="U75" s="477"/>
      <c r="V75" s="188"/>
      <c r="W75" s="188"/>
      <c r="X75" s="188"/>
      <c r="Y75" s="188"/>
      <c r="Z75" s="188"/>
      <c r="AA75" s="188"/>
      <c r="AB75" s="188"/>
      <c r="AC75" s="126"/>
      <c r="AD75" s="124"/>
      <c r="AE75" s="196"/>
      <c r="AF75" s="123">
        <v>1</v>
      </c>
      <c r="AG75" s="188"/>
      <c r="AH75" s="188"/>
      <c r="AI75" s="188"/>
      <c r="AJ75" s="188"/>
      <c r="AK75" s="188"/>
      <c r="AL75" s="477">
        <v>3</v>
      </c>
      <c r="AM75" s="477"/>
      <c r="AN75" s="477">
        <v>50</v>
      </c>
      <c r="AO75" s="477"/>
      <c r="AP75" s="477">
        <v>32</v>
      </c>
      <c r="AQ75" s="477"/>
      <c r="AR75" s="477">
        <v>22</v>
      </c>
      <c r="AS75" s="477"/>
      <c r="AT75" s="477">
        <v>4</v>
      </c>
      <c r="AU75" s="477"/>
      <c r="AV75" s="477">
        <v>4</v>
      </c>
      <c r="AW75" s="477"/>
      <c r="AX75" s="477">
        <v>2</v>
      </c>
      <c r="AY75" s="477"/>
      <c r="AZ75" s="194"/>
      <c r="BA75" s="194"/>
      <c r="BB75" s="194"/>
      <c r="BC75" s="188"/>
      <c r="BD75" s="188"/>
      <c r="BE75" s="188"/>
      <c r="BF75" s="188"/>
      <c r="BG75" s="188"/>
      <c r="BH75" s="188"/>
      <c r="BI75" s="188">
        <v>50</v>
      </c>
      <c r="BJ75" s="188">
        <v>32</v>
      </c>
      <c r="BK75" s="188">
        <v>2</v>
      </c>
      <c r="BL75" s="188"/>
      <c r="BM75" s="188"/>
      <c r="BN75" s="188"/>
      <c r="BO75" s="92"/>
      <c r="BP75" s="92"/>
      <c r="BQ75" s="91"/>
      <c r="BR75" s="194"/>
      <c r="BS75" s="194"/>
      <c r="BT75" s="203"/>
      <c r="BU75" s="194"/>
      <c r="BV75" s="194"/>
      <c r="BW75" s="203"/>
      <c r="BX75" s="194"/>
      <c r="BY75" s="194"/>
      <c r="BZ75" s="203"/>
      <c r="CA75" s="494">
        <f t="shared" si="248"/>
        <v>2</v>
      </c>
      <c r="CB75" s="512"/>
      <c r="CC75" s="500"/>
      <c r="CD75" s="500"/>
      <c r="CE75" s="500"/>
      <c r="CF75" s="500"/>
      <c r="CI75" s="94">
        <f t="shared" ref="CI75:CI76" si="251">BC75+BF75+BI75+BL75+BO75+BR75+BU75+BX75</f>
        <v>50</v>
      </c>
      <c r="CJ75" s="93" t="str">
        <f t="shared" si="246"/>
        <v>ОК</v>
      </c>
      <c r="CK75" s="94">
        <f t="shared" ref="CK75:CK76" si="252">BD75+BG75+BJ75+BM75+BP75+BS75+BV75+BY75</f>
        <v>32</v>
      </c>
      <c r="CL75" s="94">
        <f t="shared" si="247"/>
        <v>32</v>
      </c>
      <c r="CM75" s="93" t="str">
        <f t="shared" ref="CM75:CM76" si="253">IF(CK75=CL75,"ОК","Ошибка")</f>
        <v>ОК</v>
      </c>
      <c r="CN75" s="31">
        <f t="shared" ref="CN75:CN76" si="254">AN75/AP75</f>
        <v>1.5625</v>
      </c>
      <c r="CO75" s="359" t="e">
        <f t="shared" ref="CO75:CO76" si="255">BC75/BD75</f>
        <v>#DIV/0!</v>
      </c>
      <c r="CP75" s="216">
        <f t="shared" ref="CP75:CP76" si="256">BE75</f>
        <v>0</v>
      </c>
      <c r="CQ75" s="270">
        <f t="shared" ref="CQ75:CQ76" si="257">BC75/40</f>
        <v>0</v>
      </c>
      <c r="CR75" s="359" t="e">
        <f t="shared" ref="CR75" si="258">BF75/BG75</f>
        <v>#DIV/0!</v>
      </c>
      <c r="CS75" s="291">
        <f t="shared" ref="CS75:CS76" si="259">BH75</f>
        <v>0</v>
      </c>
      <c r="CT75" s="270">
        <f t="shared" ref="CT75:CT76" si="260">BF75/40</f>
        <v>0</v>
      </c>
      <c r="CU75" s="359">
        <f t="shared" ref="CU75" si="261">BI75/BJ75</f>
        <v>1.5625</v>
      </c>
      <c r="CV75" s="216">
        <f t="shared" ref="CV75:CV76" si="262">BK75</f>
        <v>2</v>
      </c>
      <c r="CW75" s="270">
        <f t="shared" ref="CW75:CW76" si="263">BI75/40</f>
        <v>1.25</v>
      </c>
      <c r="CX75" s="359" t="e">
        <f t="shared" ref="CX75:CX76" si="264">BL75/BM75</f>
        <v>#DIV/0!</v>
      </c>
      <c r="CY75" s="216">
        <f t="shared" ref="CY75:CY76" si="265">BN75</f>
        <v>0</v>
      </c>
      <c r="CZ75" s="270">
        <f t="shared" ref="CZ75:CZ76" si="266">BL75/40</f>
        <v>0</v>
      </c>
      <c r="DA75" s="359" t="e">
        <f t="shared" ref="DA75:DA76" si="267">BO75/BP75</f>
        <v>#DIV/0!</v>
      </c>
      <c r="DB75" s="216">
        <f t="shared" ref="DB75:DB76" si="268">BQ75</f>
        <v>0</v>
      </c>
      <c r="DC75" s="270">
        <f t="shared" ref="DC75:DC76" si="269">BO75/40</f>
        <v>0</v>
      </c>
      <c r="DD75" s="359" t="e">
        <f t="shared" ref="DD75:DD76" si="270">BR75/BS75</f>
        <v>#DIV/0!</v>
      </c>
      <c r="DE75" s="216">
        <f t="shared" ref="DE75:DE76" si="271">BT75</f>
        <v>0</v>
      </c>
      <c r="DF75" s="270">
        <f t="shared" ref="DF75:DF76" si="272">BR75/40</f>
        <v>0</v>
      </c>
      <c r="DG75" s="359" t="e">
        <f t="shared" ref="DG75:DG76" si="273">BU75/BV75</f>
        <v>#DIV/0!</v>
      </c>
      <c r="DH75" s="216">
        <f t="shared" ref="DH75:DH76" si="274">BW75</f>
        <v>0</v>
      </c>
      <c r="DI75" s="270">
        <f t="shared" ref="DI75:DI76" si="275">BU75/40</f>
        <v>0</v>
      </c>
      <c r="DJ75" s="359" t="e">
        <f t="shared" ref="DJ75:DJ76" si="276">BX75/BY75</f>
        <v>#DIV/0!</v>
      </c>
      <c r="DK75" s="216">
        <f t="shared" ref="DK75:DK76" si="277">BZ75</f>
        <v>0</v>
      </c>
      <c r="DL75" s="270">
        <f t="shared" ref="DL75:DL76" si="278">BX75/40</f>
        <v>0</v>
      </c>
      <c r="DN75" s="336">
        <f t="shared" si="249"/>
        <v>1.3888888888888888</v>
      </c>
      <c r="DO75" s="336">
        <f t="shared" si="250"/>
        <v>1.25</v>
      </c>
    </row>
    <row r="76" spans="1:119" s="33" customFormat="1" ht="56.1" customHeight="1" thickBot="1">
      <c r="A76" s="77" t="s">
        <v>253</v>
      </c>
      <c r="B76" s="482" t="s">
        <v>151</v>
      </c>
      <c r="C76" s="482"/>
      <c r="D76" s="482"/>
      <c r="E76" s="482"/>
      <c r="F76" s="482"/>
      <c r="G76" s="482"/>
      <c r="H76" s="482"/>
      <c r="I76" s="482"/>
      <c r="J76" s="482"/>
      <c r="K76" s="482"/>
      <c r="L76" s="482"/>
      <c r="M76" s="482"/>
      <c r="N76" s="482"/>
      <c r="O76" s="482"/>
      <c r="P76" s="482"/>
      <c r="Q76" s="482"/>
      <c r="R76" s="482"/>
      <c r="S76" s="482"/>
      <c r="T76" s="477">
        <v>3</v>
      </c>
      <c r="U76" s="477"/>
      <c r="V76" s="188"/>
      <c r="W76" s="188"/>
      <c r="X76" s="123">
        <v>1</v>
      </c>
      <c r="Y76" s="188"/>
      <c r="Z76" s="188"/>
      <c r="AA76" s="188"/>
      <c r="AB76" s="188"/>
      <c r="AC76" s="126"/>
      <c r="AD76" s="124"/>
      <c r="AE76" s="123">
        <v>1</v>
      </c>
      <c r="AF76" s="188"/>
      <c r="AG76" s="188"/>
      <c r="AH76" s="188"/>
      <c r="AI76" s="188"/>
      <c r="AJ76" s="188"/>
      <c r="AK76" s="188"/>
      <c r="AL76" s="477">
        <v>2</v>
      </c>
      <c r="AM76" s="477"/>
      <c r="AN76" s="477">
        <v>222</v>
      </c>
      <c r="AO76" s="477"/>
      <c r="AP76" s="477">
        <v>148</v>
      </c>
      <c r="AQ76" s="477"/>
      <c r="AR76" s="477">
        <v>60</v>
      </c>
      <c r="AS76" s="477"/>
      <c r="AT76" s="477">
        <v>10</v>
      </c>
      <c r="AU76" s="477"/>
      <c r="AV76" s="477">
        <v>78</v>
      </c>
      <c r="AW76" s="477"/>
      <c r="AX76" s="477"/>
      <c r="AY76" s="477"/>
      <c r="AZ76" s="194"/>
      <c r="BA76" s="194"/>
      <c r="BB76" s="194"/>
      <c r="BC76" s="188"/>
      <c r="BD76" s="188"/>
      <c r="BE76" s="188"/>
      <c r="BF76" s="188">
        <v>60</v>
      </c>
      <c r="BG76" s="188">
        <v>40</v>
      </c>
      <c r="BH76" s="188">
        <v>2</v>
      </c>
      <c r="BI76" s="188">
        <v>78</v>
      </c>
      <c r="BJ76" s="188">
        <v>52</v>
      </c>
      <c r="BK76" s="188">
        <v>2</v>
      </c>
      <c r="BL76" s="188">
        <v>84</v>
      </c>
      <c r="BM76" s="188">
        <v>56</v>
      </c>
      <c r="BN76" s="188">
        <v>2</v>
      </c>
      <c r="BO76" s="194"/>
      <c r="BP76" s="194"/>
      <c r="BQ76" s="203"/>
      <c r="BR76" s="194"/>
      <c r="BS76" s="194"/>
      <c r="BT76" s="203"/>
      <c r="BU76" s="194"/>
      <c r="BV76" s="194"/>
      <c r="BW76" s="203"/>
      <c r="BX76" s="194"/>
      <c r="BY76" s="194"/>
      <c r="BZ76" s="203"/>
      <c r="CA76" s="494">
        <f t="shared" si="248"/>
        <v>6</v>
      </c>
      <c r="CB76" s="512"/>
      <c r="CC76" s="500"/>
      <c r="CD76" s="500"/>
      <c r="CE76" s="500"/>
      <c r="CF76" s="500"/>
      <c r="CI76" s="374">
        <f t="shared" si="251"/>
        <v>222</v>
      </c>
      <c r="CJ76" s="33" t="str">
        <f t="shared" si="246"/>
        <v>ОК</v>
      </c>
      <c r="CK76" s="374">
        <f t="shared" si="252"/>
        <v>148</v>
      </c>
      <c r="CL76" s="374">
        <f t="shared" si="247"/>
        <v>148</v>
      </c>
      <c r="CM76" s="33" t="str">
        <f t="shared" si="253"/>
        <v>ОК</v>
      </c>
      <c r="CN76" s="35">
        <f t="shared" si="254"/>
        <v>1.5</v>
      </c>
      <c r="CO76" s="360" t="e">
        <f t="shared" si="255"/>
        <v>#DIV/0!</v>
      </c>
      <c r="CP76" s="277">
        <f t="shared" si="256"/>
        <v>0</v>
      </c>
      <c r="CQ76" s="286">
        <f t="shared" si="257"/>
        <v>0</v>
      </c>
      <c r="CR76" s="360">
        <f>BF76/BG76</f>
        <v>1.5</v>
      </c>
      <c r="CS76" s="296">
        <f t="shared" si="259"/>
        <v>2</v>
      </c>
      <c r="CT76" s="286">
        <f t="shared" si="260"/>
        <v>1.5</v>
      </c>
      <c r="CU76" s="360">
        <f>BI76/BJ76</f>
        <v>1.5</v>
      </c>
      <c r="CV76" s="277">
        <f t="shared" si="262"/>
        <v>2</v>
      </c>
      <c r="CW76" s="286">
        <f t="shared" si="263"/>
        <v>1.95</v>
      </c>
      <c r="CX76" s="360">
        <f t="shared" si="264"/>
        <v>1.5</v>
      </c>
      <c r="CY76" s="277">
        <f t="shared" si="265"/>
        <v>2</v>
      </c>
      <c r="CZ76" s="286">
        <f t="shared" si="266"/>
        <v>2.1</v>
      </c>
      <c r="DA76" s="360" t="e">
        <f t="shared" si="267"/>
        <v>#DIV/0!</v>
      </c>
      <c r="DB76" s="277">
        <f t="shared" si="268"/>
        <v>0</v>
      </c>
      <c r="DC76" s="286">
        <f t="shared" si="269"/>
        <v>0</v>
      </c>
      <c r="DD76" s="360" t="e">
        <f t="shared" si="270"/>
        <v>#DIV/0!</v>
      </c>
      <c r="DE76" s="277">
        <f t="shared" si="271"/>
        <v>0</v>
      </c>
      <c r="DF76" s="286">
        <f t="shared" si="272"/>
        <v>0</v>
      </c>
      <c r="DG76" s="360" t="e">
        <f t="shared" si="273"/>
        <v>#DIV/0!</v>
      </c>
      <c r="DH76" s="277">
        <f t="shared" si="274"/>
        <v>0</v>
      </c>
      <c r="DI76" s="286">
        <f t="shared" si="275"/>
        <v>0</v>
      </c>
      <c r="DJ76" s="360" t="e">
        <f t="shared" si="276"/>
        <v>#DIV/0!</v>
      </c>
      <c r="DK76" s="277">
        <f t="shared" si="277"/>
        <v>0</v>
      </c>
      <c r="DL76" s="286">
        <f t="shared" si="278"/>
        <v>0</v>
      </c>
      <c r="DN76" s="336">
        <f t="shared" si="249"/>
        <v>6.166666666666667</v>
      </c>
      <c r="DO76" s="336">
        <f t="shared" si="250"/>
        <v>5.55</v>
      </c>
    </row>
    <row r="77" spans="1:119" s="93" customFormat="1" ht="57.95" customHeight="1" thickBot="1">
      <c r="A77" s="238" t="s">
        <v>101</v>
      </c>
      <c r="B77" s="527" t="s">
        <v>273</v>
      </c>
      <c r="C77" s="527"/>
      <c r="D77" s="527"/>
      <c r="E77" s="527"/>
      <c r="F77" s="527"/>
      <c r="G77" s="527"/>
      <c r="H77" s="527"/>
      <c r="I77" s="527"/>
      <c r="J77" s="527"/>
      <c r="K77" s="527"/>
      <c r="L77" s="527"/>
      <c r="M77" s="527"/>
      <c r="N77" s="527"/>
      <c r="O77" s="527"/>
      <c r="P77" s="527"/>
      <c r="Q77" s="527"/>
      <c r="R77" s="527"/>
      <c r="S77" s="527"/>
      <c r="T77" s="497" t="s">
        <v>299</v>
      </c>
      <c r="U77" s="497"/>
      <c r="V77" s="249"/>
      <c r="W77" s="249"/>
      <c r="X77" s="249"/>
      <c r="Y77" s="250">
        <v>1</v>
      </c>
      <c r="Z77" s="250"/>
      <c r="AA77" s="249"/>
      <c r="AB77" s="249"/>
      <c r="AC77" s="251"/>
      <c r="AD77" s="249"/>
      <c r="AE77" s="252"/>
      <c r="AF77" s="249"/>
      <c r="AG77" s="249"/>
      <c r="AH77" s="249"/>
      <c r="AI77" s="249"/>
      <c r="AJ77" s="249"/>
      <c r="AK77" s="249"/>
      <c r="AL77" s="480"/>
      <c r="AM77" s="480"/>
      <c r="AN77" s="495">
        <f>SUM(AN78:AO81)</f>
        <v>468</v>
      </c>
      <c r="AO77" s="496"/>
      <c r="AP77" s="495">
        <f>SUM(AP78:AQ81)</f>
        <v>276</v>
      </c>
      <c r="AQ77" s="496"/>
      <c r="AR77" s="495">
        <f t="shared" ref="AR77" si="279">SUM(AR78:AS81)</f>
        <v>92</v>
      </c>
      <c r="AS77" s="496"/>
      <c r="AT77" s="495">
        <f t="shared" ref="AT77" si="280">SUM(AT78:AU81)</f>
        <v>64</v>
      </c>
      <c r="AU77" s="496"/>
      <c r="AV77" s="495">
        <f t="shared" ref="AV77" si="281">SUM(AV78:AW81)</f>
        <v>114</v>
      </c>
      <c r="AW77" s="496"/>
      <c r="AX77" s="495">
        <f t="shared" ref="AX77" si="282">SUM(AX78:AY81)</f>
        <v>6</v>
      </c>
      <c r="AY77" s="496"/>
      <c r="AZ77" s="239"/>
      <c r="BA77" s="239"/>
      <c r="BB77" s="242"/>
      <c r="BC77" s="239">
        <f>SUM(BC78:BC81)</f>
        <v>80</v>
      </c>
      <c r="BD77" s="239">
        <f>SUM(BD78:BD81)</f>
        <v>52</v>
      </c>
      <c r="BE77" s="243"/>
      <c r="BF77" s="239">
        <f>SUM(BF78:BF81)</f>
        <v>80</v>
      </c>
      <c r="BG77" s="239">
        <f>SUM(BG78:BG81)</f>
        <v>52</v>
      </c>
      <c r="BH77" s="243"/>
      <c r="BI77" s="239">
        <f>SUM(BI78:BI81)</f>
        <v>146</v>
      </c>
      <c r="BJ77" s="239">
        <f>SUM(BJ78:BJ81)</f>
        <v>96</v>
      </c>
      <c r="BK77" s="243"/>
      <c r="BL77" s="239">
        <f>SUM(BL78:BL81)</f>
        <v>162</v>
      </c>
      <c r="BM77" s="239">
        <f>SUM(BM78:BM81)</f>
        <v>76</v>
      </c>
      <c r="BN77" s="243"/>
      <c r="BO77" s="239"/>
      <c r="BP77" s="239"/>
      <c r="BQ77" s="243"/>
      <c r="BR77" s="249"/>
      <c r="BS77" s="249"/>
      <c r="BT77" s="253"/>
      <c r="BU77" s="249"/>
      <c r="BV77" s="249"/>
      <c r="BW77" s="253"/>
      <c r="BX77" s="249"/>
      <c r="BY77" s="249"/>
      <c r="BZ77" s="253"/>
      <c r="CA77" s="517"/>
      <c r="CB77" s="518"/>
      <c r="CC77" s="515" t="s">
        <v>128</v>
      </c>
      <c r="CD77" s="515"/>
      <c r="CE77" s="515"/>
      <c r="CF77" s="515"/>
      <c r="CI77" s="349">
        <f t="shared" si="44"/>
        <v>468</v>
      </c>
      <c r="CJ77" s="316" t="str">
        <f t="shared" si="246"/>
        <v>ОК</v>
      </c>
      <c r="CK77" s="350">
        <f t="shared" si="45"/>
        <v>276</v>
      </c>
      <c r="CL77" s="350">
        <f t="shared" si="247"/>
        <v>276</v>
      </c>
      <c r="CM77" s="316" t="str">
        <f t="shared" si="46"/>
        <v>ОК</v>
      </c>
      <c r="CN77" s="317">
        <f t="shared" si="105"/>
        <v>1.6956521739130435</v>
      </c>
      <c r="CO77" s="353">
        <f t="shared" si="33"/>
        <v>1.5384615384615385</v>
      </c>
      <c r="CP77" s="318">
        <f t="shared" si="48"/>
        <v>0</v>
      </c>
      <c r="CQ77" s="319">
        <f t="shared" si="49"/>
        <v>2</v>
      </c>
      <c r="CR77" s="353">
        <f t="shared" si="50"/>
        <v>1.5384615384615385</v>
      </c>
      <c r="CS77" s="320">
        <f t="shared" si="51"/>
        <v>0</v>
      </c>
      <c r="CT77" s="319">
        <f t="shared" si="34"/>
        <v>2</v>
      </c>
      <c r="CU77" s="353">
        <f t="shared" si="52"/>
        <v>1.5208333333333333</v>
      </c>
      <c r="CV77" s="318">
        <f t="shared" si="53"/>
        <v>0</v>
      </c>
      <c r="CW77" s="319">
        <f t="shared" si="35"/>
        <v>3.65</v>
      </c>
      <c r="CX77" s="353">
        <f t="shared" si="54"/>
        <v>2.1315789473684212</v>
      </c>
      <c r="CY77" s="318">
        <f t="shared" si="55"/>
        <v>0</v>
      </c>
      <c r="CZ77" s="319">
        <f t="shared" si="36"/>
        <v>4.05</v>
      </c>
      <c r="DA77" s="353" t="e">
        <f t="shared" si="37"/>
        <v>#DIV/0!</v>
      </c>
      <c r="DB77" s="318">
        <f t="shared" si="56"/>
        <v>0</v>
      </c>
      <c r="DC77" s="319">
        <f t="shared" si="38"/>
        <v>0</v>
      </c>
      <c r="DD77" s="353" t="e">
        <f t="shared" si="57"/>
        <v>#DIV/0!</v>
      </c>
      <c r="DE77" s="318">
        <f t="shared" si="58"/>
        <v>0</v>
      </c>
      <c r="DF77" s="319">
        <f t="shared" si="39"/>
        <v>0</v>
      </c>
      <c r="DG77" s="353" t="e">
        <f t="shared" si="59"/>
        <v>#DIV/0!</v>
      </c>
      <c r="DH77" s="318">
        <f t="shared" si="60"/>
        <v>0</v>
      </c>
      <c r="DI77" s="319">
        <f t="shared" si="40"/>
        <v>0</v>
      </c>
      <c r="DJ77" s="353" t="e">
        <f t="shared" si="61"/>
        <v>#DIV/0!</v>
      </c>
      <c r="DK77" s="318">
        <f t="shared" si="62"/>
        <v>0</v>
      </c>
      <c r="DL77" s="319">
        <f t="shared" si="41"/>
        <v>0</v>
      </c>
      <c r="DM77" s="316"/>
      <c r="DN77" s="325"/>
    </row>
    <row r="78" spans="1:119" s="93" customFormat="1" ht="56.1" customHeight="1">
      <c r="A78" s="77" t="s">
        <v>102</v>
      </c>
      <c r="B78" s="482" t="s">
        <v>153</v>
      </c>
      <c r="C78" s="482"/>
      <c r="D78" s="482"/>
      <c r="E78" s="482"/>
      <c r="F78" s="482"/>
      <c r="G78" s="482"/>
      <c r="H78" s="482"/>
      <c r="I78" s="482"/>
      <c r="J78" s="482"/>
      <c r="K78" s="482"/>
      <c r="L78" s="482"/>
      <c r="M78" s="482"/>
      <c r="N78" s="482"/>
      <c r="O78" s="482"/>
      <c r="P78" s="482"/>
      <c r="Q78" s="482"/>
      <c r="R78" s="482"/>
      <c r="S78" s="482"/>
      <c r="T78" s="477">
        <v>2</v>
      </c>
      <c r="U78" s="477"/>
      <c r="V78" s="188"/>
      <c r="W78" s="123">
        <v>1</v>
      </c>
      <c r="X78" s="188"/>
      <c r="Y78" s="188"/>
      <c r="Z78" s="188"/>
      <c r="AA78" s="188"/>
      <c r="AB78" s="195"/>
      <c r="AC78" s="188"/>
      <c r="AD78" s="123">
        <v>1</v>
      </c>
      <c r="AE78" s="196"/>
      <c r="AF78" s="188"/>
      <c r="AG78" s="188"/>
      <c r="AH78" s="188"/>
      <c r="AI78" s="188"/>
      <c r="AJ78" s="188"/>
      <c r="AK78" s="188"/>
      <c r="AL78" s="477" t="s">
        <v>167</v>
      </c>
      <c r="AM78" s="477"/>
      <c r="AN78" s="477">
        <v>160</v>
      </c>
      <c r="AO78" s="477"/>
      <c r="AP78" s="477">
        <v>104</v>
      </c>
      <c r="AQ78" s="477"/>
      <c r="AR78" s="522">
        <v>32</v>
      </c>
      <c r="AS78" s="523"/>
      <c r="AT78" s="477">
        <v>32</v>
      </c>
      <c r="AU78" s="477"/>
      <c r="AV78" s="477">
        <v>38</v>
      </c>
      <c r="AW78" s="477"/>
      <c r="AX78" s="477">
        <v>2</v>
      </c>
      <c r="AY78" s="477"/>
      <c r="AZ78" s="188"/>
      <c r="BA78" s="188"/>
      <c r="BB78" s="188"/>
      <c r="BC78" s="188">
        <v>80</v>
      </c>
      <c r="BD78" s="188">
        <v>52</v>
      </c>
      <c r="BE78" s="191">
        <v>2</v>
      </c>
      <c r="BF78" s="188">
        <v>80</v>
      </c>
      <c r="BG78" s="188">
        <v>52</v>
      </c>
      <c r="BH78" s="191">
        <v>2</v>
      </c>
      <c r="BI78" s="188"/>
      <c r="BJ78" s="188"/>
      <c r="BK78" s="191"/>
      <c r="BL78" s="188"/>
      <c r="BM78" s="188"/>
      <c r="BN78" s="191"/>
      <c r="BO78" s="188"/>
      <c r="BP78" s="188"/>
      <c r="BQ78" s="191"/>
      <c r="BR78" s="188"/>
      <c r="BS78" s="188"/>
      <c r="BT78" s="191"/>
      <c r="BU78" s="188"/>
      <c r="BV78" s="188"/>
      <c r="BW78" s="191"/>
      <c r="BX78" s="188"/>
      <c r="BY78" s="188"/>
      <c r="BZ78" s="191"/>
      <c r="CA78" s="494">
        <f t="shared" ref="CA78:CA81" si="283">BE78+BH78+BK78+BN78+BQ78+BT78+BW78+BZ78</f>
        <v>4</v>
      </c>
      <c r="CB78" s="512"/>
      <c r="CC78" s="500"/>
      <c r="CD78" s="500"/>
      <c r="CE78" s="500"/>
      <c r="CF78" s="500"/>
      <c r="CI78" s="94">
        <f t="shared" si="44"/>
        <v>160</v>
      </c>
      <c r="CJ78" s="93" t="str">
        <f t="shared" si="246"/>
        <v>ОК</v>
      </c>
      <c r="CK78" s="94">
        <f t="shared" si="45"/>
        <v>104</v>
      </c>
      <c r="CL78" s="94">
        <f t="shared" si="247"/>
        <v>104</v>
      </c>
      <c r="CM78" s="93" t="str">
        <f t="shared" si="46"/>
        <v>ОК</v>
      </c>
      <c r="CN78" s="31">
        <f t="shared" si="105"/>
        <v>1.5384615384615385</v>
      </c>
      <c r="CO78" s="359">
        <f t="shared" si="33"/>
        <v>1.5384615384615385</v>
      </c>
      <c r="CP78" s="216">
        <f t="shared" si="48"/>
        <v>2</v>
      </c>
      <c r="CQ78" s="270">
        <f t="shared" si="49"/>
        <v>2</v>
      </c>
      <c r="CR78" s="359">
        <f t="shared" si="50"/>
        <v>1.5384615384615385</v>
      </c>
      <c r="CS78" s="291">
        <f t="shared" si="51"/>
        <v>2</v>
      </c>
      <c r="CT78" s="270">
        <f t="shared" si="34"/>
        <v>2</v>
      </c>
      <c r="CU78" s="359" t="e">
        <f t="shared" si="52"/>
        <v>#DIV/0!</v>
      </c>
      <c r="CV78" s="216">
        <f t="shared" si="53"/>
        <v>0</v>
      </c>
      <c r="CW78" s="270">
        <f t="shared" si="35"/>
        <v>0</v>
      </c>
      <c r="CX78" s="359" t="e">
        <f t="shared" si="54"/>
        <v>#DIV/0!</v>
      </c>
      <c r="CY78" s="216">
        <f t="shared" si="55"/>
        <v>0</v>
      </c>
      <c r="CZ78" s="270">
        <f t="shared" si="36"/>
        <v>0</v>
      </c>
      <c r="DA78" s="359" t="e">
        <f t="shared" si="37"/>
        <v>#DIV/0!</v>
      </c>
      <c r="DB78" s="216">
        <f t="shared" si="56"/>
        <v>0</v>
      </c>
      <c r="DC78" s="270">
        <f t="shared" si="38"/>
        <v>0</v>
      </c>
      <c r="DD78" s="359" t="e">
        <f t="shared" si="57"/>
        <v>#DIV/0!</v>
      </c>
      <c r="DE78" s="216">
        <f t="shared" si="58"/>
        <v>0</v>
      </c>
      <c r="DF78" s="270">
        <f t="shared" si="39"/>
        <v>0</v>
      </c>
      <c r="DG78" s="359" t="e">
        <f t="shared" si="59"/>
        <v>#DIV/0!</v>
      </c>
      <c r="DH78" s="216">
        <f t="shared" si="60"/>
        <v>0</v>
      </c>
      <c r="DI78" s="270">
        <f t="shared" si="40"/>
        <v>0</v>
      </c>
      <c r="DJ78" s="359" t="e">
        <f t="shared" si="61"/>
        <v>#DIV/0!</v>
      </c>
      <c r="DK78" s="216">
        <f t="shared" si="62"/>
        <v>0</v>
      </c>
      <c r="DL78" s="270">
        <f t="shared" si="41"/>
        <v>0</v>
      </c>
      <c r="DN78" s="336">
        <f t="shared" ref="DN78:DN81" si="284">AN78/36</f>
        <v>4.4444444444444446</v>
      </c>
      <c r="DO78" s="336">
        <f t="shared" ref="DO78:DO81" si="285">AN78/40</f>
        <v>4</v>
      </c>
    </row>
    <row r="79" spans="1:119" s="93" customFormat="1" ht="56.1" customHeight="1">
      <c r="A79" s="77" t="s">
        <v>148</v>
      </c>
      <c r="B79" s="482" t="s">
        <v>154</v>
      </c>
      <c r="C79" s="482"/>
      <c r="D79" s="482"/>
      <c r="E79" s="482"/>
      <c r="F79" s="482"/>
      <c r="G79" s="482"/>
      <c r="H79" s="482"/>
      <c r="I79" s="482"/>
      <c r="J79" s="482"/>
      <c r="K79" s="482"/>
      <c r="L79" s="482"/>
      <c r="M79" s="482"/>
      <c r="N79" s="482"/>
      <c r="O79" s="482"/>
      <c r="P79" s="482"/>
      <c r="Q79" s="482"/>
      <c r="R79" s="482"/>
      <c r="S79" s="482"/>
      <c r="T79" s="477"/>
      <c r="U79" s="477"/>
      <c r="V79" s="188"/>
      <c r="W79" s="188"/>
      <c r="X79" s="188"/>
      <c r="Y79" s="188"/>
      <c r="Z79" s="188"/>
      <c r="AA79" s="188"/>
      <c r="AB79" s="188"/>
      <c r="AC79" s="126"/>
      <c r="AD79" s="188"/>
      <c r="AE79" s="196"/>
      <c r="AF79" s="123">
        <v>1</v>
      </c>
      <c r="AG79" s="188"/>
      <c r="AH79" s="188"/>
      <c r="AI79" s="188"/>
      <c r="AJ79" s="188"/>
      <c r="AK79" s="188"/>
      <c r="AL79" s="477">
        <v>3</v>
      </c>
      <c r="AM79" s="522"/>
      <c r="AN79" s="477">
        <v>158</v>
      </c>
      <c r="AO79" s="477"/>
      <c r="AP79" s="477">
        <v>104</v>
      </c>
      <c r="AQ79" s="477"/>
      <c r="AR79" s="477">
        <v>32</v>
      </c>
      <c r="AS79" s="477"/>
      <c r="AT79" s="477">
        <v>26</v>
      </c>
      <c r="AU79" s="477"/>
      <c r="AV79" s="477">
        <v>42</v>
      </c>
      <c r="AW79" s="477"/>
      <c r="AX79" s="477">
        <v>4</v>
      </c>
      <c r="AY79" s="477"/>
      <c r="AZ79" s="188"/>
      <c r="BA79" s="188"/>
      <c r="BB79" s="188"/>
      <c r="BC79" s="188"/>
      <c r="BD79" s="188"/>
      <c r="BE79" s="191"/>
      <c r="BF79" s="188"/>
      <c r="BG79" s="188"/>
      <c r="BH79" s="191"/>
      <c r="BI79" s="188">
        <v>88</v>
      </c>
      <c r="BJ79" s="188">
        <v>58</v>
      </c>
      <c r="BK79" s="191">
        <v>2</v>
      </c>
      <c r="BL79" s="188">
        <v>70</v>
      </c>
      <c r="BM79" s="188">
        <v>46</v>
      </c>
      <c r="BN79" s="191">
        <v>2</v>
      </c>
      <c r="BO79" s="188"/>
      <c r="BP79" s="188"/>
      <c r="BQ79" s="191"/>
      <c r="BR79" s="188"/>
      <c r="BS79" s="188"/>
      <c r="BT79" s="191"/>
      <c r="BU79" s="188"/>
      <c r="BV79" s="188"/>
      <c r="BW79" s="191"/>
      <c r="BX79" s="188"/>
      <c r="BY79" s="188"/>
      <c r="BZ79" s="191"/>
      <c r="CA79" s="494">
        <f t="shared" si="283"/>
        <v>4</v>
      </c>
      <c r="CB79" s="512"/>
      <c r="CC79" s="500"/>
      <c r="CD79" s="500"/>
      <c r="CE79" s="500"/>
      <c r="CF79" s="500"/>
      <c r="CI79" s="94">
        <f>BC79+BF79+BI79+BL79+BO79+BR79+BU79+BX79</f>
        <v>158</v>
      </c>
      <c r="CJ79" s="93" t="str">
        <f t="shared" si="246"/>
        <v>ОК</v>
      </c>
      <c r="CK79" s="94">
        <f t="shared" si="45"/>
        <v>104</v>
      </c>
      <c r="CL79" s="94">
        <f t="shared" si="247"/>
        <v>104</v>
      </c>
      <c r="CM79" s="93" t="str">
        <f t="shared" si="46"/>
        <v>ОК</v>
      </c>
      <c r="CN79" s="31">
        <f t="shared" si="105"/>
        <v>1.5192307692307692</v>
      </c>
      <c r="CO79" s="359" t="e">
        <f t="shared" si="33"/>
        <v>#DIV/0!</v>
      </c>
      <c r="CP79" s="216">
        <f t="shared" si="48"/>
        <v>0</v>
      </c>
      <c r="CQ79" s="270">
        <f t="shared" si="49"/>
        <v>0</v>
      </c>
      <c r="CR79" s="359" t="e">
        <f t="shared" si="50"/>
        <v>#DIV/0!</v>
      </c>
      <c r="CS79" s="291">
        <f t="shared" si="51"/>
        <v>0</v>
      </c>
      <c r="CT79" s="270">
        <f t="shared" si="34"/>
        <v>0</v>
      </c>
      <c r="CU79" s="359">
        <f t="shared" si="52"/>
        <v>1.5172413793103448</v>
      </c>
      <c r="CV79" s="216">
        <f t="shared" si="53"/>
        <v>2</v>
      </c>
      <c r="CW79" s="270">
        <f t="shared" si="35"/>
        <v>2.2000000000000002</v>
      </c>
      <c r="CX79" s="359">
        <f t="shared" si="54"/>
        <v>1.5217391304347827</v>
      </c>
      <c r="CY79" s="216">
        <f t="shared" si="55"/>
        <v>2</v>
      </c>
      <c r="CZ79" s="270">
        <f t="shared" si="36"/>
        <v>1.75</v>
      </c>
      <c r="DA79" s="359" t="e">
        <f t="shared" si="37"/>
        <v>#DIV/0!</v>
      </c>
      <c r="DB79" s="216">
        <f t="shared" si="56"/>
        <v>0</v>
      </c>
      <c r="DC79" s="270">
        <f t="shared" si="38"/>
        <v>0</v>
      </c>
      <c r="DD79" s="359" t="e">
        <f t="shared" si="57"/>
        <v>#DIV/0!</v>
      </c>
      <c r="DE79" s="216">
        <f t="shared" si="58"/>
        <v>0</v>
      </c>
      <c r="DF79" s="270">
        <f t="shared" si="39"/>
        <v>0</v>
      </c>
      <c r="DG79" s="359" t="e">
        <f t="shared" si="59"/>
        <v>#DIV/0!</v>
      </c>
      <c r="DH79" s="216">
        <f t="shared" si="60"/>
        <v>0</v>
      </c>
      <c r="DI79" s="270">
        <f t="shared" si="40"/>
        <v>0</v>
      </c>
      <c r="DJ79" s="359" t="e">
        <f t="shared" si="61"/>
        <v>#DIV/0!</v>
      </c>
      <c r="DK79" s="216">
        <f t="shared" si="62"/>
        <v>0</v>
      </c>
      <c r="DL79" s="270">
        <f t="shared" si="41"/>
        <v>0</v>
      </c>
      <c r="DN79" s="336">
        <f t="shared" si="284"/>
        <v>4.3888888888888893</v>
      </c>
      <c r="DO79" s="336">
        <f t="shared" si="285"/>
        <v>3.95</v>
      </c>
    </row>
    <row r="80" spans="1:119" s="93" customFormat="1" ht="56.1" customHeight="1">
      <c r="A80" s="77" t="s">
        <v>149</v>
      </c>
      <c r="B80" s="482" t="s">
        <v>155</v>
      </c>
      <c r="C80" s="482"/>
      <c r="D80" s="482"/>
      <c r="E80" s="482"/>
      <c r="F80" s="482"/>
      <c r="G80" s="482"/>
      <c r="H80" s="482"/>
      <c r="I80" s="482"/>
      <c r="J80" s="482"/>
      <c r="K80" s="482"/>
      <c r="L80" s="482"/>
      <c r="M80" s="482"/>
      <c r="N80" s="482"/>
      <c r="O80" s="482"/>
      <c r="P80" s="482"/>
      <c r="Q80" s="482"/>
      <c r="R80" s="482"/>
      <c r="S80" s="482"/>
      <c r="T80" s="477"/>
      <c r="U80" s="477"/>
      <c r="V80" s="188"/>
      <c r="W80" s="188"/>
      <c r="X80" s="188"/>
      <c r="Y80" s="188"/>
      <c r="Z80" s="188"/>
      <c r="AA80" s="188"/>
      <c r="AB80" s="188"/>
      <c r="AC80" s="126"/>
      <c r="AD80" s="188"/>
      <c r="AE80" s="196"/>
      <c r="AF80" s="188"/>
      <c r="AG80" s="123">
        <v>1</v>
      </c>
      <c r="AH80" s="188"/>
      <c r="AI80" s="188"/>
      <c r="AJ80" s="188"/>
      <c r="AK80" s="188"/>
      <c r="AL80" s="477">
        <v>4</v>
      </c>
      <c r="AM80" s="477"/>
      <c r="AN80" s="477">
        <v>110</v>
      </c>
      <c r="AO80" s="477"/>
      <c r="AP80" s="477">
        <v>68</v>
      </c>
      <c r="AQ80" s="477"/>
      <c r="AR80" s="477">
        <v>28</v>
      </c>
      <c r="AS80" s="477"/>
      <c r="AT80" s="477">
        <v>6</v>
      </c>
      <c r="AU80" s="477"/>
      <c r="AV80" s="477">
        <v>34</v>
      </c>
      <c r="AW80" s="477"/>
      <c r="AX80" s="477"/>
      <c r="AY80" s="477"/>
      <c r="AZ80" s="188"/>
      <c r="BA80" s="188"/>
      <c r="BB80" s="188"/>
      <c r="BC80" s="188"/>
      <c r="BD80" s="188"/>
      <c r="BE80" s="191"/>
      <c r="BF80" s="188"/>
      <c r="BG80" s="188"/>
      <c r="BH80" s="191"/>
      <c r="BI80" s="188">
        <v>58</v>
      </c>
      <c r="BJ80" s="188">
        <v>38</v>
      </c>
      <c r="BK80" s="191"/>
      <c r="BL80" s="188">
        <v>52</v>
      </c>
      <c r="BM80" s="188">
        <v>30</v>
      </c>
      <c r="BN80" s="315">
        <v>2</v>
      </c>
      <c r="BO80" s="188"/>
      <c r="BP80" s="188"/>
      <c r="BQ80" s="191"/>
      <c r="BR80" s="188"/>
      <c r="BS80" s="188"/>
      <c r="BT80" s="191"/>
      <c r="BU80" s="188"/>
      <c r="BV80" s="188"/>
      <c r="BW80" s="191"/>
      <c r="BX80" s="188"/>
      <c r="BY80" s="188"/>
      <c r="BZ80" s="191"/>
      <c r="CA80" s="494">
        <f t="shared" si="283"/>
        <v>2</v>
      </c>
      <c r="CB80" s="512"/>
      <c r="CC80" s="500"/>
      <c r="CD80" s="500"/>
      <c r="CE80" s="500"/>
      <c r="CF80" s="500"/>
      <c r="CI80" s="94">
        <f t="shared" si="44"/>
        <v>110</v>
      </c>
      <c r="CJ80" s="93" t="str">
        <f t="shared" si="246"/>
        <v>ОК</v>
      </c>
      <c r="CK80" s="94">
        <f t="shared" si="45"/>
        <v>68</v>
      </c>
      <c r="CL80" s="94">
        <f t="shared" si="247"/>
        <v>68</v>
      </c>
      <c r="CM80" s="93" t="str">
        <f t="shared" si="46"/>
        <v>ОК</v>
      </c>
      <c r="CN80" s="31">
        <f t="shared" si="105"/>
        <v>1.6176470588235294</v>
      </c>
      <c r="CO80" s="359" t="e">
        <f t="shared" si="33"/>
        <v>#DIV/0!</v>
      </c>
      <c r="CP80" s="216">
        <f t="shared" si="48"/>
        <v>0</v>
      </c>
      <c r="CQ80" s="270">
        <f t="shared" si="49"/>
        <v>0</v>
      </c>
      <c r="CR80" s="359" t="e">
        <f t="shared" si="50"/>
        <v>#DIV/0!</v>
      </c>
      <c r="CS80" s="291">
        <f t="shared" si="51"/>
        <v>0</v>
      </c>
      <c r="CT80" s="270">
        <f t="shared" si="34"/>
        <v>0</v>
      </c>
      <c r="CU80" s="359">
        <f>BI80/BJ80</f>
        <v>1.5263157894736843</v>
      </c>
      <c r="CV80" s="216">
        <f t="shared" si="53"/>
        <v>0</v>
      </c>
      <c r="CW80" s="270">
        <f t="shared" si="35"/>
        <v>1.45</v>
      </c>
      <c r="CX80" s="359">
        <f>BL80/BM80</f>
        <v>1.7333333333333334</v>
      </c>
      <c r="CY80" s="216">
        <f t="shared" si="55"/>
        <v>2</v>
      </c>
      <c r="CZ80" s="270">
        <f t="shared" si="36"/>
        <v>1.3</v>
      </c>
      <c r="DA80" s="359" t="e">
        <f t="shared" si="37"/>
        <v>#DIV/0!</v>
      </c>
      <c r="DB80" s="216">
        <f t="shared" si="56"/>
        <v>0</v>
      </c>
      <c r="DC80" s="270">
        <f t="shared" si="38"/>
        <v>0</v>
      </c>
      <c r="DD80" s="359" t="e">
        <f t="shared" si="57"/>
        <v>#DIV/0!</v>
      </c>
      <c r="DE80" s="216">
        <f t="shared" si="58"/>
        <v>0</v>
      </c>
      <c r="DF80" s="270">
        <f t="shared" si="39"/>
        <v>0</v>
      </c>
      <c r="DG80" s="359" t="e">
        <f t="shared" si="59"/>
        <v>#DIV/0!</v>
      </c>
      <c r="DH80" s="216">
        <f t="shared" si="60"/>
        <v>0</v>
      </c>
      <c r="DI80" s="270">
        <f t="shared" si="40"/>
        <v>0</v>
      </c>
      <c r="DJ80" s="359" t="e">
        <f t="shared" si="61"/>
        <v>#DIV/0!</v>
      </c>
      <c r="DK80" s="216">
        <f t="shared" si="62"/>
        <v>0</v>
      </c>
      <c r="DL80" s="270">
        <f t="shared" si="41"/>
        <v>0</v>
      </c>
      <c r="DN80" s="336">
        <f t="shared" si="284"/>
        <v>3.0555555555555554</v>
      </c>
      <c r="DO80" s="336">
        <f t="shared" si="285"/>
        <v>2.75</v>
      </c>
    </row>
    <row r="81" spans="1:119" s="93" customFormat="1" ht="56.1" customHeight="1">
      <c r="A81" s="77"/>
      <c r="B81" s="482" t="s">
        <v>305</v>
      </c>
      <c r="C81" s="482"/>
      <c r="D81" s="482"/>
      <c r="E81" s="482"/>
      <c r="F81" s="482"/>
      <c r="G81" s="482"/>
      <c r="H81" s="482"/>
      <c r="I81" s="482"/>
      <c r="J81" s="482"/>
      <c r="K81" s="482"/>
      <c r="L81" s="482"/>
      <c r="M81" s="482"/>
      <c r="N81" s="482"/>
      <c r="O81" s="482"/>
      <c r="P81" s="482"/>
      <c r="Q81" s="482"/>
      <c r="R81" s="482"/>
      <c r="S81" s="482"/>
      <c r="T81" s="477"/>
      <c r="U81" s="477"/>
      <c r="V81" s="188"/>
      <c r="W81" s="188"/>
      <c r="X81" s="188"/>
      <c r="Y81" s="188"/>
      <c r="Z81" s="188"/>
      <c r="AA81" s="188"/>
      <c r="AB81" s="188"/>
      <c r="AC81" s="126"/>
      <c r="AD81" s="188"/>
      <c r="AE81" s="196"/>
      <c r="AF81" s="188"/>
      <c r="AG81" s="188"/>
      <c r="AH81" s="188"/>
      <c r="AI81" s="188"/>
      <c r="AJ81" s="188"/>
      <c r="AK81" s="188"/>
      <c r="AL81" s="477"/>
      <c r="AM81" s="477"/>
      <c r="AN81" s="477">
        <v>40</v>
      </c>
      <c r="AO81" s="477"/>
      <c r="AP81" s="477"/>
      <c r="AQ81" s="477"/>
      <c r="AR81" s="477"/>
      <c r="AS81" s="477"/>
      <c r="AT81" s="477"/>
      <c r="AU81" s="477"/>
      <c r="AV81" s="477"/>
      <c r="AW81" s="477"/>
      <c r="AX81" s="477"/>
      <c r="AY81" s="477"/>
      <c r="AZ81" s="188"/>
      <c r="BA81" s="188"/>
      <c r="BB81" s="188"/>
      <c r="BC81" s="188"/>
      <c r="BD81" s="188"/>
      <c r="BE81" s="191"/>
      <c r="BF81" s="188"/>
      <c r="BG81" s="188"/>
      <c r="BH81" s="191"/>
      <c r="BI81" s="188"/>
      <c r="BJ81" s="188"/>
      <c r="BK81" s="191"/>
      <c r="BL81" s="188">
        <v>40</v>
      </c>
      <c r="BM81" s="188"/>
      <c r="BN81" s="191">
        <v>1</v>
      </c>
      <c r="BO81" s="188"/>
      <c r="BP81" s="188"/>
      <c r="BQ81" s="191"/>
      <c r="BR81" s="188"/>
      <c r="BS81" s="188"/>
      <c r="BT81" s="191"/>
      <c r="BU81" s="188"/>
      <c r="BV81" s="188"/>
      <c r="BW81" s="191"/>
      <c r="BX81" s="188"/>
      <c r="BY81" s="188"/>
      <c r="BZ81" s="191"/>
      <c r="CA81" s="494">
        <f t="shared" si="283"/>
        <v>1</v>
      </c>
      <c r="CB81" s="512"/>
      <c r="CC81" s="559"/>
      <c r="CD81" s="560"/>
      <c r="CE81" s="560"/>
      <c r="CF81" s="561"/>
      <c r="CI81" s="94">
        <f t="shared" ref="CI81" si="286">BC81+BF81+BI81+BL81+BO81+BR81+BU81+BX81</f>
        <v>40</v>
      </c>
      <c r="CJ81" s="93" t="str">
        <f t="shared" si="246"/>
        <v>ОК</v>
      </c>
      <c r="CK81" s="94">
        <f t="shared" ref="CK81" si="287">BD81+BG81+BJ81+BM81+BP81+BS81+BV81+BY81</f>
        <v>0</v>
      </c>
      <c r="CL81" s="94">
        <f t="shared" si="247"/>
        <v>0</v>
      </c>
      <c r="CM81" s="93" t="str">
        <f t="shared" ref="CM81" si="288">IF(CK81=CL81,"ОК","Ошибка")</f>
        <v>ОК</v>
      </c>
      <c r="CN81" s="31" t="e">
        <f t="shared" ref="CN81" si="289">AN81/AP81</f>
        <v>#DIV/0!</v>
      </c>
      <c r="CO81" s="359" t="e">
        <f t="shared" ref="CO81" si="290">BC81/BD81</f>
        <v>#DIV/0!</v>
      </c>
      <c r="CP81" s="216">
        <f t="shared" ref="CP81" si="291">BE81</f>
        <v>0</v>
      </c>
      <c r="CQ81" s="270">
        <f t="shared" ref="CQ81" si="292">BC81/40</f>
        <v>0</v>
      </c>
      <c r="CR81" s="359" t="e">
        <f t="shared" ref="CR81" si="293">BF81/BG81</f>
        <v>#DIV/0!</v>
      </c>
      <c r="CS81" s="291">
        <f t="shared" ref="CS81" si="294">BH81</f>
        <v>0</v>
      </c>
      <c r="CT81" s="270">
        <f t="shared" ref="CT81" si="295">BF81/40</f>
        <v>0</v>
      </c>
      <c r="CU81" s="359" t="e">
        <f t="shared" ref="CU81" si="296">BI81/BJ81</f>
        <v>#DIV/0!</v>
      </c>
      <c r="CV81" s="216">
        <f t="shared" ref="CV81" si="297">BK81</f>
        <v>0</v>
      </c>
      <c r="CW81" s="270">
        <f t="shared" ref="CW81" si="298">BI81/40</f>
        <v>0</v>
      </c>
      <c r="CX81" s="359" t="e">
        <f t="shared" ref="CX81" si="299">BL81/BM81</f>
        <v>#DIV/0!</v>
      </c>
      <c r="CY81" s="216">
        <f t="shared" ref="CY81" si="300">BN81</f>
        <v>1</v>
      </c>
      <c r="CZ81" s="270">
        <f t="shared" ref="CZ81" si="301">BL81/40</f>
        <v>1</v>
      </c>
      <c r="DA81" s="359" t="e">
        <f t="shared" ref="DA81" si="302">BO81/BP81</f>
        <v>#DIV/0!</v>
      </c>
      <c r="DB81" s="216">
        <f t="shared" ref="DB81" si="303">BQ81</f>
        <v>0</v>
      </c>
      <c r="DC81" s="270">
        <f t="shared" ref="DC81" si="304">BO81/40</f>
        <v>0</v>
      </c>
      <c r="DD81" s="359" t="e">
        <f t="shared" ref="DD81" si="305">BR81/BS81</f>
        <v>#DIV/0!</v>
      </c>
      <c r="DE81" s="216">
        <f t="shared" ref="DE81" si="306">BT81</f>
        <v>0</v>
      </c>
      <c r="DF81" s="270">
        <f t="shared" ref="DF81" si="307">BR81/40</f>
        <v>0</v>
      </c>
      <c r="DG81" s="359" t="e">
        <f t="shared" ref="DG81" si="308">BU81/BV81</f>
        <v>#DIV/0!</v>
      </c>
      <c r="DH81" s="216">
        <f t="shared" ref="DH81" si="309">BW81</f>
        <v>0</v>
      </c>
      <c r="DI81" s="270">
        <f t="shared" ref="DI81" si="310">BU81/40</f>
        <v>0</v>
      </c>
      <c r="DJ81" s="359" t="e">
        <f t="shared" ref="DJ81" si="311">BX81/BY81</f>
        <v>#DIV/0!</v>
      </c>
      <c r="DK81" s="216">
        <f t="shared" ref="DK81" si="312">BZ81</f>
        <v>0</v>
      </c>
      <c r="DL81" s="270">
        <f t="shared" ref="DL81" si="313">BX81/40</f>
        <v>0</v>
      </c>
      <c r="DN81" s="336">
        <f t="shared" si="284"/>
        <v>1.1111111111111112</v>
      </c>
      <c r="DO81" s="336">
        <f t="shared" si="285"/>
        <v>1</v>
      </c>
    </row>
    <row r="82" spans="1:119" s="93" customFormat="1" ht="57.95" customHeight="1" thickBot="1">
      <c r="A82" s="238"/>
      <c r="B82" s="562" t="s">
        <v>391</v>
      </c>
      <c r="C82" s="563"/>
      <c r="D82" s="563"/>
      <c r="E82" s="563"/>
      <c r="F82" s="563"/>
      <c r="G82" s="563"/>
      <c r="H82" s="563"/>
      <c r="I82" s="563"/>
      <c r="J82" s="563"/>
      <c r="K82" s="563"/>
      <c r="L82" s="563"/>
      <c r="M82" s="563"/>
      <c r="N82" s="563"/>
      <c r="O82" s="563"/>
      <c r="P82" s="563"/>
      <c r="Q82" s="563"/>
      <c r="R82" s="563"/>
      <c r="S82" s="564"/>
      <c r="T82" s="519"/>
      <c r="U82" s="520"/>
      <c r="V82" s="249"/>
      <c r="W82" s="249"/>
      <c r="X82" s="249"/>
      <c r="Y82" s="249"/>
      <c r="Z82" s="249"/>
      <c r="AA82" s="249"/>
      <c r="AB82" s="249"/>
      <c r="AC82" s="254"/>
      <c r="AD82" s="249"/>
      <c r="AE82" s="252"/>
      <c r="AF82" s="249"/>
      <c r="AG82" s="249"/>
      <c r="AH82" s="249"/>
      <c r="AI82" s="249"/>
      <c r="AJ82" s="249"/>
      <c r="AK82" s="249"/>
      <c r="AL82" s="519"/>
      <c r="AM82" s="520"/>
      <c r="AN82" s="251"/>
      <c r="AO82" s="252"/>
      <c r="AP82" s="251"/>
      <c r="AQ82" s="252"/>
      <c r="AR82" s="251"/>
      <c r="AS82" s="252"/>
      <c r="AT82" s="251"/>
      <c r="AU82" s="252"/>
      <c r="AV82" s="251"/>
      <c r="AW82" s="252"/>
      <c r="AX82" s="251"/>
      <c r="AY82" s="252"/>
      <c r="AZ82" s="249"/>
      <c r="BA82" s="249"/>
      <c r="BB82" s="249"/>
      <c r="BC82" s="249"/>
      <c r="BD82" s="249"/>
      <c r="BE82" s="253"/>
      <c r="BF82" s="249"/>
      <c r="BG82" s="249"/>
      <c r="BH82" s="253"/>
      <c r="BI82" s="249"/>
      <c r="BJ82" s="249"/>
      <c r="BK82" s="253"/>
      <c r="BL82" s="249"/>
      <c r="BM82" s="249"/>
      <c r="BN82" s="253"/>
      <c r="BO82" s="249"/>
      <c r="BP82" s="249"/>
      <c r="BQ82" s="253"/>
      <c r="BR82" s="249"/>
      <c r="BS82" s="249"/>
      <c r="BT82" s="253"/>
      <c r="BU82" s="249"/>
      <c r="BV82" s="249"/>
      <c r="BW82" s="253"/>
      <c r="BX82" s="249"/>
      <c r="BY82" s="249"/>
      <c r="BZ82" s="253"/>
      <c r="CA82" s="517"/>
      <c r="CB82" s="518"/>
      <c r="CC82" s="255"/>
      <c r="CD82" s="256"/>
      <c r="CE82" s="256"/>
      <c r="CF82" s="257"/>
      <c r="CI82" s="94"/>
      <c r="CK82" s="94"/>
      <c r="CL82" s="94"/>
      <c r="CN82" s="31"/>
      <c r="CO82" s="359"/>
      <c r="CP82" s="216"/>
      <c r="CQ82" s="270"/>
      <c r="CR82" s="359"/>
      <c r="CS82" s="291"/>
      <c r="CT82" s="270"/>
      <c r="CU82" s="359"/>
      <c r="CV82" s="216"/>
      <c r="CW82" s="270"/>
      <c r="CX82" s="359"/>
      <c r="CY82" s="216"/>
      <c r="CZ82" s="270"/>
      <c r="DA82" s="359"/>
      <c r="DB82" s="216"/>
      <c r="DC82" s="270"/>
      <c r="DD82" s="359"/>
      <c r="DE82" s="216"/>
      <c r="DF82" s="270"/>
      <c r="DG82" s="359"/>
      <c r="DH82" s="216"/>
      <c r="DI82" s="270"/>
      <c r="DJ82" s="359"/>
      <c r="DK82" s="216"/>
      <c r="DL82" s="270"/>
      <c r="DN82" s="325"/>
    </row>
    <row r="83" spans="1:119" s="94" customFormat="1" ht="132" customHeight="1" thickBot="1">
      <c r="A83" s="238" t="s">
        <v>432</v>
      </c>
      <c r="B83" s="527" t="s">
        <v>395</v>
      </c>
      <c r="C83" s="527"/>
      <c r="D83" s="527"/>
      <c r="E83" s="527"/>
      <c r="F83" s="527"/>
      <c r="G83" s="527"/>
      <c r="H83" s="527"/>
      <c r="I83" s="527"/>
      <c r="J83" s="527"/>
      <c r="K83" s="527"/>
      <c r="L83" s="527"/>
      <c r="M83" s="527"/>
      <c r="N83" s="527"/>
      <c r="O83" s="527"/>
      <c r="P83" s="527"/>
      <c r="Q83" s="527"/>
      <c r="R83" s="527"/>
      <c r="S83" s="527"/>
      <c r="T83" s="480"/>
      <c r="U83" s="480"/>
      <c r="V83" s="249"/>
      <c r="W83" s="249"/>
      <c r="X83" s="249"/>
      <c r="Y83" s="249"/>
      <c r="Z83" s="249"/>
      <c r="AA83" s="249"/>
      <c r="AB83" s="249"/>
      <c r="AC83" s="251"/>
      <c r="AD83" s="249"/>
      <c r="AE83" s="252"/>
      <c r="AF83" s="249"/>
      <c r="AG83" s="249"/>
      <c r="AH83" s="249"/>
      <c r="AI83" s="249"/>
      <c r="AJ83" s="249"/>
      <c r="AK83" s="249"/>
      <c r="AL83" s="480"/>
      <c r="AM83" s="480"/>
      <c r="AN83" s="495">
        <f>SUM(AN84:AO88)</f>
        <v>552</v>
      </c>
      <c r="AO83" s="496"/>
      <c r="AP83" s="495">
        <f t="shared" ref="AP83" si="314">SUM(AP84:AQ88)</f>
        <v>292</v>
      </c>
      <c r="AQ83" s="496"/>
      <c r="AR83" s="495">
        <f t="shared" ref="AR83" si="315">SUM(AR84:AS88)</f>
        <v>110</v>
      </c>
      <c r="AS83" s="496"/>
      <c r="AT83" s="495">
        <f t="shared" ref="AT83" si="316">SUM(AT84:AU88)</f>
        <v>52</v>
      </c>
      <c r="AU83" s="496"/>
      <c r="AV83" s="495">
        <f t="shared" ref="AV83" si="317">SUM(AV84:AW88)</f>
        <v>96</v>
      </c>
      <c r="AW83" s="496"/>
      <c r="AX83" s="495">
        <f t="shared" ref="AX83" si="318">SUM(AX84:AY88)</f>
        <v>34</v>
      </c>
      <c r="AY83" s="496"/>
      <c r="AZ83" s="239"/>
      <c r="BA83" s="239"/>
      <c r="BB83" s="239"/>
      <c r="BC83" s="239"/>
      <c r="BD83" s="239"/>
      <c r="BE83" s="243"/>
      <c r="BF83" s="239"/>
      <c r="BG83" s="239"/>
      <c r="BH83" s="243"/>
      <c r="BI83" s="239">
        <f>SUM(BI84:BI88)</f>
        <v>102</v>
      </c>
      <c r="BJ83" s="239">
        <f>SUM(BJ84:BJ88)</f>
        <v>68</v>
      </c>
      <c r="BK83" s="243"/>
      <c r="BL83" s="239">
        <f>SUM(BL84:BL88)</f>
        <v>138</v>
      </c>
      <c r="BM83" s="239">
        <f>SUM(BM84:BM88)</f>
        <v>64</v>
      </c>
      <c r="BN83" s="243"/>
      <c r="BO83" s="239"/>
      <c r="BP83" s="239"/>
      <c r="BQ83" s="243"/>
      <c r="BR83" s="239"/>
      <c r="BS83" s="239"/>
      <c r="BT83" s="243"/>
      <c r="BU83" s="239">
        <f>SUM(BU84:BU88)</f>
        <v>72</v>
      </c>
      <c r="BV83" s="239">
        <f>SUM(BV84:BV88)</f>
        <v>48</v>
      </c>
      <c r="BW83" s="243"/>
      <c r="BX83" s="239">
        <f>SUM(BX84:BX88)</f>
        <v>240</v>
      </c>
      <c r="BY83" s="239">
        <f>SUM(BY84:BY88)</f>
        <v>112</v>
      </c>
      <c r="BZ83" s="243"/>
      <c r="CA83" s="517"/>
      <c r="CB83" s="518"/>
      <c r="CC83" s="515"/>
      <c r="CD83" s="515"/>
      <c r="CE83" s="515"/>
      <c r="CF83" s="515"/>
      <c r="CI83" s="349">
        <f t="shared" si="44"/>
        <v>552</v>
      </c>
      <c r="CJ83" s="350" t="str">
        <f t="shared" si="246"/>
        <v>ОК</v>
      </c>
      <c r="CK83" s="350">
        <f t="shared" si="45"/>
        <v>292</v>
      </c>
      <c r="CL83" s="350">
        <f t="shared" si="247"/>
        <v>292</v>
      </c>
      <c r="CM83" s="350" t="str">
        <f t="shared" si="46"/>
        <v>ОК</v>
      </c>
      <c r="CN83" s="351">
        <f t="shared" si="105"/>
        <v>1.8904109589041096</v>
      </c>
      <c r="CO83" s="353" t="e">
        <f t="shared" si="33"/>
        <v>#DIV/0!</v>
      </c>
      <c r="CP83" s="318">
        <f t="shared" si="48"/>
        <v>0</v>
      </c>
      <c r="CQ83" s="319">
        <f t="shared" si="49"/>
        <v>0</v>
      </c>
      <c r="CR83" s="353" t="e">
        <f t="shared" si="50"/>
        <v>#DIV/0!</v>
      </c>
      <c r="CS83" s="320">
        <f t="shared" si="51"/>
        <v>0</v>
      </c>
      <c r="CT83" s="319">
        <f t="shared" si="34"/>
        <v>0</v>
      </c>
      <c r="CU83" s="353">
        <f t="shared" si="52"/>
        <v>1.5</v>
      </c>
      <c r="CV83" s="318">
        <f t="shared" si="53"/>
        <v>0</v>
      </c>
      <c r="CW83" s="319">
        <f t="shared" si="35"/>
        <v>2.5499999999999998</v>
      </c>
      <c r="CX83" s="353">
        <f t="shared" si="54"/>
        <v>2.15625</v>
      </c>
      <c r="CY83" s="318">
        <f t="shared" si="55"/>
        <v>0</v>
      </c>
      <c r="CZ83" s="319">
        <f t="shared" si="36"/>
        <v>3.45</v>
      </c>
      <c r="DA83" s="353" t="e">
        <f t="shared" si="37"/>
        <v>#DIV/0!</v>
      </c>
      <c r="DB83" s="318">
        <f t="shared" si="56"/>
        <v>0</v>
      </c>
      <c r="DC83" s="319">
        <f t="shared" si="38"/>
        <v>0</v>
      </c>
      <c r="DD83" s="353" t="e">
        <f t="shared" si="57"/>
        <v>#DIV/0!</v>
      </c>
      <c r="DE83" s="318">
        <f t="shared" si="58"/>
        <v>0</v>
      </c>
      <c r="DF83" s="319">
        <f t="shared" si="39"/>
        <v>0</v>
      </c>
      <c r="DG83" s="353">
        <f t="shared" si="59"/>
        <v>1.5</v>
      </c>
      <c r="DH83" s="318">
        <f t="shared" si="60"/>
        <v>0</v>
      </c>
      <c r="DI83" s="319">
        <f t="shared" si="40"/>
        <v>1.8</v>
      </c>
      <c r="DJ83" s="353">
        <f t="shared" si="61"/>
        <v>2.1428571428571428</v>
      </c>
      <c r="DK83" s="318">
        <f t="shared" si="62"/>
        <v>0</v>
      </c>
      <c r="DL83" s="319">
        <f t="shared" si="41"/>
        <v>6</v>
      </c>
      <c r="DM83" s="350"/>
      <c r="DN83" s="325"/>
    </row>
    <row r="84" spans="1:119" s="93" customFormat="1" ht="57.95" customHeight="1">
      <c r="A84" s="77" t="s">
        <v>118</v>
      </c>
      <c r="B84" s="482" t="s">
        <v>263</v>
      </c>
      <c r="C84" s="482"/>
      <c r="D84" s="482"/>
      <c r="E84" s="482"/>
      <c r="F84" s="482"/>
      <c r="G84" s="482"/>
      <c r="H84" s="482"/>
      <c r="I84" s="482"/>
      <c r="J84" s="482"/>
      <c r="K84" s="482"/>
      <c r="L84" s="482"/>
      <c r="M84" s="482"/>
      <c r="N84" s="482"/>
      <c r="O84" s="482"/>
      <c r="P84" s="482"/>
      <c r="Q84" s="482"/>
      <c r="R84" s="482"/>
      <c r="S84" s="482"/>
      <c r="T84" s="477">
        <v>8</v>
      </c>
      <c r="U84" s="477"/>
      <c r="V84" s="188"/>
      <c r="W84" s="188"/>
      <c r="X84" s="188"/>
      <c r="Y84" s="188"/>
      <c r="Z84" s="188"/>
      <c r="AA84" s="188"/>
      <c r="AB84" s="188"/>
      <c r="AC84" s="128">
        <v>1</v>
      </c>
      <c r="AD84" s="188"/>
      <c r="AE84" s="196"/>
      <c r="AF84" s="188"/>
      <c r="AG84" s="188"/>
      <c r="AH84" s="188"/>
      <c r="AI84" s="188"/>
      <c r="AJ84" s="123">
        <v>1</v>
      </c>
      <c r="AK84" s="188"/>
      <c r="AL84" s="477" t="s">
        <v>168</v>
      </c>
      <c r="AM84" s="477"/>
      <c r="AN84" s="477">
        <v>204</v>
      </c>
      <c r="AO84" s="477"/>
      <c r="AP84" s="477">
        <v>122</v>
      </c>
      <c r="AQ84" s="477"/>
      <c r="AR84" s="477">
        <v>42</v>
      </c>
      <c r="AS84" s="477"/>
      <c r="AT84" s="477">
        <v>12</v>
      </c>
      <c r="AU84" s="477"/>
      <c r="AV84" s="477">
        <v>38</v>
      </c>
      <c r="AW84" s="477"/>
      <c r="AX84" s="477">
        <v>30</v>
      </c>
      <c r="AY84" s="477"/>
      <c r="AZ84" s="194"/>
      <c r="BA84" s="194"/>
      <c r="BB84" s="194"/>
      <c r="BC84" s="194"/>
      <c r="BD84" s="194"/>
      <c r="BE84" s="203"/>
      <c r="BF84" s="194"/>
      <c r="BG84" s="194"/>
      <c r="BH84" s="203"/>
      <c r="BI84" s="185"/>
      <c r="BJ84" s="185"/>
      <c r="BK84" s="104"/>
      <c r="BL84" s="185"/>
      <c r="BM84" s="185"/>
      <c r="BN84" s="104"/>
      <c r="BO84" s="185"/>
      <c r="BP84" s="185"/>
      <c r="BQ84" s="104"/>
      <c r="BR84" s="185"/>
      <c r="BS84" s="185"/>
      <c r="BT84" s="104"/>
      <c r="BU84" s="188">
        <v>72</v>
      </c>
      <c r="BV84" s="188">
        <v>48</v>
      </c>
      <c r="BW84" s="188">
        <v>2</v>
      </c>
      <c r="BX84" s="188">
        <v>132</v>
      </c>
      <c r="BY84" s="188">
        <v>74</v>
      </c>
      <c r="BZ84" s="188">
        <v>4</v>
      </c>
      <c r="CA84" s="494">
        <f t="shared" ref="CA84:CA86" si="319">BE84+BH84+BK84+BN84+BQ84+BT84+BW84+BZ84</f>
        <v>6</v>
      </c>
      <c r="CB84" s="512"/>
      <c r="CC84" s="506" t="s">
        <v>463</v>
      </c>
      <c r="CD84" s="507"/>
      <c r="CE84" s="507"/>
      <c r="CF84" s="508"/>
      <c r="CI84" s="94">
        <f t="shared" si="44"/>
        <v>204</v>
      </c>
      <c r="CJ84" s="93" t="str">
        <f t="shared" si="246"/>
        <v>ОК</v>
      </c>
      <c r="CK84" s="94">
        <f t="shared" si="45"/>
        <v>122</v>
      </c>
      <c r="CL84" s="94">
        <f t="shared" si="247"/>
        <v>122</v>
      </c>
      <c r="CM84" s="93" t="str">
        <f t="shared" si="46"/>
        <v>ОК</v>
      </c>
      <c r="CN84" s="31">
        <f t="shared" si="105"/>
        <v>1.6721311475409837</v>
      </c>
      <c r="CO84" s="359" t="e">
        <f t="shared" si="33"/>
        <v>#DIV/0!</v>
      </c>
      <c r="CP84" s="216">
        <f t="shared" si="48"/>
        <v>0</v>
      </c>
      <c r="CQ84" s="270">
        <f t="shared" si="49"/>
        <v>0</v>
      </c>
      <c r="CR84" s="359" t="e">
        <f t="shared" si="50"/>
        <v>#DIV/0!</v>
      </c>
      <c r="CS84" s="291">
        <f t="shared" si="51"/>
        <v>0</v>
      </c>
      <c r="CT84" s="270">
        <f t="shared" si="34"/>
        <v>0</v>
      </c>
      <c r="CU84" s="359" t="e">
        <f t="shared" si="52"/>
        <v>#DIV/0!</v>
      </c>
      <c r="CV84" s="216">
        <f t="shared" si="53"/>
        <v>0</v>
      </c>
      <c r="CW84" s="270">
        <f t="shared" si="35"/>
        <v>0</v>
      </c>
      <c r="CX84" s="359" t="e">
        <f t="shared" si="54"/>
        <v>#DIV/0!</v>
      </c>
      <c r="CY84" s="216">
        <f t="shared" si="55"/>
        <v>0</v>
      </c>
      <c r="CZ84" s="270">
        <f t="shared" si="36"/>
        <v>0</v>
      </c>
      <c r="DA84" s="359" t="e">
        <f t="shared" si="37"/>
        <v>#DIV/0!</v>
      </c>
      <c r="DB84" s="216">
        <f t="shared" si="56"/>
        <v>0</v>
      </c>
      <c r="DC84" s="270">
        <f t="shared" si="38"/>
        <v>0</v>
      </c>
      <c r="DD84" s="359" t="e">
        <f t="shared" si="57"/>
        <v>#DIV/0!</v>
      </c>
      <c r="DE84" s="216">
        <f t="shared" si="58"/>
        <v>0</v>
      </c>
      <c r="DF84" s="270">
        <f t="shared" si="39"/>
        <v>0</v>
      </c>
      <c r="DG84" s="359">
        <f t="shared" si="59"/>
        <v>1.5</v>
      </c>
      <c r="DH84" s="216">
        <f t="shared" si="60"/>
        <v>2</v>
      </c>
      <c r="DI84" s="270">
        <f t="shared" si="40"/>
        <v>1.8</v>
      </c>
      <c r="DJ84" s="359">
        <f t="shared" si="61"/>
        <v>1.7837837837837838</v>
      </c>
      <c r="DK84" s="216">
        <f t="shared" si="62"/>
        <v>4</v>
      </c>
      <c r="DL84" s="270">
        <f t="shared" si="41"/>
        <v>3.3</v>
      </c>
      <c r="DN84" s="336">
        <f t="shared" ref="DN84:DN86" si="320">AN84/36</f>
        <v>5.666666666666667</v>
      </c>
      <c r="DO84" s="336">
        <f t="shared" ref="DO84:DO86" si="321">AN84/40</f>
        <v>5.0999999999999996</v>
      </c>
    </row>
    <row r="85" spans="1:119" s="29" customFormat="1" ht="123.75" customHeight="1">
      <c r="A85" s="77"/>
      <c r="B85" s="482" t="s">
        <v>265</v>
      </c>
      <c r="C85" s="482"/>
      <c r="D85" s="482"/>
      <c r="E85" s="482"/>
      <c r="F85" s="482"/>
      <c r="G85" s="482"/>
      <c r="H85" s="482"/>
      <c r="I85" s="482"/>
      <c r="J85" s="482"/>
      <c r="K85" s="482"/>
      <c r="L85" s="482"/>
      <c r="M85" s="482"/>
      <c r="N85" s="482"/>
      <c r="O85" s="482"/>
      <c r="P85" s="482"/>
      <c r="Q85" s="482"/>
      <c r="R85" s="482"/>
      <c r="S85" s="482"/>
      <c r="T85" s="477"/>
      <c r="U85" s="477"/>
      <c r="V85" s="188"/>
      <c r="W85" s="188"/>
      <c r="X85" s="188"/>
      <c r="Y85" s="188"/>
      <c r="Z85" s="188"/>
      <c r="AA85" s="188"/>
      <c r="AB85" s="188"/>
      <c r="AC85" s="126"/>
      <c r="AD85" s="188"/>
      <c r="AE85" s="196"/>
      <c r="AF85" s="188"/>
      <c r="AG85" s="188"/>
      <c r="AH85" s="188"/>
      <c r="AI85" s="188"/>
      <c r="AJ85" s="188"/>
      <c r="AK85" s="188"/>
      <c r="AL85" s="477"/>
      <c r="AM85" s="477"/>
      <c r="AN85" s="477">
        <v>50</v>
      </c>
      <c r="AO85" s="477"/>
      <c r="AP85" s="477"/>
      <c r="AQ85" s="477"/>
      <c r="AR85" s="477"/>
      <c r="AS85" s="477"/>
      <c r="AT85" s="477"/>
      <c r="AU85" s="477"/>
      <c r="AV85" s="477"/>
      <c r="AW85" s="477"/>
      <c r="AX85" s="477"/>
      <c r="AY85" s="477"/>
      <c r="AZ85" s="194"/>
      <c r="BA85" s="194"/>
      <c r="BB85" s="194"/>
      <c r="BC85" s="194"/>
      <c r="BD85" s="194"/>
      <c r="BE85" s="203"/>
      <c r="BF85" s="194"/>
      <c r="BG85" s="194"/>
      <c r="BH85" s="203"/>
      <c r="BI85" s="194"/>
      <c r="BJ85" s="185"/>
      <c r="BK85" s="203"/>
      <c r="BL85" s="194"/>
      <c r="BM85" s="194"/>
      <c r="BN85" s="203"/>
      <c r="BO85" s="194"/>
      <c r="BP85" s="194"/>
      <c r="BQ85" s="203"/>
      <c r="BR85" s="194"/>
      <c r="BS85" s="194"/>
      <c r="BT85" s="203"/>
      <c r="BU85" s="188"/>
      <c r="BV85" s="188"/>
      <c r="BW85" s="188"/>
      <c r="BX85" s="188">
        <v>50</v>
      </c>
      <c r="BY85" s="188"/>
      <c r="BZ85" s="188">
        <v>2</v>
      </c>
      <c r="CA85" s="494">
        <f t="shared" si="319"/>
        <v>2</v>
      </c>
      <c r="CB85" s="512"/>
      <c r="CC85" s="528"/>
      <c r="CD85" s="529"/>
      <c r="CE85" s="529"/>
      <c r="CF85" s="530"/>
      <c r="CI85" s="377">
        <f t="shared" si="44"/>
        <v>50</v>
      </c>
      <c r="CJ85" s="29" t="str">
        <f t="shared" si="246"/>
        <v>ОК</v>
      </c>
      <c r="CK85" s="377">
        <f t="shared" si="45"/>
        <v>0</v>
      </c>
      <c r="CL85" s="377">
        <f t="shared" si="247"/>
        <v>0</v>
      </c>
      <c r="CM85" s="29" t="str">
        <f t="shared" si="46"/>
        <v>ОК</v>
      </c>
      <c r="CN85" s="30" t="e">
        <f t="shared" si="105"/>
        <v>#DIV/0!</v>
      </c>
      <c r="CO85" s="363" t="e">
        <f t="shared" si="33"/>
        <v>#DIV/0!</v>
      </c>
      <c r="CP85" s="278">
        <f t="shared" si="48"/>
        <v>0</v>
      </c>
      <c r="CQ85" s="287">
        <f t="shared" si="49"/>
        <v>0</v>
      </c>
      <c r="CR85" s="363" t="e">
        <f t="shared" si="50"/>
        <v>#DIV/0!</v>
      </c>
      <c r="CS85" s="297">
        <f t="shared" si="51"/>
        <v>0</v>
      </c>
      <c r="CT85" s="287">
        <f t="shared" si="34"/>
        <v>0</v>
      </c>
      <c r="CU85" s="363" t="e">
        <f t="shared" si="52"/>
        <v>#DIV/0!</v>
      </c>
      <c r="CV85" s="278">
        <f t="shared" si="53"/>
        <v>0</v>
      </c>
      <c r="CW85" s="287">
        <f t="shared" si="35"/>
        <v>0</v>
      </c>
      <c r="CX85" s="363" t="e">
        <f t="shared" si="54"/>
        <v>#DIV/0!</v>
      </c>
      <c r="CY85" s="278">
        <f t="shared" si="55"/>
        <v>0</v>
      </c>
      <c r="CZ85" s="287">
        <f t="shared" si="36"/>
        <v>0</v>
      </c>
      <c r="DA85" s="363" t="e">
        <f t="shared" si="37"/>
        <v>#DIV/0!</v>
      </c>
      <c r="DB85" s="278">
        <f t="shared" si="56"/>
        <v>0</v>
      </c>
      <c r="DC85" s="287">
        <f t="shared" si="38"/>
        <v>0</v>
      </c>
      <c r="DD85" s="363" t="e">
        <f t="shared" si="57"/>
        <v>#DIV/0!</v>
      </c>
      <c r="DE85" s="278">
        <f t="shared" si="58"/>
        <v>0</v>
      </c>
      <c r="DF85" s="287">
        <f t="shared" si="39"/>
        <v>0</v>
      </c>
      <c r="DG85" s="363" t="e">
        <f t="shared" si="59"/>
        <v>#DIV/0!</v>
      </c>
      <c r="DH85" s="278">
        <f t="shared" si="60"/>
        <v>0</v>
      </c>
      <c r="DI85" s="287">
        <f t="shared" si="40"/>
        <v>0</v>
      </c>
      <c r="DJ85" s="363" t="e">
        <f t="shared" si="61"/>
        <v>#DIV/0!</v>
      </c>
      <c r="DK85" s="278">
        <f t="shared" si="62"/>
        <v>2</v>
      </c>
      <c r="DL85" s="287">
        <f t="shared" si="41"/>
        <v>1.25</v>
      </c>
      <c r="DN85" s="336">
        <f t="shared" si="320"/>
        <v>1.3888888888888888</v>
      </c>
      <c r="DO85" s="336">
        <f t="shared" si="321"/>
        <v>1.25</v>
      </c>
    </row>
    <row r="86" spans="1:119" s="93" customFormat="1" ht="117.75" customHeight="1">
      <c r="A86" s="184" t="s">
        <v>122</v>
      </c>
      <c r="B86" s="565" t="s">
        <v>317</v>
      </c>
      <c r="C86" s="565"/>
      <c r="D86" s="565"/>
      <c r="E86" s="565"/>
      <c r="F86" s="565"/>
      <c r="G86" s="565"/>
      <c r="H86" s="565"/>
      <c r="I86" s="565"/>
      <c r="J86" s="565"/>
      <c r="K86" s="565"/>
      <c r="L86" s="565"/>
      <c r="M86" s="565"/>
      <c r="N86" s="565"/>
      <c r="O86" s="565"/>
      <c r="P86" s="565"/>
      <c r="Q86" s="565"/>
      <c r="R86" s="565"/>
      <c r="S86" s="565"/>
      <c r="T86" s="481"/>
      <c r="U86" s="481"/>
      <c r="V86" s="190"/>
      <c r="W86" s="190"/>
      <c r="X86" s="190"/>
      <c r="Y86" s="190"/>
      <c r="Z86" s="190"/>
      <c r="AA86" s="190"/>
      <c r="AB86" s="188"/>
      <c r="AC86" s="126"/>
      <c r="AD86" s="188"/>
      <c r="AE86" s="182"/>
      <c r="AF86" s="190"/>
      <c r="AG86" s="190"/>
      <c r="AH86" s="190"/>
      <c r="AI86" s="190"/>
      <c r="AJ86" s="190"/>
      <c r="AK86" s="186">
        <v>1</v>
      </c>
      <c r="AL86" s="481" t="s">
        <v>169</v>
      </c>
      <c r="AM86" s="481"/>
      <c r="AN86" s="477">
        <v>58</v>
      </c>
      <c r="AO86" s="477"/>
      <c r="AP86" s="477">
        <v>38</v>
      </c>
      <c r="AQ86" s="477"/>
      <c r="AR86" s="477">
        <v>16</v>
      </c>
      <c r="AS86" s="477"/>
      <c r="AT86" s="477">
        <v>20</v>
      </c>
      <c r="AU86" s="477"/>
      <c r="AV86" s="477"/>
      <c r="AW86" s="477"/>
      <c r="AX86" s="477">
        <v>2</v>
      </c>
      <c r="AY86" s="477"/>
      <c r="AZ86" s="189"/>
      <c r="BA86" s="189"/>
      <c r="BB86" s="189"/>
      <c r="BC86" s="189"/>
      <c r="BD86" s="189"/>
      <c r="BE86" s="105"/>
      <c r="BF86" s="189"/>
      <c r="BG86" s="189"/>
      <c r="BH86" s="105"/>
      <c r="BI86" s="188"/>
      <c r="BJ86" s="188"/>
      <c r="BK86" s="188"/>
      <c r="BL86" s="188"/>
      <c r="BM86" s="188"/>
      <c r="BN86" s="188"/>
      <c r="BO86" s="188"/>
      <c r="BP86" s="189"/>
      <c r="BQ86" s="105"/>
      <c r="BR86" s="189"/>
      <c r="BS86" s="189"/>
      <c r="BT86" s="105"/>
      <c r="BU86" s="188"/>
      <c r="BV86" s="188"/>
      <c r="BW86" s="188"/>
      <c r="BX86" s="188">
        <v>58</v>
      </c>
      <c r="BY86" s="188">
        <v>38</v>
      </c>
      <c r="BZ86" s="188">
        <v>2</v>
      </c>
      <c r="CA86" s="501">
        <f t="shared" si="319"/>
        <v>2</v>
      </c>
      <c r="CB86" s="502"/>
      <c r="CC86" s="500" t="s">
        <v>95</v>
      </c>
      <c r="CD86" s="500"/>
      <c r="CE86" s="500"/>
      <c r="CF86" s="500"/>
      <c r="CI86" s="94">
        <f>BC86+BF86+BI86+BL86+BO86+BR86+BU86+BX86</f>
        <v>58</v>
      </c>
      <c r="CJ86" s="93" t="str">
        <f t="shared" si="246"/>
        <v>ОК</v>
      </c>
      <c r="CK86" s="94">
        <f>BD86+BG86+BJ86+BM86+BP86+BS86+BV86+BY86</f>
        <v>38</v>
      </c>
      <c r="CL86" s="94">
        <f t="shared" si="247"/>
        <v>38</v>
      </c>
      <c r="CM86" s="93" t="str">
        <f>IF(CK86=CL86,"ОК","Ошибка")</f>
        <v>ОК</v>
      </c>
      <c r="CN86" s="31">
        <f>AN86/AP86</f>
        <v>1.5263157894736843</v>
      </c>
      <c r="CO86" s="359" t="e">
        <f>BC86/BD86</f>
        <v>#DIV/0!</v>
      </c>
      <c r="CP86" s="216">
        <f>BE86</f>
        <v>0</v>
      </c>
      <c r="CQ86" s="270">
        <f>BC86/40</f>
        <v>0</v>
      </c>
      <c r="CR86" s="359" t="e">
        <f>BF86/BG86</f>
        <v>#DIV/0!</v>
      </c>
      <c r="CS86" s="291">
        <f>BH86</f>
        <v>0</v>
      </c>
      <c r="CT86" s="270">
        <f>BF86/40</f>
        <v>0</v>
      </c>
      <c r="CU86" s="359" t="e">
        <f>BI86/BJ86</f>
        <v>#DIV/0!</v>
      </c>
      <c r="CV86" s="216">
        <f>BK86</f>
        <v>0</v>
      </c>
      <c r="CW86" s="270">
        <f>BI86/40</f>
        <v>0</v>
      </c>
      <c r="CX86" s="359" t="e">
        <f>BL86/BM86</f>
        <v>#DIV/0!</v>
      </c>
      <c r="CY86" s="216">
        <f>BN86</f>
        <v>0</v>
      </c>
      <c r="CZ86" s="270">
        <f>BL86/40</f>
        <v>0</v>
      </c>
      <c r="DA86" s="359" t="e">
        <f>BO86/BP86</f>
        <v>#DIV/0!</v>
      </c>
      <c r="DB86" s="216">
        <f>BQ86</f>
        <v>0</v>
      </c>
      <c r="DC86" s="270">
        <f>BO86/40</f>
        <v>0</v>
      </c>
      <c r="DD86" s="359" t="e">
        <f>BR86/BS86</f>
        <v>#DIV/0!</v>
      </c>
      <c r="DE86" s="216">
        <f>BT86</f>
        <v>0</v>
      </c>
      <c r="DF86" s="270">
        <f>BR86/40</f>
        <v>0</v>
      </c>
      <c r="DG86" s="359" t="e">
        <f>BU86/BV86</f>
        <v>#DIV/0!</v>
      </c>
      <c r="DH86" s="216">
        <f>BW86</f>
        <v>0</v>
      </c>
      <c r="DI86" s="270">
        <f>BU86/40</f>
        <v>0</v>
      </c>
      <c r="DJ86" s="359">
        <f>BX86/BY86</f>
        <v>1.5263157894736843</v>
      </c>
      <c r="DK86" s="216">
        <f>BZ86</f>
        <v>2</v>
      </c>
      <c r="DL86" s="270">
        <f>BX86/40</f>
        <v>1.45</v>
      </c>
      <c r="DN86" s="336">
        <f t="shared" si="320"/>
        <v>1.6111111111111112</v>
      </c>
      <c r="DO86" s="336">
        <f t="shared" si="321"/>
        <v>1.45</v>
      </c>
    </row>
    <row r="87" spans="1:119" s="93" customFormat="1" ht="57.75" customHeight="1">
      <c r="A87" s="184" t="s">
        <v>433</v>
      </c>
      <c r="B87" s="565" t="s">
        <v>156</v>
      </c>
      <c r="C87" s="565"/>
      <c r="D87" s="565"/>
      <c r="E87" s="565"/>
      <c r="F87" s="565"/>
      <c r="G87" s="565"/>
      <c r="H87" s="565"/>
      <c r="I87" s="565"/>
      <c r="J87" s="565"/>
      <c r="K87" s="565"/>
      <c r="L87" s="565"/>
      <c r="M87" s="565"/>
      <c r="N87" s="565"/>
      <c r="O87" s="565"/>
      <c r="P87" s="565"/>
      <c r="Q87" s="565"/>
      <c r="R87" s="565"/>
      <c r="S87" s="565"/>
      <c r="T87" s="477">
        <v>4</v>
      </c>
      <c r="U87" s="477"/>
      <c r="V87" s="190"/>
      <c r="W87" s="190"/>
      <c r="X87" s="190"/>
      <c r="Y87" s="186">
        <v>1</v>
      </c>
      <c r="Z87" s="190"/>
      <c r="AA87" s="190"/>
      <c r="AB87" s="188"/>
      <c r="AC87" s="126"/>
      <c r="AD87" s="188"/>
      <c r="AE87" s="182"/>
      <c r="AF87" s="186">
        <v>1</v>
      </c>
      <c r="AG87" s="190"/>
      <c r="AH87" s="190"/>
      <c r="AI87" s="190"/>
      <c r="AJ87" s="190"/>
      <c r="AK87" s="190"/>
      <c r="AL87" s="481" t="s">
        <v>227</v>
      </c>
      <c r="AM87" s="481"/>
      <c r="AN87" s="477">
        <v>200</v>
      </c>
      <c r="AO87" s="477"/>
      <c r="AP87" s="477">
        <v>132</v>
      </c>
      <c r="AQ87" s="477"/>
      <c r="AR87" s="477">
        <v>52</v>
      </c>
      <c r="AS87" s="477"/>
      <c r="AT87" s="477">
        <v>20</v>
      </c>
      <c r="AU87" s="477"/>
      <c r="AV87" s="477">
        <v>58</v>
      </c>
      <c r="AW87" s="477"/>
      <c r="AX87" s="477">
        <v>2</v>
      </c>
      <c r="AY87" s="477"/>
      <c r="AZ87" s="194"/>
      <c r="BA87" s="194"/>
      <c r="BB87" s="194"/>
      <c r="BC87" s="194"/>
      <c r="BD87" s="194"/>
      <c r="BE87" s="203"/>
      <c r="BF87" s="194"/>
      <c r="BG87" s="194"/>
      <c r="BH87" s="203"/>
      <c r="BI87" s="188">
        <v>102</v>
      </c>
      <c r="BJ87" s="188">
        <v>68</v>
      </c>
      <c r="BK87" s="188">
        <v>2</v>
      </c>
      <c r="BL87" s="188">
        <v>98</v>
      </c>
      <c r="BM87" s="188">
        <v>64</v>
      </c>
      <c r="BN87" s="188">
        <v>2</v>
      </c>
      <c r="BO87" s="188"/>
      <c r="BP87" s="194"/>
      <c r="BQ87" s="203"/>
      <c r="BR87" s="194"/>
      <c r="BS87" s="194"/>
      <c r="BT87" s="203"/>
      <c r="BU87" s="194"/>
      <c r="BV87" s="194"/>
      <c r="BW87" s="203"/>
      <c r="BX87" s="194"/>
      <c r="BY87" s="194"/>
      <c r="BZ87" s="203"/>
      <c r="CA87" s="501">
        <f t="shared" ref="CA87:CA88" si="322">BE87+BH87+BK87+BN87+BQ87+BT87+BW87+BZ87</f>
        <v>4</v>
      </c>
      <c r="CB87" s="502"/>
      <c r="CC87" s="500" t="s">
        <v>368</v>
      </c>
      <c r="CD87" s="500"/>
      <c r="CE87" s="500"/>
      <c r="CF87" s="500"/>
      <c r="CI87" s="94">
        <f t="shared" ref="CI87:CI92" si="323">BC87+BF87+BI87+BL87+BO87+BR87+BU87+BX87</f>
        <v>200</v>
      </c>
      <c r="CJ87" s="93" t="str">
        <f t="shared" ref="CJ87:CJ92" si="324">IF(AN87=CI87,"ОК","Ошибка")</f>
        <v>ОК</v>
      </c>
      <c r="CK87" s="94">
        <f t="shared" ref="CK87:CK92" si="325">BD87+BG87+BJ87+BM87+BP87+BS87+BV87+BY87</f>
        <v>132</v>
      </c>
      <c r="CL87" s="94">
        <f t="shared" ref="CL87:CL92" si="326">AR87+AT87+AV87+AX87</f>
        <v>132</v>
      </c>
      <c r="CM87" s="93" t="str">
        <f t="shared" ref="CM87:CM92" si="327">IF(CK87=CL87,"ОК","Ошибка")</f>
        <v>ОК</v>
      </c>
      <c r="CN87" s="31">
        <f t="shared" ref="CN87:CN92" si="328">AN87/AP87</f>
        <v>1.5151515151515151</v>
      </c>
      <c r="CO87" s="359" t="e">
        <f t="shared" ref="CO87:CO92" si="329">BC87/BD87</f>
        <v>#DIV/0!</v>
      </c>
      <c r="CP87" s="216">
        <f t="shared" ref="CP87:CP92" si="330">BE87</f>
        <v>0</v>
      </c>
      <c r="CQ87" s="270">
        <f t="shared" ref="CQ87:CQ92" si="331">BC87/40</f>
        <v>0</v>
      </c>
      <c r="CR87" s="359" t="e">
        <f t="shared" ref="CR87:CR92" si="332">BF87/BG87</f>
        <v>#DIV/0!</v>
      </c>
      <c r="CS87" s="291">
        <f t="shared" ref="CS87:CS92" si="333">BH87</f>
        <v>0</v>
      </c>
      <c r="CT87" s="270">
        <f t="shared" ref="CT87:CT92" si="334">BF87/40</f>
        <v>0</v>
      </c>
      <c r="CU87" s="359">
        <f t="shared" ref="CU87:CU92" si="335">BI87/BJ87</f>
        <v>1.5</v>
      </c>
      <c r="CV87" s="216">
        <f t="shared" ref="CV87:CV92" si="336">BK87</f>
        <v>2</v>
      </c>
      <c r="CW87" s="270">
        <f t="shared" ref="CW87:CW92" si="337">BI87/40</f>
        <v>2.5499999999999998</v>
      </c>
      <c r="CX87" s="359">
        <f t="shared" ref="CX87:CX92" si="338">BL87/BM87</f>
        <v>1.53125</v>
      </c>
      <c r="CY87" s="216">
        <f t="shared" ref="CY87:CY92" si="339">BN87</f>
        <v>2</v>
      </c>
      <c r="CZ87" s="270">
        <f t="shared" ref="CZ87:CZ92" si="340">BL87/40</f>
        <v>2.4500000000000002</v>
      </c>
      <c r="DA87" s="359" t="e">
        <f t="shared" ref="DA87:DA92" si="341">BO87/BP87</f>
        <v>#DIV/0!</v>
      </c>
      <c r="DB87" s="216">
        <f t="shared" ref="DB87:DB92" si="342">BQ87</f>
        <v>0</v>
      </c>
      <c r="DC87" s="270">
        <f t="shared" ref="DC87:DC92" si="343">BO87/40</f>
        <v>0</v>
      </c>
      <c r="DD87" s="359" t="e">
        <f t="shared" ref="DD87:DD92" si="344">BR87/BS87</f>
        <v>#DIV/0!</v>
      </c>
      <c r="DE87" s="216">
        <f t="shared" ref="DE87:DE92" si="345">BT87</f>
        <v>0</v>
      </c>
      <c r="DF87" s="270">
        <f t="shared" ref="DF87:DF92" si="346">BR87/40</f>
        <v>0</v>
      </c>
      <c r="DG87" s="359" t="e">
        <f t="shared" ref="DG87:DG92" si="347">BU87/BV87</f>
        <v>#DIV/0!</v>
      </c>
      <c r="DH87" s="216">
        <f t="shared" ref="DH87:DH92" si="348">BW87</f>
        <v>0</v>
      </c>
      <c r="DI87" s="270">
        <f t="shared" ref="DI87:DI92" si="349">BU87/40</f>
        <v>0</v>
      </c>
      <c r="DJ87" s="359" t="e">
        <f t="shared" ref="DJ87:DJ92" si="350">BX87/BY87</f>
        <v>#DIV/0!</v>
      </c>
      <c r="DK87" s="216">
        <f t="shared" ref="DK87:DK92" si="351">BZ87</f>
        <v>0</v>
      </c>
      <c r="DL87" s="270">
        <f t="shared" ref="DL87:DL92" si="352">BX87/40</f>
        <v>0</v>
      </c>
      <c r="DN87" s="336">
        <f t="shared" ref="DN87:DN89" si="353">AN87/36</f>
        <v>5.5555555555555554</v>
      </c>
      <c r="DO87" s="336">
        <f t="shared" ref="DO87:DO89" si="354">AN87/40</f>
        <v>5</v>
      </c>
    </row>
    <row r="88" spans="1:119" s="93" customFormat="1" ht="132.75" customHeight="1" thickBot="1">
      <c r="A88" s="187"/>
      <c r="B88" s="565" t="s">
        <v>341</v>
      </c>
      <c r="C88" s="565"/>
      <c r="D88" s="565"/>
      <c r="E88" s="565"/>
      <c r="F88" s="565"/>
      <c r="G88" s="565"/>
      <c r="H88" s="565"/>
      <c r="I88" s="565"/>
      <c r="J88" s="565"/>
      <c r="K88" s="565"/>
      <c r="L88" s="565"/>
      <c r="M88" s="565"/>
      <c r="N88" s="565"/>
      <c r="O88" s="565"/>
      <c r="P88" s="565"/>
      <c r="Q88" s="565"/>
      <c r="R88" s="565"/>
      <c r="S88" s="565"/>
      <c r="T88" s="487"/>
      <c r="U88" s="487"/>
      <c r="V88" s="190"/>
      <c r="W88" s="190"/>
      <c r="X88" s="190"/>
      <c r="Y88" s="190"/>
      <c r="Z88" s="190"/>
      <c r="AA88" s="190"/>
      <c r="AB88" s="188"/>
      <c r="AC88" s="126"/>
      <c r="AD88" s="188"/>
      <c r="AE88" s="182"/>
      <c r="AF88" s="190"/>
      <c r="AG88" s="190"/>
      <c r="AH88" s="190"/>
      <c r="AI88" s="190"/>
      <c r="AJ88" s="190"/>
      <c r="AK88" s="190"/>
      <c r="AL88" s="481"/>
      <c r="AM88" s="481"/>
      <c r="AN88" s="477">
        <v>40</v>
      </c>
      <c r="AO88" s="477"/>
      <c r="AP88" s="477"/>
      <c r="AQ88" s="477"/>
      <c r="AR88" s="477"/>
      <c r="AS88" s="477"/>
      <c r="AT88" s="477"/>
      <c r="AU88" s="477"/>
      <c r="AV88" s="477"/>
      <c r="AW88" s="477"/>
      <c r="AX88" s="477"/>
      <c r="AY88" s="477"/>
      <c r="AZ88" s="189"/>
      <c r="BA88" s="189"/>
      <c r="BB88" s="189"/>
      <c r="BC88" s="189"/>
      <c r="BD88" s="189"/>
      <c r="BE88" s="105"/>
      <c r="BF88" s="189"/>
      <c r="BG88" s="189"/>
      <c r="BH88" s="105"/>
      <c r="BI88" s="188"/>
      <c r="BJ88" s="188"/>
      <c r="BK88" s="188"/>
      <c r="BL88" s="188">
        <v>40</v>
      </c>
      <c r="BM88" s="188"/>
      <c r="BN88" s="188">
        <v>1</v>
      </c>
      <c r="BO88" s="188"/>
      <c r="BP88" s="189"/>
      <c r="BQ88" s="105"/>
      <c r="BR88" s="189"/>
      <c r="BS88" s="189"/>
      <c r="BT88" s="105"/>
      <c r="BU88" s="189"/>
      <c r="BV88" s="189"/>
      <c r="BW88" s="105"/>
      <c r="BX88" s="189"/>
      <c r="BY88" s="189"/>
      <c r="BZ88" s="105"/>
      <c r="CA88" s="501">
        <f t="shared" si="322"/>
        <v>1</v>
      </c>
      <c r="CB88" s="502"/>
      <c r="CC88" s="503"/>
      <c r="CD88" s="503"/>
      <c r="CE88" s="503"/>
      <c r="CF88" s="503"/>
      <c r="CI88" s="94">
        <f t="shared" si="323"/>
        <v>40</v>
      </c>
      <c r="CJ88" s="93" t="str">
        <f t="shared" si="324"/>
        <v>ОК</v>
      </c>
      <c r="CK88" s="94">
        <f t="shared" si="325"/>
        <v>0</v>
      </c>
      <c r="CL88" s="94">
        <f t="shared" si="326"/>
        <v>0</v>
      </c>
      <c r="CM88" s="93" t="str">
        <f t="shared" si="327"/>
        <v>ОК</v>
      </c>
      <c r="CN88" s="31" t="e">
        <f t="shared" si="328"/>
        <v>#DIV/0!</v>
      </c>
      <c r="CO88" s="359" t="e">
        <f t="shared" si="329"/>
        <v>#DIV/0!</v>
      </c>
      <c r="CP88" s="216">
        <f t="shared" si="330"/>
        <v>0</v>
      </c>
      <c r="CQ88" s="270">
        <f t="shared" si="331"/>
        <v>0</v>
      </c>
      <c r="CR88" s="359" t="e">
        <f t="shared" si="332"/>
        <v>#DIV/0!</v>
      </c>
      <c r="CS88" s="291">
        <f t="shared" si="333"/>
        <v>0</v>
      </c>
      <c r="CT88" s="270">
        <f t="shared" si="334"/>
        <v>0</v>
      </c>
      <c r="CU88" s="359" t="e">
        <f t="shared" si="335"/>
        <v>#DIV/0!</v>
      </c>
      <c r="CV88" s="216">
        <f t="shared" si="336"/>
        <v>0</v>
      </c>
      <c r="CW88" s="270">
        <f t="shared" si="337"/>
        <v>0</v>
      </c>
      <c r="CX88" s="359" t="e">
        <f t="shared" si="338"/>
        <v>#DIV/0!</v>
      </c>
      <c r="CY88" s="216">
        <f t="shared" si="339"/>
        <v>1</v>
      </c>
      <c r="CZ88" s="270">
        <f t="shared" si="340"/>
        <v>1</v>
      </c>
      <c r="DA88" s="359" t="e">
        <f t="shared" si="341"/>
        <v>#DIV/0!</v>
      </c>
      <c r="DB88" s="216">
        <f t="shared" si="342"/>
        <v>0</v>
      </c>
      <c r="DC88" s="270">
        <f t="shared" si="343"/>
        <v>0</v>
      </c>
      <c r="DD88" s="359" t="e">
        <f t="shared" si="344"/>
        <v>#DIV/0!</v>
      </c>
      <c r="DE88" s="216">
        <f t="shared" si="345"/>
        <v>0</v>
      </c>
      <c r="DF88" s="270">
        <f t="shared" si="346"/>
        <v>0</v>
      </c>
      <c r="DG88" s="359" t="e">
        <f t="shared" si="347"/>
        <v>#DIV/0!</v>
      </c>
      <c r="DH88" s="216">
        <f t="shared" si="348"/>
        <v>0</v>
      </c>
      <c r="DI88" s="270">
        <f t="shared" si="349"/>
        <v>0</v>
      </c>
      <c r="DJ88" s="359" t="e">
        <f t="shared" si="350"/>
        <v>#DIV/0!</v>
      </c>
      <c r="DK88" s="216">
        <f t="shared" si="351"/>
        <v>0</v>
      </c>
      <c r="DL88" s="270">
        <f t="shared" si="352"/>
        <v>0</v>
      </c>
      <c r="DN88" s="336">
        <f t="shared" si="353"/>
        <v>1.1111111111111112</v>
      </c>
      <c r="DO88" s="336">
        <f t="shared" si="354"/>
        <v>1</v>
      </c>
    </row>
    <row r="89" spans="1:119" s="93" customFormat="1" ht="111.6" customHeight="1" thickBot="1">
      <c r="A89" s="238" t="s">
        <v>115</v>
      </c>
      <c r="B89" s="527" t="s">
        <v>396</v>
      </c>
      <c r="C89" s="527"/>
      <c r="D89" s="527"/>
      <c r="E89" s="527"/>
      <c r="F89" s="527"/>
      <c r="G89" s="527"/>
      <c r="H89" s="527"/>
      <c r="I89" s="527"/>
      <c r="J89" s="527"/>
      <c r="K89" s="527"/>
      <c r="L89" s="527"/>
      <c r="M89" s="527"/>
      <c r="N89" s="527"/>
      <c r="O89" s="527"/>
      <c r="P89" s="527"/>
      <c r="Q89" s="527"/>
      <c r="R89" s="527"/>
      <c r="S89" s="527"/>
      <c r="T89" s="480"/>
      <c r="U89" s="480"/>
      <c r="V89" s="258"/>
      <c r="W89" s="258"/>
      <c r="X89" s="258"/>
      <c r="Y89" s="258"/>
      <c r="Z89" s="258"/>
      <c r="AA89" s="258"/>
      <c r="AB89" s="258"/>
      <c r="AC89" s="259"/>
      <c r="AD89" s="249"/>
      <c r="AE89" s="260"/>
      <c r="AF89" s="258"/>
      <c r="AG89" s="258"/>
      <c r="AH89" s="258"/>
      <c r="AI89" s="258"/>
      <c r="AJ89" s="258"/>
      <c r="AK89" s="258"/>
      <c r="AL89" s="480"/>
      <c r="AM89" s="480"/>
      <c r="AN89" s="251"/>
      <c r="AO89" s="252"/>
      <c r="AP89" s="251"/>
      <c r="AQ89" s="252"/>
      <c r="AR89" s="251"/>
      <c r="AS89" s="252"/>
      <c r="AT89" s="251"/>
      <c r="AU89" s="252"/>
      <c r="AV89" s="251"/>
      <c r="AW89" s="252"/>
      <c r="AX89" s="251"/>
      <c r="AY89" s="252"/>
      <c r="AZ89" s="261"/>
      <c r="BA89" s="261"/>
      <c r="BB89" s="261"/>
      <c r="BC89" s="261"/>
      <c r="BD89" s="261"/>
      <c r="BE89" s="262"/>
      <c r="BF89" s="261"/>
      <c r="BG89" s="261"/>
      <c r="BH89" s="262"/>
      <c r="BI89" s="249"/>
      <c r="BJ89" s="249"/>
      <c r="BK89" s="258"/>
      <c r="BL89" s="249"/>
      <c r="BM89" s="249"/>
      <c r="BN89" s="258"/>
      <c r="BO89" s="258"/>
      <c r="BP89" s="261"/>
      <c r="BQ89" s="262"/>
      <c r="BR89" s="261"/>
      <c r="BS89" s="261"/>
      <c r="BT89" s="262"/>
      <c r="BU89" s="261"/>
      <c r="BV89" s="261"/>
      <c r="BW89" s="262"/>
      <c r="BX89" s="261"/>
      <c r="BY89" s="261"/>
      <c r="BZ89" s="262"/>
      <c r="CA89" s="517"/>
      <c r="CB89" s="518"/>
      <c r="CC89" s="483"/>
      <c r="CD89" s="484"/>
      <c r="CE89" s="484"/>
      <c r="CF89" s="485"/>
      <c r="CI89" s="349">
        <f t="shared" si="323"/>
        <v>0</v>
      </c>
      <c r="CJ89" s="316" t="str">
        <f t="shared" si="324"/>
        <v>ОК</v>
      </c>
      <c r="CK89" s="350">
        <f t="shared" si="325"/>
        <v>0</v>
      </c>
      <c r="CL89" s="350">
        <f t="shared" si="326"/>
        <v>0</v>
      </c>
      <c r="CM89" s="316" t="str">
        <f t="shared" si="327"/>
        <v>ОК</v>
      </c>
      <c r="CN89" s="317" t="e">
        <f t="shared" si="328"/>
        <v>#DIV/0!</v>
      </c>
      <c r="CO89" s="353" t="e">
        <f t="shared" si="329"/>
        <v>#DIV/0!</v>
      </c>
      <c r="CP89" s="318">
        <f t="shared" si="330"/>
        <v>0</v>
      </c>
      <c r="CQ89" s="319">
        <f t="shared" si="331"/>
        <v>0</v>
      </c>
      <c r="CR89" s="353" t="e">
        <f t="shared" si="332"/>
        <v>#DIV/0!</v>
      </c>
      <c r="CS89" s="320">
        <f t="shared" si="333"/>
        <v>0</v>
      </c>
      <c r="CT89" s="319">
        <f t="shared" si="334"/>
        <v>0</v>
      </c>
      <c r="CU89" s="353" t="e">
        <f t="shared" si="335"/>
        <v>#DIV/0!</v>
      </c>
      <c r="CV89" s="318">
        <f t="shared" si="336"/>
        <v>0</v>
      </c>
      <c r="CW89" s="319">
        <f t="shared" si="337"/>
        <v>0</v>
      </c>
      <c r="CX89" s="353" t="e">
        <f t="shared" si="338"/>
        <v>#DIV/0!</v>
      </c>
      <c r="CY89" s="318">
        <f t="shared" si="339"/>
        <v>0</v>
      </c>
      <c r="CZ89" s="319">
        <f t="shared" si="340"/>
        <v>0</v>
      </c>
      <c r="DA89" s="353" t="e">
        <f t="shared" si="341"/>
        <v>#DIV/0!</v>
      </c>
      <c r="DB89" s="318">
        <f t="shared" si="342"/>
        <v>0</v>
      </c>
      <c r="DC89" s="319">
        <f t="shared" si="343"/>
        <v>0</v>
      </c>
      <c r="DD89" s="353" t="e">
        <f t="shared" si="344"/>
        <v>#DIV/0!</v>
      </c>
      <c r="DE89" s="318">
        <f t="shared" si="345"/>
        <v>0</v>
      </c>
      <c r="DF89" s="319">
        <f t="shared" si="346"/>
        <v>0</v>
      </c>
      <c r="DG89" s="353" t="e">
        <f t="shared" si="347"/>
        <v>#DIV/0!</v>
      </c>
      <c r="DH89" s="318">
        <f t="shared" si="348"/>
        <v>0</v>
      </c>
      <c r="DI89" s="319">
        <f t="shared" si="349"/>
        <v>0</v>
      </c>
      <c r="DJ89" s="353" t="e">
        <f t="shared" si="350"/>
        <v>#DIV/0!</v>
      </c>
      <c r="DK89" s="318">
        <f t="shared" si="351"/>
        <v>0</v>
      </c>
      <c r="DL89" s="352">
        <f t="shared" si="352"/>
        <v>0</v>
      </c>
      <c r="DN89" s="336">
        <f t="shared" si="353"/>
        <v>0</v>
      </c>
      <c r="DO89" s="336">
        <f t="shared" si="354"/>
        <v>0</v>
      </c>
    </row>
    <row r="90" spans="1:119" s="93" customFormat="1" ht="57.95" customHeight="1">
      <c r="A90" s="312" t="s">
        <v>116</v>
      </c>
      <c r="B90" s="488" t="s">
        <v>392</v>
      </c>
      <c r="C90" s="489"/>
      <c r="D90" s="489"/>
      <c r="E90" s="489"/>
      <c r="F90" s="489"/>
      <c r="G90" s="489"/>
      <c r="H90" s="489"/>
      <c r="I90" s="489"/>
      <c r="J90" s="489"/>
      <c r="K90" s="489"/>
      <c r="L90" s="489"/>
      <c r="M90" s="489"/>
      <c r="N90" s="489"/>
      <c r="O90" s="489"/>
      <c r="P90" s="489"/>
      <c r="Q90" s="489"/>
      <c r="R90" s="489"/>
      <c r="S90" s="490"/>
      <c r="T90" s="477"/>
      <c r="U90" s="477"/>
      <c r="V90" s="188"/>
      <c r="W90" s="188"/>
      <c r="X90" s="188"/>
      <c r="Y90" s="188"/>
      <c r="Z90" s="188"/>
      <c r="AA90" s="188"/>
      <c r="AB90" s="188"/>
      <c r="AC90" s="128"/>
      <c r="AD90" s="188"/>
      <c r="AE90" s="196"/>
      <c r="AF90" s="188"/>
      <c r="AG90" s="188"/>
      <c r="AH90" s="188"/>
      <c r="AI90" s="188"/>
      <c r="AJ90" s="123"/>
      <c r="AK90" s="188"/>
      <c r="AL90" s="477" t="s">
        <v>168</v>
      </c>
      <c r="AM90" s="477"/>
      <c r="AN90" s="477">
        <v>204</v>
      </c>
      <c r="AO90" s="477"/>
      <c r="AP90" s="477">
        <v>122</v>
      </c>
      <c r="AQ90" s="477"/>
      <c r="AR90" s="477">
        <v>42</v>
      </c>
      <c r="AS90" s="477"/>
      <c r="AT90" s="477">
        <v>12</v>
      </c>
      <c r="AU90" s="477"/>
      <c r="AV90" s="477">
        <v>38</v>
      </c>
      <c r="AW90" s="477"/>
      <c r="AX90" s="477">
        <v>30</v>
      </c>
      <c r="AY90" s="477"/>
      <c r="AZ90" s="194"/>
      <c r="BA90" s="194"/>
      <c r="BB90" s="194"/>
      <c r="BC90" s="194"/>
      <c r="BD90" s="194"/>
      <c r="BE90" s="203"/>
      <c r="BF90" s="194"/>
      <c r="BG90" s="194"/>
      <c r="BH90" s="203"/>
      <c r="BI90" s="185"/>
      <c r="BJ90" s="185"/>
      <c r="BK90" s="104"/>
      <c r="BL90" s="185"/>
      <c r="BM90" s="185"/>
      <c r="BN90" s="104"/>
      <c r="BO90" s="185"/>
      <c r="BP90" s="185"/>
      <c r="BQ90" s="104"/>
      <c r="BR90" s="185"/>
      <c r="BS90" s="185"/>
      <c r="BT90" s="104"/>
      <c r="BU90" s="188">
        <v>72</v>
      </c>
      <c r="BV90" s="188">
        <v>48</v>
      </c>
      <c r="BW90" s="188">
        <v>2</v>
      </c>
      <c r="BX90" s="188">
        <v>132</v>
      </c>
      <c r="BY90" s="188">
        <v>74</v>
      </c>
      <c r="BZ90" s="188">
        <v>4</v>
      </c>
      <c r="CA90" s="494">
        <f t="shared" ref="CA90:CA94" si="355">BE90+BH90+BK90+BN90+BQ90+BT90+BW90+BZ90</f>
        <v>6</v>
      </c>
      <c r="CB90" s="512"/>
      <c r="CC90" s="559" t="s">
        <v>275</v>
      </c>
      <c r="CD90" s="560"/>
      <c r="CE90" s="560"/>
      <c r="CF90" s="561"/>
      <c r="CI90" s="94">
        <f t="shared" si="323"/>
        <v>204</v>
      </c>
      <c r="CJ90" s="93" t="str">
        <f t="shared" si="324"/>
        <v>ОК</v>
      </c>
      <c r="CK90" s="94">
        <f t="shared" si="325"/>
        <v>122</v>
      </c>
      <c r="CL90" s="94">
        <f t="shared" si="326"/>
        <v>122</v>
      </c>
      <c r="CM90" s="93" t="str">
        <f t="shared" si="327"/>
        <v>ОК</v>
      </c>
      <c r="CN90" s="31">
        <f t="shared" si="328"/>
        <v>1.6721311475409837</v>
      </c>
      <c r="CO90" s="359" t="e">
        <f t="shared" si="329"/>
        <v>#DIV/0!</v>
      </c>
      <c r="CP90" s="216">
        <f t="shared" si="330"/>
        <v>0</v>
      </c>
      <c r="CQ90" s="270">
        <f t="shared" si="331"/>
        <v>0</v>
      </c>
      <c r="CR90" s="359" t="e">
        <f t="shared" si="332"/>
        <v>#DIV/0!</v>
      </c>
      <c r="CS90" s="291">
        <f t="shared" si="333"/>
        <v>0</v>
      </c>
      <c r="CT90" s="270">
        <f t="shared" si="334"/>
        <v>0</v>
      </c>
      <c r="CU90" s="359" t="e">
        <f t="shared" si="335"/>
        <v>#DIV/0!</v>
      </c>
      <c r="CV90" s="216">
        <f t="shared" si="336"/>
        <v>0</v>
      </c>
      <c r="CW90" s="270">
        <f t="shared" si="337"/>
        <v>0</v>
      </c>
      <c r="CX90" s="359" t="e">
        <f t="shared" si="338"/>
        <v>#DIV/0!</v>
      </c>
      <c r="CY90" s="216">
        <f t="shared" si="339"/>
        <v>0</v>
      </c>
      <c r="CZ90" s="270">
        <f t="shared" si="340"/>
        <v>0</v>
      </c>
      <c r="DA90" s="359" t="e">
        <f t="shared" si="341"/>
        <v>#DIV/0!</v>
      </c>
      <c r="DB90" s="216">
        <f t="shared" si="342"/>
        <v>0</v>
      </c>
      <c r="DC90" s="270">
        <f t="shared" si="343"/>
        <v>0</v>
      </c>
      <c r="DD90" s="359" t="e">
        <f t="shared" si="344"/>
        <v>#DIV/0!</v>
      </c>
      <c r="DE90" s="216">
        <f t="shared" si="345"/>
        <v>0</v>
      </c>
      <c r="DF90" s="270">
        <f t="shared" si="346"/>
        <v>0</v>
      </c>
      <c r="DG90" s="359">
        <f t="shared" si="347"/>
        <v>1.5</v>
      </c>
      <c r="DH90" s="216">
        <f t="shared" si="348"/>
        <v>2</v>
      </c>
      <c r="DI90" s="270">
        <f t="shared" si="349"/>
        <v>1.8</v>
      </c>
      <c r="DJ90" s="359">
        <f t="shared" si="350"/>
        <v>1.7837837837837838</v>
      </c>
      <c r="DK90" s="216">
        <f t="shared" si="351"/>
        <v>4</v>
      </c>
      <c r="DL90" s="270">
        <f t="shared" si="352"/>
        <v>3.3</v>
      </c>
      <c r="DN90" s="336">
        <f t="shared" ref="DN90:DN94" si="356">AN90/36</f>
        <v>5.666666666666667</v>
      </c>
      <c r="DO90" s="336">
        <f t="shared" ref="DO90:DO94" si="357">AN90/40</f>
        <v>5.0999999999999996</v>
      </c>
    </row>
    <row r="91" spans="1:119" s="93" customFormat="1" ht="192.6" customHeight="1">
      <c r="B91" s="482" t="s">
        <v>397</v>
      </c>
      <c r="C91" s="482"/>
      <c r="D91" s="482"/>
      <c r="E91" s="482"/>
      <c r="F91" s="482"/>
      <c r="G91" s="482"/>
      <c r="H91" s="482"/>
      <c r="I91" s="482"/>
      <c r="J91" s="482"/>
      <c r="K91" s="482"/>
      <c r="L91" s="482"/>
      <c r="M91" s="482"/>
      <c r="N91" s="482"/>
      <c r="O91" s="482"/>
      <c r="P91" s="482"/>
      <c r="Q91" s="482"/>
      <c r="R91" s="482"/>
      <c r="S91" s="482"/>
      <c r="T91" s="477"/>
      <c r="U91" s="477"/>
      <c r="V91" s="188"/>
      <c r="W91" s="188"/>
      <c r="X91" s="188"/>
      <c r="Y91" s="188"/>
      <c r="Z91" s="188"/>
      <c r="AA91" s="188"/>
      <c r="AB91" s="188"/>
      <c r="AC91" s="126"/>
      <c r="AD91" s="188"/>
      <c r="AE91" s="196"/>
      <c r="AF91" s="188"/>
      <c r="AG91" s="188"/>
      <c r="AH91" s="188"/>
      <c r="AI91" s="188"/>
      <c r="AJ91" s="188"/>
      <c r="AK91" s="188"/>
      <c r="AL91" s="477"/>
      <c r="AM91" s="477"/>
      <c r="AN91" s="477">
        <v>50</v>
      </c>
      <c r="AO91" s="477"/>
      <c r="AP91" s="477"/>
      <c r="AQ91" s="477"/>
      <c r="AR91" s="477"/>
      <c r="AS91" s="477"/>
      <c r="AT91" s="477"/>
      <c r="AU91" s="477"/>
      <c r="AV91" s="477"/>
      <c r="AW91" s="477"/>
      <c r="AX91" s="477"/>
      <c r="AY91" s="477"/>
      <c r="AZ91" s="194"/>
      <c r="BA91" s="194"/>
      <c r="BB91" s="194"/>
      <c r="BC91" s="194"/>
      <c r="BD91" s="194"/>
      <c r="BE91" s="203"/>
      <c r="BF91" s="194"/>
      <c r="BG91" s="194"/>
      <c r="BH91" s="203"/>
      <c r="BI91" s="194"/>
      <c r="BJ91" s="185"/>
      <c r="BK91" s="203"/>
      <c r="BL91" s="194"/>
      <c r="BM91" s="194"/>
      <c r="BN91" s="203"/>
      <c r="BO91" s="194"/>
      <c r="BP91" s="194"/>
      <c r="BQ91" s="203"/>
      <c r="BR91" s="194"/>
      <c r="BS91" s="194"/>
      <c r="BT91" s="203"/>
      <c r="BU91" s="188"/>
      <c r="BV91" s="188"/>
      <c r="BW91" s="188"/>
      <c r="BX91" s="188">
        <v>50</v>
      </c>
      <c r="BY91" s="188"/>
      <c r="BZ91" s="188">
        <v>2</v>
      </c>
      <c r="CA91" s="494">
        <f t="shared" si="355"/>
        <v>2</v>
      </c>
      <c r="CB91" s="512"/>
      <c r="CC91" s="559"/>
      <c r="CD91" s="560"/>
      <c r="CE91" s="560"/>
      <c r="CF91" s="561"/>
      <c r="CI91" s="94">
        <f t="shared" si="323"/>
        <v>50</v>
      </c>
      <c r="CJ91" s="93" t="str">
        <f t="shared" si="324"/>
        <v>ОК</v>
      </c>
      <c r="CK91" s="94">
        <f t="shared" si="325"/>
        <v>0</v>
      </c>
      <c r="CL91" s="94">
        <f t="shared" si="326"/>
        <v>0</v>
      </c>
      <c r="CM91" s="93" t="str">
        <f t="shared" si="327"/>
        <v>ОК</v>
      </c>
      <c r="CN91" s="31" t="e">
        <f t="shared" si="328"/>
        <v>#DIV/0!</v>
      </c>
      <c r="CO91" s="359" t="e">
        <f t="shared" si="329"/>
        <v>#DIV/0!</v>
      </c>
      <c r="CP91" s="216">
        <f t="shared" si="330"/>
        <v>0</v>
      </c>
      <c r="CQ91" s="270">
        <f t="shared" si="331"/>
        <v>0</v>
      </c>
      <c r="CR91" s="359" t="e">
        <f t="shared" si="332"/>
        <v>#DIV/0!</v>
      </c>
      <c r="CS91" s="291">
        <f t="shared" si="333"/>
        <v>0</v>
      </c>
      <c r="CT91" s="270">
        <f t="shared" si="334"/>
        <v>0</v>
      </c>
      <c r="CU91" s="359" t="e">
        <f t="shared" si="335"/>
        <v>#DIV/0!</v>
      </c>
      <c r="CV91" s="216">
        <f t="shared" si="336"/>
        <v>0</v>
      </c>
      <c r="CW91" s="270">
        <f t="shared" si="337"/>
        <v>0</v>
      </c>
      <c r="CX91" s="359" t="e">
        <f t="shared" si="338"/>
        <v>#DIV/0!</v>
      </c>
      <c r="CY91" s="216">
        <f t="shared" si="339"/>
        <v>0</v>
      </c>
      <c r="CZ91" s="270">
        <f t="shared" si="340"/>
        <v>0</v>
      </c>
      <c r="DA91" s="359" t="e">
        <f t="shared" si="341"/>
        <v>#DIV/0!</v>
      </c>
      <c r="DB91" s="216">
        <f t="shared" si="342"/>
        <v>0</v>
      </c>
      <c r="DC91" s="270">
        <f t="shared" si="343"/>
        <v>0</v>
      </c>
      <c r="DD91" s="359" t="e">
        <f t="shared" si="344"/>
        <v>#DIV/0!</v>
      </c>
      <c r="DE91" s="216">
        <f t="shared" si="345"/>
        <v>0</v>
      </c>
      <c r="DF91" s="270">
        <f t="shared" si="346"/>
        <v>0</v>
      </c>
      <c r="DG91" s="359" t="e">
        <f t="shared" si="347"/>
        <v>#DIV/0!</v>
      </c>
      <c r="DH91" s="216">
        <f t="shared" si="348"/>
        <v>0</v>
      </c>
      <c r="DI91" s="270">
        <f t="shared" si="349"/>
        <v>0</v>
      </c>
      <c r="DJ91" s="359" t="e">
        <f t="shared" si="350"/>
        <v>#DIV/0!</v>
      </c>
      <c r="DK91" s="216">
        <f t="shared" si="351"/>
        <v>2</v>
      </c>
      <c r="DL91" s="270">
        <f t="shared" si="352"/>
        <v>1.25</v>
      </c>
      <c r="DM91" s="328">
        <f t="shared" ref="DM91" si="358">AM91/36</f>
        <v>0</v>
      </c>
      <c r="DN91" s="336">
        <f t="shared" si="356"/>
        <v>1.3888888888888888</v>
      </c>
      <c r="DO91" s="336">
        <f t="shared" si="357"/>
        <v>1.25</v>
      </c>
    </row>
    <row r="92" spans="1:119" s="93" customFormat="1" ht="114" customHeight="1">
      <c r="A92" s="312" t="s">
        <v>121</v>
      </c>
      <c r="B92" s="482" t="s">
        <v>394</v>
      </c>
      <c r="C92" s="482"/>
      <c r="D92" s="482"/>
      <c r="E92" s="482"/>
      <c r="F92" s="482"/>
      <c r="G92" s="482"/>
      <c r="H92" s="482"/>
      <c r="I92" s="482"/>
      <c r="J92" s="482"/>
      <c r="K92" s="482"/>
      <c r="L92" s="482"/>
      <c r="M92" s="482"/>
      <c r="N92" s="482"/>
      <c r="O92" s="482"/>
      <c r="P92" s="482"/>
      <c r="Q92" s="482"/>
      <c r="R92" s="482"/>
      <c r="S92" s="482"/>
      <c r="T92" s="481"/>
      <c r="U92" s="481"/>
      <c r="V92" s="190"/>
      <c r="W92" s="190"/>
      <c r="X92" s="190"/>
      <c r="Y92" s="190"/>
      <c r="Z92" s="190"/>
      <c r="AA92" s="190"/>
      <c r="AB92" s="188"/>
      <c r="AC92" s="126"/>
      <c r="AD92" s="188"/>
      <c r="AE92" s="182"/>
      <c r="AF92" s="190"/>
      <c r="AG92" s="190"/>
      <c r="AH92" s="190"/>
      <c r="AI92" s="190"/>
      <c r="AJ92" s="190"/>
      <c r="AK92" s="186"/>
      <c r="AL92" s="481" t="s">
        <v>169</v>
      </c>
      <c r="AM92" s="481"/>
      <c r="AN92" s="477">
        <v>58</v>
      </c>
      <c r="AO92" s="477"/>
      <c r="AP92" s="477">
        <v>38</v>
      </c>
      <c r="AQ92" s="477"/>
      <c r="AR92" s="477">
        <v>16</v>
      </c>
      <c r="AS92" s="477"/>
      <c r="AT92" s="477">
        <v>20</v>
      </c>
      <c r="AU92" s="477"/>
      <c r="AV92" s="477"/>
      <c r="AW92" s="477"/>
      <c r="AX92" s="477">
        <v>2</v>
      </c>
      <c r="AY92" s="477"/>
      <c r="AZ92" s="189"/>
      <c r="BA92" s="189"/>
      <c r="BB92" s="189"/>
      <c r="BC92" s="189"/>
      <c r="BD92" s="189"/>
      <c r="BE92" s="105"/>
      <c r="BF92" s="189"/>
      <c r="BG92" s="189"/>
      <c r="BH92" s="105"/>
      <c r="BI92" s="188"/>
      <c r="BJ92" s="188"/>
      <c r="BK92" s="188"/>
      <c r="BL92" s="188"/>
      <c r="BM92" s="188"/>
      <c r="BN92" s="188"/>
      <c r="BO92" s="188"/>
      <c r="BP92" s="189"/>
      <c r="BQ92" s="105"/>
      <c r="BR92" s="189"/>
      <c r="BS92" s="189"/>
      <c r="BT92" s="105"/>
      <c r="BU92" s="188"/>
      <c r="BV92" s="188"/>
      <c r="BW92" s="188"/>
      <c r="BX92" s="188">
        <v>58</v>
      </c>
      <c r="BY92" s="188">
        <v>38</v>
      </c>
      <c r="BZ92" s="188">
        <v>2</v>
      </c>
      <c r="CA92" s="501">
        <f t="shared" si="355"/>
        <v>2</v>
      </c>
      <c r="CB92" s="502"/>
      <c r="CC92" s="500" t="s">
        <v>399</v>
      </c>
      <c r="CD92" s="500"/>
      <c r="CE92" s="500"/>
      <c r="CF92" s="500"/>
      <c r="CI92" s="94">
        <f t="shared" si="323"/>
        <v>58</v>
      </c>
      <c r="CJ92" s="93" t="str">
        <f t="shared" si="324"/>
        <v>ОК</v>
      </c>
      <c r="CK92" s="94">
        <f t="shared" si="325"/>
        <v>38</v>
      </c>
      <c r="CL92" s="94">
        <f t="shared" si="326"/>
        <v>38</v>
      </c>
      <c r="CM92" s="93" t="str">
        <f t="shared" si="327"/>
        <v>ОК</v>
      </c>
      <c r="CN92" s="31">
        <f t="shared" si="328"/>
        <v>1.5263157894736843</v>
      </c>
      <c r="CO92" s="359" t="e">
        <f t="shared" si="329"/>
        <v>#DIV/0!</v>
      </c>
      <c r="CP92" s="216">
        <f t="shared" si="330"/>
        <v>0</v>
      </c>
      <c r="CQ92" s="270">
        <f t="shared" si="331"/>
        <v>0</v>
      </c>
      <c r="CR92" s="359" t="e">
        <f t="shared" si="332"/>
        <v>#DIV/0!</v>
      </c>
      <c r="CS92" s="291">
        <f t="shared" si="333"/>
        <v>0</v>
      </c>
      <c r="CT92" s="270">
        <f t="shared" si="334"/>
        <v>0</v>
      </c>
      <c r="CU92" s="359" t="e">
        <f t="shared" si="335"/>
        <v>#DIV/0!</v>
      </c>
      <c r="CV92" s="216">
        <f t="shared" si="336"/>
        <v>0</v>
      </c>
      <c r="CW92" s="270">
        <f t="shared" si="337"/>
        <v>0</v>
      </c>
      <c r="CX92" s="359" t="e">
        <f t="shared" si="338"/>
        <v>#DIV/0!</v>
      </c>
      <c r="CY92" s="216">
        <f t="shared" si="339"/>
        <v>0</v>
      </c>
      <c r="CZ92" s="270">
        <f t="shared" si="340"/>
        <v>0</v>
      </c>
      <c r="DA92" s="359" t="e">
        <f t="shared" si="341"/>
        <v>#DIV/0!</v>
      </c>
      <c r="DB92" s="216">
        <f t="shared" si="342"/>
        <v>0</v>
      </c>
      <c r="DC92" s="270">
        <f t="shared" si="343"/>
        <v>0</v>
      </c>
      <c r="DD92" s="359" t="e">
        <f t="shared" si="344"/>
        <v>#DIV/0!</v>
      </c>
      <c r="DE92" s="216">
        <f t="shared" si="345"/>
        <v>0</v>
      </c>
      <c r="DF92" s="270">
        <f t="shared" si="346"/>
        <v>0</v>
      </c>
      <c r="DG92" s="359" t="e">
        <f t="shared" si="347"/>
        <v>#DIV/0!</v>
      </c>
      <c r="DH92" s="216">
        <f t="shared" si="348"/>
        <v>0</v>
      </c>
      <c r="DI92" s="270">
        <f t="shared" si="349"/>
        <v>0</v>
      </c>
      <c r="DJ92" s="359">
        <f t="shared" si="350"/>
        <v>1.5263157894736843</v>
      </c>
      <c r="DK92" s="216">
        <f t="shared" si="351"/>
        <v>2</v>
      </c>
      <c r="DL92" s="270">
        <f t="shared" si="352"/>
        <v>1.45</v>
      </c>
      <c r="DN92" s="336">
        <f t="shared" si="356"/>
        <v>1.6111111111111112</v>
      </c>
      <c r="DO92" s="336">
        <f t="shared" si="357"/>
        <v>1.45</v>
      </c>
    </row>
    <row r="93" spans="1:119" s="93" customFormat="1" ht="57.95" customHeight="1">
      <c r="A93" s="312" t="s">
        <v>214</v>
      </c>
      <c r="B93" s="482" t="s">
        <v>393</v>
      </c>
      <c r="C93" s="482"/>
      <c r="D93" s="482"/>
      <c r="E93" s="482"/>
      <c r="F93" s="482"/>
      <c r="G93" s="482"/>
      <c r="H93" s="482"/>
      <c r="I93" s="482"/>
      <c r="J93" s="482"/>
      <c r="K93" s="482"/>
      <c r="L93" s="482"/>
      <c r="M93" s="482"/>
      <c r="N93" s="482"/>
      <c r="O93" s="482"/>
      <c r="P93" s="482"/>
      <c r="Q93" s="482"/>
      <c r="R93" s="482"/>
      <c r="S93" s="482"/>
      <c r="T93" s="477"/>
      <c r="U93" s="477"/>
      <c r="V93" s="190"/>
      <c r="W93" s="190"/>
      <c r="X93" s="190"/>
      <c r="Y93" s="186"/>
      <c r="Z93" s="190"/>
      <c r="AA93" s="190"/>
      <c r="AB93" s="188"/>
      <c r="AC93" s="126"/>
      <c r="AD93" s="188"/>
      <c r="AE93" s="182"/>
      <c r="AF93" s="186"/>
      <c r="AG93" s="190"/>
      <c r="AH93" s="190"/>
      <c r="AI93" s="190"/>
      <c r="AJ93" s="190"/>
      <c r="AK93" s="190"/>
      <c r="AL93" s="481" t="s">
        <v>227</v>
      </c>
      <c r="AM93" s="481"/>
      <c r="AN93" s="477">
        <v>200</v>
      </c>
      <c r="AO93" s="477"/>
      <c r="AP93" s="477">
        <v>132</v>
      </c>
      <c r="AQ93" s="477"/>
      <c r="AR93" s="477">
        <v>52</v>
      </c>
      <c r="AS93" s="477"/>
      <c r="AT93" s="477">
        <v>20</v>
      </c>
      <c r="AU93" s="477"/>
      <c r="AV93" s="477">
        <v>58</v>
      </c>
      <c r="AW93" s="477"/>
      <c r="AX93" s="477">
        <v>2</v>
      </c>
      <c r="AY93" s="477"/>
      <c r="AZ93" s="194"/>
      <c r="BA93" s="194"/>
      <c r="BB93" s="194"/>
      <c r="BC93" s="194"/>
      <c r="BD93" s="194"/>
      <c r="BE93" s="203"/>
      <c r="BF93" s="194"/>
      <c r="BG93" s="194"/>
      <c r="BH93" s="203"/>
      <c r="BI93" s="188">
        <v>102</v>
      </c>
      <c r="BJ93" s="188">
        <v>68</v>
      </c>
      <c r="BK93" s="188">
        <v>2</v>
      </c>
      <c r="BL93" s="188">
        <v>98</v>
      </c>
      <c r="BM93" s="188">
        <v>64</v>
      </c>
      <c r="BN93" s="188">
        <v>2</v>
      </c>
      <c r="BO93" s="188"/>
      <c r="BP93" s="194"/>
      <c r="BQ93" s="203"/>
      <c r="BR93" s="194"/>
      <c r="BS93" s="194"/>
      <c r="BT93" s="203"/>
      <c r="BU93" s="194"/>
      <c r="BV93" s="194"/>
      <c r="BW93" s="203"/>
      <c r="BX93" s="194"/>
      <c r="BY93" s="194"/>
      <c r="BZ93" s="203"/>
      <c r="CA93" s="501">
        <f t="shared" si="355"/>
        <v>4</v>
      </c>
      <c r="CB93" s="502"/>
      <c r="CC93" s="500" t="s">
        <v>105</v>
      </c>
      <c r="CD93" s="500"/>
      <c r="CE93" s="500"/>
      <c r="CF93" s="500"/>
      <c r="CI93" s="94">
        <f t="shared" ref="CI93" si="359">BC93+BF93+BI93+BL93+BO93+BR93+BU93+BX93</f>
        <v>200</v>
      </c>
      <c r="CJ93" s="93" t="str">
        <f t="shared" ref="CJ93" si="360">IF(AN93=CI93,"ОК","Ошибка")</f>
        <v>ОК</v>
      </c>
      <c r="CK93" s="94">
        <f t="shared" ref="CK93" si="361">BD93+BG93+BJ93+BM93+BP93+BS93+BV93+BY93</f>
        <v>132</v>
      </c>
      <c r="CL93" s="94">
        <f t="shared" ref="CL93" si="362">AR93+AT93+AV93+AX93</f>
        <v>132</v>
      </c>
      <c r="CM93" s="93" t="str">
        <f t="shared" ref="CM93" si="363">IF(CK93=CL93,"ОК","Ошибка")</f>
        <v>ОК</v>
      </c>
      <c r="CN93" s="31">
        <f t="shared" ref="CN93" si="364">AN93/AP93</f>
        <v>1.5151515151515151</v>
      </c>
      <c r="CO93" s="359" t="e">
        <f t="shared" ref="CO93" si="365">BC93/BD93</f>
        <v>#DIV/0!</v>
      </c>
      <c r="CP93" s="216">
        <f t="shared" ref="CP93" si="366">BE93</f>
        <v>0</v>
      </c>
      <c r="CQ93" s="270">
        <f t="shared" ref="CQ93" si="367">BC93/40</f>
        <v>0</v>
      </c>
      <c r="CR93" s="359" t="e">
        <f t="shared" ref="CR93" si="368">BF93/BG93</f>
        <v>#DIV/0!</v>
      </c>
      <c r="CS93" s="291">
        <f t="shared" ref="CS93" si="369">BH93</f>
        <v>0</v>
      </c>
      <c r="CT93" s="270">
        <f t="shared" ref="CT93" si="370">BF93/40</f>
        <v>0</v>
      </c>
      <c r="CU93" s="359">
        <f t="shared" ref="CU93" si="371">BI93/BJ93</f>
        <v>1.5</v>
      </c>
      <c r="CV93" s="216">
        <f t="shared" ref="CV93" si="372">BK93</f>
        <v>2</v>
      </c>
      <c r="CW93" s="270">
        <f t="shared" ref="CW93" si="373">BI93/40</f>
        <v>2.5499999999999998</v>
      </c>
      <c r="CX93" s="359">
        <f t="shared" ref="CX93" si="374">BL93/BM93</f>
        <v>1.53125</v>
      </c>
      <c r="CY93" s="216">
        <f t="shared" ref="CY93" si="375">BN93</f>
        <v>2</v>
      </c>
      <c r="CZ93" s="270">
        <f t="shared" ref="CZ93" si="376">BL93/40</f>
        <v>2.4500000000000002</v>
      </c>
      <c r="DA93" s="359" t="e">
        <f t="shared" ref="DA93" si="377">BO93/BP93</f>
        <v>#DIV/0!</v>
      </c>
      <c r="DB93" s="216">
        <f t="shared" ref="DB93" si="378">BQ93</f>
        <v>0</v>
      </c>
      <c r="DC93" s="270">
        <f t="shared" ref="DC93" si="379">BO93/40</f>
        <v>0</v>
      </c>
      <c r="DD93" s="359" t="e">
        <f t="shared" ref="DD93" si="380">BR93/BS93</f>
        <v>#DIV/0!</v>
      </c>
      <c r="DE93" s="216">
        <f t="shared" ref="DE93" si="381">BT93</f>
        <v>0</v>
      </c>
      <c r="DF93" s="270">
        <f t="shared" ref="DF93" si="382">BR93/40</f>
        <v>0</v>
      </c>
      <c r="DG93" s="359" t="e">
        <f t="shared" ref="DG93" si="383">BU93/BV93</f>
        <v>#DIV/0!</v>
      </c>
      <c r="DH93" s="216">
        <f t="shared" ref="DH93" si="384">BW93</f>
        <v>0</v>
      </c>
      <c r="DI93" s="270">
        <f t="shared" ref="DI93" si="385">BU93/40</f>
        <v>0</v>
      </c>
      <c r="DJ93" s="359" t="e">
        <f t="shared" ref="DJ93" si="386">BX93/BY93</f>
        <v>#DIV/0!</v>
      </c>
      <c r="DK93" s="216">
        <f t="shared" ref="DK93" si="387">BZ93</f>
        <v>0</v>
      </c>
      <c r="DL93" s="270">
        <f t="shared" ref="DL93" si="388">BX93/40</f>
        <v>0</v>
      </c>
      <c r="DN93" s="336">
        <f t="shared" si="356"/>
        <v>5.5555555555555554</v>
      </c>
      <c r="DO93" s="336">
        <f t="shared" si="357"/>
        <v>5</v>
      </c>
    </row>
    <row r="94" spans="1:119" s="93" customFormat="1" ht="132.75" customHeight="1" thickBot="1">
      <c r="A94" s="187"/>
      <c r="B94" s="482" t="s">
        <v>398</v>
      </c>
      <c r="C94" s="482"/>
      <c r="D94" s="482"/>
      <c r="E94" s="482"/>
      <c r="F94" s="482"/>
      <c r="G94" s="482"/>
      <c r="H94" s="482"/>
      <c r="I94" s="482"/>
      <c r="J94" s="482"/>
      <c r="K94" s="482"/>
      <c r="L94" s="482"/>
      <c r="M94" s="482"/>
      <c r="N94" s="482"/>
      <c r="O94" s="482"/>
      <c r="P94" s="482"/>
      <c r="Q94" s="482"/>
      <c r="R94" s="482"/>
      <c r="S94" s="482"/>
      <c r="T94" s="487"/>
      <c r="U94" s="487"/>
      <c r="V94" s="190"/>
      <c r="W94" s="190"/>
      <c r="X94" s="190"/>
      <c r="Y94" s="190"/>
      <c r="Z94" s="190"/>
      <c r="AA94" s="190"/>
      <c r="AB94" s="188"/>
      <c r="AC94" s="126"/>
      <c r="AD94" s="188"/>
      <c r="AE94" s="182"/>
      <c r="AF94" s="190"/>
      <c r="AG94" s="190"/>
      <c r="AH94" s="190"/>
      <c r="AI94" s="190"/>
      <c r="AJ94" s="190"/>
      <c r="AK94" s="190"/>
      <c r="AL94" s="481"/>
      <c r="AM94" s="481"/>
      <c r="AN94" s="477">
        <v>40</v>
      </c>
      <c r="AO94" s="477"/>
      <c r="AP94" s="477"/>
      <c r="AQ94" s="477"/>
      <c r="AR94" s="477"/>
      <c r="AS94" s="477"/>
      <c r="AT94" s="477"/>
      <c r="AU94" s="477"/>
      <c r="AV94" s="477"/>
      <c r="AW94" s="477"/>
      <c r="AX94" s="477"/>
      <c r="AY94" s="477"/>
      <c r="AZ94" s="189"/>
      <c r="BA94" s="189"/>
      <c r="BB94" s="189"/>
      <c r="BC94" s="189"/>
      <c r="BD94" s="189"/>
      <c r="BE94" s="105"/>
      <c r="BF94" s="189"/>
      <c r="BG94" s="189"/>
      <c r="BH94" s="105"/>
      <c r="BI94" s="188"/>
      <c r="BJ94" s="188"/>
      <c r="BK94" s="188"/>
      <c r="BL94" s="188">
        <v>40</v>
      </c>
      <c r="BM94" s="188"/>
      <c r="BN94" s="188">
        <v>1</v>
      </c>
      <c r="BO94" s="188"/>
      <c r="BP94" s="189"/>
      <c r="BQ94" s="105"/>
      <c r="BR94" s="189"/>
      <c r="BS94" s="189"/>
      <c r="BT94" s="105"/>
      <c r="BU94" s="189"/>
      <c r="BV94" s="189"/>
      <c r="BW94" s="105"/>
      <c r="BX94" s="189"/>
      <c r="BY94" s="189"/>
      <c r="BZ94" s="105"/>
      <c r="CA94" s="501">
        <f t="shared" si="355"/>
        <v>1</v>
      </c>
      <c r="CB94" s="502"/>
      <c r="CC94" s="503"/>
      <c r="CD94" s="503"/>
      <c r="CE94" s="503"/>
      <c r="CF94" s="503"/>
      <c r="CI94" s="94">
        <f t="shared" ref="CI94" si="389">BC94+BF94+BI94+BL94+BO94+BR94+BU94+BX94</f>
        <v>40</v>
      </c>
      <c r="CJ94" s="93" t="str">
        <f t="shared" ref="CJ94" si="390">IF(AN94=CI94,"ОК","Ошибка")</f>
        <v>ОК</v>
      </c>
      <c r="CK94" s="94">
        <f t="shared" ref="CK94" si="391">BD94+BG94+BJ94+BM94+BP94+BS94+BV94+BY94</f>
        <v>0</v>
      </c>
      <c r="CL94" s="94">
        <f t="shared" ref="CL94" si="392">AR94+AT94+AV94+AX94</f>
        <v>0</v>
      </c>
      <c r="CM94" s="93" t="str">
        <f t="shared" ref="CM94" si="393">IF(CK94=CL94,"ОК","Ошибка")</f>
        <v>ОК</v>
      </c>
      <c r="CN94" s="31" t="e">
        <f t="shared" ref="CN94" si="394">AN94/AP94</f>
        <v>#DIV/0!</v>
      </c>
      <c r="CO94" s="359" t="e">
        <f t="shared" ref="CO94" si="395">BC94/BD94</f>
        <v>#DIV/0!</v>
      </c>
      <c r="CP94" s="216">
        <f t="shared" ref="CP94" si="396">BE94</f>
        <v>0</v>
      </c>
      <c r="CQ94" s="270">
        <f t="shared" ref="CQ94" si="397">BC94/40</f>
        <v>0</v>
      </c>
      <c r="CR94" s="359" t="e">
        <f t="shared" ref="CR94" si="398">BF94/BG94</f>
        <v>#DIV/0!</v>
      </c>
      <c r="CS94" s="291">
        <f t="shared" ref="CS94" si="399">BH94</f>
        <v>0</v>
      </c>
      <c r="CT94" s="270">
        <f t="shared" ref="CT94" si="400">BF94/40</f>
        <v>0</v>
      </c>
      <c r="CU94" s="359" t="e">
        <f t="shared" ref="CU94" si="401">BI94/BJ94</f>
        <v>#DIV/0!</v>
      </c>
      <c r="CV94" s="216">
        <f t="shared" ref="CV94" si="402">BK94</f>
        <v>0</v>
      </c>
      <c r="CW94" s="270">
        <f t="shared" ref="CW94" si="403">BI94/40</f>
        <v>0</v>
      </c>
      <c r="CX94" s="359" t="e">
        <f t="shared" ref="CX94" si="404">BL94/BM94</f>
        <v>#DIV/0!</v>
      </c>
      <c r="CY94" s="216">
        <f t="shared" ref="CY94" si="405">BN94</f>
        <v>1</v>
      </c>
      <c r="CZ94" s="270">
        <f t="shared" ref="CZ94" si="406">BL94/40</f>
        <v>1</v>
      </c>
      <c r="DA94" s="359" t="e">
        <f t="shared" ref="DA94" si="407">BO94/BP94</f>
        <v>#DIV/0!</v>
      </c>
      <c r="DB94" s="216">
        <f t="shared" ref="DB94" si="408">BQ94</f>
        <v>0</v>
      </c>
      <c r="DC94" s="270">
        <f t="shared" ref="DC94" si="409">BO94/40</f>
        <v>0</v>
      </c>
      <c r="DD94" s="359" t="e">
        <f t="shared" ref="DD94" si="410">BR94/BS94</f>
        <v>#DIV/0!</v>
      </c>
      <c r="DE94" s="216">
        <f t="shared" ref="DE94" si="411">BT94</f>
        <v>0</v>
      </c>
      <c r="DF94" s="270">
        <f t="shared" ref="DF94" si="412">BR94/40</f>
        <v>0</v>
      </c>
      <c r="DG94" s="359" t="e">
        <f t="shared" ref="DG94" si="413">BU94/BV94</f>
        <v>#DIV/0!</v>
      </c>
      <c r="DH94" s="216">
        <f t="shared" ref="DH94" si="414">BW94</f>
        <v>0</v>
      </c>
      <c r="DI94" s="270">
        <f t="shared" ref="DI94" si="415">BU94/40</f>
        <v>0</v>
      </c>
      <c r="DJ94" s="359" t="e">
        <f t="shared" ref="DJ94" si="416">BX94/BY94</f>
        <v>#DIV/0!</v>
      </c>
      <c r="DK94" s="216">
        <f t="shared" ref="DK94" si="417">BZ94</f>
        <v>0</v>
      </c>
      <c r="DL94" s="270">
        <f t="shared" ref="DL94" si="418">BX94/40</f>
        <v>0</v>
      </c>
      <c r="DN94" s="336">
        <f t="shared" si="356"/>
        <v>1.1111111111111112</v>
      </c>
      <c r="DO94" s="336">
        <f t="shared" si="357"/>
        <v>1</v>
      </c>
    </row>
    <row r="95" spans="1:119" s="93" customFormat="1" ht="57.95" customHeight="1" thickBot="1">
      <c r="A95" s="264" t="s">
        <v>117</v>
      </c>
      <c r="B95" s="527" t="s">
        <v>342</v>
      </c>
      <c r="C95" s="527"/>
      <c r="D95" s="527"/>
      <c r="E95" s="527"/>
      <c r="F95" s="527"/>
      <c r="G95" s="527"/>
      <c r="H95" s="527"/>
      <c r="I95" s="527"/>
      <c r="J95" s="527"/>
      <c r="K95" s="527"/>
      <c r="L95" s="527"/>
      <c r="M95" s="527"/>
      <c r="N95" s="527"/>
      <c r="O95" s="527"/>
      <c r="P95" s="527"/>
      <c r="Q95" s="527"/>
      <c r="R95" s="527"/>
      <c r="S95" s="527"/>
      <c r="T95" s="497"/>
      <c r="U95" s="497"/>
      <c r="V95" s="258"/>
      <c r="W95" s="258"/>
      <c r="X95" s="258"/>
      <c r="Y95" s="258"/>
      <c r="Z95" s="258"/>
      <c r="AA95" s="258"/>
      <c r="AB95" s="258"/>
      <c r="AC95" s="259"/>
      <c r="AD95" s="249"/>
      <c r="AE95" s="260"/>
      <c r="AF95" s="258"/>
      <c r="AG95" s="258"/>
      <c r="AH95" s="258"/>
      <c r="AI95" s="258"/>
      <c r="AJ95" s="258"/>
      <c r="AK95" s="258"/>
      <c r="AL95" s="590"/>
      <c r="AM95" s="590"/>
      <c r="AN95" s="495">
        <f>SUM(AN96:AO98)</f>
        <v>846</v>
      </c>
      <c r="AO95" s="496"/>
      <c r="AP95" s="495">
        <f t="shared" ref="AP95" si="419">SUM(AP96:AQ98)</f>
        <v>514</v>
      </c>
      <c r="AQ95" s="496"/>
      <c r="AR95" s="495">
        <f t="shared" ref="AR95" si="420">SUM(AR96:AS98)</f>
        <v>92</v>
      </c>
      <c r="AS95" s="496"/>
      <c r="AT95" s="495">
        <f t="shared" ref="AT95" si="421">SUM(AT96:AU98)</f>
        <v>12</v>
      </c>
      <c r="AU95" s="496"/>
      <c r="AV95" s="495">
        <f t="shared" ref="AV95" si="422">SUM(AV96:AW98)</f>
        <v>404</v>
      </c>
      <c r="AW95" s="496"/>
      <c r="AX95" s="495">
        <f t="shared" ref="AX95" si="423">SUM(AX96:AY98)</f>
        <v>6</v>
      </c>
      <c r="AY95" s="496"/>
      <c r="AZ95" s="265"/>
      <c r="BA95" s="265"/>
      <c r="BB95" s="266"/>
      <c r="BC95" s="239">
        <f>SUM(BC96:BC98)</f>
        <v>228</v>
      </c>
      <c r="BD95" s="239">
        <f>SUM(BD96:BD98)</f>
        <v>130</v>
      </c>
      <c r="BE95" s="239"/>
      <c r="BF95" s="239">
        <f>SUM(BF96:BF98)</f>
        <v>180</v>
      </c>
      <c r="BG95" s="239">
        <f>SUM(BG96:BG98)</f>
        <v>108</v>
      </c>
      <c r="BH95" s="239"/>
      <c r="BI95" s="239">
        <f>SUM(BI96:BI98)</f>
        <v>316</v>
      </c>
      <c r="BJ95" s="239">
        <f>SUM(BJ96:BJ98)</f>
        <v>206</v>
      </c>
      <c r="BK95" s="267"/>
      <c r="BL95" s="239">
        <f>SUM(BL96:BL98)</f>
        <v>122</v>
      </c>
      <c r="BM95" s="239">
        <f>SUM(BM96:BM98)</f>
        <v>70</v>
      </c>
      <c r="BN95" s="267"/>
      <c r="BO95" s="258"/>
      <c r="BP95" s="258"/>
      <c r="BQ95" s="263"/>
      <c r="BR95" s="258"/>
      <c r="BS95" s="258"/>
      <c r="BT95" s="263"/>
      <c r="BU95" s="258"/>
      <c r="BV95" s="258"/>
      <c r="BW95" s="263"/>
      <c r="BX95" s="258"/>
      <c r="BY95" s="258"/>
      <c r="BZ95" s="263"/>
      <c r="CA95" s="592"/>
      <c r="CB95" s="593"/>
      <c r="CC95" s="499" t="s">
        <v>460</v>
      </c>
      <c r="CD95" s="499"/>
      <c r="CE95" s="499"/>
      <c r="CF95" s="499"/>
      <c r="CI95" s="349">
        <f>BC95+BF95+BI95+BL95+BO95+BR95+BU95+BX95+AZ95</f>
        <v>846</v>
      </c>
      <c r="CJ95" s="316" t="str">
        <f t="shared" si="246"/>
        <v>ОК</v>
      </c>
      <c r="CK95" s="350">
        <f>BD95+BG95+BJ95+BM95+BP95+BS95+BV95+BY95+BA95</f>
        <v>514</v>
      </c>
      <c r="CL95" s="350">
        <f t="shared" si="247"/>
        <v>514</v>
      </c>
      <c r="CM95" s="316" t="str">
        <f t="shared" si="46"/>
        <v>ОК</v>
      </c>
      <c r="CN95" s="317">
        <f t="shared" si="105"/>
        <v>1.6459143968871595</v>
      </c>
      <c r="CO95" s="353">
        <f t="shared" si="33"/>
        <v>1.7538461538461538</v>
      </c>
      <c r="CP95" s="318">
        <f t="shared" si="48"/>
        <v>0</v>
      </c>
      <c r="CQ95" s="319">
        <f t="shared" si="49"/>
        <v>5.7</v>
      </c>
      <c r="CR95" s="353">
        <f t="shared" si="50"/>
        <v>1.6666666666666667</v>
      </c>
      <c r="CS95" s="320">
        <f t="shared" si="51"/>
        <v>0</v>
      </c>
      <c r="CT95" s="319">
        <f t="shared" si="34"/>
        <v>4.5</v>
      </c>
      <c r="CU95" s="353">
        <f t="shared" si="52"/>
        <v>1.5339805825242718</v>
      </c>
      <c r="CV95" s="318">
        <f t="shared" si="53"/>
        <v>0</v>
      </c>
      <c r="CW95" s="319">
        <f t="shared" si="35"/>
        <v>7.9</v>
      </c>
      <c r="CX95" s="353">
        <f t="shared" si="54"/>
        <v>1.7428571428571429</v>
      </c>
      <c r="CY95" s="318">
        <f t="shared" si="55"/>
        <v>0</v>
      </c>
      <c r="CZ95" s="319">
        <f t="shared" si="36"/>
        <v>3.05</v>
      </c>
      <c r="DA95" s="353" t="e">
        <f t="shared" si="37"/>
        <v>#DIV/0!</v>
      </c>
      <c r="DB95" s="318">
        <f t="shared" si="56"/>
        <v>0</v>
      </c>
      <c r="DC95" s="319">
        <f t="shared" si="38"/>
        <v>0</v>
      </c>
      <c r="DD95" s="353" t="e">
        <f t="shared" si="57"/>
        <v>#DIV/0!</v>
      </c>
      <c r="DE95" s="318">
        <f t="shared" si="58"/>
        <v>0</v>
      </c>
      <c r="DF95" s="319">
        <f t="shared" si="39"/>
        <v>0</v>
      </c>
      <c r="DG95" s="353" t="e">
        <f t="shared" si="59"/>
        <v>#DIV/0!</v>
      </c>
      <c r="DH95" s="318">
        <f t="shared" si="60"/>
        <v>0</v>
      </c>
      <c r="DI95" s="319">
        <f t="shared" si="40"/>
        <v>0</v>
      </c>
      <c r="DJ95" s="353" t="e">
        <f t="shared" si="61"/>
        <v>#DIV/0!</v>
      </c>
      <c r="DK95" s="318">
        <f t="shared" si="62"/>
        <v>0</v>
      </c>
      <c r="DL95" s="319">
        <f t="shared" si="41"/>
        <v>0</v>
      </c>
      <c r="DM95" s="316"/>
      <c r="DN95" s="328"/>
    </row>
    <row r="96" spans="1:119" s="93" customFormat="1" ht="57.95" customHeight="1">
      <c r="A96" s="312" t="s">
        <v>119</v>
      </c>
      <c r="B96" s="482" t="s">
        <v>160</v>
      </c>
      <c r="C96" s="482"/>
      <c r="D96" s="482"/>
      <c r="E96" s="482"/>
      <c r="F96" s="482"/>
      <c r="G96" s="482"/>
      <c r="H96" s="482"/>
      <c r="I96" s="482"/>
      <c r="J96" s="482"/>
      <c r="K96" s="482"/>
      <c r="L96" s="482"/>
      <c r="M96" s="482"/>
      <c r="N96" s="482"/>
      <c r="O96" s="482"/>
      <c r="P96" s="482"/>
      <c r="Q96" s="482"/>
      <c r="R96" s="482"/>
      <c r="S96" s="482"/>
      <c r="T96" s="477">
        <v>3</v>
      </c>
      <c r="U96" s="477"/>
      <c r="V96" s="188"/>
      <c r="W96" s="188"/>
      <c r="X96" s="123">
        <v>1</v>
      </c>
      <c r="Y96" s="188"/>
      <c r="Z96" s="188"/>
      <c r="AA96" s="188"/>
      <c r="AB96" s="188"/>
      <c r="AC96" s="126"/>
      <c r="AD96" s="188"/>
      <c r="AE96" s="196"/>
      <c r="AF96" s="188"/>
      <c r="AG96" s="188"/>
      <c r="AH96" s="188"/>
      <c r="AI96" s="188"/>
      <c r="AJ96" s="188"/>
      <c r="AK96" s="188"/>
      <c r="AL96" s="477"/>
      <c r="AM96" s="477"/>
      <c r="AN96" s="481">
        <v>120</v>
      </c>
      <c r="AO96" s="481"/>
      <c r="AP96" s="522">
        <v>80</v>
      </c>
      <c r="AQ96" s="523"/>
      <c r="AR96" s="522">
        <v>24</v>
      </c>
      <c r="AS96" s="523"/>
      <c r="AT96" s="522"/>
      <c r="AU96" s="523"/>
      <c r="AV96" s="522">
        <v>56</v>
      </c>
      <c r="AW96" s="523"/>
      <c r="AX96" s="522"/>
      <c r="AY96" s="523"/>
      <c r="AZ96" s="194"/>
      <c r="BA96" s="194"/>
      <c r="BB96" s="194"/>
      <c r="BC96" s="188"/>
      <c r="BD96" s="188"/>
      <c r="BE96" s="188"/>
      <c r="BF96" s="188"/>
      <c r="BG96" s="188"/>
      <c r="BH96" s="188"/>
      <c r="BI96" s="188">
        <v>120</v>
      </c>
      <c r="BJ96" s="188">
        <v>80</v>
      </c>
      <c r="BK96" s="188">
        <v>3</v>
      </c>
      <c r="BL96" s="188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494">
        <f t="shared" ref="CA96" si="424">BE96+BH96+BK96+BN96+BQ96+BT96+BW96+BZ96</f>
        <v>3</v>
      </c>
      <c r="CB96" s="512"/>
      <c r="CC96" s="504"/>
      <c r="CD96" s="504"/>
      <c r="CE96" s="504"/>
      <c r="CF96" s="504"/>
      <c r="CI96" s="94">
        <f>BC96+BF96+BI96+BL96+BO96+BR96+BU96+BX96+AZ96</f>
        <v>120</v>
      </c>
      <c r="CJ96" s="93" t="str">
        <f t="shared" ref="CJ96" si="425">IF(AN96=CI96,"ОК","Ошибка")</f>
        <v>ОК</v>
      </c>
      <c r="CK96" s="94">
        <f>BD96+BG96+BJ96+BM96+BP96+BS96+BV96+BY96+BA96</f>
        <v>80</v>
      </c>
      <c r="CL96" s="94">
        <f t="shared" si="247"/>
        <v>80</v>
      </c>
      <c r="CM96" s="93" t="str">
        <f t="shared" si="46"/>
        <v>ОК</v>
      </c>
      <c r="CN96" s="31">
        <f t="shared" ref="CN96" si="426">AN96/AP96</f>
        <v>1.5</v>
      </c>
      <c r="CO96" s="359" t="e">
        <f t="shared" ref="CO96" si="427">BC96/BD96</f>
        <v>#DIV/0!</v>
      </c>
      <c r="CP96" s="216">
        <f t="shared" ref="CP96" si="428">BE96</f>
        <v>0</v>
      </c>
      <c r="CQ96" s="270">
        <f t="shared" ref="CQ96" si="429">BC96/40</f>
        <v>0</v>
      </c>
      <c r="CR96" s="359" t="e">
        <f>BF96/BG96</f>
        <v>#DIV/0!</v>
      </c>
      <c r="CS96" s="291">
        <f t="shared" ref="CS96" si="430">BH96</f>
        <v>0</v>
      </c>
      <c r="CT96" s="270">
        <f t="shared" ref="CT96" si="431">BF96/40</f>
        <v>0</v>
      </c>
      <c r="CU96" s="359">
        <f>BI96/BJ96</f>
        <v>1.5</v>
      </c>
      <c r="CV96" s="216">
        <f t="shared" ref="CV96" si="432">BK96</f>
        <v>3</v>
      </c>
      <c r="CW96" s="270">
        <f t="shared" ref="CW96" si="433">BI96/40</f>
        <v>3</v>
      </c>
      <c r="CX96" s="359" t="e">
        <f t="shared" ref="CX96" si="434">BL96/BM96</f>
        <v>#DIV/0!</v>
      </c>
      <c r="CY96" s="216">
        <f t="shared" ref="CY96" si="435">BN96</f>
        <v>0</v>
      </c>
      <c r="CZ96" s="270">
        <f t="shared" ref="CZ96" si="436">BL96/40</f>
        <v>0</v>
      </c>
      <c r="DA96" s="359" t="e">
        <f t="shared" ref="DA96" si="437">BO96/BP96</f>
        <v>#DIV/0!</v>
      </c>
      <c r="DB96" s="216">
        <f t="shared" ref="DB96" si="438">BQ96</f>
        <v>0</v>
      </c>
      <c r="DC96" s="270">
        <f t="shared" ref="DC96" si="439">BO96/40</f>
        <v>0</v>
      </c>
      <c r="DD96" s="359" t="e">
        <f t="shared" ref="DD96" si="440">BR96/BS96</f>
        <v>#DIV/0!</v>
      </c>
      <c r="DE96" s="216">
        <f t="shared" ref="DE96" si="441">BT96</f>
        <v>0</v>
      </c>
      <c r="DF96" s="270">
        <f t="shared" ref="DF96" si="442">BR96/40</f>
        <v>0</v>
      </c>
      <c r="DG96" s="359" t="e">
        <f t="shared" ref="DG96" si="443">BU96/BV96</f>
        <v>#DIV/0!</v>
      </c>
      <c r="DH96" s="216">
        <f t="shared" ref="DH96" si="444">BW96</f>
        <v>0</v>
      </c>
      <c r="DI96" s="270">
        <f t="shared" ref="DI96" si="445">BU96/40</f>
        <v>0</v>
      </c>
      <c r="DJ96" s="359" t="e">
        <f t="shared" ref="DJ96" si="446">BX96/BY96</f>
        <v>#DIV/0!</v>
      </c>
      <c r="DK96" s="216">
        <f t="shared" ref="DK96" si="447">BZ96</f>
        <v>0</v>
      </c>
      <c r="DL96" s="270">
        <f t="shared" ref="DL96" si="448">BX96/40</f>
        <v>0</v>
      </c>
      <c r="DN96" s="336">
        <f t="shared" ref="DN96:DN98" si="449">AN96/36</f>
        <v>3.3333333333333335</v>
      </c>
      <c r="DO96" s="336">
        <f t="shared" ref="DO96:DO98" si="450">AN96/40</f>
        <v>3</v>
      </c>
    </row>
    <row r="97" spans="1:119" s="93" customFormat="1" ht="57.95" customHeight="1">
      <c r="A97" s="312" t="s">
        <v>434</v>
      </c>
      <c r="B97" s="482" t="s">
        <v>159</v>
      </c>
      <c r="C97" s="482"/>
      <c r="D97" s="482"/>
      <c r="E97" s="482"/>
      <c r="F97" s="482"/>
      <c r="G97" s="482"/>
      <c r="H97" s="482"/>
      <c r="I97" s="482"/>
      <c r="J97" s="482"/>
      <c r="K97" s="482"/>
      <c r="L97" s="482"/>
      <c r="M97" s="482"/>
      <c r="N97" s="482"/>
      <c r="O97" s="482"/>
      <c r="P97" s="482"/>
      <c r="Q97" s="482"/>
      <c r="R97" s="482"/>
      <c r="S97" s="482"/>
      <c r="T97" s="477">
        <v>1</v>
      </c>
      <c r="U97" s="477"/>
      <c r="V97" s="123">
        <v>1</v>
      </c>
      <c r="W97" s="123"/>
      <c r="X97" s="123"/>
      <c r="Y97" s="123"/>
      <c r="Z97" s="123"/>
      <c r="AA97" s="123"/>
      <c r="AB97" s="123"/>
      <c r="AC97" s="123"/>
      <c r="AD97" s="188"/>
      <c r="AE97" s="123">
        <v>1</v>
      </c>
      <c r="AF97" s="123">
        <v>1</v>
      </c>
      <c r="AG97" s="123">
        <v>1</v>
      </c>
      <c r="AH97" s="194"/>
      <c r="AI97" s="194"/>
      <c r="AJ97" s="194"/>
      <c r="AK97" s="194"/>
      <c r="AL97" s="481" t="s">
        <v>363</v>
      </c>
      <c r="AM97" s="481"/>
      <c r="AN97" s="481">
        <v>582</v>
      </c>
      <c r="AO97" s="481"/>
      <c r="AP97" s="481">
        <v>350</v>
      </c>
      <c r="AQ97" s="481"/>
      <c r="AR97" s="481">
        <v>52</v>
      </c>
      <c r="AS97" s="481"/>
      <c r="AT97" s="481">
        <v>12</v>
      </c>
      <c r="AU97" s="481"/>
      <c r="AV97" s="481">
        <v>280</v>
      </c>
      <c r="AW97" s="481"/>
      <c r="AX97" s="481">
        <v>6</v>
      </c>
      <c r="AY97" s="481"/>
      <c r="AZ97" s="194"/>
      <c r="BA97" s="194"/>
      <c r="BB97" s="194"/>
      <c r="BC97" s="188">
        <v>228</v>
      </c>
      <c r="BD97" s="188">
        <v>130</v>
      </c>
      <c r="BE97" s="188">
        <v>6</v>
      </c>
      <c r="BF97" s="188">
        <v>180</v>
      </c>
      <c r="BG97" s="188">
        <v>108</v>
      </c>
      <c r="BH97" s="188">
        <v>5</v>
      </c>
      <c r="BI97" s="188">
        <v>124</v>
      </c>
      <c r="BJ97" s="188">
        <v>82</v>
      </c>
      <c r="BK97" s="188">
        <v>3</v>
      </c>
      <c r="BL97" s="188">
        <v>50</v>
      </c>
      <c r="BM97" s="188">
        <v>30</v>
      </c>
      <c r="BN97" s="188">
        <v>2</v>
      </c>
      <c r="BO97" s="188"/>
      <c r="BP97" s="188"/>
      <c r="BQ97" s="188"/>
      <c r="BR97" s="188"/>
      <c r="BS97" s="188"/>
      <c r="BT97" s="188"/>
      <c r="BU97" s="188"/>
      <c r="BV97" s="188"/>
      <c r="BW97" s="188"/>
      <c r="BX97" s="188"/>
      <c r="BY97" s="188"/>
      <c r="BZ97" s="188"/>
      <c r="CA97" s="494">
        <f t="shared" ref="CA97:CA98" si="451">BE97+BH97+BK97+BN97+BQ97+BT97+BW97+BZ97</f>
        <v>16</v>
      </c>
      <c r="CB97" s="512"/>
      <c r="CC97" s="504"/>
      <c r="CD97" s="504"/>
      <c r="CE97" s="504"/>
      <c r="CF97" s="504"/>
      <c r="CI97" s="94">
        <f>BC97+BF97+BI97+BL97+BO97+BR97+BU97+BX97+AZ97</f>
        <v>582</v>
      </c>
      <c r="CJ97" s="93" t="str">
        <f t="shared" si="246"/>
        <v>ОК</v>
      </c>
      <c r="CK97" s="94">
        <f>BD97+BG97+BJ97+BM97+BP97+BS97+BV97+BY97+BA97</f>
        <v>350</v>
      </c>
      <c r="CL97" s="94">
        <f t="shared" ref="CL97" si="452">AR97+AT97+AV97+AX97</f>
        <v>350</v>
      </c>
      <c r="CM97" s="93" t="str">
        <f t="shared" ref="CM97" si="453">IF(CK97=CL97,"ОК","Ошибка")</f>
        <v>ОК</v>
      </c>
      <c r="CN97" s="31">
        <f t="shared" si="105"/>
        <v>1.6628571428571428</v>
      </c>
      <c r="CO97" s="359">
        <f t="shared" si="33"/>
        <v>1.7538461538461538</v>
      </c>
      <c r="CP97" s="216">
        <f t="shared" si="48"/>
        <v>6</v>
      </c>
      <c r="CQ97" s="270">
        <f t="shared" si="49"/>
        <v>5.7</v>
      </c>
      <c r="CR97" s="359">
        <f>BF97/BG97</f>
        <v>1.6666666666666667</v>
      </c>
      <c r="CS97" s="291">
        <f t="shared" si="51"/>
        <v>5</v>
      </c>
      <c r="CT97" s="270">
        <f t="shared" si="34"/>
        <v>4.5</v>
      </c>
      <c r="CU97" s="359">
        <f>BI97/BJ97</f>
        <v>1.5121951219512195</v>
      </c>
      <c r="CV97" s="216">
        <f t="shared" si="53"/>
        <v>3</v>
      </c>
      <c r="CW97" s="270">
        <f t="shared" si="35"/>
        <v>3.1</v>
      </c>
      <c r="CX97" s="359">
        <f t="shared" si="54"/>
        <v>1.6666666666666667</v>
      </c>
      <c r="CY97" s="216">
        <f t="shared" si="55"/>
        <v>2</v>
      </c>
      <c r="CZ97" s="270">
        <f t="shared" si="36"/>
        <v>1.25</v>
      </c>
      <c r="DA97" s="359" t="e">
        <f t="shared" si="37"/>
        <v>#DIV/0!</v>
      </c>
      <c r="DB97" s="216">
        <f t="shared" si="56"/>
        <v>0</v>
      </c>
      <c r="DC97" s="270">
        <f t="shared" si="38"/>
        <v>0</v>
      </c>
      <c r="DD97" s="359" t="e">
        <f t="shared" si="57"/>
        <v>#DIV/0!</v>
      </c>
      <c r="DE97" s="216">
        <f t="shared" si="58"/>
        <v>0</v>
      </c>
      <c r="DF97" s="270">
        <f t="shared" si="39"/>
        <v>0</v>
      </c>
      <c r="DG97" s="359" t="e">
        <f t="shared" si="59"/>
        <v>#DIV/0!</v>
      </c>
      <c r="DH97" s="216">
        <f t="shared" si="60"/>
        <v>0</v>
      </c>
      <c r="DI97" s="270">
        <f t="shared" si="40"/>
        <v>0</v>
      </c>
      <c r="DJ97" s="359" t="e">
        <f t="shared" si="61"/>
        <v>#DIV/0!</v>
      </c>
      <c r="DK97" s="216">
        <f t="shared" si="62"/>
        <v>0</v>
      </c>
      <c r="DL97" s="270">
        <f t="shared" si="41"/>
        <v>0</v>
      </c>
      <c r="DN97" s="336">
        <f t="shared" si="449"/>
        <v>16.166666666666668</v>
      </c>
      <c r="DO97" s="336">
        <f t="shared" si="450"/>
        <v>14.55</v>
      </c>
    </row>
    <row r="98" spans="1:119" s="93" customFormat="1" ht="57.95" customHeight="1" thickBot="1">
      <c r="A98" s="312" t="s">
        <v>435</v>
      </c>
      <c r="B98" s="482" t="s">
        <v>161</v>
      </c>
      <c r="C98" s="482"/>
      <c r="D98" s="482"/>
      <c r="E98" s="482"/>
      <c r="F98" s="482"/>
      <c r="G98" s="482"/>
      <c r="H98" s="482"/>
      <c r="I98" s="482"/>
      <c r="J98" s="482"/>
      <c r="K98" s="482"/>
      <c r="L98" s="482"/>
      <c r="M98" s="482"/>
      <c r="N98" s="482"/>
      <c r="O98" s="482"/>
      <c r="P98" s="482"/>
      <c r="Q98" s="482"/>
      <c r="R98" s="482"/>
      <c r="S98" s="482"/>
      <c r="T98" s="477"/>
      <c r="U98" s="477"/>
      <c r="V98" s="188"/>
      <c r="W98" s="188"/>
      <c r="X98" s="188"/>
      <c r="Y98" s="188"/>
      <c r="Z98" s="188"/>
      <c r="AA98" s="188"/>
      <c r="AB98" s="188"/>
      <c r="AC98" s="195"/>
      <c r="AD98" s="188"/>
      <c r="AE98" s="196"/>
      <c r="AF98" s="123">
        <v>1</v>
      </c>
      <c r="AG98" s="123">
        <v>1</v>
      </c>
      <c r="AH98" s="188"/>
      <c r="AI98" s="188"/>
      <c r="AJ98" s="188"/>
      <c r="AK98" s="188"/>
      <c r="AL98" s="481" t="s">
        <v>316</v>
      </c>
      <c r="AM98" s="481"/>
      <c r="AN98" s="481">
        <v>144</v>
      </c>
      <c r="AO98" s="481"/>
      <c r="AP98" s="481">
        <v>84</v>
      </c>
      <c r="AQ98" s="481"/>
      <c r="AR98" s="481">
        <v>16</v>
      </c>
      <c r="AS98" s="481"/>
      <c r="AT98" s="481"/>
      <c r="AU98" s="481"/>
      <c r="AV98" s="481">
        <v>68</v>
      </c>
      <c r="AW98" s="481"/>
      <c r="AX98" s="481"/>
      <c r="AY98" s="481"/>
      <c r="AZ98" s="194"/>
      <c r="BA98" s="194"/>
      <c r="BB98" s="194"/>
      <c r="BC98" s="188"/>
      <c r="BD98" s="188"/>
      <c r="BE98" s="188"/>
      <c r="BF98" s="188"/>
      <c r="BG98" s="188"/>
      <c r="BH98" s="188"/>
      <c r="BI98" s="188">
        <v>72</v>
      </c>
      <c r="BJ98" s="188">
        <v>44</v>
      </c>
      <c r="BK98" s="188">
        <v>2</v>
      </c>
      <c r="BL98" s="188">
        <v>72</v>
      </c>
      <c r="BM98" s="188">
        <v>40</v>
      </c>
      <c r="BN98" s="188">
        <v>2</v>
      </c>
      <c r="BO98" s="188"/>
      <c r="BP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494">
        <f t="shared" si="451"/>
        <v>4</v>
      </c>
      <c r="CB98" s="512"/>
      <c r="CC98" s="500" t="s">
        <v>457</v>
      </c>
      <c r="CD98" s="500"/>
      <c r="CE98" s="500"/>
      <c r="CF98" s="500"/>
      <c r="CI98" s="94">
        <f t="shared" si="44"/>
        <v>144</v>
      </c>
      <c r="CJ98" s="93" t="str">
        <f t="shared" si="246"/>
        <v>ОК</v>
      </c>
      <c r="CK98" s="94">
        <f t="shared" si="45"/>
        <v>84</v>
      </c>
      <c r="CL98" s="94">
        <f t="shared" si="247"/>
        <v>84</v>
      </c>
      <c r="CM98" s="93" t="str">
        <f t="shared" si="46"/>
        <v>ОК</v>
      </c>
      <c r="CN98" s="31">
        <f t="shared" si="105"/>
        <v>1.7142857142857142</v>
      </c>
      <c r="CO98" s="359" t="e">
        <f t="shared" si="33"/>
        <v>#DIV/0!</v>
      </c>
      <c r="CP98" s="216">
        <f t="shared" si="48"/>
        <v>0</v>
      </c>
      <c r="CQ98" s="270">
        <f t="shared" si="49"/>
        <v>0</v>
      </c>
      <c r="CR98" s="359" t="e">
        <f t="shared" si="50"/>
        <v>#DIV/0!</v>
      </c>
      <c r="CS98" s="291">
        <f t="shared" si="51"/>
        <v>0</v>
      </c>
      <c r="CT98" s="270">
        <f t="shared" si="34"/>
        <v>0</v>
      </c>
      <c r="CU98" s="359">
        <f t="shared" si="52"/>
        <v>1.6363636363636365</v>
      </c>
      <c r="CV98" s="216">
        <f t="shared" si="53"/>
        <v>2</v>
      </c>
      <c r="CW98" s="270">
        <f t="shared" si="35"/>
        <v>1.8</v>
      </c>
      <c r="CX98" s="359">
        <f t="shared" si="54"/>
        <v>1.8</v>
      </c>
      <c r="CY98" s="216">
        <f t="shared" si="55"/>
        <v>2</v>
      </c>
      <c r="CZ98" s="270">
        <f t="shared" si="36"/>
        <v>1.8</v>
      </c>
      <c r="DA98" s="359" t="e">
        <f t="shared" si="37"/>
        <v>#DIV/0!</v>
      </c>
      <c r="DB98" s="216">
        <f t="shared" si="56"/>
        <v>0</v>
      </c>
      <c r="DC98" s="270">
        <f t="shared" si="38"/>
        <v>0</v>
      </c>
      <c r="DD98" s="359" t="e">
        <f t="shared" si="57"/>
        <v>#DIV/0!</v>
      </c>
      <c r="DE98" s="216">
        <f t="shared" si="58"/>
        <v>0</v>
      </c>
      <c r="DF98" s="270">
        <f t="shared" si="39"/>
        <v>0</v>
      </c>
      <c r="DG98" s="359" t="e">
        <f t="shared" si="59"/>
        <v>#DIV/0!</v>
      </c>
      <c r="DH98" s="216">
        <f t="shared" si="60"/>
        <v>0</v>
      </c>
      <c r="DI98" s="270">
        <f t="shared" si="40"/>
        <v>0</v>
      </c>
      <c r="DJ98" s="359" t="e">
        <f t="shared" si="61"/>
        <v>#DIV/0!</v>
      </c>
      <c r="DK98" s="216">
        <f t="shared" si="62"/>
        <v>0</v>
      </c>
      <c r="DL98" s="270">
        <f t="shared" si="41"/>
        <v>0</v>
      </c>
      <c r="DN98" s="336">
        <f t="shared" si="449"/>
        <v>4</v>
      </c>
      <c r="DO98" s="336">
        <f t="shared" si="450"/>
        <v>3.6</v>
      </c>
    </row>
    <row r="99" spans="1:119" s="93" customFormat="1" ht="57.95" customHeight="1" thickBot="1">
      <c r="A99" s="238" t="s">
        <v>123</v>
      </c>
      <c r="B99" s="527" t="s">
        <v>343</v>
      </c>
      <c r="C99" s="527"/>
      <c r="D99" s="527"/>
      <c r="E99" s="527"/>
      <c r="F99" s="527"/>
      <c r="G99" s="527"/>
      <c r="H99" s="527"/>
      <c r="I99" s="527"/>
      <c r="J99" s="527"/>
      <c r="K99" s="527"/>
      <c r="L99" s="527"/>
      <c r="M99" s="527"/>
      <c r="N99" s="527"/>
      <c r="O99" s="527"/>
      <c r="P99" s="527"/>
      <c r="Q99" s="527"/>
      <c r="R99" s="527"/>
      <c r="S99" s="527"/>
      <c r="T99" s="497"/>
      <c r="U99" s="497"/>
      <c r="V99" s="249"/>
      <c r="W99" s="249"/>
      <c r="X99" s="249"/>
      <c r="Y99" s="249"/>
      <c r="Z99" s="249"/>
      <c r="AA99" s="249"/>
      <c r="AB99" s="249"/>
      <c r="AC99" s="251"/>
      <c r="AD99" s="249"/>
      <c r="AE99" s="252"/>
      <c r="AF99" s="249"/>
      <c r="AG99" s="249"/>
      <c r="AH99" s="249"/>
      <c r="AI99" s="249"/>
      <c r="AJ99" s="249"/>
      <c r="AK99" s="249"/>
      <c r="AL99" s="480"/>
      <c r="AM99" s="480"/>
      <c r="AN99" s="495">
        <f>SUM(AN100:AO101)</f>
        <v>404</v>
      </c>
      <c r="AO99" s="496"/>
      <c r="AP99" s="495">
        <f t="shared" ref="AP99" si="454">SUM(AP100:AQ101)</f>
        <v>208</v>
      </c>
      <c r="AQ99" s="496"/>
      <c r="AR99" s="495">
        <f t="shared" ref="AR99" si="455">SUM(AR100:AS101)</f>
        <v>82</v>
      </c>
      <c r="AS99" s="496"/>
      <c r="AT99" s="495">
        <f t="shared" ref="AT99" si="456">SUM(AT100:AU101)</f>
        <v>16</v>
      </c>
      <c r="AU99" s="496"/>
      <c r="AV99" s="495">
        <f t="shared" ref="AV99" si="457">SUM(AV100:AW101)</f>
        <v>92</v>
      </c>
      <c r="AW99" s="496"/>
      <c r="AX99" s="495">
        <f t="shared" ref="AX99" si="458">SUM(AX100:AY101)</f>
        <v>18</v>
      </c>
      <c r="AY99" s="496"/>
      <c r="AZ99" s="239"/>
      <c r="BA99" s="239"/>
      <c r="BB99" s="242"/>
      <c r="BC99" s="239"/>
      <c r="BD99" s="239"/>
      <c r="BE99" s="243"/>
      <c r="BF99" s="239"/>
      <c r="BG99" s="239"/>
      <c r="BH99" s="243"/>
      <c r="BI99" s="239"/>
      <c r="BJ99" s="239"/>
      <c r="BK99" s="243"/>
      <c r="BL99" s="239">
        <f>SUM(BL100:BL101)</f>
        <v>76</v>
      </c>
      <c r="BM99" s="239">
        <f>SUM(BM100:BM101)</f>
        <v>50</v>
      </c>
      <c r="BN99" s="243"/>
      <c r="BO99" s="239">
        <f>SUM(BO100:BO101)</f>
        <v>98</v>
      </c>
      <c r="BP99" s="239">
        <f>SUM(BP100:BP101)</f>
        <v>48</v>
      </c>
      <c r="BQ99" s="243"/>
      <c r="BR99" s="239">
        <f>SUM(BR100:BR101)</f>
        <v>130</v>
      </c>
      <c r="BS99" s="239">
        <f>SUM(BS100:BS101)</f>
        <v>86</v>
      </c>
      <c r="BT99" s="253"/>
      <c r="BU99" s="239">
        <f>SUM(BU100:BU101)</f>
        <v>100</v>
      </c>
      <c r="BV99" s="239">
        <f>SUM(BV100:BV101)</f>
        <v>24</v>
      </c>
      <c r="BW99" s="253"/>
      <c r="BX99" s="249"/>
      <c r="BY99" s="249"/>
      <c r="BZ99" s="253"/>
      <c r="CA99" s="517"/>
      <c r="CB99" s="518"/>
      <c r="CC99" s="499" t="s">
        <v>320</v>
      </c>
      <c r="CD99" s="499"/>
      <c r="CE99" s="499"/>
      <c r="CF99" s="499"/>
      <c r="CI99" s="349">
        <f t="shared" ref="CI99:CI100" si="459">BC99+BF99+BI99+BL99+BO99+BR99+BU99+BX99</f>
        <v>404</v>
      </c>
      <c r="CJ99" s="316" t="str">
        <f t="shared" si="246"/>
        <v>ОК</v>
      </c>
      <c r="CK99" s="350">
        <f t="shared" ref="CK99:CK100" si="460">BD99+BG99+BJ99+BM99+BP99+BS99+BV99+BY99</f>
        <v>208</v>
      </c>
      <c r="CL99" s="350">
        <f t="shared" si="247"/>
        <v>208</v>
      </c>
      <c r="CM99" s="316" t="str">
        <f t="shared" ref="CM99:CM100" si="461">IF(CK99=CL99,"ОК","Ошибка")</f>
        <v>ОК</v>
      </c>
      <c r="CN99" s="317">
        <f t="shared" ref="CN99:CN100" si="462">AN99/AP99</f>
        <v>1.9423076923076923</v>
      </c>
      <c r="CO99" s="353" t="e">
        <f t="shared" ref="CO99:CO100" si="463">BC99/BD99</f>
        <v>#DIV/0!</v>
      </c>
      <c r="CP99" s="318">
        <f t="shared" ref="CP99:CP100" si="464">BE99</f>
        <v>0</v>
      </c>
      <c r="CQ99" s="319">
        <f t="shared" ref="CQ99:CQ100" si="465">BC99/40</f>
        <v>0</v>
      </c>
      <c r="CR99" s="353" t="e">
        <f t="shared" ref="CR99:CR100" si="466">BF99/BG99</f>
        <v>#DIV/0!</v>
      </c>
      <c r="CS99" s="320">
        <f t="shared" ref="CS99:CS100" si="467">BH99</f>
        <v>0</v>
      </c>
      <c r="CT99" s="319">
        <f t="shared" ref="CT99:CT100" si="468">BF99/40</f>
        <v>0</v>
      </c>
      <c r="CU99" s="353" t="e">
        <f t="shared" ref="CU99:CU100" si="469">BI99/BJ99</f>
        <v>#DIV/0!</v>
      </c>
      <c r="CV99" s="318">
        <f t="shared" ref="CV99:CV100" si="470">BK99</f>
        <v>0</v>
      </c>
      <c r="CW99" s="319">
        <f t="shared" ref="CW99:CW100" si="471">BI99/40</f>
        <v>0</v>
      </c>
      <c r="CX99" s="353">
        <f t="shared" ref="CX99:CX100" si="472">BL99/BM99</f>
        <v>1.52</v>
      </c>
      <c r="CY99" s="318">
        <f t="shared" ref="CY99:CY100" si="473">BN99</f>
        <v>0</v>
      </c>
      <c r="CZ99" s="319">
        <f t="shared" ref="CZ99:CZ100" si="474">BL99/40</f>
        <v>1.9</v>
      </c>
      <c r="DA99" s="353">
        <f t="shared" ref="DA99:DA100" si="475">BO99/BP99</f>
        <v>2.0416666666666665</v>
      </c>
      <c r="DB99" s="318">
        <f t="shared" ref="DB99:DB100" si="476">BQ99</f>
        <v>0</v>
      </c>
      <c r="DC99" s="319">
        <f t="shared" ref="DC99:DC100" si="477">BO99/40</f>
        <v>2.4500000000000002</v>
      </c>
      <c r="DD99" s="353">
        <f t="shared" ref="DD99" si="478">BR99/BS99</f>
        <v>1.5116279069767442</v>
      </c>
      <c r="DE99" s="318">
        <f t="shared" ref="DE99:DE100" si="479">BT99</f>
        <v>0</v>
      </c>
      <c r="DF99" s="319">
        <f t="shared" ref="DF99:DF100" si="480">BR99/40</f>
        <v>3.25</v>
      </c>
      <c r="DG99" s="353">
        <f t="shared" ref="DG99:DG100" si="481">BU99/BV99</f>
        <v>4.166666666666667</v>
      </c>
      <c r="DH99" s="318">
        <f t="shared" ref="DH99:DH100" si="482">BW99</f>
        <v>0</v>
      </c>
      <c r="DI99" s="319">
        <f t="shared" ref="DI99:DI100" si="483">BU99/40</f>
        <v>2.5</v>
      </c>
      <c r="DJ99" s="353" t="e">
        <f t="shared" ref="DJ99:DJ100" si="484">BX99/BY99</f>
        <v>#DIV/0!</v>
      </c>
      <c r="DK99" s="318">
        <f t="shared" ref="DK99:DK100" si="485">BZ99</f>
        <v>0</v>
      </c>
      <c r="DL99" s="319">
        <f t="shared" ref="DL99:DL100" si="486">BX99/40</f>
        <v>0</v>
      </c>
      <c r="DM99" s="316"/>
      <c r="DN99" s="328"/>
    </row>
    <row r="100" spans="1:119" s="93" customFormat="1" ht="56.1" customHeight="1">
      <c r="A100" s="77" t="s">
        <v>124</v>
      </c>
      <c r="B100" s="482" t="s">
        <v>162</v>
      </c>
      <c r="C100" s="482"/>
      <c r="D100" s="482"/>
      <c r="E100" s="482"/>
      <c r="F100" s="482"/>
      <c r="G100" s="482"/>
      <c r="H100" s="482"/>
      <c r="I100" s="482"/>
      <c r="J100" s="482"/>
      <c r="K100" s="482"/>
      <c r="L100" s="482"/>
      <c r="M100" s="482"/>
      <c r="N100" s="482"/>
      <c r="O100" s="482"/>
      <c r="P100" s="482"/>
      <c r="Q100" s="482"/>
      <c r="R100" s="482"/>
      <c r="S100" s="482"/>
      <c r="T100" s="522">
        <v>7</v>
      </c>
      <c r="U100" s="523"/>
      <c r="V100" s="188"/>
      <c r="W100" s="188"/>
      <c r="X100" s="188"/>
      <c r="Y100" s="188"/>
      <c r="Z100" s="188"/>
      <c r="AA100" s="188"/>
      <c r="AB100" s="128">
        <v>1</v>
      </c>
      <c r="AC100" s="188"/>
      <c r="AD100" s="188"/>
      <c r="AE100" s="196"/>
      <c r="AF100" s="188"/>
      <c r="AG100" s="188"/>
      <c r="AH100" s="123">
        <v>1</v>
      </c>
      <c r="AI100" s="123">
        <v>1</v>
      </c>
      <c r="AJ100" s="188"/>
      <c r="AK100" s="188"/>
      <c r="AL100" s="481">
        <v>5.6</v>
      </c>
      <c r="AM100" s="481"/>
      <c r="AN100" s="481">
        <v>354</v>
      </c>
      <c r="AO100" s="481"/>
      <c r="AP100" s="481">
        <v>208</v>
      </c>
      <c r="AQ100" s="481"/>
      <c r="AR100" s="481">
        <v>82</v>
      </c>
      <c r="AS100" s="481"/>
      <c r="AT100" s="481">
        <v>16</v>
      </c>
      <c r="AU100" s="481"/>
      <c r="AV100" s="481">
        <v>92</v>
      </c>
      <c r="AW100" s="481"/>
      <c r="AX100" s="481">
        <v>18</v>
      </c>
      <c r="AY100" s="481"/>
      <c r="AZ100" s="194"/>
      <c r="BA100" s="194"/>
      <c r="BB100" s="194"/>
      <c r="BC100" s="194"/>
      <c r="BD100" s="194"/>
      <c r="BE100" s="203"/>
      <c r="BF100" s="194"/>
      <c r="BG100" s="194"/>
      <c r="BH100" s="203"/>
      <c r="BI100" s="194"/>
      <c r="BJ100" s="194"/>
      <c r="BK100" s="203"/>
      <c r="BL100" s="188">
        <v>76</v>
      </c>
      <c r="BM100" s="188">
        <v>50</v>
      </c>
      <c r="BN100" s="188"/>
      <c r="BO100" s="188">
        <v>98</v>
      </c>
      <c r="BP100" s="188">
        <v>48</v>
      </c>
      <c r="BQ100" s="188">
        <v>3</v>
      </c>
      <c r="BR100" s="188">
        <v>130</v>
      </c>
      <c r="BS100" s="188">
        <v>86</v>
      </c>
      <c r="BT100" s="188">
        <v>3</v>
      </c>
      <c r="BU100" s="188">
        <v>50</v>
      </c>
      <c r="BV100" s="188">
        <v>24</v>
      </c>
      <c r="BW100" s="188">
        <v>2</v>
      </c>
      <c r="BX100" s="194"/>
      <c r="BY100" s="194"/>
      <c r="BZ100" s="203"/>
      <c r="CA100" s="494">
        <f t="shared" ref="CA100:CA101" si="487">BE100+BH100+BK100+BN100+BQ100+BT100+BW100+BZ100</f>
        <v>8</v>
      </c>
      <c r="CB100" s="512"/>
      <c r="CC100" s="506" t="s">
        <v>127</v>
      </c>
      <c r="CD100" s="507"/>
      <c r="CE100" s="507"/>
      <c r="CF100" s="508"/>
      <c r="CI100" s="94">
        <f t="shared" si="459"/>
        <v>354</v>
      </c>
      <c r="CJ100" s="93" t="str">
        <f t="shared" si="246"/>
        <v>ОК</v>
      </c>
      <c r="CK100" s="94">
        <f t="shared" si="460"/>
        <v>208</v>
      </c>
      <c r="CL100" s="94">
        <f t="shared" si="247"/>
        <v>208</v>
      </c>
      <c r="CM100" s="93" t="str">
        <f t="shared" si="461"/>
        <v>ОК</v>
      </c>
      <c r="CN100" s="31">
        <f t="shared" si="462"/>
        <v>1.7019230769230769</v>
      </c>
      <c r="CO100" s="359" t="e">
        <f t="shared" si="463"/>
        <v>#DIV/0!</v>
      </c>
      <c r="CP100" s="216">
        <f t="shared" si="464"/>
        <v>0</v>
      </c>
      <c r="CQ100" s="270">
        <f t="shared" si="465"/>
        <v>0</v>
      </c>
      <c r="CR100" s="359" t="e">
        <f t="shared" si="466"/>
        <v>#DIV/0!</v>
      </c>
      <c r="CS100" s="291">
        <f t="shared" si="467"/>
        <v>0</v>
      </c>
      <c r="CT100" s="270">
        <f t="shared" si="468"/>
        <v>0</v>
      </c>
      <c r="CU100" s="359" t="e">
        <f t="shared" si="469"/>
        <v>#DIV/0!</v>
      </c>
      <c r="CV100" s="216">
        <f t="shared" si="470"/>
        <v>0</v>
      </c>
      <c r="CW100" s="270">
        <f t="shared" si="471"/>
        <v>0</v>
      </c>
      <c r="CX100" s="359">
        <f t="shared" si="472"/>
        <v>1.52</v>
      </c>
      <c r="CY100" s="216">
        <f t="shared" si="473"/>
        <v>0</v>
      </c>
      <c r="CZ100" s="270">
        <f t="shared" si="474"/>
        <v>1.9</v>
      </c>
      <c r="DA100" s="359">
        <f t="shared" si="475"/>
        <v>2.0416666666666665</v>
      </c>
      <c r="DB100" s="216">
        <f t="shared" si="476"/>
        <v>3</v>
      </c>
      <c r="DC100" s="270">
        <f t="shared" si="477"/>
        <v>2.4500000000000002</v>
      </c>
      <c r="DD100" s="359">
        <f>BR100/BS100</f>
        <v>1.5116279069767442</v>
      </c>
      <c r="DE100" s="216">
        <f t="shared" si="479"/>
        <v>3</v>
      </c>
      <c r="DF100" s="270">
        <f t="shared" si="480"/>
        <v>3.25</v>
      </c>
      <c r="DG100" s="359">
        <f t="shared" si="481"/>
        <v>2.0833333333333335</v>
      </c>
      <c r="DH100" s="216">
        <f t="shared" si="482"/>
        <v>2</v>
      </c>
      <c r="DI100" s="270">
        <f t="shared" si="483"/>
        <v>1.25</v>
      </c>
      <c r="DJ100" s="359" t="e">
        <f t="shared" si="484"/>
        <v>#DIV/0!</v>
      </c>
      <c r="DK100" s="216">
        <f t="shared" si="485"/>
        <v>0</v>
      </c>
      <c r="DL100" s="270">
        <f t="shared" si="486"/>
        <v>0</v>
      </c>
      <c r="DN100" s="336">
        <f t="shared" ref="DN100:DN121" si="488">AN100/36</f>
        <v>9.8333333333333339</v>
      </c>
      <c r="DO100" s="336">
        <f t="shared" ref="DO100:DO101" si="489">AN100/40</f>
        <v>8.85</v>
      </c>
    </row>
    <row r="101" spans="1:119" s="93" customFormat="1" ht="144" customHeight="1" thickBot="1">
      <c r="A101" s="77"/>
      <c r="B101" s="482" t="s">
        <v>318</v>
      </c>
      <c r="C101" s="482"/>
      <c r="D101" s="482"/>
      <c r="E101" s="482"/>
      <c r="F101" s="482"/>
      <c r="G101" s="482"/>
      <c r="H101" s="482"/>
      <c r="I101" s="482"/>
      <c r="J101" s="482"/>
      <c r="K101" s="482"/>
      <c r="L101" s="482"/>
      <c r="M101" s="482"/>
      <c r="N101" s="482"/>
      <c r="O101" s="482"/>
      <c r="P101" s="482"/>
      <c r="Q101" s="482"/>
      <c r="R101" s="482"/>
      <c r="S101" s="482"/>
      <c r="T101" s="477"/>
      <c r="U101" s="477"/>
      <c r="V101" s="188"/>
      <c r="W101" s="188"/>
      <c r="X101" s="188"/>
      <c r="Y101" s="188"/>
      <c r="Z101" s="188"/>
      <c r="AA101" s="188"/>
      <c r="AB101" s="188"/>
      <c r="AC101" s="126"/>
      <c r="AD101" s="188"/>
      <c r="AE101" s="196"/>
      <c r="AF101" s="188"/>
      <c r="AG101" s="188"/>
      <c r="AH101" s="188"/>
      <c r="AI101" s="188"/>
      <c r="AJ101" s="188"/>
      <c r="AK101" s="188"/>
      <c r="AL101" s="481"/>
      <c r="AM101" s="481"/>
      <c r="AN101" s="481">
        <v>50</v>
      </c>
      <c r="AO101" s="481"/>
      <c r="AP101" s="481"/>
      <c r="AQ101" s="481"/>
      <c r="AR101" s="481"/>
      <c r="AS101" s="481"/>
      <c r="AT101" s="481"/>
      <c r="AU101" s="481"/>
      <c r="AV101" s="481"/>
      <c r="AW101" s="481"/>
      <c r="AX101" s="481"/>
      <c r="AY101" s="481"/>
      <c r="AZ101" s="194"/>
      <c r="BA101" s="194"/>
      <c r="BB101" s="194"/>
      <c r="BC101" s="194"/>
      <c r="BD101" s="194"/>
      <c r="BE101" s="203"/>
      <c r="BF101" s="194"/>
      <c r="BG101" s="194"/>
      <c r="BH101" s="203"/>
      <c r="BI101" s="194"/>
      <c r="BJ101" s="194"/>
      <c r="BK101" s="203"/>
      <c r="BL101" s="188"/>
      <c r="BM101" s="188"/>
      <c r="BN101" s="188"/>
      <c r="BO101" s="188"/>
      <c r="BP101" s="188"/>
      <c r="BQ101" s="188"/>
      <c r="BR101" s="188"/>
      <c r="BS101" s="188"/>
      <c r="BT101" s="188"/>
      <c r="BU101" s="188">
        <v>50</v>
      </c>
      <c r="BV101" s="188"/>
      <c r="BW101" s="188">
        <v>2</v>
      </c>
      <c r="BX101" s="194"/>
      <c r="BY101" s="194"/>
      <c r="BZ101" s="203"/>
      <c r="CA101" s="494">
        <f t="shared" si="487"/>
        <v>2</v>
      </c>
      <c r="CB101" s="512"/>
      <c r="CC101" s="528"/>
      <c r="CD101" s="529"/>
      <c r="CE101" s="529"/>
      <c r="CF101" s="530"/>
      <c r="CI101" s="94">
        <f t="shared" ref="CI101" si="490">BC101+BF101+BI101+BL101+BO101+BR101+BU101+BX101</f>
        <v>50</v>
      </c>
      <c r="CJ101" s="93" t="str">
        <f t="shared" si="246"/>
        <v>ОК</v>
      </c>
      <c r="CK101" s="94">
        <f t="shared" ref="CK101" si="491">BD101+BG101+BJ101+BM101+BP101+BS101+BV101+BY101</f>
        <v>0</v>
      </c>
      <c r="CL101" s="94">
        <f t="shared" si="247"/>
        <v>0</v>
      </c>
      <c r="CM101" s="93" t="str">
        <f t="shared" ref="CM101" si="492">IF(CK101=CL101,"ОК","Ошибка")</f>
        <v>ОК</v>
      </c>
      <c r="CN101" s="31" t="e">
        <f t="shared" ref="CN101" si="493">AN101/AP101</f>
        <v>#DIV/0!</v>
      </c>
      <c r="CO101" s="359" t="e">
        <f t="shared" ref="CO101" si="494">BC101/BD101</f>
        <v>#DIV/0!</v>
      </c>
      <c r="CP101" s="216">
        <f t="shared" ref="CP101" si="495">BE101</f>
        <v>0</v>
      </c>
      <c r="CQ101" s="270">
        <f t="shared" ref="CQ101" si="496">BC101/40</f>
        <v>0</v>
      </c>
      <c r="CR101" s="359" t="e">
        <f t="shared" ref="CR101" si="497">BF101/BG101</f>
        <v>#DIV/0!</v>
      </c>
      <c r="CS101" s="291">
        <f t="shared" ref="CS101" si="498">BH101</f>
        <v>0</v>
      </c>
      <c r="CT101" s="270">
        <f t="shared" ref="CT101" si="499">BF101/40</f>
        <v>0</v>
      </c>
      <c r="CU101" s="359" t="e">
        <f t="shared" ref="CU101" si="500">BI101/BJ101</f>
        <v>#DIV/0!</v>
      </c>
      <c r="CV101" s="216">
        <f t="shared" ref="CV101" si="501">BK101</f>
        <v>0</v>
      </c>
      <c r="CW101" s="270">
        <f t="shared" ref="CW101" si="502">BI101/40</f>
        <v>0</v>
      </c>
      <c r="CX101" s="359" t="e">
        <f t="shared" ref="CX101" si="503">BL101/BM101</f>
        <v>#DIV/0!</v>
      </c>
      <c r="CY101" s="216">
        <f t="shared" ref="CY101" si="504">BN101</f>
        <v>0</v>
      </c>
      <c r="CZ101" s="270">
        <f t="shared" ref="CZ101" si="505">BL101/40</f>
        <v>0</v>
      </c>
      <c r="DA101" s="359" t="e">
        <f t="shared" ref="DA101" si="506">BO101/BP101</f>
        <v>#DIV/0!</v>
      </c>
      <c r="DB101" s="216">
        <f t="shared" ref="DB101" si="507">BQ101</f>
        <v>0</v>
      </c>
      <c r="DC101" s="270">
        <f t="shared" ref="DC101" si="508">BO101/40</f>
        <v>0</v>
      </c>
      <c r="DD101" s="359" t="e">
        <f t="shared" ref="DD101" si="509">BR101/BS101</f>
        <v>#DIV/0!</v>
      </c>
      <c r="DE101" s="216">
        <f t="shared" ref="DE101" si="510">BT101</f>
        <v>0</v>
      </c>
      <c r="DF101" s="270">
        <f t="shared" ref="DF101" si="511">BR101/40</f>
        <v>0</v>
      </c>
      <c r="DG101" s="359" t="e">
        <f t="shared" ref="DG101" si="512">BU101/BV101</f>
        <v>#DIV/0!</v>
      </c>
      <c r="DH101" s="216">
        <f t="shared" ref="DH101" si="513">BW101</f>
        <v>2</v>
      </c>
      <c r="DI101" s="270">
        <f t="shared" ref="DI101" si="514">BU101/40</f>
        <v>1.25</v>
      </c>
      <c r="DJ101" s="359" t="e">
        <f t="shared" ref="DJ101" si="515">BX101/BY101</f>
        <v>#DIV/0!</v>
      </c>
      <c r="DK101" s="216">
        <f t="shared" ref="DK101" si="516">BZ101</f>
        <v>0</v>
      </c>
      <c r="DL101" s="270">
        <f t="shared" ref="DL101" si="517">BX101/40</f>
        <v>0</v>
      </c>
      <c r="DN101" s="336">
        <f t="shared" si="488"/>
        <v>1.3888888888888888</v>
      </c>
      <c r="DO101" s="336">
        <f t="shared" si="489"/>
        <v>1.25</v>
      </c>
    </row>
    <row r="102" spans="1:119" s="215" customFormat="1" ht="57.95" customHeight="1" thickBot="1">
      <c r="A102" s="238" t="s">
        <v>436</v>
      </c>
      <c r="B102" s="527" t="s">
        <v>282</v>
      </c>
      <c r="C102" s="527"/>
      <c r="D102" s="527"/>
      <c r="E102" s="527"/>
      <c r="F102" s="527"/>
      <c r="G102" s="527"/>
      <c r="H102" s="527"/>
      <c r="I102" s="527"/>
      <c r="J102" s="527"/>
      <c r="K102" s="527"/>
      <c r="L102" s="527"/>
      <c r="M102" s="527"/>
      <c r="N102" s="527"/>
      <c r="O102" s="527"/>
      <c r="P102" s="527"/>
      <c r="Q102" s="527"/>
      <c r="R102" s="527"/>
      <c r="S102" s="527"/>
      <c r="T102" s="505"/>
      <c r="U102" s="505"/>
      <c r="V102" s="239"/>
      <c r="W102" s="239"/>
      <c r="X102" s="239"/>
      <c r="Y102" s="239"/>
      <c r="Z102" s="239"/>
      <c r="AA102" s="239"/>
      <c r="AB102" s="239"/>
      <c r="AC102" s="245"/>
      <c r="AD102" s="245"/>
      <c r="AE102" s="252"/>
      <c r="AF102" s="249"/>
      <c r="AG102" s="239"/>
      <c r="AH102" s="239"/>
      <c r="AI102" s="239"/>
      <c r="AJ102" s="239"/>
      <c r="AK102" s="239"/>
      <c r="AL102" s="505"/>
      <c r="AM102" s="505"/>
      <c r="AN102" s="495">
        <f>SUM(AN103:AO104)</f>
        <v>492</v>
      </c>
      <c r="AO102" s="496"/>
      <c r="AP102" s="495">
        <f t="shared" ref="AP102" si="518">SUM(AP103:AQ104)</f>
        <v>270</v>
      </c>
      <c r="AQ102" s="496"/>
      <c r="AR102" s="495">
        <f t="shared" ref="AR102" si="519">SUM(AR103:AS104)</f>
        <v>80</v>
      </c>
      <c r="AS102" s="496"/>
      <c r="AT102" s="495"/>
      <c r="AU102" s="496"/>
      <c r="AV102" s="495">
        <f t="shared" ref="AV102" si="520">SUM(AV103:AW104)</f>
        <v>188</v>
      </c>
      <c r="AW102" s="496"/>
      <c r="AX102" s="495">
        <f t="shared" ref="AX102" si="521">SUM(AX103:AY104)</f>
        <v>2</v>
      </c>
      <c r="AY102" s="496"/>
      <c r="AZ102" s="239"/>
      <c r="BA102" s="239"/>
      <c r="BB102" s="239"/>
      <c r="BC102" s="239"/>
      <c r="BD102" s="239"/>
      <c r="BE102" s="243"/>
      <c r="BF102" s="239"/>
      <c r="BG102" s="239"/>
      <c r="BH102" s="243"/>
      <c r="BI102" s="239"/>
      <c r="BJ102" s="239"/>
      <c r="BK102" s="243"/>
      <c r="BL102" s="239">
        <f>SUM(BL103:BL104)</f>
        <v>88</v>
      </c>
      <c r="BM102" s="239">
        <f>SUM(BM103:BM104)</f>
        <v>58</v>
      </c>
      <c r="BN102" s="243"/>
      <c r="BO102" s="239">
        <f>SUM(BO103:BO104)</f>
        <v>118</v>
      </c>
      <c r="BP102" s="239">
        <f>SUM(BP103:BP104)</f>
        <v>58</v>
      </c>
      <c r="BQ102" s="243"/>
      <c r="BR102" s="239">
        <f>SUM(BR103:BR104)</f>
        <v>86</v>
      </c>
      <c r="BS102" s="239">
        <f>SUM(BS103:BS104)</f>
        <v>56</v>
      </c>
      <c r="BT102" s="243"/>
      <c r="BU102" s="239">
        <f>SUM(BU103:BU104)</f>
        <v>112</v>
      </c>
      <c r="BV102" s="239">
        <f>SUM(BV103:BV104)</f>
        <v>40</v>
      </c>
      <c r="BW102" s="243"/>
      <c r="BX102" s="239">
        <f>SUM(BX103:BX104)</f>
        <v>88</v>
      </c>
      <c r="BY102" s="239">
        <f>SUM(BY103:BY104)</f>
        <v>58</v>
      </c>
      <c r="BZ102" s="243"/>
      <c r="CA102" s="517"/>
      <c r="CB102" s="518"/>
      <c r="CC102" s="499" t="s">
        <v>135</v>
      </c>
      <c r="CD102" s="499"/>
      <c r="CE102" s="499"/>
      <c r="CF102" s="499"/>
      <c r="CI102" s="349">
        <f>BC102+BF102+BI102+BL102+BO102+BR102+BU102+BX102</f>
        <v>492</v>
      </c>
      <c r="CJ102" s="316" t="str">
        <f t="shared" si="246"/>
        <v>ОК</v>
      </c>
      <c r="CK102" s="350">
        <f>BD102+BG102+BJ102+BM102+BP102+BS102+BV102+BY102</f>
        <v>270</v>
      </c>
      <c r="CL102" s="350">
        <f t="shared" si="247"/>
        <v>270</v>
      </c>
      <c r="CM102" s="316" t="str">
        <f>IF(CK102=CL102,"ОК","Ошибка")</f>
        <v>ОК</v>
      </c>
      <c r="CN102" s="317">
        <f>AN102/AP102</f>
        <v>1.8222222222222222</v>
      </c>
      <c r="CO102" s="353" t="e">
        <f>BC102/BD102</f>
        <v>#DIV/0!</v>
      </c>
      <c r="CP102" s="318">
        <f>BE102</f>
        <v>0</v>
      </c>
      <c r="CQ102" s="319">
        <f>BC102/40</f>
        <v>0</v>
      </c>
      <c r="CR102" s="353" t="e">
        <f>BF102/BG102</f>
        <v>#DIV/0!</v>
      </c>
      <c r="CS102" s="320">
        <f>BH102</f>
        <v>0</v>
      </c>
      <c r="CT102" s="319">
        <f>BF102/40</f>
        <v>0</v>
      </c>
      <c r="CU102" s="353" t="e">
        <f>BI102/BJ102</f>
        <v>#DIV/0!</v>
      </c>
      <c r="CV102" s="318">
        <f>BK102</f>
        <v>0</v>
      </c>
      <c r="CW102" s="319">
        <f>BI102/40</f>
        <v>0</v>
      </c>
      <c r="CX102" s="353">
        <f>BL102/BM102</f>
        <v>1.5172413793103448</v>
      </c>
      <c r="CY102" s="318">
        <f>BN102</f>
        <v>0</v>
      </c>
      <c r="CZ102" s="319">
        <f>BL102/40</f>
        <v>2.2000000000000002</v>
      </c>
      <c r="DA102" s="353">
        <f>BO102/BP102</f>
        <v>2.0344827586206895</v>
      </c>
      <c r="DB102" s="318">
        <f>BQ102</f>
        <v>0</v>
      </c>
      <c r="DC102" s="319">
        <f>BO102/40</f>
        <v>2.95</v>
      </c>
      <c r="DD102" s="353">
        <f>BR102/BS102</f>
        <v>1.5357142857142858</v>
      </c>
      <c r="DE102" s="318">
        <f>BT102</f>
        <v>0</v>
      </c>
      <c r="DF102" s="319">
        <f>BR102/40</f>
        <v>2.15</v>
      </c>
      <c r="DG102" s="353">
        <f>BU102/BV102</f>
        <v>2.8</v>
      </c>
      <c r="DH102" s="318">
        <f>BW102</f>
        <v>0</v>
      </c>
      <c r="DI102" s="319">
        <f>BU102/40</f>
        <v>2.8</v>
      </c>
      <c r="DJ102" s="353">
        <f>BX102/BY102</f>
        <v>1.5172413793103448</v>
      </c>
      <c r="DK102" s="318">
        <f>BZ102</f>
        <v>0</v>
      </c>
      <c r="DL102" s="352">
        <f>BX102/40</f>
        <v>2.2000000000000002</v>
      </c>
      <c r="DN102" s="328"/>
    </row>
    <row r="103" spans="1:119" s="93" customFormat="1" ht="129" customHeight="1">
      <c r="A103" s="77" t="s">
        <v>437</v>
      </c>
      <c r="B103" s="482" t="s">
        <v>344</v>
      </c>
      <c r="C103" s="482"/>
      <c r="D103" s="482"/>
      <c r="E103" s="482"/>
      <c r="F103" s="482"/>
      <c r="G103" s="482"/>
      <c r="H103" s="482"/>
      <c r="I103" s="482"/>
      <c r="J103" s="482"/>
      <c r="K103" s="482"/>
      <c r="L103" s="482"/>
      <c r="M103" s="482"/>
      <c r="N103" s="482"/>
      <c r="O103" s="482"/>
      <c r="P103" s="482"/>
      <c r="Q103" s="482"/>
      <c r="R103" s="482"/>
      <c r="S103" s="482"/>
      <c r="T103" s="522">
        <v>6.8</v>
      </c>
      <c r="U103" s="523"/>
      <c r="V103" s="188"/>
      <c r="W103" s="188"/>
      <c r="X103" s="188"/>
      <c r="Y103" s="188"/>
      <c r="Z103" s="188"/>
      <c r="AA103" s="123">
        <v>1</v>
      </c>
      <c r="AB103" s="123"/>
      <c r="AC103" s="128">
        <v>1</v>
      </c>
      <c r="AD103" s="188"/>
      <c r="AE103" s="196"/>
      <c r="AF103" s="188"/>
      <c r="AG103" s="188"/>
      <c r="AH103" s="123">
        <v>1</v>
      </c>
      <c r="AI103" s="123"/>
      <c r="AJ103" s="123">
        <v>1</v>
      </c>
      <c r="AK103" s="188"/>
      <c r="AL103" s="481">
        <v>5.7</v>
      </c>
      <c r="AM103" s="481"/>
      <c r="AN103" s="477">
        <v>442</v>
      </c>
      <c r="AO103" s="477"/>
      <c r="AP103" s="477">
        <v>270</v>
      </c>
      <c r="AQ103" s="477"/>
      <c r="AR103" s="477">
        <v>80</v>
      </c>
      <c r="AS103" s="477"/>
      <c r="AT103" s="533"/>
      <c r="AU103" s="533"/>
      <c r="AV103" s="477">
        <v>188</v>
      </c>
      <c r="AW103" s="477"/>
      <c r="AX103" s="481">
        <v>2</v>
      </c>
      <c r="AY103" s="481"/>
      <c r="AZ103" s="194"/>
      <c r="BA103" s="194"/>
      <c r="BB103" s="194"/>
      <c r="BC103" s="194"/>
      <c r="BD103" s="194"/>
      <c r="BE103" s="203"/>
      <c r="BF103" s="194"/>
      <c r="BG103" s="194"/>
      <c r="BH103" s="203"/>
      <c r="BI103" s="194"/>
      <c r="BJ103" s="194"/>
      <c r="BK103" s="203"/>
      <c r="BL103" s="188">
        <v>88</v>
      </c>
      <c r="BM103" s="188">
        <v>58</v>
      </c>
      <c r="BN103" s="188"/>
      <c r="BO103" s="188">
        <v>118</v>
      </c>
      <c r="BP103" s="188">
        <v>58</v>
      </c>
      <c r="BQ103" s="188">
        <v>5</v>
      </c>
      <c r="BR103" s="188">
        <v>86</v>
      </c>
      <c r="BS103" s="188">
        <v>56</v>
      </c>
      <c r="BT103" s="188">
        <v>2</v>
      </c>
      <c r="BU103" s="188">
        <v>62</v>
      </c>
      <c r="BV103" s="188">
        <v>40</v>
      </c>
      <c r="BW103" s="188">
        <v>2</v>
      </c>
      <c r="BX103" s="188">
        <v>88</v>
      </c>
      <c r="BY103" s="188">
        <v>58</v>
      </c>
      <c r="BZ103" s="188">
        <v>2</v>
      </c>
      <c r="CA103" s="494">
        <f t="shared" ref="CA103:CA104" si="522">BE103+BH103+BK103+BN103+BQ103+BT103+BW103+BZ103</f>
        <v>11</v>
      </c>
      <c r="CB103" s="512"/>
      <c r="CC103" s="506" t="s">
        <v>457</v>
      </c>
      <c r="CD103" s="507"/>
      <c r="CE103" s="507"/>
      <c r="CF103" s="508"/>
      <c r="CI103" s="94">
        <f>BC103+BF103+BI103+BL103+BO103+BR103+BU103+BX103</f>
        <v>442</v>
      </c>
      <c r="CJ103" s="93" t="str">
        <f t="shared" si="246"/>
        <v>ОК</v>
      </c>
      <c r="CK103" s="94">
        <f>BD103+BG103+BJ103+BM103+BP103+BS103+BV103+BY103</f>
        <v>270</v>
      </c>
      <c r="CL103" s="94">
        <f t="shared" si="247"/>
        <v>270</v>
      </c>
      <c r="CM103" s="93" t="str">
        <f>IF(CK103=CL103,"ОК","Ошибка")</f>
        <v>ОК</v>
      </c>
      <c r="CN103" s="31">
        <f>AN103/AP103</f>
        <v>1.6370370370370371</v>
      </c>
      <c r="CO103" s="359" t="e">
        <f>BC103/BD103</f>
        <v>#DIV/0!</v>
      </c>
      <c r="CP103" s="216">
        <f>BE103</f>
        <v>0</v>
      </c>
      <c r="CQ103" s="270">
        <f>BC103/40</f>
        <v>0</v>
      </c>
      <c r="CR103" s="359" t="e">
        <f>BF103/BG103</f>
        <v>#DIV/0!</v>
      </c>
      <c r="CS103" s="291">
        <f>BH103</f>
        <v>0</v>
      </c>
      <c r="CT103" s="270">
        <f>BF103/40</f>
        <v>0</v>
      </c>
      <c r="CU103" s="359" t="e">
        <f>BI103/BJ103</f>
        <v>#DIV/0!</v>
      </c>
      <c r="CV103" s="216">
        <f>BK103</f>
        <v>0</v>
      </c>
      <c r="CW103" s="270">
        <f>BI103/40</f>
        <v>0</v>
      </c>
      <c r="CX103" s="359">
        <f>BL103/BM103</f>
        <v>1.5172413793103448</v>
      </c>
      <c r="CY103" s="216">
        <f>BN103</f>
        <v>0</v>
      </c>
      <c r="CZ103" s="270">
        <f>BL103/40</f>
        <v>2.2000000000000002</v>
      </c>
      <c r="DA103" s="359">
        <f>BO103/BP103</f>
        <v>2.0344827586206895</v>
      </c>
      <c r="DB103" s="216">
        <f>BQ103</f>
        <v>5</v>
      </c>
      <c r="DC103" s="270">
        <f>BO103/40</f>
        <v>2.95</v>
      </c>
      <c r="DD103" s="359">
        <f>BR103/BS103</f>
        <v>1.5357142857142858</v>
      </c>
      <c r="DE103" s="216">
        <f>BT103</f>
        <v>2</v>
      </c>
      <c r="DF103" s="270">
        <f>BR103/40</f>
        <v>2.15</v>
      </c>
      <c r="DG103" s="359">
        <f>BU103/BV103</f>
        <v>1.55</v>
      </c>
      <c r="DH103" s="216">
        <f>BW103</f>
        <v>2</v>
      </c>
      <c r="DI103" s="270">
        <f>BU103/40</f>
        <v>1.55</v>
      </c>
      <c r="DJ103" s="359">
        <f>BX103/BY103</f>
        <v>1.5172413793103448</v>
      </c>
      <c r="DK103" s="216">
        <f>BZ103</f>
        <v>2</v>
      </c>
      <c r="DL103" s="270">
        <f>BX103/40</f>
        <v>2.2000000000000002</v>
      </c>
      <c r="DN103" s="336">
        <f t="shared" ref="DN103:DN104" si="523">AN103/36</f>
        <v>12.277777777777779</v>
      </c>
      <c r="DO103" s="336">
        <f t="shared" ref="DO103:DO104" si="524">AN103/40</f>
        <v>11.05</v>
      </c>
    </row>
    <row r="104" spans="1:119" s="93" customFormat="1" ht="147" customHeight="1">
      <c r="A104" s="77"/>
      <c r="B104" s="482" t="s">
        <v>319</v>
      </c>
      <c r="C104" s="482"/>
      <c r="D104" s="482"/>
      <c r="E104" s="482"/>
      <c r="F104" s="482"/>
      <c r="G104" s="482"/>
      <c r="H104" s="482"/>
      <c r="I104" s="482"/>
      <c r="J104" s="482"/>
      <c r="K104" s="482"/>
      <c r="L104" s="482"/>
      <c r="M104" s="482"/>
      <c r="N104" s="482"/>
      <c r="O104" s="482"/>
      <c r="P104" s="482"/>
      <c r="Q104" s="482"/>
      <c r="R104" s="482"/>
      <c r="S104" s="482"/>
      <c r="T104" s="533"/>
      <c r="U104" s="533"/>
      <c r="V104" s="188"/>
      <c r="W104" s="188"/>
      <c r="X104" s="188"/>
      <c r="Y104" s="188"/>
      <c r="Z104" s="188"/>
      <c r="AA104" s="188"/>
      <c r="AB104" s="188"/>
      <c r="AC104" s="126"/>
      <c r="AD104" s="188"/>
      <c r="AE104" s="196"/>
      <c r="AF104" s="188"/>
      <c r="AG104" s="188"/>
      <c r="AH104" s="188"/>
      <c r="AI104" s="188"/>
      <c r="AJ104" s="188"/>
      <c r="AK104" s="188"/>
      <c r="AL104" s="481"/>
      <c r="AM104" s="481"/>
      <c r="AN104" s="477">
        <v>50</v>
      </c>
      <c r="AO104" s="477"/>
      <c r="AP104" s="477"/>
      <c r="AQ104" s="477"/>
      <c r="AR104" s="533"/>
      <c r="AS104" s="533"/>
      <c r="AT104" s="533"/>
      <c r="AU104" s="533"/>
      <c r="AV104" s="533"/>
      <c r="AW104" s="533"/>
      <c r="AX104" s="533"/>
      <c r="AY104" s="533"/>
      <c r="AZ104" s="194"/>
      <c r="BA104" s="194"/>
      <c r="BB104" s="194"/>
      <c r="BC104" s="194"/>
      <c r="BD104" s="194"/>
      <c r="BE104" s="203"/>
      <c r="BF104" s="194"/>
      <c r="BG104" s="194"/>
      <c r="BH104" s="203"/>
      <c r="BI104" s="194"/>
      <c r="BJ104" s="194"/>
      <c r="BK104" s="203"/>
      <c r="BL104" s="188"/>
      <c r="BM104" s="188"/>
      <c r="BN104" s="188"/>
      <c r="BO104" s="188"/>
      <c r="BP104" s="188"/>
      <c r="BQ104" s="188"/>
      <c r="BR104" s="188"/>
      <c r="BS104" s="188"/>
      <c r="BT104" s="188"/>
      <c r="BU104" s="188">
        <v>50</v>
      </c>
      <c r="BV104" s="188"/>
      <c r="BW104" s="188">
        <v>2</v>
      </c>
      <c r="BX104" s="188"/>
      <c r="BY104" s="188"/>
      <c r="BZ104" s="188"/>
      <c r="CA104" s="494">
        <f t="shared" si="522"/>
        <v>2</v>
      </c>
      <c r="CB104" s="512"/>
      <c r="CC104" s="509"/>
      <c r="CD104" s="510"/>
      <c r="CE104" s="510"/>
      <c r="CF104" s="511"/>
      <c r="CI104" s="94">
        <f>BC104+BF104+BI104+BL104+BO104+BR104+BU104+BX104</f>
        <v>50</v>
      </c>
      <c r="CJ104" s="93" t="str">
        <f t="shared" si="246"/>
        <v>ОК</v>
      </c>
      <c r="CK104" s="94">
        <f>BD104+BG104+BJ104+BM104+BP104+BS104+BV104+BY104</f>
        <v>0</v>
      </c>
      <c r="CL104" s="94">
        <f t="shared" si="247"/>
        <v>0</v>
      </c>
      <c r="CM104" s="93" t="str">
        <f>IF(CK104=CL104,"ОК","Ошибка")</f>
        <v>ОК</v>
      </c>
      <c r="CN104" s="31" t="e">
        <f>AN104/AP104</f>
        <v>#DIV/0!</v>
      </c>
      <c r="CO104" s="359" t="e">
        <f>BC104/BD104</f>
        <v>#DIV/0!</v>
      </c>
      <c r="CP104" s="216">
        <f>BE104</f>
        <v>0</v>
      </c>
      <c r="CQ104" s="270">
        <f>BC104/40</f>
        <v>0</v>
      </c>
      <c r="CR104" s="359" t="e">
        <f>BF104/BG104</f>
        <v>#DIV/0!</v>
      </c>
      <c r="CS104" s="291">
        <f>BH104</f>
        <v>0</v>
      </c>
      <c r="CT104" s="270">
        <f>BF104/40</f>
        <v>0</v>
      </c>
      <c r="CU104" s="359" t="e">
        <f>BI104/BJ104</f>
        <v>#DIV/0!</v>
      </c>
      <c r="CV104" s="216">
        <f>BK104</f>
        <v>0</v>
      </c>
      <c r="CW104" s="270">
        <f>BI104/40</f>
        <v>0</v>
      </c>
      <c r="CX104" s="359" t="e">
        <f>BL104/BM104</f>
        <v>#DIV/0!</v>
      </c>
      <c r="CY104" s="216">
        <f>BN104</f>
        <v>0</v>
      </c>
      <c r="CZ104" s="270">
        <f>BL104/40</f>
        <v>0</v>
      </c>
      <c r="DA104" s="359" t="e">
        <f>BO104/BP104</f>
        <v>#DIV/0!</v>
      </c>
      <c r="DB104" s="216">
        <f>BQ104</f>
        <v>0</v>
      </c>
      <c r="DC104" s="270">
        <f>BO104/40</f>
        <v>0</v>
      </c>
      <c r="DD104" s="359" t="e">
        <f>BR104/BS104</f>
        <v>#DIV/0!</v>
      </c>
      <c r="DE104" s="216">
        <f>BT104</f>
        <v>0</v>
      </c>
      <c r="DF104" s="270">
        <f>BR104/40</f>
        <v>0</v>
      </c>
      <c r="DG104" s="359" t="e">
        <f>BU104/BV104</f>
        <v>#DIV/0!</v>
      </c>
      <c r="DH104" s="216">
        <f>BW104</f>
        <v>2</v>
      </c>
      <c r="DI104" s="270">
        <f>BU104/40</f>
        <v>1.25</v>
      </c>
      <c r="DJ104" s="359" t="e">
        <f>BX104/BY104</f>
        <v>#DIV/0!</v>
      </c>
      <c r="DK104" s="216">
        <f>BZ104</f>
        <v>0</v>
      </c>
      <c r="DL104" s="270">
        <f>BX104/40</f>
        <v>0</v>
      </c>
      <c r="DN104" s="336">
        <f t="shared" si="523"/>
        <v>1.3888888888888888</v>
      </c>
      <c r="DO104" s="336">
        <f t="shared" si="524"/>
        <v>1.25</v>
      </c>
    </row>
    <row r="105" spans="1:119" s="93" customFormat="1" ht="56.1" customHeight="1">
      <c r="A105" s="78"/>
      <c r="B105" s="419"/>
      <c r="C105" s="419"/>
      <c r="D105" s="419"/>
      <c r="E105" s="419"/>
      <c r="F105" s="419"/>
      <c r="G105" s="419"/>
      <c r="H105" s="419"/>
      <c r="I105" s="419"/>
      <c r="J105" s="419"/>
      <c r="K105" s="419"/>
      <c r="L105" s="419"/>
      <c r="M105" s="419"/>
      <c r="N105" s="419"/>
      <c r="O105" s="419"/>
      <c r="P105" s="419"/>
      <c r="Q105" s="419"/>
      <c r="R105" s="419"/>
      <c r="S105" s="419"/>
      <c r="T105" s="431"/>
      <c r="U105" s="431"/>
      <c r="V105" s="431"/>
      <c r="W105" s="431"/>
      <c r="X105" s="431"/>
      <c r="Y105" s="431"/>
      <c r="Z105" s="431"/>
      <c r="AA105" s="431"/>
      <c r="AB105" s="431"/>
      <c r="AC105" s="431"/>
      <c r="AD105" s="431"/>
      <c r="AE105" s="431"/>
      <c r="AF105" s="431"/>
      <c r="AG105" s="431"/>
      <c r="AH105" s="431"/>
      <c r="AI105" s="431"/>
      <c r="AJ105" s="431"/>
      <c r="AK105" s="431"/>
      <c r="AL105" s="431"/>
      <c r="AM105" s="431"/>
      <c r="AN105" s="431"/>
      <c r="AO105" s="431"/>
      <c r="AP105" s="431"/>
      <c r="AQ105" s="431"/>
      <c r="AR105" s="431"/>
      <c r="AS105" s="431"/>
      <c r="AT105" s="431"/>
      <c r="AU105" s="431"/>
      <c r="AV105" s="431"/>
      <c r="AW105" s="431"/>
      <c r="AX105" s="431"/>
      <c r="AY105" s="431"/>
      <c r="AZ105" s="446"/>
      <c r="BA105" s="446"/>
      <c r="BB105" s="446"/>
      <c r="BC105" s="446"/>
      <c r="BD105" s="446"/>
      <c r="BE105" s="447"/>
      <c r="BF105" s="446"/>
      <c r="BG105" s="446"/>
      <c r="BH105" s="447"/>
      <c r="BI105" s="446"/>
      <c r="BJ105" s="446"/>
      <c r="BK105" s="447"/>
      <c r="BL105" s="431"/>
      <c r="BM105" s="431"/>
      <c r="BN105" s="431"/>
      <c r="BO105" s="431"/>
      <c r="BP105" s="431"/>
      <c r="BQ105" s="431"/>
      <c r="BR105" s="431"/>
      <c r="BS105" s="431"/>
      <c r="BT105" s="431"/>
      <c r="BU105" s="431"/>
      <c r="BV105" s="431"/>
      <c r="BW105" s="431"/>
      <c r="BX105" s="446"/>
      <c r="BY105" s="446"/>
      <c r="BZ105" s="447"/>
      <c r="CA105" s="41"/>
      <c r="CB105" s="41"/>
      <c r="CC105" s="426"/>
      <c r="CD105" s="426"/>
      <c r="CE105" s="426"/>
      <c r="CF105" s="426"/>
      <c r="CI105" s="94"/>
      <c r="CK105" s="94"/>
      <c r="CL105" s="94"/>
      <c r="CN105" s="31"/>
      <c r="CO105" s="359"/>
      <c r="CP105" s="216"/>
      <c r="CQ105" s="270"/>
      <c r="CR105" s="359"/>
      <c r="CS105" s="291"/>
      <c r="CT105" s="270"/>
      <c r="CU105" s="359"/>
      <c r="CV105" s="216"/>
      <c r="CW105" s="270"/>
      <c r="CX105" s="359"/>
      <c r="CY105" s="216"/>
      <c r="CZ105" s="270"/>
      <c r="DA105" s="359"/>
      <c r="DB105" s="216"/>
      <c r="DC105" s="270"/>
      <c r="DD105" s="359"/>
      <c r="DE105" s="216"/>
      <c r="DF105" s="270"/>
      <c r="DG105" s="359"/>
      <c r="DH105" s="216"/>
      <c r="DI105" s="270"/>
      <c r="DJ105" s="359"/>
      <c r="DK105" s="216"/>
      <c r="DL105" s="270"/>
      <c r="DN105" s="336"/>
      <c r="DO105" s="336"/>
    </row>
    <row r="106" spans="1:119" s="93" customFormat="1" ht="56.1" customHeight="1">
      <c r="A106" s="43"/>
      <c r="B106" s="45" t="s">
        <v>200</v>
      </c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1"/>
      <c r="BA106" s="431"/>
      <c r="BB106" s="41"/>
      <c r="BC106" s="431"/>
      <c r="BD106" s="431"/>
      <c r="BE106" s="41"/>
      <c r="BF106" s="431"/>
      <c r="BG106" s="44"/>
      <c r="BH106" s="44"/>
      <c r="BI106" s="45" t="s">
        <v>200</v>
      </c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4"/>
      <c r="BZ106" s="44"/>
      <c r="CA106" s="44"/>
      <c r="CB106" s="44"/>
      <c r="CC106" s="44"/>
      <c r="CD106" s="44"/>
      <c r="CE106" s="44"/>
      <c r="CF106" s="44"/>
      <c r="CI106" s="94"/>
      <c r="CK106" s="94"/>
      <c r="CL106" s="94"/>
      <c r="CN106" s="31"/>
      <c r="CO106" s="359"/>
      <c r="CP106" s="216"/>
      <c r="CQ106" s="270"/>
      <c r="CR106" s="359"/>
      <c r="CS106" s="291"/>
      <c r="CT106" s="270"/>
      <c r="CU106" s="359"/>
      <c r="CV106" s="216"/>
      <c r="CW106" s="270"/>
      <c r="CX106" s="359"/>
      <c r="CY106" s="216"/>
      <c r="CZ106" s="270"/>
      <c r="DA106" s="359"/>
      <c r="DB106" s="216"/>
      <c r="DC106" s="270"/>
      <c r="DD106" s="359"/>
      <c r="DE106" s="216"/>
      <c r="DF106" s="270"/>
      <c r="DG106" s="359"/>
      <c r="DH106" s="216"/>
      <c r="DI106" s="270"/>
      <c r="DJ106" s="359"/>
      <c r="DK106" s="216"/>
      <c r="DL106" s="270"/>
      <c r="DN106" s="336"/>
      <c r="DO106" s="336"/>
    </row>
    <row r="107" spans="1:119" s="93" customFormat="1" ht="56.1" customHeight="1">
      <c r="A107" s="43"/>
      <c r="B107" s="43" t="s">
        <v>295</v>
      </c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1"/>
      <c r="BA107" s="431"/>
      <c r="BB107" s="41"/>
      <c r="BC107" s="431"/>
      <c r="BD107" s="431"/>
      <c r="BE107" s="41"/>
      <c r="BF107" s="431"/>
      <c r="BG107" s="44"/>
      <c r="BH107" s="44"/>
      <c r="BI107" s="43" t="s">
        <v>296</v>
      </c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4"/>
      <c r="BZ107" s="44"/>
      <c r="CA107" s="44"/>
      <c r="CB107" s="44"/>
      <c r="CC107" s="44"/>
      <c r="CD107" s="44"/>
      <c r="CE107" s="44"/>
      <c r="CF107" s="44"/>
      <c r="CI107" s="94"/>
      <c r="CK107" s="94"/>
      <c r="CL107" s="94"/>
      <c r="CN107" s="31"/>
      <c r="CO107" s="359"/>
      <c r="CP107" s="216"/>
      <c r="CQ107" s="270"/>
      <c r="CR107" s="359"/>
      <c r="CS107" s="291"/>
      <c r="CT107" s="270"/>
      <c r="CU107" s="359"/>
      <c r="CV107" s="216"/>
      <c r="CW107" s="270"/>
      <c r="CX107" s="359"/>
      <c r="CY107" s="216"/>
      <c r="CZ107" s="270"/>
      <c r="DA107" s="359"/>
      <c r="DB107" s="216"/>
      <c r="DC107" s="270"/>
      <c r="DD107" s="359"/>
      <c r="DE107" s="216"/>
      <c r="DF107" s="270"/>
      <c r="DG107" s="359"/>
      <c r="DH107" s="216"/>
      <c r="DI107" s="270"/>
      <c r="DJ107" s="359"/>
      <c r="DK107" s="216"/>
      <c r="DL107" s="270"/>
      <c r="DN107" s="336"/>
      <c r="DO107" s="336"/>
    </row>
    <row r="108" spans="1:119" s="93" customFormat="1" ht="56.1" customHeight="1">
      <c r="A108" s="43"/>
      <c r="B108" s="43" t="s">
        <v>297</v>
      </c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1"/>
      <c r="BA108" s="431"/>
      <c r="BB108" s="41"/>
      <c r="BC108" s="431"/>
      <c r="BD108" s="431"/>
      <c r="BE108" s="41"/>
      <c r="BF108" s="431"/>
      <c r="BG108" s="44"/>
      <c r="BH108" s="44"/>
      <c r="BI108" s="43" t="s">
        <v>298</v>
      </c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4"/>
      <c r="BZ108" s="44"/>
      <c r="CA108" s="44"/>
      <c r="CB108" s="44"/>
      <c r="CC108" s="44"/>
      <c r="CD108" s="44"/>
      <c r="CE108" s="44"/>
      <c r="CF108" s="44"/>
      <c r="CI108" s="94"/>
      <c r="CK108" s="94"/>
      <c r="CL108" s="94"/>
      <c r="CN108" s="31"/>
      <c r="CO108" s="359"/>
      <c r="CP108" s="216"/>
      <c r="CQ108" s="270"/>
      <c r="CR108" s="359"/>
      <c r="CS108" s="291"/>
      <c r="CT108" s="270"/>
      <c r="CU108" s="359"/>
      <c r="CV108" s="216"/>
      <c r="CW108" s="270"/>
      <c r="CX108" s="359"/>
      <c r="CY108" s="216"/>
      <c r="CZ108" s="270"/>
      <c r="DA108" s="359"/>
      <c r="DB108" s="216"/>
      <c r="DC108" s="270"/>
      <c r="DD108" s="359"/>
      <c r="DE108" s="216"/>
      <c r="DF108" s="270"/>
      <c r="DG108" s="359"/>
      <c r="DH108" s="216"/>
      <c r="DI108" s="270"/>
      <c r="DJ108" s="359"/>
      <c r="DK108" s="216"/>
      <c r="DL108" s="270"/>
      <c r="DN108" s="336"/>
      <c r="DO108" s="336"/>
    </row>
    <row r="109" spans="1:119" s="93" customFormat="1" ht="56.1" customHeight="1">
      <c r="A109" s="43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3"/>
      <c r="Q109" s="43" t="s">
        <v>279</v>
      </c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1"/>
      <c r="BA109" s="431"/>
      <c r="BB109" s="41"/>
      <c r="BC109" s="431"/>
      <c r="BD109" s="431"/>
      <c r="BE109" s="41"/>
      <c r="BF109" s="431"/>
      <c r="BG109" s="44"/>
      <c r="BH109" s="44"/>
      <c r="BI109" s="46"/>
      <c r="BJ109" s="46"/>
      <c r="BK109" s="46"/>
      <c r="BL109" s="46"/>
      <c r="BM109" s="46"/>
      <c r="BN109" s="43"/>
      <c r="BO109" s="43" t="s">
        <v>207</v>
      </c>
      <c r="BP109" s="43"/>
      <c r="BQ109" s="43"/>
      <c r="BR109" s="43"/>
      <c r="BS109" s="43"/>
      <c r="BT109" s="43"/>
      <c r="BU109" s="43"/>
      <c r="BV109" s="43"/>
      <c r="BW109" s="43"/>
      <c r="BX109" s="43"/>
      <c r="BY109" s="44"/>
      <c r="BZ109" s="44"/>
      <c r="CA109" s="44"/>
      <c r="CB109" s="44"/>
      <c r="CC109" s="44"/>
      <c r="CD109" s="44"/>
      <c r="CE109" s="44"/>
      <c r="CF109" s="44"/>
      <c r="CI109" s="94"/>
      <c r="CK109" s="94"/>
      <c r="CL109" s="94"/>
      <c r="CN109" s="31"/>
      <c r="CO109" s="359"/>
      <c r="CP109" s="216"/>
      <c r="CQ109" s="270"/>
      <c r="CR109" s="359"/>
      <c r="CS109" s="291"/>
      <c r="CT109" s="270"/>
      <c r="CU109" s="359"/>
      <c r="CV109" s="216"/>
      <c r="CW109" s="270"/>
      <c r="CX109" s="359"/>
      <c r="CY109" s="216"/>
      <c r="CZ109" s="270"/>
      <c r="DA109" s="359"/>
      <c r="DB109" s="216"/>
      <c r="DC109" s="270"/>
      <c r="DD109" s="359"/>
      <c r="DE109" s="216"/>
      <c r="DF109" s="270"/>
      <c r="DG109" s="359"/>
      <c r="DH109" s="216"/>
      <c r="DI109" s="270"/>
      <c r="DJ109" s="359"/>
      <c r="DK109" s="216"/>
      <c r="DL109" s="270"/>
      <c r="DN109" s="336"/>
      <c r="DO109" s="336"/>
    </row>
    <row r="110" spans="1:119" s="93" customFormat="1" ht="94.5" customHeight="1">
      <c r="A110" s="43"/>
      <c r="B110" s="43" t="s">
        <v>330</v>
      </c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1"/>
      <c r="BA110" s="431"/>
      <c r="BB110" s="41"/>
      <c r="BC110" s="431"/>
      <c r="BD110" s="431"/>
      <c r="BE110" s="41"/>
      <c r="BF110" s="431"/>
      <c r="BG110" s="44"/>
      <c r="BH110" s="44"/>
      <c r="BI110" s="43" t="s">
        <v>330</v>
      </c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4"/>
      <c r="BZ110" s="44"/>
      <c r="CA110" s="44"/>
      <c r="CB110" s="44"/>
      <c r="CC110" s="44"/>
      <c r="CD110" s="44"/>
      <c r="CE110" s="44"/>
      <c r="CF110" s="44"/>
      <c r="CI110" s="94"/>
      <c r="CK110" s="94"/>
      <c r="CL110" s="94"/>
      <c r="CN110" s="31"/>
      <c r="CO110" s="359"/>
      <c r="CP110" s="216"/>
      <c r="CQ110" s="270"/>
      <c r="CR110" s="359"/>
      <c r="CS110" s="291"/>
      <c r="CT110" s="270"/>
      <c r="CU110" s="359"/>
      <c r="CV110" s="216"/>
      <c r="CW110" s="270"/>
      <c r="CX110" s="359"/>
      <c r="CY110" s="216"/>
      <c r="CZ110" s="270"/>
      <c r="DA110" s="359"/>
      <c r="DB110" s="216"/>
      <c r="DC110" s="270"/>
      <c r="DD110" s="359"/>
      <c r="DE110" s="216"/>
      <c r="DF110" s="270"/>
      <c r="DG110" s="359"/>
      <c r="DH110" s="216"/>
      <c r="DI110" s="270"/>
      <c r="DJ110" s="359"/>
      <c r="DK110" s="216"/>
      <c r="DL110" s="270"/>
      <c r="DN110" s="336"/>
      <c r="DO110" s="336"/>
    </row>
    <row r="111" spans="1:119" s="93" customFormat="1" ht="94.5" customHeight="1">
      <c r="A111" s="43" t="s">
        <v>329</v>
      </c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1"/>
      <c r="BA111" s="431"/>
      <c r="BB111" s="41"/>
      <c r="BC111" s="431"/>
      <c r="BD111" s="431"/>
      <c r="BE111" s="41"/>
      <c r="BF111" s="431"/>
      <c r="BG111" s="44"/>
      <c r="BH111" s="44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4"/>
      <c r="BZ111" s="44"/>
      <c r="CA111" s="44"/>
      <c r="CB111" s="44"/>
      <c r="CC111" s="44"/>
      <c r="CD111" s="44"/>
      <c r="CE111" s="44"/>
      <c r="CF111" s="44"/>
      <c r="CI111" s="94"/>
      <c r="CK111" s="94"/>
      <c r="CL111" s="94"/>
      <c r="CN111" s="31"/>
      <c r="CO111" s="359"/>
      <c r="CP111" s="216"/>
      <c r="CQ111" s="270"/>
      <c r="CR111" s="359"/>
      <c r="CS111" s="291"/>
      <c r="CT111" s="270"/>
      <c r="CU111" s="359"/>
      <c r="CV111" s="216"/>
      <c r="CW111" s="270"/>
      <c r="CX111" s="359"/>
      <c r="CY111" s="216"/>
      <c r="CZ111" s="270"/>
      <c r="DA111" s="359"/>
      <c r="DB111" s="216"/>
      <c r="DC111" s="270"/>
      <c r="DD111" s="359"/>
      <c r="DE111" s="216"/>
      <c r="DF111" s="270"/>
      <c r="DG111" s="359"/>
      <c r="DH111" s="216"/>
      <c r="DI111" s="270"/>
      <c r="DJ111" s="359"/>
      <c r="DK111" s="216"/>
      <c r="DL111" s="270"/>
      <c r="DN111" s="336"/>
      <c r="DO111" s="336"/>
    </row>
    <row r="112" spans="1:119" s="93" customFormat="1" ht="56.1" customHeight="1" thickBo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1"/>
      <c r="BA112" s="431"/>
      <c r="BB112" s="41"/>
      <c r="BC112" s="431"/>
      <c r="BD112" s="431"/>
      <c r="BE112" s="41"/>
      <c r="BF112" s="431"/>
      <c r="BG112" s="44"/>
      <c r="BH112" s="44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4"/>
      <c r="BZ112" s="44"/>
      <c r="CA112" s="44"/>
      <c r="CB112" s="44"/>
      <c r="CC112" s="44"/>
      <c r="CD112" s="44"/>
      <c r="CE112" s="44"/>
      <c r="CF112" s="44"/>
      <c r="CI112" s="94"/>
      <c r="CK112" s="94"/>
      <c r="CL112" s="94"/>
      <c r="CN112" s="31"/>
      <c r="CO112" s="359"/>
      <c r="CP112" s="216"/>
      <c r="CQ112" s="270"/>
      <c r="CR112" s="359"/>
      <c r="CS112" s="291"/>
      <c r="CT112" s="270"/>
      <c r="CU112" s="359"/>
      <c r="CV112" s="216"/>
      <c r="CW112" s="270"/>
      <c r="CX112" s="359"/>
      <c r="CY112" s="216"/>
      <c r="CZ112" s="270"/>
      <c r="DA112" s="359"/>
      <c r="DB112" s="216"/>
      <c r="DC112" s="270"/>
      <c r="DD112" s="359"/>
      <c r="DE112" s="216"/>
      <c r="DF112" s="270"/>
      <c r="DG112" s="359"/>
      <c r="DH112" s="216"/>
      <c r="DI112" s="270"/>
      <c r="DJ112" s="359"/>
      <c r="DK112" s="216"/>
      <c r="DL112" s="270"/>
      <c r="DN112" s="336"/>
      <c r="DO112" s="336"/>
    </row>
    <row r="113" spans="1:118" s="93" customFormat="1" ht="57.95" customHeight="1" thickBot="1">
      <c r="A113" s="313" t="s">
        <v>438</v>
      </c>
      <c r="B113" s="527" t="s">
        <v>82</v>
      </c>
      <c r="C113" s="527"/>
      <c r="D113" s="527"/>
      <c r="E113" s="527"/>
      <c r="F113" s="527"/>
      <c r="G113" s="527"/>
      <c r="H113" s="527"/>
      <c r="I113" s="527"/>
      <c r="J113" s="527"/>
      <c r="K113" s="527"/>
      <c r="L113" s="527"/>
      <c r="M113" s="527"/>
      <c r="N113" s="527"/>
      <c r="O113" s="527"/>
      <c r="P113" s="527"/>
      <c r="Q113" s="527"/>
      <c r="R113" s="527"/>
      <c r="S113" s="527"/>
      <c r="T113" s="480"/>
      <c r="U113" s="480"/>
      <c r="V113" s="233"/>
      <c r="W113" s="233"/>
      <c r="X113" s="233"/>
      <c r="Y113" s="233"/>
      <c r="Z113" s="233"/>
      <c r="AA113" s="233"/>
      <c r="AB113" s="233"/>
      <c r="AC113" s="234"/>
      <c r="AD113" s="233"/>
      <c r="AE113" s="235"/>
      <c r="AF113" s="233"/>
      <c r="AG113" s="233"/>
      <c r="AH113" s="233"/>
      <c r="AI113" s="233"/>
      <c r="AJ113" s="233"/>
      <c r="AK113" s="233"/>
      <c r="AL113" s="480"/>
      <c r="AM113" s="480"/>
      <c r="AN113" s="480"/>
      <c r="AO113" s="480"/>
      <c r="AP113" s="480"/>
      <c r="AQ113" s="480"/>
      <c r="AR113" s="480"/>
      <c r="AS113" s="480"/>
      <c r="AT113" s="480"/>
      <c r="AU113" s="480"/>
      <c r="AV113" s="480"/>
      <c r="AW113" s="480"/>
      <c r="AX113" s="480"/>
      <c r="AY113" s="480"/>
      <c r="AZ113" s="249"/>
      <c r="BA113" s="249"/>
      <c r="BB113" s="249"/>
      <c r="BC113" s="249"/>
      <c r="BD113" s="249"/>
      <c r="BE113" s="253"/>
      <c r="BF113" s="249"/>
      <c r="BG113" s="249"/>
      <c r="BH113" s="253"/>
      <c r="BI113" s="249"/>
      <c r="BJ113" s="249"/>
      <c r="BK113" s="253"/>
      <c r="BL113" s="249"/>
      <c r="BM113" s="249"/>
      <c r="BN113" s="253"/>
      <c r="BO113" s="249"/>
      <c r="BP113" s="249"/>
      <c r="BQ113" s="253"/>
      <c r="BR113" s="249"/>
      <c r="BS113" s="249"/>
      <c r="BT113" s="253"/>
      <c r="BU113" s="249"/>
      <c r="BV113" s="249"/>
      <c r="BW113" s="253"/>
      <c r="BX113" s="249"/>
      <c r="BY113" s="249"/>
      <c r="BZ113" s="253"/>
      <c r="CA113" s="594"/>
      <c r="CB113" s="599"/>
      <c r="CC113" s="515"/>
      <c r="CD113" s="515"/>
      <c r="CE113" s="515"/>
      <c r="CF113" s="515"/>
      <c r="CI113" s="349">
        <f t="shared" si="44"/>
        <v>0</v>
      </c>
      <c r="CJ113" s="316" t="str">
        <f t="shared" ref="CJ113:CJ131" si="525">IF(AN113=CI113,"ОК","Ошибка")</f>
        <v>ОК</v>
      </c>
      <c r="CK113" s="350">
        <f t="shared" si="45"/>
        <v>0</v>
      </c>
      <c r="CL113" s="350">
        <f t="shared" ref="CL113:CL121" si="526">AR113+AT113+AV113+AX113</f>
        <v>0</v>
      </c>
      <c r="CM113" s="316" t="str">
        <f t="shared" si="46"/>
        <v>ОК</v>
      </c>
      <c r="CN113" s="317" t="e">
        <f t="shared" si="105"/>
        <v>#DIV/0!</v>
      </c>
      <c r="CO113" s="353" t="e">
        <f t="shared" ref="CO113:CO121" si="527">BC113/BD113</f>
        <v>#DIV/0!</v>
      </c>
      <c r="CP113" s="318"/>
      <c r="CQ113" s="319"/>
      <c r="CR113" s="353" t="e">
        <f t="shared" si="50"/>
        <v>#DIV/0!</v>
      </c>
      <c r="CS113" s="320"/>
      <c r="CT113" s="319"/>
      <c r="CU113" s="353" t="e">
        <f t="shared" si="52"/>
        <v>#DIV/0!</v>
      </c>
      <c r="CV113" s="318"/>
      <c r="CW113" s="319"/>
      <c r="CX113" s="353" t="e">
        <f t="shared" si="54"/>
        <v>#DIV/0!</v>
      </c>
      <c r="CY113" s="318"/>
      <c r="CZ113" s="319"/>
      <c r="DA113" s="353" t="e">
        <f t="shared" ref="DA113:DA121" si="528">BO113/BP113</f>
        <v>#DIV/0!</v>
      </c>
      <c r="DB113" s="318"/>
      <c r="DC113" s="319"/>
      <c r="DD113" s="353" t="e">
        <f t="shared" si="57"/>
        <v>#DIV/0!</v>
      </c>
      <c r="DE113" s="318"/>
      <c r="DF113" s="319"/>
      <c r="DG113" s="353" t="e">
        <f t="shared" si="59"/>
        <v>#DIV/0!</v>
      </c>
      <c r="DH113" s="318"/>
      <c r="DI113" s="319"/>
      <c r="DJ113" s="353" t="e">
        <f t="shared" si="61"/>
        <v>#DIV/0!</v>
      </c>
      <c r="DK113" s="318"/>
      <c r="DL113" s="352"/>
      <c r="DN113" s="328">
        <f t="shared" si="488"/>
        <v>0</v>
      </c>
    </row>
    <row r="114" spans="1:118" s="33" customFormat="1" ht="114.75" customHeight="1">
      <c r="A114" s="312" t="s">
        <v>439</v>
      </c>
      <c r="B114" s="482" t="s">
        <v>446</v>
      </c>
      <c r="C114" s="482"/>
      <c r="D114" s="482"/>
      <c r="E114" s="482"/>
      <c r="F114" s="482"/>
      <c r="G114" s="482"/>
      <c r="H114" s="482"/>
      <c r="I114" s="482"/>
      <c r="J114" s="482"/>
      <c r="K114" s="482"/>
      <c r="L114" s="482"/>
      <c r="M114" s="482"/>
      <c r="N114" s="482"/>
      <c r="O114" s="482"/>
      <c r="P114" s="482"/>
      <c r="Q114" s="482"/>
      <c r="R114" s="482"/>
      <c r="S114" s="482"/>
      <c r="T114" s="477"/>
      <c r="U114" s="477"/>
      <c r="V114" s="188"/>
      <c r="W114" s="188"/>
      <c r="X114" s="188"/>
      <c r="Y114" s="188"/>
      <c r="Z114" s="188"/>
      <c r="AA114" s="188"/>
      <c r="AB114" s="188"/>
      <c r="AC114" s="126"/>
      <c r="AD114" s="123"/>
      <c r="AE114" s="127">
        <v>1</v>
      </c>
      <c r="AF114" s="123"/>
      <c r="AG114" s="123"/>
      <c r="AH114" s="123"/>
      <c r="AI114" s="123"/>
      <c r="AJ114" s="123"/>
      <c r="AK114" s="123"/>
      <c r="AL114" s="477" t="s">
        <v>175</v>
      </c>
      <c r="AM114" s="477"/>
      <c r="AN114" s="477" t="s">
        <v>234</v>
      </c>
      <c r="AO114" s="477"/>
      <c r="AP114" s="477" t="s">
        <v>163</v>
      </c>
      <c r="AQ114" s="477"/>
      <c r="AR114" s="477" t="s">
        <v>170</v>
      </c>
      <c r="AS114" s="477"/>
      <c r="AT114" s="477"/>
      <c r="AU114" s="477"/>
      <c r="AV114" s="477"/>
      <c r="AW114" s="477"/>
      <c r="AX114" s="477" t="s">
        <v>171</v>
      </c>
      <c r="AY114" s="477"/>
      <c r="AZ114" s="188"/>
      <c r="BA114" s="188"/>
      <c r="BB114" s="188"/>
      <c r="BC114" s="188"/>
      <c r="BD114" s="188"/>
      <c r="BE114" s="191"/>
      <c r="BF114" s="188" t="s">
        <v>234</v>
      </c>
      <c r="BG114" s="188" t="s">
        <v>163</v>
      </c>
      <c r="BH114" s="191"/>
      <c r="BI114" s="188"/>
      <c r="BJ114" s="188"/>
      <c r="BK114" s="191"/>
      <c r="BL114" s="188"/>
      <c r="BM114" s="188"/>
      <c r="BN114" s="191"/>
      <c r="BO114" s="188"/>
      <c r="BP114" s="188"/>
      <c r="BQ114" s="191"/>
      <c r="BR114" s="188"/>
      <c r="BS114" s="188"/>
      <c r="BT114" s="191"/>
      <c r="BU114" s="188"/>
      <c r="BV114" s="188"/>
      <c r="BW114" s="191"/>
      <c r="BX114" s="188"/>
      <c r="BY114" s="188"/>
      <c r="BZ114" s="191"/>
      <c r="CA114" s="516"/>
      <c r="CB114" s="516"/>
      <c r="CC114" s="500" t="s">
        <v>444</v>
      </c>
      <c r="CD114" s="500"/>
      <c r="CE114" s="500"/>
      <c r="CF114" s="500"/>
      <c r="CI114" s="94" t="e">
        <f t="shared" ref="CI114:CI116" si="529">BC114+BF114+BI114+BL114+BO114+BR114+BU114+BX114</f>
        <v>#VALUE!</v>
      </c>
      <c r="CJ114" s="33" t="e">
        <f>IF(AN114=CI114,"ОК","Ошибка")</f>
        <v>#VALUE!</v>
      </c>
      <c r="CK114" s="374" t="e">
        <f t="shared" ref="CK114:CK116" si="530">BD114+BG114+BJ114+BM114+BP114+BS114+BV114+BY114</f>
        <v>#VALUE!</v>
      </c>
      <c r="CL114" s="374" t="e">
        <f t="shared" si="526"/>
        <v>#VALUE!</v>
      </c>
      <c r="CM114" s="33" t="e">
        <f t="shared" ref="CM114:CM116" si="531">IF(CK114=CL114,"ОК","Ошибка")</f>
        <v>#VALUE!</v>
      </c>
      <c r="CN114" s="35" t="e">
        <f t="shared" ref="CN114:CN116" si="532">AN114/AP114</f>
        <v>#VALUE!</v>
      </c>
      <c r="CO114" s="360" t="e">
        <f t="shared" si="527"/>
        <v>#DIV/0!</v>
      </c>
      <c r="CP114" s="277">
        <f t="shared" ref="CP114:CP116" si="533">BE114</f>
        <v>0</v>
      </c>
      <c r="CQ114" s="286">
        <f t="shared" ref="CQ114:CQ116" si="534">BC114/40</f>
        <v>0</v>
      </c>
      <c r="CR114" s="360" t="e">
        <f t="shared" ref="CR114:CR116" si="535">BF114/BG114</f>
        <v>#VALUE!</v>
      </c>
      <c r="CS114" s="296">
        <f t="shared" ref="CS114:CS116" si="536">BH114</f>
        <v>0</v>
      </c>
      <c r="CT114" s="286" t="e">
        <f t="shared" ref="CT114:CT116" si="537">BF114/40</f>
        <v>#VALUE!</v>
      </c>
      <c r="CU114" s="360" t="e">
        <f t="shared" ref="CU114:CU116" si="538">BI114/BJ114</f>
        <v>#DIV/0!</v>
      </c>
      <c r="CV114" s="277">
        <f t="shared" ref="CV114:CV116" si="539">BK114</f>
        <v>0</v>
      </c>
      <c r="CW114" s="286">
        <f t="shared" ref="CW114:CW116" si="540">BI114/40</f>
        <v>0</v>
      </c>
      <c r="CX114" s="360" t="e">
        <f t="shared" ref="CX114:CX116" si="541">BL114/BM114</f>
        <v>#DIV/0!</v>
      </c>
      <c r="CY114" s="277">
        <f t="shared" ref="CY114:CY116" si="542">BN114</f>
        <v>0</v>
      </c>
      <c r="CZ114" s="286">
        <f t="shared" ref="CZ114:CZ116" si="543">BL114/40</f>
        <v>0</v>
      </c>
      <c r="DA114" s="360" t="e">
        <f t="shared" si="528"/>
        <v>#DIV/0!</v>
      </c>
      <c r="DB114" s="277">
        <f t="shared" ref="DB114:DB116" si="544">BQ114</f>
        <v>0</v>
      </c>
      <c r="DC114" s="286">
        <f t="shared" ref="DC114:DC116" si="545">BO114/40</f>
        <v>0</v>
      </c>
      <c r="DD114" s="360" t="e">
        <f t="shared" ref="DD114:DD116" si="546">BR114/BS114</f>
        <v>#DIV/0!</v>
      </c>
      <c r="DE114" s="277">
        <f t="shared" ref="DE114:DE116" si="547">BT114</f>
        <v>0</v>
      </c>
      <c r="DF114" s="286">
        <f t="shared" ref="DF114:DF116" si="548">BR114/40</f>
        <v>0</v>
      </c>
      <c r="DG114" s="360" t="e">
        <f t="shared" ref="DG114:DG116" si="549">BU114/BV114</f>
        <v>#DIV/0!</v>
      </c>
      <c r="DH114" s="277">
        <f t="shared" ref="DH114:DH116" si="550">BW114</f>
        <v>0</v>
      </c>
      <c r="DI114" s="286">
        <f t="shared" ref="DI114:DI116" si="551">BU114/40</f>
        <v>0</v>
      </c>
      <c r="DJ114" s="360" t="e">
        <f t="shared" ref="DJ114:DJ116" si="552">BX114/BY114</f>
        <v>#DIV/0!</v>
      </c>
      <c r="DK114" s="277">
        <f t="shared" ref="DK114:DK116" si="553">BZ114</f>
        <v>0</v>
      </c>
      <c r="DL114" s="286">
        <f t="shared" ref="DL114:DL116" si="554">BX114/40</f>
        <v>0</v>
      </c>
      <c r="DN114" s="328" t="e">
        <f t="shared" si="488"/>
        <v>#VALUE!</v>
      </c>
    </row>
    <row r="115" spans="1:118" s="33" customFormat="1" ht="56.1" customHeight="1">
      <c r="A115" s="312" t="s">
        <v>451</v>
      </c>
      <c r="B115" s="482" t="s">
        <v>353</v>
      </c>
      <c r="C115" s="482"/>
      <c r="D115" s="482"/>
      <c r="E115" s="482"/>
      <c r="F115" s="482"/>
      <c r="G115" s="482"/>
      <c r="H115" s="482"/>
      <c r="I115" s="482"/>
      <c r="J115" s="482"/>
      <c r="K115" s="482"/>
      <c r="L115" s="482"/>
      <c r="M115" s="482"/>
      <c r="N115" s="482"/>
      <c r="O115" s="482"/>
      <c r="P115" s="482"/>
      <c r="Q115" s="482"/>
      <c r="R115" s="482"/>
      <c r="S115" s="482"/>
      <c r="T115" s="477"/>
      <c r="U115" s="477"/>
      <c r="V115" s="188"/>
      <c r="W115" s="188"/>
      <c r="X115" s="188"/>
      <c r="Y115" s="188"/>
      <c r="Z115" s="188"/>
      <c r="AA115" s="188"/>
      <c r="AB115" s="188"/>
      <c r="AC115" s="126"/>
      <c r="AD115" s="123"/>
      <c r="AE115" s="127"/>
      <c r="AF115" s="123"/>
      <c r="AG115" s="123"/>
      <c r="AH115" s="123"/>
      <c r="AI115" s="123"/>
      <c r="AJ115" s="123">
        <v>1</v>
      </c>
      <c r="AK115" s="123"/>
      <c r="AL115" s="477" t="s">
        <v>262</v>
      </c>
      <c r="AM115" s="477"/>
      <c r="AN115" s="477" t="s">
        <v>234</v>
      </c>
      <c r="AO115" s="477"/>
      <c r="AP115" s="477" t="s">
        <v>163</v>
      </c>
      <c r="AQ115" s="477"/>
      <c r="AR115" s="477" t="s">
        <v>172</v>
      </c>
      <c r="AS115" s="477"/>
      <c r="AT115" s="477" t="s">
        <v>173</v>
      </c>
      <c r="AU115" s="477"/>
      <c r="AV115" s="477" t="s">
        <v>174</v>
      </c>
      <c r="AW115" s="477"/>
      <c r="AX115" s="477"/>
      <c r="AY115" s="477"/>
      <c r="AZ115" s="188"/>
      <c r="BA115" s="188"/>
      <c r="BB115" s="188"/>
      <c r="BC115" s="188"/>
      <c r="BD115" s="188"/>
      <c r="BE115" s="191"/>
      <c r="BF115" s="188"/>
      <c r="BG115" s="188"/>
      <c r="BH115" s="191"/>
      <c r="BI115" s="188"/>
      <c r="BJ115" s="188"/>
      <c r="BK115" s="191"/>
      <c r="BL115" s="188"/>
      <c r="BM115" s="188"/>
      <c r="BN115" s="191"/>
      <c r="BO115" s="188"/>
      <c r="BP115" s="188"/>
      <c r="BQ115" s="191"/>
      <c r="BR115" s="188"/>
      <c r="BS115" s="188"/>
      <c r="BT115" s="217"/>
      <c r="BU115" s="188" t="s">
        <v>234</v>
      </c>
      <c r="BV115" s="188" t="s">
        <v>163</v>
      </c>
      <c r="BW115" s="191"/>
      <c r="BX115" s="188"/>
      <c r="BY115" s="188"/>
      <c r="BZ115" s="217"/>
      <c r="CA115" s="516"/>
      <c r="CB115" s="516"/>
      <c r="CC115" s="500"/>
      <c r="CD115" s="500"/>
      <c r="CE115" s="500"/>
      <c r="CF115" s="500"/>
      <c r="CI115" s="94" t="e">
        <f t="shared" si="529"/>
        <v>#VALUE!</v>
      </c>
      <c r="CJ115" s="33" t="e">
        <f t="shared" si="525"/>
        <v>#VALUE!</v>
      </c>
      <c r="CK115" s="374" t="e">
        <f t="shared" si="530"/>
        <v>#VALUE!</v>
      </c>
      <c r="CL115" s="374" t="e">
        <f t="shared" si="526"/>
        <v>#VALUE!</v>
      </c>
      <c r="CM115" s="33" t="e">
        <f t="shared" si="531"/>
        <v>#VALUE!</v>
      </c>
      <c r="CN115" s="35" t="e">
        <f t="shared" si="532"/>
        <v>#VALUE!</v>
      </c>
      <c r="CO115" s="360" t="e">
        <f t="shared" si="527"/>
        <v>#DIV/0!</v>
      </c>
      <c r="CP115" s="277">
        <f t="shared" si="533"/>
        <v>0</v>
      </c>
      <c r="CQ115" s="286">
        <f t="shared" si="534"/>
        <v>0</v>
      </c>
      <c r="CR115" s="360" t="e">
        <f t="shared" si="535"/>
        <v>#DIV/0!</v>
      </c>
      <c r="CS115" s="296">
        <f t="shared" si="536"/>
        <v>0</v>
      </c>
      <c r="CT115" s="286">
        <f t="shared" si="537"/>
        <v>0</v>
      </c>
      <c r="CU115" s="360" t="e">
        <f t="shared" si="538"/>
        <v>#DIV/0!</v>
      </c>
      <c r="CV115" s="277">
        <f t="shared" si="539"/>
        <v>0</v>
      </c>
      <c r="CW115" s="286">
        <f t="shared" si="540"/>
        <v>0</v>
      </c>
      <c r="CX115" s="360" t="e">
        <f t="shared" si="541"/>
        <v>#DIV/0!</v>
      </c>
      <c r="CY115" s="277">
        <f t="shared" si="542"/>
        <v>0</v>
      </c>
      <c r="CZ115" s="286">
        <f t="shared" si="543"/>
        <v>0</v>
      </c>
      <c r="DA115" s="360" t="e">
        <f t="shared" si="528"/>
        <v>#DIV/0!</v>
      </c>
      <c r="DB115" s="277">
        <f t="shared" si="544"/>
        <v>0</v>
      </c>
      <c r="DC115" s="286">
        <f t="shared" si="545"/>
        <v>0</v>
      </c>
      <c r="DD115" s="360" t="e">
        <f t="shared" si="546"/>
        <v>#DIV/0!</v>
      </c>
      <c r="DE115" s="277">
        <f t="shared" si="547"/>
        <v>0</v>
      </c>
      <c r="DF115" s="286">
        <f t="shared" si="548"/>
        <v>0</v>
      </c>
      <c r="DG115" s="360" t="e">
        <f t="shared" si="549"/>
        <v>#VALUE!</v>
      </c>
      <c r="DH115" s="277">
        <f t="shared" si="550"/>
        <v>0</v>
      </c>
      <c r="DI115" s="286" t="e">
        <f t="shared" si="551"/>
        <v>#VALUE!</v>
      </c>
      <c r="DJ115" s="360" t="e">
        <f t="shared" si="552"/>
        <v>#DIV/0!</v>
      </c>
      <c r="DK115" s="277">
        <f t="shared" si="553"/>
        <v>0</v>
      </c>
      <c r="DL115" s="286">
        <f t="shared" si="554"/>
        <v>0</v>
      </c>
      <c r="DN115" s="328" t="e">
        <f t="shared" si="488"/>
        <v>#VALUE!</v>
      </c>
    </row>
    <row r="116" spans="1:118" s="33" customFormat="1" ht="144" customHeight="1">
      <c r="A116" s="312" t="s">
        <v>440</v>
      </c>
      <c r="B116" s="482" t="s">
        <v>370</v>
      </c>
      <c r="C116" s="482"/>
      <c r="D116" s="482"/>
      <c r="E116" s="482"/>
      <c r="F116" s="482"/>
      <c r="G116" s="482"/>
      <c r="H116" s="482"/>
      <c r="I116" s="482"/>
      <c r="J116" s="482"/>
      <c r="K116" s="482"/>
      <c r="L116" s="482"/>
      <c r="M116" s="482"/>
      <c r="N116" s="482"/>
      <c r="O116" s="482"/>
      <c r="P116" s="482"/>
      <c r="Q116" s="482"/>
      <c r="R116" s="482"/>
      <c r="S116" s="482"/>
      <c r="T116" s="522"/>
      <c r="U116" s="523"/>
      <c r="V116" s="188"/>
      <c r="W116" s="188"/>
      <c r="X116" s="188"/>
      <c r="Y116" s="188"/>
      <c r="Z116" s="188"/>
      <c r="AA116" s="188"/>
      <c r="AB116" s="188"/>
      <c r="AC116" s="126"/>
      <c r="AD116" s="129"/>
      <c r="AE116" s="202"/>
      <c r="AF116" s="194"/>
      <c r="AG116" s="194"/>
      <c r="AH116" s="194"/>
      <c r="AI116" s="194"/>
      <c r="AJ116" s="127">
        <v>1</v>
      </c>
      <c r="AK116" s="127">
        <v>1</v>
      </c>
      <c r="AL116" s="477" t="s">
        <v>389</v>
      </c>
      <c r="AM116" s="477"/>
      <c r="AN116" s="477" t="s">
        <v>286</v>
      </c>
      <c r="AO116" s="477"/>
      <c r="AP116" s="477" t="s">
        <v>286</v>
      </c>
      <c r="AQ116" s="477"/>
      <c r="AR116" s="201"/>
      <c r="AS116" s="202"/>
      <c r="AT116" s="201"/>
      <c r="AU116" s="202"/>
      <c r="AV116" s="477" t="s">
        <v>286</v>
      </c>
      <c r="AW116" s="477"/>
      <c r="AX116" s="201"/>
      <c r="AY116" s="202"/>
      <c r="AZ116" s="194"/>
      <c r="BA116" s="194"/>
      <c r="BB116" s="194"/>
      <c r="BC116" s="194"/>
      <c r="BD116" s="194"/>
      <c r="BE116" s="203"/>
      <c r="BF116" s="194"/>
      <c r="BG116" s="194"/>
      <c r="BH116" s="203"/>
      <c r="BI116" s="194"/>
      <c r="BJ116" s="194"/>
      <c r="BK116" s="203"/>
      <c r="BL116" s="188" t="s">
        <v>172</v>
      </c>
      <c r="BM116" s="188" t="s">
        <v>172</v>
      </c>
      <c r="BN116" s="203"/>
      <c r="BO116" s="188" t="s">
        <v>390</v>
      </c>
      <c r="BP116" s="188" t="s">
        <v>390</v>
      </c>
      <c r="BQ116" s="203"/>
      <c r="BR116" s="188" t="s">
        <v>171</v>
      </c>
      <c r="BS116" s="188" t="s">
        <v>171</v>
      </c>
      <c r="BT116" s="218"/>
      <c r="BU116" s="188" t="s">
        <v>172</v>
      </c>
      <c r="BV116" s="188" t="s">
        <v>172</v>
      </c>
      <c r="BW116" s="203"/>
      <c r="BX116" s="188" t="s">
        <v>243</v>
      </c>
      <c r="BY116" s="188" t="s">
        <v>243</v>
      </c>
      <c r="BZ116" s="218"/>
      <c r="CA116" s="219"/>
      <c r="CB116" s="220"/>
      <c r="CC116" s="559"/>
      <c r="CD116" s="560"/>
      <c r="CE116" s="560"/>
      <c r="CF116" s="561"/>
      <c r="CI116" s="94" t="e">
        <f t="shared" si="529"/>
        <v>#VALUE!</v>
      </c>
      <c r="CJ116" s="33" t="e">
        <f t="shared" si="525"/>
        <v>#VALUE!</v>
      </c>
      <c r="CK116" s="374" t="e">
        <f t="shared" si="530"/>
        <v>#VALUE!</v>
      </c>
      <c r="CL116" s="374" t="e">
        <f t="shared" si="526"/>
        <v>#VALUE!</v>
      </c>
      <c r="CM116" s="33" t="e">
        <f t="shared" si="531"/>
        <v>#VALUE!</v>
      </c>
      <c r="CN116" s="35" t="e">
        <f t="shared" si="532"/>
        <v>#VALUE!</v>
      </c>
      <c r="CO116" s="360" t="e">
        <f t="shared" si="527"/>
        <v>#DIV/0!</v>
      </c>
      <c r="CP116" s="277">
        <f t="shared" si="533"/>
        <v>0</v>
      </c>
      <c r="CQ116" s="286">
        <f t="shared" si="534"/>
        <v>0</v>
      </c>
      <c r="CR116" s="360" t="e">
        <f t="shared" si="535"/>
        <v>#DIV/0!</v>
      </c>
      <c r="CS116" s="296">
        <f t="shared" si="536"/>
        <v>0</v>
      </c>
      <c r="CT116" s="286">
        <f t="shared" si="537"/>
        <v>0</v>
      </c>
      <c r="CU116" s="360" t="e">
        <f t="shared" si="538"/>
        <v>#DIV/0!</v>
      </c>
      <c r="CV116" s="277">
        <f t="shared" si="539"/>
        <v>0</v>
      </c>
      <c r="CW116" s="286">
        <f t="shared" si="540"/>
        <v>0</v>
      </c>
      <c r="CX116" s="360" t="e">
        <f t="shared" si="541"/>
        <v>#VALUE!</v>
      </c>
      <c r="CY116" s="277">
        <f t="shared" si="542"/>
        <v>0</v>
      </c>
      <c r="CZ116" s="286" t="e">
        <f t="shared" si="543"/>
        <v>#VALUE!</v>
      </c>
      <c r="DA116" s="360" t="e">
        <f t="shared" si="528"/>
        <v>#VALUE!</v>
      </c>
      <c r="DB116" s="277">
        <f t="shared" si="544"/>
        <v>0</v>
      </c>
      <c r="DC116" s="286" t="e">
        <f t="shared" si="545"/>
        <v>#VALUE!</v>
      </c>
      <c r="DD116" s="360" t="e">
        <f t="shared" si="546"/>
        <v>#VALUE!</v>
      </c>
      <c r="DE116" s="277">
        <f t="shared" si="547"/>
        <v>0</v>
      </c>
      <c r="DF116" s="286" t="e">
        <f t="shared" si="548"/>
        <v>#VALUE!</v>
      </c>
      <c r="DG116" s="360" t="e">
        <f t="shared" si="549"/>
        <v>#VALUE!</v>
      </c>
      <c r="DH116" s="277">
        <f t="shared" si="550"/>
        <v>0</v>
      </c>
      <c r="DI116" s="286" t="e">
        <f t="shared" si="551"/>
        <v>#VALUE!</v>
      </c>
      <c r="DJ116" s="360" t="e">
        <f t="shared" si="552"/>
        <v>#VALUE!</v>
      </c>
      <c r="DK116" s="277">
        <f t="shared" si="553"/>
        <v>0</v>
      </c>
      <c r="DL116" s="286" t="e">
        <f t="shared" si="554"/>
        <v>#VALUE!</v>
      </c>
      <c r="DN116" s="328" t="e">
        <f t="shared" si="488"/>
        <v>#VALUE!</v>
      </c>
    </row>
    <row r="117" spans="1:118" s="33" customFormat="1" ht="56.1" customHeight="1">
      <c r="A117" s="413" t="s">
        <v>473</v>
      </c>
      <c r="B117" s="527" t="s">
        <v>290</v>
      </c>
      <c r="C117" s="527"/>
      <c r="D117" s="527"/>
      <c r="E117" s="527"/>
      <c r="F117" s="527"/>
      <c r="G117" s="527"/>
      <c r="H117" s="527"/>
      <c r="I117" s="527"/>
      <c r="J117" s="527"/>
      <c r="K117" s="527"/>
      <c r="L117" s="527"/>
      <c r="M117" s="527"/>
      <c r="N117" s="527"/>
      <c r="O117" s="527"/>
      <c r="P117" s="527"/>
      <c r="Q117" s="527"/>
      <c r="R117" s="527"/>
      <c r="S117" s="527"/>
      <c r="T117" s="480"/>
      <c r="U117" s="480"/>
      <c r="V117" s="249"/>
      <c r="W117" s="249"/>
      <c r="X117" s="249"/>
      <c r="Y117" s="249"/>
      <c r="Z117" s="249"/>
      <c r="AA117" s="249"/>
      <c r="AB117" s="249"/>
      <c r="AC117" s="249"/>
      <c r="AD117" s="249"/>
      <c r="AE117" s="249"/>
      <c r="AF117" s="249"/>
      <c r="AG117" s="249"/>
      <c r="AH117" s="249"/>
      <c r="AI117" s="249"/>
      <c r="AJ117" s="249"/>
      <c r="AK117" s="249"/>
      <c r="AL117" s="480"/>
      <c r="AM117" s="480"/>
      <c r="AN117" s="480"/>
      <c r="AO117" s="480"/>
      <c r="AP117" s="480"/>
      <c r="AQ117" s="480"/>
      <c r="AR117" s="480"/>
      <c r="AS117" s="480"/>
      <c r="AT117" s="480"/>
      <c r="AU117" s="480"/>
      <c r="AV117" s="480"/>
      <c r="AW117" s="480"/>
      <c r="AX117" s="480"/>
      <c r="AY117" s="480"/>
      <c r="AZ117" s="249"/>
      <c r="BA117" s="249"/>
      <c r="BB117" s="253"/>
      <c r="BC117" s="249"/>
      <c r="BD117" s="249"/>
      <c r="BE117" s="253"/>
      <c r="BF117" s="249"/>
      <c r="BG117" s="249"/>
      <c r="BH117" s="253"/>
      <c r="BI117" s="249"/>
      <c r="BJ117" s="249"/>
      <c r="BK117" s="253"/>
      <c r="BL117" s="249"/>
      <c r="BM117" s="249"/>
      <c r="BN117" s="253"/>
      <c r="BO117" s="249"/>
      <c r="BP117" s="249"/>
      <c r="BQ117" s="249"/>
      <c r="BR117" s="249"/>
      <c r="BS117" s="249"/>
      <c r="BT117" s="253"/>
      <c r="BU117" s="249"/>
      <c r="BV117" s="249"/>
      <c r="BW117" s="253"/>
      <c r="BX117" s="594"/>
      <c r="BY117" s="594"/>
      <c r="BZ117" s="268"/>
      <c r="CA117" s="604"/>
      <c r="CB117" s="605"/>
      <c r="CC117" s="604" t="s">
        <v>217</v>
      </c>
      <c r="CD117" s="606"/>
      <c r="CE117" s="606"/>
      <c r="CF117" s="606"/>
      <c r="CG117" s="33" t="str">
        <f t="shared" ref="CG117" si="555">IF(AN117=CF117,"ОК","Ошибка")</f>
        <v>ОК</v>
      </c>
      <c r="CH117" s="33">
        <f t="shared" ref="CH117" si="556">BA117+BD117+BG117+BJ117+BM117+BP117+BS117+BV117</f>
        <v>0</v>
      </c>
      <c r="CI117" s="374">
        <f t="shared" ref="CI117" si="557">AR117+AT117+AV117+AX117</f>
        <v>0</v>
      </c>
      <c r="CJ117" s="33" t="str">
        <f t="shared" ref="CJ117" si="558">IF(CH117=CI117,"ОК","Ошибка")</f>
        <v>ОК</v>
      </c>
      <c r="CK117" s="388" t="e">
        <f t="shared" ref="CK117" si="559">AN117/AP117</f>
        <v>#DIV/0!</v>
      </c>
      <c r="CL117" s="277" t="e">
        <f t="shared" ref="CL117" si="560">AZ117/BA117</f>
        <v>#DIV/0!</v>
      </c>
      <c r="CM117" s="36">
        <f t="shared" ref="CM117" si="561">BB117</f>
        <v>0</v>
      </c>
      <c r="CN117" s="36">
        <f t="shared" ref="CN117" si="562">AZ117/40</f>
        <v>0</v>
      </c>
      <c r="CO117" s="360" t="e">
        <f t="shared" ref="CO117" si="563">BC117/BD117</f>
        <v>#DIV/0!</v>
      </c>
      <c r="CP117" s="277">
        <f t="shared" ref="CP117" si="564">BE117</f>
        <v>0</v>
      </c>
      <c r="CQ117" s="286">
        <f t="shared" ref="CQ117" si="565">BC117/40</f>
        <v>0</v>
      </c>
      <c r="CR117" s="360" t="e">
        <f t="shared" ref="CR117" si="566">BF117/BG117</f>
        <v>#DIV/0!</v>
      </c>
      <c r="CS117" s="296">
        <f t="shared" ref="CS117" si="567">BH117</f>
        <v>0</v>
      </c>
      <c r="CT117" s="286">
        <f t="shared" ref="CT117" si="568">BF117/40</f>
        <v>0</v>
      </c>
      <c r="CU117" s="360" t="e">
        <f t="shared" ref="CU117" si="569">BI117/BJ117</f>
        <v>#DIV/0!</v>
      </c>
      <c r="CV117" s="277">
        <f t="shared" ref="CV117" si="570">BK117</f>
        <v>0</v>
      </c>
      <c r="CW117" s="286">
        <f t="shared" ref="CW117" si="571">BI117/40</f>
        <v>0</v>
      </c>
      <c r="CX117" s="360" t="e">
        <f t="shared" ref="CX117" si="572">BL117/BM117</f>
        <v>#DIV/0!</v>
      </c>
      <c r="CY117" s="277">
        <f t="shared" ref="CY117" si="573">BN117</f>
        <v>0</v>
      </c>
      <c r="CZ117" s="286">
        <f t="shared" ref="CZ117" si="574">BL117/40</f>
        <v>0</v>
      </c>
      <c r="DA117" s="360" t="e">
        <f t="shared" ref="DA117" si="575">BO117/BP117</f>
        <v>#DIV/0!</v>
      </c>
      <c r="DB117" s="277">
        <f t="shared" ref="DB117" si="576">BQ117</f>
        <v>0</v>
      </c>
      <c r="DC117" s="286">
        <f t="shared" ref="DC117" si="577">BO117/40</f>
        <v>0</v>
      </c>
      <c r="DD117" s="360" t="e">
        <f t="shared" ref="DD117" si="578">BR117/BS117</f>
        <v>#DIV/0!</v>
      </c>
      <c r="DE117" s="277">
        <f t="shared" ref="DE117" si="579">BT117</f>
        <v>0</v>
      </c>
      <c r="DF117" s="286">
        <f t="shared" ref="DF117" si="580">BR117/40</f>
        <v>0</v>
      </c>
      <c r="DG117" s="360" t="e">
        <f t="shared" ref="DG117" si="581">BU117/BV117</f>
        <v>#DIV/0!</v>
      </c>
      <c r="DH117" s="277">
        <f t="shared" ref="DH117" si="582">BW117</f>
        <v>0</v>
      </c>
      <c r="DI117" s="286">
        <f t="shared" ref="DI117" si="583">BU117/40</f>
        <v>0</v>
      </c>
      <c r="DJ117" s="365"/>
      <c r="DK117" s="34"/>
      <c r="DL117" s="271"/>
      <c r="DN117" s="328">
        <f t="shared" si="488"/>
        <v>0</v>
      </c>
    </row>
    <row r="118" spans="1:118" s="33" customFormat="1" ht="56.1" customHeight="1">
      <c r="A118" s="418" t="s">
        <v>476</v>
      </c>
      <c r="B118" s="482" t="s">
        <v>157</v>
      </c>
      <c r="C118" s="482"/>
      <c r="D118" s="482"/>
      <c r="E118" s="482"/>
      <c r="F118" s="482"/>
      <c r="G118" s="482"/>
      <c r="H118" s="482"/>
      <c r="I118" s="482"/>
      <c r="J118" s="482"/>
      <c r="K118" s="482"/>
      <c r="L118" s="482"/>
      <c r="M118" s="482"/>
      <c r="N118" s="482"/>
      <c r="O118" s="482"/>
      <c r="P118" s="482"/>
      <c r="Q118" s="482"/>
      <c r="R118" s="482"/>
      <c r="S118" s="482"/>
      <c r="T118" s="477"/>
      <c r="U118" s="477"/>
      <c r="V118" s="188"/>
      <c r="W118" s="188"/>
      <c r="X118" s="188"/>
      <c r="Y118" s="188"/>
      <c r="Z118" s="188"/>
      <c r="AA118" s="188"/>
      <c r="AB118" s="188"/>
      <c r="AC118" s="188"/>
      <c r="AD118" s="123">
        <v>1</v>
      </c>
      <c r="AE118" s="123">
        <v>1</v>
      </c>
      <c r="AF118" s="123">
        <v>1</v>
      </c>
      <c r="AG118" s="123">
        <v>1</v>
      </c>
      <c r="AH118" s="123">
        <v>1</v>
      </c>
      <c r="AI118" s="123">
        <v>1</v>
      </c>
      <c r="AJ118" s="123">
        <v>1</v>
      </c>
      <c r="AK118" s="123">
        <v>1</v>
      </c>
      <c r="AL118" s="477" t="s">
        <v>261</v>
      </c>
      <c r="AM118" s="477"/>
      <c r="AN118" s="477" t="s">
        <v>345</v>
      </c>
      <c r="AO118" s="477"/>
      <c r="AP118" s="477" t="s">
        <v>345</v>
      </c>
      <c r="AQ118" s="477"/>
      <c r="AR118" s="477" t="s">
        <v>175</v>
      </c>
      <c r="AS118" s="477"/>
      <c r="AT118" s="477"/>
      <c r="AU118" s="477"/>
      <c r="AV118" s="477" t="s">
        <v>349</v>
      </c>
      <c r="AW118" s="477"/>
      <c r="AX118" s="477"/>
      <c r="AY118" s="477"/>
      <c r="AZ118" s="194"/>
      <c r="BA118" s="194"/>
      <c r="BB118" s="194"/>
      <c r="BC118" s="188" t="s">
        <v>346</v>
      </c>
      <c r="BD118" s="188" t="s">
        <v>346</v>
      </c>
      <c r="BE118" s="188"/>
      <c r="BF118" s="188" t="s">
        <v>346</v>
      </c>
      <c r="BG118" s="188" t="s">
        <v>346</v>
      </c>
      <c r="BH118" s="188"/>
      <c r="BI118" s="188" t="s">
        <v>242</v>
      </c>
      <c r="BJ118" s="188" t="s">
        <v>242</v>
      </c>
      <c r="BK118" s="188"/>
      <c r="BL118" s="188" t="s">
        <v>238</v>
      </c>
      <c r="BM118" s="188" t="s">
        <v>238</v>
      </c>
      <c r="BN118" s="188"/>
      <c r="BO118" s="188" t="s">
        <v>235</v>
      </c>
      <c r="BP118" s="188" t="s">
        <v>235</v>
      </c>
      <c r="BQ118" s="188"/>
      <c r="BR118" s="188" t="s">
        <v>236</v>
      </c>
      <c r="BS118" s="188" t="s">
        <v>236</v>
      </c>
      <c r="BT118" s="188"/>
      <c r="BU118" s="188" t="s">
        <v>237</v>
      </c>
      <c r="BV118" s="188" t="s">
        <v>237</v>
      </c>
      <c r="BW118" s="188"/>
      <c r="BX118" s="188" t="s">
        <v>347</v>
      </c>
      <c r="BY118" s="188" t="s">
        <v>347</v>
      </c>
      <c r="BZ118" s="188"/>
      <c r="CA118" s="494"/>
      <c r="CB118" s="494"/>
      <c r="CC118" s="506" t="s">
        <v>459</v>
      </c>
      <c r="CD118" s="507"/>
      <c r="CE118" s="507"/>
      <c r="CF118" s="508"/>
      <c r="CI118" s="374" t="e">
        <f>BC118+BF118+BI118+BL118+BO118+BR118+BU118+BX118+AZ118</f>
        <v>#VALUE!</v>
      </c>
      <c r="CJ118" s="33" t="e">
        <f t="shared" si="525"/>
        <v>#VALUE!</v>
      </c>
      <c r="CK118" s="374" t="e">
        <f>BD118+BG118+BJ118+BM118+BP118+BS118+BV118+BY118+BA118</f>
        <v>#VALUE!</v>
      </c>
      <c r="CL118" s="374" t="e">
        <f t="shared" si="526"/>
        <v>#VALUE!</v>
      </c>
      <c r="CM118" s="33" t="e">
        <f t="shared" ref="CM118:CM121" si="584">IF(CK118=CL118,"ОК","Ошибка")</f>
        <v>#VALUE!</v>
      </c>
      <c r="CN118" s="35" t="e">
        <f t="shared" ref="CN118:CN121" si="585">AN118/AP118</f>
        <v>#VALUE!</v>
      </c>
      <c r="CO118" s="360" t="e">
        <f t="shared" si="527"/>
        <v>#VALUE!</v>
      </c>
      <c r="CP118" s="277">
        <f t="shared" ref="CP118:CP119" si="586">BE118</f>
        <v>0</v>
      </c>
      <c r="CQ118" s="286" t="e">
        <f t="shared" ref="CQ118:CQ119" si="587">BC118/40</f>
        <v>#VALUE!</v>
      </c>
      <c r="CR118" s="360" t="e">
        <f t="shared" ref="CR118:CR121" si="588">BF118/BG118</f>
        <v>#VALUE!</v>
      </c>
      <c r="CS118" s="296">
        <f t="shared" ref="CS118:CS119" si="589">BH118</f>
        <v>0</v>
      </c>
      <c r="CT118" s="286" t="e">
        <f t="shared" ref="CT118:CT119" si="590">BF118/40</f>
        <v>#VALUE!</v>
      </c>
      <c r="CU118" s="360" t="e">
        <f t="shared" ref="CU118:CU121" si="591">BI118/BJ118</f>
        <v>#VALUE!</v>
      </c>
      <c r="CV118" s="277">
        <f t="shared" ref="CV118:CV119" si="592">BK118</f>
        <v>0</v>
      </c>
      <c r="CW118" s="286" t="e">
        <f t="shared" ref="CW118:CW119" si="593">BI118/40</f>
        <v>#VALUE!</v>
      </c>
      <c r="CX118" s="360" t="e">
        <f t="shared" ref="CX118:CX121" si="594">BL118/BM118</f>
        <v>#VALUE!</v>
      </c>
      <c r="CY118" s="277">
        <f t="shared" ref="CY118:CY119" si="595">BN118</f>
        <v>0</v>
      </c>
      <c r="CZ118" s="286" t="e">
        <f t="shared" ref="CZ118:CZ119" si="596">BL118/40</f>
        <v>#VALUE!</v>
      </c>
      <c r="DA118" s="360" t="e">
        <f t="shared" si="528"/>
        <v>#VALUE!</v>
      </c>
      <c r="DB118" s="277">
        <f t="shared" ref="DB118:DB119" si="597">BQ118</f>
        <v>0</v>
      </c>
      <c r="DC118" s="286" t="e">
        <f t="shared" ref="DC118:DC119" si="598">BO118/40</f>
        <v>#VALUE!</v>
      </c>
      <c r="DD118" s="360" t="e">
        <f t="shared" ref="DD118:DD121" si="599">BR118/BS118</f>
        <v>#VALUE!</v>
      </c>
      <c r="DE118" s="277">
        <f t="shared" ref="DE118:DE119" si="600">BT118</f>
        <v>0</v>
      </c>
      <c r="DF118" s="286" t="e">
        <f t="shared" ref="DF118:DF119" si="601">BR118/40</f>
        <v>#VALUE!</v>
      </c>
      <c r="DG118" s="360" t="e">
        <f t="shared" ref="DG118:DG121" si="602">BU118/BV118</f>
        <v>#VALUE!</v>
      </c>
      <c r="DH118" s="277">
        <f t="shared" ref="DH118:DH119" si="603">BW118</f>
        <v>0</v>
      </c>
      <c r="DI118" s="286" t="e">
        <f t="shared" ref="DI118:DI119" si="604">BU118/40</f>
        <v>#VALUE!</v>
      </c>
      <c r="DJ118" s="360" t="e">
        <f t="shared" ref="DJ118:DJ121" si="605">BX118/BY118</f>
        <v>#VALUE!</v>
      </c>
      <c r="DK118" s="277">
        <f t="shared" ref="DK118:DK119" si="606">BZ118</f>
        <v>0</v>
      </c>
      <c r="DL118" s="286" t="e">
        <f t="shared" ref="DL118:DL119" si="607">BX118/40</f>
        <v>#VALUE!</v>
      </c>
      <c r="DN118" s="328" t="e">
        <f t="shared" si="488"/>
        <v>#VALUE!</v>
      </c>
    </row>
    <row r="119" spans="1:118" s="33" customFormat="1" ht="56.1" customHeight="1">
      <c r="A119" s="418" t="s">
        <v>477</v>
      </c>
      <c r="B119" s="482" t="s">
        <v>158</v>
      </c>
      <c r="C119" s="482"/>
      <c r="D119" s="482"/>
      <c r="E119" s="482"/>
      <c r="F119" s="482"/>
      <c r="G119" s="482"/>
      <c r="H119" s="482"/>
      <c r="I119" s="482"/>
      <c r="J119" s="482"/>
      <c r="K119" s="482"/>
      <c r="L119" s="482"/>
      <c r="M119" s="482"/>
      <c r="N119" s="482"/>
      <c r="O119" s="482"/>
      <c r="P119" s="482"/>
      <c r="Q119" s="482"/>
      <c r="R119" s="482"/>
      <c r="S119" s="482"/>
      <c r="T119" s="477"/>
      <c r="U119" s="477"/>
      <c r="V119" s="188"/>
      <c r="W119" s="188"/>
      <c r="X119" s="188"/>
      <c r="Y119" s="188"/>
      <c r="Z119" s="188"/>
      <c r="AA119" s="188"/>
      <c r="AB119" s="188"/>
      <c r="AC119" s="188"/>
      <c r="AD119" s="123"/>
      <c r="AE119" s="123">
        <v>1</v>
      </c>
      <c r="AF119" s="123">
        <v>1</v>
      </c>
      <c r="AG119" s="123">
        <v>1</v>
      </c>
      <c r="AH119" s="123">
        <v>1</v>
      </c>
      <c r="AI119" s="123">
        <v>1</v>
      </c>
      <c r="AJ119" s="123"/>
      <c r="AK119" s="123"/>
      <c r="AL119" s="601" t="s">
        <v>386</v>
      </c>
      <c r="AM119" s="601"/>
      <c r="AN119" s="477" t="s">
        <v>348</v>
      </c>
      <c r="AO119" s="477"/>
      <c r="AP119" s="477" t="s">
        <v>348</v>
      </c>
      <c r="AQ119" s="477"/>
      <c r="AR119" s="477"/>
      <c r="AS119" s="477"/>
      <c r="AT119" s="477"/>
      <c r="AU119" s="477"/>
      <c r="AV119" s="477" t="s">
        <v>348</v>
      </c>
      <c r="AW119" s="477"/>
      <c r="AX119" s="477"/>
      <c r="AY119" s="477"/>
      <c r="AZ119" s="194"/>
      <c r="BA119" s="194"/>
      <c r="BB119" s="194"/>
      <c r="BC119" s="188" t="s">
        <v>237</v>
      </c>
      <c r="BD119" s="188" t="s">
        <v>237</v>
      </c>
      <c r="BE119" s="188"/>
      <c r="BF119" s="188" t="s">
        <v>237</v>
      </c>
      <c r="BG119" s="188" t="s">
        <v>237</v>
      </c>
      <c r="BH119" s="188"/>
      <c r="BI119" s="188" t="s">
        <v>178</v>
      </c>
      <c r="BJ119" s="188" t="s">
        <v>178</v>
      </c>
      <c r="BK119" s="188"/>
      <c r="BL119" s="188" t="s">
        <v>243</v>
      </c>
      <c r="BM119" s="188" t="s">
        <v>243</v>
      </c>
      <c r="BN119" s="188"/>
      <c r="BO119" s="188" t="s">
        <v>178</v>
      </c>
      <c r="BP119" s="188" t="s">
        <v>178</v>
      </c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494"/>
      <c r="CB119" s="494"/>
      <c r="CC119" s="528"/>
      <c r="CD119" s="529"/>
      <c r="CE119" s="529"/>
      <c r="CF119" s="530"/>
      <c r="CI119" s="374" t="e">
        <f t="shared" ref="CI119:CI121" si="608">BC119+BF119+BI119+BL119+BO119+BR119+BU119+BX119</f>
        <v>#VALUE!</v>
      </c>
      <c r="CJ119" s="33" t="e">
        <f t="shared" si="525"/>
        <v>#VALUE!</v>
      </c>
      <c r="CK119" s="374" t="e">
        <f t="shared" ref="CK119" si="609">BD119+BG119+BJ119+BM119+BP119+BS119+BV119+BY119</f>
        <v>#VALUE!</v>
      </c>
      <c r="CL119" s="374" t="e">
        <f t="shared" si="526"/>
        <v>#VALUE!</v>
      </c>
      <c r="CM119" s="33" t="e">
        <f t="shared" si="584"/>
        <v>#VALUE!</v>
      </c>
      <c r="CN119" s="35" t="e">
        <f t="shared" si="585"/>
        <v>#VALUE!</v>
      </c>
      <c r="CO119" s="360" t="e">
        <f t="shared" si="527"/>
        <v>#VALUE!</v>
      </c>
      <c r="CP119" s="277">
        <f t="shared" si="586"/>
        <v>0</v>
      </c>
      <c r="CQ119" s="286" t="e">
        <f t="shared" si="587"/>
        <v>#VALUE!</v>
      </c>
      <c r="CR119" s="360" t="e">
        <f t="shared" si="588"/>
        <v>#VALUE!</v>
      </c>
      <c r="CS119" s="296">
        <f t="shared" si="589"/>
        <v>0</v>
      </c>
      <c r="CT119" s="286" t="e">
        <f t="shared" si="590"/>
        <v>#VALUE!</v>
      </c>
      <c r="CU119" s="360" t="e">
        <f t="shared" si="591"/>
        <v>#VALUE!</v>
      </c>
      <c r="CV119" s="277">
        <f t="shared" si="592"/>
        <v>0</v>
      </c>
      <c r="CW119" s="286" t="e">
        <f t="shared" si="593"/>
        <v>#VALUE!</v>
      </c>
      <c r="CX119" s="360" t="e">
        <f t="shared" si="594"/>
        <v>#VALUE!</v>
      </c>
      <c r="CY119" s="277">
        <f t="shared" si="595"/>
        <v>0</v>
      </c>
      <c r="CZ119" s="286" t="e">
        <f t="shared" si="596"/>
        <v>#VALUE!</v>
      </c>
      <c r="DA119" s="360" t="e">
        <f t="shared" si="528"/>
        <v>#VALUE!</v>
      </c>
      <c r="DB119" s="277">
        <f t="shared" si="597"/>
        <v>0</v>
      </c>
      <c r="DC119" s="286" t="e">
        <f t="shared" si="598"/>
        <v>#VALUE!</v>
      </c>
      <c r="DD119" s="360" t="e">
        <f t="shared" si="599"/>
        <v>#DIV/0!</v>
      </c>
      <c r="DE119" s="277">
        <f t="shared" si="600"/>
        <v>0</v>
      </c>
      <c r="DF119" s="286">
        <f t="shared" si="601"/>
        <v>0</v>
      </c>
      <c r="DG119" s="360" t="e">
        <f t="shared" si="602"/>
        <v>#DIV/0!</v>
      </c>
      <c r="DH119" s="277">
        <f t="shared" si="603"/>
        <v>0</v>
      </c>
      <c r="DI119" s="286">
        <f t="shared" si="604"/>
        <v>0</v>
      </c>
      <c r="DJ119" s="360" t="e">
        <f t="shared" si="605"/>
        <v>#DIV/0!</v>
      </c>
      <c r="DK119" s="277">
        <f t="shared" si="606"/>
        <v>0</v>
      </c>
      <c r="DL119" s="286">
        <f t="shared" si="607"/>
        <v>0</v>
      </c>
      <c r="DN119" s="328" t="e">
        <f t="shared" si="488"/>
        <v>#VALUE!</v>
      </c>
    </row>
    <row r="120" spans="1:118" s="33" customFormat="1" ht="56.1" customHeight="1">
      <c r="A120" s="418" t="s">
        <v>478</v>
      </c>
      <c r="B120" s="482" t="s">
        <v>354</v>
      </c>
      <c r="C120" s="482"/>
      <c r="D120" s="482"/>
      <c r="E120" s="482"/>
      <c r="F120" s="482"/>
      <c r="G120" s="482"/>
      <c r="H120" s="482"/>
      <c r="I120" s="482"/>
      <c r="J120" s="482"/>
      <c r="K120" s="482"/>
      <c r="L120" s="482"/>
      <c r="M120" s="482"/>
      <c r="N120" s="482"/>
      <c r="O120" s="482"/>
      <c r="P120" s="482"/>
      <c r="Q120" s="482"/>
      <c r="R120" s="482"/>
      <c r="S120" s="482"/>
      <c r="T120" s="477" t="s">
        <v>131</v>
      </c>
      <c r="U120" s="477"/>
      <c r="V120" s="188"/>
      <c r="W120" s="188"/>
      <c r="X120" s="188"/>
      <c r="Y120" s="188"/>
      <c r="Z120" s="188"/>
      <c r="AA120" s="123">
        <v>1</v>
      </c>
      <c r="AB120" s="188"/>
      <c r="AC120" s="126"/>
      <c r="AD120" s="188"/>
      <c r="AE120" s="188"/>
      <c r="AF120" s="188"/>
      <c r="AG120" s="188"/>
      <c r="AH120" s="188"/>
      <c r="AI120" s="188"/>
      <c r="AJ120" s="188"/>
      <c r="AK120" s="188"/>
      <c r="AL120" s="603"/>
      <c r="AM120" s="477"/>
      <c r="AN120" s="477" t="s">
        <v>239</v>
      </c>
      <c r="AO120" s="477"/>
      <c r="AP120" s="477" t="s">
        <v>240</v>
      </c>
      <c r="AQ120" s="477"/>
      <c r="AR120" s="477" t="s">
        <v>241</v>
      </c>
      <c r="AS120" s="477"/>
      <c r="AT120" s="477"/>
      <c r="AU120" s="477"/>
      <c r="AV120" s="477" t="s">
        <v>242</v>
      </c>
      <c r="AW120" s="477"/>
      <c r="AX120" s="477"/>
      <c r="AY120" s="477"/>
      <c r="AZ120" s="188"/>
      <c r="BA120" s="188"/>
      <c r="BB120" s="188"/>
      <c r="BC120" s="188"/>
      <c r="BD120" s="188"/>
      <c r="BE120" s="191"/>
      <c r="BF120" s="188"/>
      <c r="BG120" s="188"/>
      <c r="BH120" s="191"/>
      <c r="BI120" s="188"/>
      <c r="BJ120" s="188"/>
      <c r="BK120" s="191"/>
      <c r="BL120" s="188"/>
      <c r="BM120" s="188"/>
      <c r="BN120" s="191"/>
      <c r="BO120" s="188" t="s">
        <v>285</v>
      </c>
      <c r="BP120" s="188" t="s">
        <v>287</v>
      </c>
      <c r="BQ120" s="191"/>
      <c r="BR120" s="188" t="s">
        <v>277</v>
      </c>
      <c r="BS120" s="188" t="s">
        <v>286</v>
      </c>
      <c r="BT120" s="191"/>
      <c r="BU120" s="188"/>
      <c r="BV120" s="188"/>
      <c r="BW120" s="191"/>
      <c r="BX120" s="188"/>
      <c r="BY120" s="188"/>
      <c r="BZ120" s="191"/>
      <c r="CA120" s="516"/>
      <c r="CB120" s="516"/>
      <c r="CC120" s="498"/>
      <c r="CD120" s="498"/>
      <c r="CE120" s="498"/>
      <c r="CF120" s="498"/>
      <c r="CI120" s="374"/>
      <c r="CK120" s="374"/>
      <c r="CL120" s="374"/>
      <c r="CN120" s="35"/>
      <c r="CO120" s="360"/>
      <c r="CP120" s="277"/>
      <c r="CQ120" s="286"/>
      <c r="CR120" s="360"/>
      <c r="CS120" s="296"/>
      <c r="CT120" s="286"/>
      <c r="CU120" s="360"/>
      <c r="CV120" s="277"/>
      <c r="CW120" s="286"/>
      <c r="CX120" s="360"/>
      <c r="CY120" s="277"/>
      <c r="CZ120" s="286"/>
      <c r="DA120" s="360"/>
      <c r="DB120" s="277"/>
      <c r="DC120" s="286"/>
      <c r="DD120" s="360"/>
      <c r="DE120" s="277"/>
      <c r="DF120" s="286"/>
      <c r="DG120" s="360"/>
      <c r="DH120" s="277"/>
      <c r="DI120" s="286"/>
      <c r="DJ120" s="360"/>
      <c r="DK120" s="277"/>
      <c r="DL120" s="286"/>
      <c r="DN120" s="328" t="e">
        <f t="shared" si="488"/>
        <v>#VALUE!</v>
      </c>
    </row>
    <row r="121" spans="1:118" s="33" customFormat="1" ht="56.1" customHeight="1">
      <c r="A121" s="418" t="s">
        <v>479</v>
      </c>
      <c r="B121" s="482" t="s">
        <v>387</v>
      </c>
      <c r="C121" s="482"/>
      <c r="D121" s="482"/>
      <c r="E121" s="482"/>
      <c r="F121" s="482"/>
      <c r="G121" s="482"/>
      <c r="H121" s="482"/>
      <c r="I121" s="482"/>
      <c r="J121" s="482"/>
      <c r="K121" s="482"/>
      <c r="L121" s="482"/>
      <c r="M121" s="482"/>
      <c r="N121" s="482"/>
      <c r="O121" s="482"/>
      <c r="P121" s="482"/>
      <c r="Q121" s="482"/>
      <c r="R121" s="482"/>
      <c r="S121" s="482"/>
      <c r="T121" s="477"/>
      <c r="U121" s="477"/>
      <c r="V121" s="188"/>
      <c r="W121" s="188"/>
      <c r="X121" s="188"/>
      <c r="Y121" s="188"/>
      <c r="Z121" s="188"/>
      <c r="AA121" s="188"/>
      <c r="AB121" s="188"/>
      <c r="AC121" s="126"/>
      <c r="AD121" s="188"/>
      <c r="AE121" s="188"/>
      <c r="AF121" s="188"/>
      <c r="AG121" s="188"/>
      <c r="AH121" s="188"/>
      <c r="AI121" s="188"/>
      <c r="AJ121" s="188"/>
      <c r="AK121" s="188"/>
      <c r="AL121" s="591"/>
      <c r="AM121" s="533"/>
      <c r="AN121" s="477" t="s">
        <v>388</v>
      </c>
      <c r="AO121" s="477"/>
      <c r="AP121" s="477" t="s">
        <v>388</v>
      </c>
      <c r="AQ121" s="477"/>
      <c r="AR121" s="477" t="s">
        <v>178</v>
      </c>
      <c r="AS121" s="477"/>
      <c r="AT121" s="491"/>
      <c r="AU121" s="492"/>
      <c r="AV121" s="477" t="s">
        <v>277</v>
      </c>
      <c r="AW121" s="477"/>
      <c r="AX121" s="491"/>
      <c r="AY121" s="492"/>
      <c r="AZ121" s="194"/>
      <c r="BA121" s="194"/>
      <c r="BB121" s="194"/>
      <c r="BC121" s="188" t="s">
        <v>171</v>
      </c>
      <c r="BD121" s="188" t="s">
        <v>171</v>
      </c>
      <c r="BE121" s="203"/>
      <c r="BF121" s="188" t="s">
        <v>171</v>
      </c>
      <c r="BG121" s="188" t="s">
        <v>171</v>
      </c>
      <c r="BH121" s="203"/>
      <c r="BI121" s="188" t="s">
        <v>171</v>
      </c>
      <c r="BJ121" s="188" t="s">
        <v>171</v>
      </c>
      <c r="BK121" s="203"/>
      <c r="BL121" s="188" t="s">
        <v>171</v>
      </c>
      <c r="BM121" s="188" t="s">
        <v>171</v>
      </c>
      <c r="BN121" s="203"/>
      <c r="BO121" s="188" t="s">
        <v>171</v>
      </c>
      <c r="BP121" s="188" t="s">
        <v>171</v>
      </c>
      <c r="BQ121" s="203"/>
      <c r="BR121" s="188" t="s">
        <v>171</v>
      </c>
      <c r="BS121" s="188" t="s">
        <v>171</v>
      </c>
      <c r="BT121" s="203"/>
      <c r="BU121" s="188" t="s">
        <v>171</v>
      </c>
      <c r="BV121" s="188" t="s">
        <v>171</v>
      </c>
      <c r="BW121" s="203"/>
      <c r="BX121" s="188" t="s">
        <v>171</v>
      </c>
      <c r="BY121" s="188" t="s">
        <v>171</v>
      </c>
      <c r="BZ121" s="203"/>
      <c r="CA121" s="493"/>
      <c r="CB121" s="493"/>
      <c r="CC121" s="500" t="s">
        <v>401</v>
      </c>
      <c r="CD121" s="500"/>
      <c r="CE121" s="500"/>
      <c r="CF121" s="500"/>
      <c r="CI121" s="374" t="e">
        <f t="shared" si="608"/>
        <v>#VALUE!</v>
      </c>
      <c r="CJ121" s="33" t="e">
        <f t="shared" si="525"/>
        <v>#VALUE!</v>
      </c>
      <c r="CK121" s="374" t="e">
        <f t="shared" ref="CK121" si="610">BD121+BG121+BJ121+BM121+BP121+BS121+BV121+BY121</f>
        <v>#VALUE!</v>
      </c>
      <c r="CL121" s="374" t="e">
        <f t="shared" si="526"/>
        <v>#VALUE!</v>
      </c>
      <c r="CM121" s="33" t="e">
        <f t="shared" si="584"/>
        <v>#VALUE!</v>
      </c>
      <c r="CN121" s="35" t="e">
        <f t="shared" si="585"/>
        <v>#VALUE!</v>
      </c>
      <c r="CO121" s="360" t="e">
        <f t="shared" si="527"/>
        <v>#VALUE!</v>
      </c>
      <c r="CP121" s="277"/>
      <c r="CQ121" s="286"/>
      <c r="CR121" s="360" t="e">
        <f t="shared" si="588"/>
        <v>#VALUE!</v>
      </c>
      <c r="CS121" s="296"/>
      <c r="CT121" s="286"/>
      <c r="CU121" s="360" t="e">
        <f t="shared" si="591"/>
        <v>#VALUE!</v>
      </c>
      <c r="CV121" s="277"/>
      <c r="CW121" s="286"/>
      <c r="CX121" s="360" t="e">
        <f t="shared" si="594"/>
        <v>#VALUE!</v>
      </c>
      <c r="CY121" s="277"/>
      <c r="CZ121" s="286"/>
      <c r="DA121" s="360" t="e">
        <f t="shared" si="528"/>
        <v>#VALUE!</v>
      </c>
      <c r="DB121" s="277"/>
      <c r="DC121" s="286"/>
      <c r="DD121" s="360" t="e">
        <f t="shared" si="599"/>
        <v>#VALUE!</v>
      </c>
      <c r="DE121" s="277"/>
      <c r="DF121" s="286"/>
      <c r="DG121" s="360" t="e">
        <f t="shared" si="602"/>
        <v>#VALUE!</v>
      </c>
      <c r="DH121" s="277"/>
      <c r="DI121" s="286"/>
      <c r="DJ121" s="360" t="e">
        <f t="shared" si="605"/>
        <v>#VALUE!</v>
      </c>
      <c r="DK121" s="277"/>
      <c r="DL121" s="286"/>
      <c r="DN121" s="328" t="e">
        <f t="shared" si="488"/>
        <v>#VALUE!</v>
      </c>
    </row>
    <row r="122" spans="1:118" s="405" customFormat="1" ht="58.5" customHeight="1">
      <c r="A122" s="106"/>
      <c r="B122" s="394"/>
      <c r="C122" s="394"/>
      <c r="D122" s="394"/>
      <c r="E122" s="394"/>
      <c r="F122" s="394"/>
      <c r="G122" s="394"/>
      <c r="H122" s="394"/>
      <c r="I122" s="394"/>
      <c r="J122" s="394"/>
      <c r="K122" s="394"/>
      <c r="L122" s="394"/>
      <c r="M122" s="394"/>
      <c r="N122" s="394"/>
      <c r="O122" s="394"/>
      <c r="P122" s="394"/>
      <c r="Q122" s="394"/>
      <c r="R122" s="394"/>
      <c r="S122" s="394"/>
      <c r="T122" s="392"/>
      <c r="U122" s="392"/>
      <c r="V122" s="392"/>
      <c r="W122" s="392"/>
      <c r="X122" s="392"/>
      <c r="Y122" s="392"/>
      <c r="Z122" s="392"/>
      <c r="AA122" s="392"/>
      <c r="AB122" s="392"/>
      <c r="AC122" s="392"/>
      <c r="AD122" s="392"/>
      <c r="AE122" s="392"/>
      <c r="AF122" s="392"/>
      <c r="AG122" s="392"/>
      <c r="AH122" s="392"/>
      <c r="AI122" s="392"/>
      <c r="AJ122" s="392"/>
      <c r="AK122" s="392"/>
      <c r="AL122" s="392"/>
      <c r="AM122" s="392"/>
      <c r="AN122" s="600">
        <f>(146+22-21)*54</f>
        <v>7938</v>
      </c>
      <c r="AO122" s="600"/>
      <c r="AP122" s="514">
        <f>AN122-AN124</f>
        <v>902</v>
      </c>
      <c r="AQ122" s="514"/>
      <c r="AR122" s="392"/>
      <c r="AS122" s="392"/>
      <c r="AT122" s="392"/>
      <c r="AU122" s="392"/>
      <c r="AV122" s="392"/>
      <c r="AW122" s="392"/>
      <c r="AX122" s="392"/>
      <c r="AY122" s="392"/>
      <c r="AZ122" s="392"/>
      <c r="BA122" s="392"/>
      <c r="BB122" s="392"/>
      <c r="BC122" s="430">
        <f>(22-3+3)*54</f>
        <v>1188</v>
      </c>
      <c r="BD122" s="430">
        <f>BC122-BC124</f>
        <v>296</v>
      </c>
      <c r="BE122" s="38"/>
      <c r="BF122" s="430">
        <f>(20-3+3)*54</f>
        <v>1080</v>
      </c>
      <c r="BG122" s="430">
        <f>BF122-BF124</f>
        <v>136</v>
      </c>
      <c r="BH122" s="38"/>
      <c r="BI122" s="430">
        <f>(18+3-5)*54</f>
        <v>864</v>
      </c>
      <c r="BJ122" s="430">
        <f>BI122-BI124</f>
        <v>-74</v>
      </c>
      <c r="BK122" s="38"/>
      <c r="BL122" s="430">
        <f>(21+3-4)*54</f>
        <v>1080</v>
      </c>
      <c r="BM122" s="430">
        <f>BL122-BL124</f>
        <v>36</v>
      </c>
      <c r="BN122" s="38"/>
      <c r="BO122" s="430">
        <f>(18+3-3)*54</f>
        <v>972</v>
      </c>
      <c r="BP122" s="430">
        <f>BO122-BO124</f>
        <v>130</v>
      </c>
      <c r="BQ122" s="38"/>
      <c r="BR122" s="430">
        <f>(20+3-3)*54</f>
        <v>1080</v>
      </c>
      <c r="BS122" s="430">
        <f>BR122-BR124</f>
        <v>218</v>
      </c>
      <c r="BT122" s="38"/>
      <c r="BU122" s="430">
        <f>(14+2)*54</f>
        <v>864</v>
      </c>
      <c r="BV122" s="430">
        <f>BU122-BU124</f>
        <v>112</v>
      </c>
      <c r="BW122" s="38"/>
      <c r="BX122" s="430">
        <f>(13+2)*54</f>
        <v>810</v>
      </c>
      <c r="BY122" s="430">
        <f>BX122-BX124</f>
        <v>48</v>
      </c>
      <c r="BZ122" s="37"/>
      <c r="CA122" s="37"/>
      <c r="CB122" s="37"/>
      <c r="CC122" s="403"/>
      <c r="CD122" s="403"/>
      <c r="CE122" s="393"/>
      <c r="CF122" s="404"/>
      <c r="CI122" s="406"/>
      <c r="CK122" s="406"/>
      <c r="CL122" s="406"/>
      <c r="CN122" s="407"/>
      <c r="CO122" s="408"/>
      <c r="CP122" s="409"/>
      <c r="CQ122" s="409"/>
      <c r="CR122" s="408"/>
      <c r="CS122" s="410"/>
      <c r="CT122" s="409"/>
      <c r="CU122" s="408"/>
      <c r="CV122" s="409"/>
      <c r="CW122" s="409"/>
      <c r="CX122" s="408"/>
      <c r="CY122" s="409"/>
      <c r="CZ122" s="409"/>
      <c r="DA122" s="408"/>
      <c r="DB122" s="409"/>
      <c r="DC122" s="409"/>
      <c r="DD122" s="408"/>
      <c r="DE122" s="409"/>
      <c r="DF122" s="409"/>
      <c r="DG122" s="408"/>
      <c r="DH122" s="409"/>
      <c r="DI122" s="409"/>
      <c r="DJ122" s="408"/>
      <c r="DK122" s="409"/>
      <c r="DL122" s="409"/>
      <c r="DN122" s="411"/>
    </row>
    <row r="123" spans="1:118" s="405" customFormat="1" ht="80.099999999999994" customHeight="1">
      <c r="A123" s="106"/>
      <c r="B123" s="394"/>
      <c r="C123" s="394"/>
      <c r="D123" s="394"/>
      <c r="E123" s="394"/>
      <c r="F123" s="394"/>
      <c r="G123" s="394"/>
      <c r="H123" s="394"/>
      <c r="I123" s="394"/>
      <c r="J123" s="394"/>
      <c r="K123" s="394"/>
      <c r="L123" s="394"/>
      <c r="M123" s="394"/>
      <c r="N123" s="394"/>
      <c r="O123" s="394"/>
      <c r="P123" s="394"/>
      <c r="Q123" s="394"/>
      <c r="R123" s="394"/>
      <c r="S123" s="394"/>
      <c r="T123" s="392"/>
      <c r="U123" s="392"/>
      <c r="V123" s="392"/>
      <c r="W123" s="392"/>
      <c r="X123" s="392"/>
      <c r="Y123" s="392"/>
      <c r="Z123" s="392"/>
      <c r="AA123" s="392"/>
      <c r="AB123" s="392"/>
      <c r="AC123" s="392"/>
      <c r="AD123" s="392"/>
      <c r="AE123" s="392"/>
      <c r="AF123" s="392"/>
      <c r="AG123" s="392"/>
      <c r="AH123" s="392"/>
      <c r="AI123" s="392"/>
      <c r="AJ123" s="392"/>
      <c r="AK123" s="392"/>
      <c r="AL123" s="392"/>
      <c r="AM123" s="392"/>
      <c r="AN123" s="392"/>
      <c r="AO123" s="392"/>
      <c r="AP123" s="392"/>
      <c r="AQ123" s="392"/>
      <c r="AR123" s="392"/>
      <c r="AS123" s="392"/>
      <c r="AT123" s="392"/>
      <c r="AU123" s="392"/>
      <c r="AV123" s="392"/>
      <c r="AW123" s="392"/>
      <c r="AX123" s="392"/>
      <c r="AY123" s="392"/>
      <c r="AZ123" s="392"/>
      <c r="BA123" s="392"/>
      <c r="BB123" s="448" t="e">
        <f>BB124</f>
        <v>#REF!</v>
      </c>
      <c r="BC123" s="449">
        <f>BE123+BH123</f>
        <v>60</v>
      </c>
      <c r="BD123" s="392"/>
      <c r="BE123" s="448">
        <f>BE124+AM133</f>
        <v>30</v>
      </c>
      <c r="BF123" s="449"/>
      <c r="BG123" s="392"/>
      <c r="BH123" s="448">
        <f>BH124+AM134+BI133</f>
        <v>30</v>
      </c>
      <c r="BI123" s="449">
        <f>BK123+BN123</f>
        <v>60</v>
      </c>
      <c r="BJ123" s="392"/>
      <c r="BK123" s="448">
        <f>BK124+AM137+AM142</f>
        <v>30</v>
      </c>
      <c r="BL123" s="392"/>
      <c r="BM123" s="392"/>
      <c r="BN123" s="448">
        <f>BN124+AM138+BI134</f>
        <v>30</v>
      </c>
      <c r="BO123" s="449">
        <f>BQ123+BT123</f>
        <v>60</v>
      </c>
      <c r="BP123" s="392"/>
      <c r="BQ123" s="448">
        <f>BQ124+AM139</f>
        <v>30</v>
      </c>
      <c r="BR123" s="392"/>
      <c r="BS123" s="392"/>
      <c r="BT123" s="448">
        <f>BT124+AM140+BI138</f>
        <v>30</v>
      </c>
      <c r="BU123" s="449">
        <f>BW123+BZ123</f>
        <v>60</v>
      </c>
      <c r="BV123" s="392"/>
      <c r="BW123" s="448">
        <f>BW124+BI139</f>
        <v>30</v>
      </c>
      <c r="BX123" s="392"/>
      <c r="BY123" s="448"/>
      <c r="BZ123" s="448">
        <f>BZ124+BI140+CC134</f>
        <v>30</v>
      </c>
      <c r="CA123" s="598">
        <f>BE123+BH123+BK123+BN123+BQ123+BT123+BW123+BZ123</f>
        <v>240</v>
      </c>
      <c r="CB123" s="598"/>
      <c r="CC123" s="450"/>
      <c r="CD123" s="450">
        <f>BE124+BH124+BK124+BN124+BQ124+BT124+BW124+BZ124+BI133+BI134+BI138+BI139+BI140+AM133+AM134+AM137+AM138+AM139+AM140+AM142</f>
        <v>240</v>
      </c>
      <c r="CE123" s="451"/>
      <c r="CF123" s="452"/>
      <c r="CI123" s="406"/>
      <c r="CK123" s="406"/>
      <c r="CL123" s="406"/>
      <c r="CN123" s="407"/>
      <c r="CO123" s="408"/>
      <c r="CP123" s="409"/>
      <c r="CQ123" s="409"/>
      <c r="CR123" s="408"/>
      <c r="CS123" s="410"/>
      <c r="CT123" s="409"/>
      <c r="CU123" s="408"/>
      <c r="CV123" s="409"/>
      <c r="CW123" s="409"/>
      <c r="CX123" s="408"/>
      <c r="CY123" s="409"/>
      <c r="CZ123" s="409"/>
      <c r="DA123" s="408"/>
      <c r="DB123" s="409"/>
      <c r="DC123" s="409"/>
      <c r="DD123" s="408"/>
      <c r="DE123" s="409"/>
      <c r="DF123" s="409"/>
      <c r="DG123" s="408"/>
      <c r="DH123" s="409"/>
      <c r="DI123" s="409"/>
      <c r="DJ123" s="408"/>
      <c r="DK123" s="409"/>
      <c r="DL123" s="409"/>
      <c r="DN123" s="411"/>
    </row>
    <row r="124" spans="1:118" s="93" customFormat="1" ht="57.95" customHeight="1">
      <c r="A124" s="589" t="s">
        <v>136</v>
      </c>
      <c r="B124" s="589"/>
      <c r="C124" s="589"/>
      <c r="D124" s="589"/>
      <c r="E124" s="589"/>
      <c r="F124" s="589"/>
      <c r="G124" s="589"/>
      <c r="H124" s="589"/>
      <c r="I124" s="589"/>
      <c r="J124" s="589"/>
      <c r="K124" s="589"/>
      <c r="L124" s="589"/>
      <c r="M124" s="589"/>
      <c r="N124" s="589"/>
      <c r="O124" s="589"/>
      <c r="P124" s="589"/>
      <c r="Q124" s="589"/>
      <c r="R124" s="589"/>
      <c r="S124" s="589"/>
      <c r="T124" s="589"/>
      <c r="U124" s="589"/>
      <c r="V124" s="589"/>
      <c r="W124" s="589"/>
      <c r="X124" s="589"/>
      <c r="Y124" s="589"/>
      <c r="Z124" s="589"/>
      <c r="AA124" s="589"/>
      <c r="AB124" s="589"/>
      <c r="AC124" s="589"/>
      <c r="AD124" s="589"/>
      <c r="AE124" s="589"/>
      <c r="AF124" s="589"/>
      <c r="AG124" s="589"/>
      <c r="AH124" s="589"/>
      <c r="AI124" s="589"/>
      <c r="AJ124" s="589"/>
      <c r="AK124" s="589"/>
      <c r="AL124" s="589"/>
      <c r="AM124" s="589"/>
      <c r="AN124" s="513">
        <f>AN36+AN69</f>
        <v>7036</v>
      </c>
      <c r="AO124" s="513"/>
      <c r="AP124" s="513">
        <f>AP36+AP69</f>
        <v>4160</v>
      </c>
      <c r="AQ124" s="513"/>
      <c r="AR124" s="513">
        <f>AR36+AR69</f>
        <v>1506</v>
      </c>
      <c r="AS124" s="513"/>
      <c r="AT124" s="513">
        <f>AT36+AT69</f>
        <v>244</v>
      </c>
      <c r="AU124" s="513"/>
      <c r="AV124" s="513">
        <f>AV36+AV69</f>
        <v>2056</v>
      </c>
      <c r="AW124" s="513"/>
      <c r="AX124" s="513">
        <f>AX36+AX69</f>
        <v>354</v>
      </c>
      <c r="AY124" s="513"/>
      <c r="AZ124" s="308" t="e">
        <f>#REF!+AZ68</f>
        <v>#REF!</v>
      </c>
      <c r="BA124" s="308" t="e">
        <f>#REF!+BA68</f>
        <v>#REF!</v>
      </c>
      <c r="BB124" s="214" t="e">
        <f>#REF!+BB68</f>
        <v>#REF!</v>
      </c>
      <c r="BC124" s="308">
        <f t="shared" ref="BC124:CA124" si="611">BC36+BC69</f>
        <v>892</v>
      </c>
      <c r="BD124" s="308">
        <f t="shared" si="611"/>
        <v>548</v>
      </c>
      <c r="BE124" s="309">
        <f t="shared" si="611"/>
        <v>25</v>
      </c>
      <c r="BF124" s="308">
        <f t="shared" si="611"/>
        <v>944</v>
      </c>
      <c r="BG124" s="308">
        <f t="shared" si="611"/>
        <v>592</v>
      </c>
      <c r="BH124" s="309">
        <f t="shared" si="611"/>
        <v>25</v>
      </c>
      <c r="BI124" s="308">
        <f t="shared" si="611"/>
        <v>938</v>
      </c>
      <c r="BJ124" s="308">
        <f t="shared" si="611"/>
        <v>610</v>
      </c>
      <c r="BK124" s="309">
        <f t="shared" si="611"/>
        <v>22</v>
      </c>
      <c r="BL124" s="308">
        <f t="shared" si="611"/>
        <v>1044</v>
      </c>
      <c r="BM124" s="308">
        <f t="shared" si="611"/>
        <v>586</v>
      </c>
      <c r="BN124" s="309">
        <f t="shared" si="611"/>
        <v>22</v>
      </c>
      <c r="BO124" s="308">
        <f t="shared" si="611"/>
        <v>842</v>
      </c>
      <c r="BP124" s="308">
        <f t="shared" si="611"/>
        <v>484</v>
      </c>
      <c r="BQ124" s="309">
        <f t="shared" si="611"/>
        <v>25</v>
      </c>
      <c r="BR124" s="308">
        <f t="shared" si="611"/>
        <v>862</v>
      </c>
      <c r="BS124" s="308">
        <f t="shared" si="611"/>
        <v>566</v>
      </c>
      <c r="BT124" s="309">
        <f t="shared" si="611"/>
        <v>22</v>
      </c>
      <c r="BU124" s="308">
        <f t="shared" si="611"/>
        <v>752</v>
      </c>
      <c r="BV124" s="308">
        <f t="shared" si="611"/>
        <v>402</v>
      </c>
      <c r="BW124" s="309">
        <f t="shared" si="611"/>
        <v>24</v>
      </c>
      <c r="BX124" s="308">
        <f t="shared" si="611"/>
        <v>762</v>
      </c>
      <c r="BY124" s="308">
        <f t="shared" si="611"/>
        <v>372</v>
      </c>
      <c r="BZ124" s="309">
        <f t="shared" si="611"/>
        <v>24</v>
      </c>
      <c r="CA124" s="595">
        <f t="shared" si="611"/>
        <v>189</v>
      </c>
      <c r="CB124" s="595"/>
      <c r="CC124" s="531"/>
      <c r="CD124" s="531"/>
      <c r="CE124" s="531"/>
      <c r="CF124" s="531"/>
      <c r="CI124" s="378">
        <f>BC124+BF124+BI124+BL124+BO124+BR124+BU124+BX124</f>
        <v>7036</v>
      </c>
      <c r="CJ124" s="26" t="str">
        <f>IF(AN124=CI124,"ОК","Ошибка")</f>
        <v>ОК</v>
      </c>
      <c r="CK124" s="389">
        <f>BD124+BG124+BJ124+BM124+BP124+BS124+BV124+BY124</f>
        <v>4160</v>
      </c>
      <c r="CL124" s="389">
        <f>AR124+AT124+AV124+AX124</f>
        <v>4160</v>
      </c>
      <c r="CM124" s="26" t="str">
        <f t="shared" ref="CM124:CM129" si="612">IF(CK124=CL124,"ОК","Ошибка")</f>
        <v>ОК</v>
      </c>
      <c r="CN124" s="27" t="e">
        <f t="shared" ref="CN124:CN129" si="613">AQ124/AS124</f>
        <v>#DIV/0!</v>
      </c>
      <c r="CO124" s="364">
        <f t="shared" ref="CO124:CO129" si="614">BC124/BD124</f>
        <v>1.6277372262773722</v>
      </c>
      <c r="CP124" s="310">
        <f t="shared" ref="CP124:CP129" si="615">BE124</f>
        <v>25</v>
      </c>
      <c r="CQ124" s="310">
        <f t="shared" ref="CQ124:CQ129" si="616">BC124/40</f>
        <v>22.3</v>
      </c>
      <c r="CR124" s="364">
        <f t="shared" ref="CR124:CR129" si="617">BF124/BG124</f>
        <v>1.5945945945945945</v>
      </c>
      <c r="CS124" s="311">
        <f t="shared" ref="CS124:CS129" si="618">BH124</f>
        <v>25</v>
      </c>
      <c r="CT124" s="310">
        <f t="shared" ref="CT124:CT129" si="619">BF124/40</f>
        <v>23.6</v>
      </c>
      <c r="CU124" s="364">
        <f t="shared" ref="CU124:CU129" si="620">BI124/BJ124</f>
        <v>1.5377049180327869</v>
      </c>
      <c r="CV124" s="310">
        <f t="shared" ref="CV124:CV129" si="621">BK124</f>
        <v>22</v>
      </c>
      <c r="CW124" s="310">
        <f t="shared" ref="CW124:CW129" si="622">BI124/40</f>
        <v>23.45</v>
      </c>
      <c r="CX124" s="364">
        <f t="shared" ref="CX124:CX129" si="623">BL124/BM124</f>
        <v>1.7815699658703072</v>
      </c>
      <c r="CY124" s="310">
        <f t="shared" ref="CY124:CY129" si="624">BN124</f>
        <v>22</v>
      </c>
      <c r="CZ124" s="310">
        <f t="shared" ref="CZ124:CZ129" si="625">BL124/40</f>
        <v>26.1</v>
      </c>
      <c r="DA124" s="364">
        <f t="shared" ref="DA124:DA129" si="626">BO124/BP124</f>
        <v>1.7396694214876034</v>
      </c>
      <c r="DB124" s="310">
        <f t="shared" ref="DB124:DB129" si="627">BQ124</f>
        <v>25</v>
      </c>
      <c r="DC124" s="310">
        <f t="shared" ref="DC124:DC129" si="628">BO124/40</f>
        <v>21.05</v>
      </c>
      <c r="DD124" s="364">
        <f t="shared" ref="DD124:DD129" si="629">BR124/BS124</f>
        <v>1.5229681978798586</v>
      </c>
      <c r="DE124" s="310">
        <f t="shared" ref="DE124:DE129" si="630">BT124</f>
        <v>22</v>
      </c>
      <c r="DF124" s="310">
        <f t="shared" ref="DF124:DF129" si="631">BR124/40</f>
        <v>21.55</v>
      </c>
      <c r="DG124" s="364">
        <f t="shared" ref="DG124:DG129" si="632">BU124/BV124</f>
        <v>1.8706467661691542</v>
      </c>
      <c r="DH124" s="310">
        <f t="shared" ref="DH124:DH129" si="633">BW124</f>
        <v>24</v>
      </c>
      <c r="DI124" s="310">
        <f t="shared" ref="DI124:DI129" si="634">BU124/40</f>
        <v>18.8</v>
      </c>
      <c r="DJ124" s="364">
        <f t="shared" ref="DJ124:DJ129" si="635">BX124/BY124</f>
        <v>2.0483870967741935</v>
      </c>
      <c r="DK124" s="310">
        <f t="shared" ref="DK124:DK129" si="636">BZ124</f>
        <v>24</v>
      </c>
      <c r="DL124" s="310">
        <f t="shared" ref="DL124:DL129" si="637">BX124/40</f>
        <v>19.05</v>
      </c>
      <c r="DN124" s="325"/>
    </row>
    <row r="125" spans="1:118" s="93" customFormat="1" ht="57.95" customHeight="1">
      <c r="A125" s="482" t="s">
        <v>20</v>
      </c>
      <c r="B125" s="482"/>
      <c r="C125" s="482"/>
      <c r="D125" s="482"/>
      <c r="E125" s="482"/>
      <c r="F125" s="482"/>
      <c r="G125" s="482"/>
      <c r="H125" s="482"/>
      <c r="I125" s="482"/>
      <c r="J125" s="482"/>
      <c r="K125" s="482"/>
      <c r="L125" s="482"/>
      <c r="M125" s="482"/>
      <c r="N125" s="482"/>
      <c r="O125" s="482"/>
      <c r="P125" s="482"/>
      <c r="Q125" s="482"/>
      <c r="R125" s="482"/>
      <c r="S125" s="482"/>
      <c r="T125" s="482"/>
      <c r="U125" s="482"/>
      <c r="V125" s="482"/>
      <c r="W125" s="482"/>
      <c r="X125" s="482"/>
      <c r="Y125" s="482"/>
      <c r="Z125" s="482"/>
      <c r="AA125" s="482"/>
      <c r="AB125" s="482"/>
      <c r="AC125" s="482"/>
      <c r="AD125" s="482"/>
      <c r="AE125" s="482"/>
      <c r="AF125" s="482"/>
      <c r="AG125" s="482"/>
      <c r="AH125" s="482"/>
      <c r="AI125" s="482"/>
      <c r="AJ125" s="482"/>
      <c r="AK125" s="482"/>
      <c r="AL125" s="482"/>
      <c r="AM125" s="482"/>
      <c r="AN125" s="477"/>
      <c r="AO125" s="477"/>
      <c r="AP125" s="477"/>
      <c r="AQ125" s="477"/>
      <c r="AR125" s="477"/>
      <c r="AS125" s="477"/>
      <c r="AT125" s="477"/>
      <c r="AU125" s="477"/>
      <c r="AV125" s="477"/>
      <c r="AW125" s="477"/>
      <c r="AX125" s="477"/>
      <c r="AY125" s="477"/>
      <c r="AZ125" s="494" t="e">
        <f>BA124/4</f>
        <v>#REF!</v>
      </c>
      <c r="BA125" s="494"/>
      <c r="BB125" s="494"/>
      <c r="BC125" s="494">
        <f>BD124/22</f>
        <v>24.90909090909091</v>
      </c>
      <c r="BD125" s="494"/>
      <c r="BE125" s="494"/>
      <c r="BF125" s="494">
        <f>BG124/20</f>
        <v>29.6</v>
      </c>
      <c r="BG125" s="494"/>
      <c r="BH125" s="494"/>
      <c r="BI125" s="494">
        <f>BJ124/18</f>
        <v>33.888888888888886</v>
      </c>
      <c r="BJ125" s="494"/>
      <c r="BK125" s="494"/>
      <c r="BL125" s="494">
        <f>BM124/21</f>
        <v>27.904761904761905</v>
      </c>
      <c r="BM125" s="494"/>
      <c r="BN125" s="494"/>
      <c r="BO125" s="494">
        <f>BP124/18</f>
        <v>26.888888888888889</v>
      </c>
      <c r="BP125" s="494"/>
      <c r="BQ125" s="494"/>
      <c r="BR125" s="494">
        <f>BS124/20</f>
        <v>28.3</v>
      </c>
      <c r="BS125" s="494"/>
      <c r="BT125" s="494"/>
      <c r="BU125" s="494">
        <f>BV124/14</f>
        <v>28.714285714285715</v>
      </c>
      <c r="BV125" s="494"/>
      <c r="BW125" s="494"/>
      <c r="BX125" s="494">
        <f>BY124/13</f>
        <v>28.615384615384617</v>
      </c>
      <c r="BY125" s="494"/>
      <c r="BZ125" s="494"/>
      <c r="CA125" s="494"/>
      <c r="CB125" s="512"/>
      <c r="CC125" s="531"/>
      <c r="CD125" s="531"/>
      <c r="CE125" s="531"/>
      <c r="CF125" s="531"/>
      <c r="CI125" s="378"/>
      <c r="CJ125" s="26" t="str">
        <f t="shared" ref="CJ125:CJ129" si="638">IF(AN125=CI125,"ОК","Ошибка")</f>
        <v>ОК</v>
      </c>
      <c r="CK125" s="389">
        <f t="shared" ref="CK125:CK129" si="639">BD125+BG125+BJ125+BM125+BP125+BS125+BV125+BY125</f>
        <v>0</v>
      </c>
      <c r="CL125" s="389">
        <f t="shared" ref="CL125:CL129" si="640">AU125+AW125+AY125+BA125</f>
        <v>0</v>
      </c>
      <c r="CM125" s="26" t="str">
        <f t="shared" si="612"/>
        <v>ОК</v>
      </c>
      <c r="CN125" s="27" t="e">
        <f t="shared" si="613"/>
        <v>#DIV/0!</v>
      </c>
      <c r="CO125" s="364" t="e">
        <f t="shared" si="614"/>
        <v>#DIV/0!</v>
      </c>
      <c r="CP125" s="310">
        <f t="shared" si="615"/>
        <v>0</v>
      </c>
      <c r="CQ125" s="310">
        <f t="shared" si="616"/>
        <v>0.6227272727272728</v>
      </c>
      <c r="CR125" s="364" t="e">
        <f t="shared" si="617"/>
        <v>#DIV/0!</v>
      </c>
      <c r="CS125" s="311">
        <f t="shared" si="618"/>
        <v>0</v>
      </c>
      <c r="CT125" s="310">
        <f t="shared" si="619"/>
        <v>0.74</v>
      </c>
      <c r="CU125" s="364" t="e">
        <f t="shared" si="620"/>
        <v>#DIV/0!</v>
      </c>
      <c r="CV125" s="310">
        <f t="shared" si="621"/>
        <v>0</v>
      </c>
      <c r="CW125" s="310">
        <f t="shared" si="622"/>
        <v>0.8472222222222221</v>
      </c>
      <c r="CX125" s="364" t="e">
        <f t="shared" si="623"/>
        <v>#DIV/0!</v>
      </c>
      <c r="CY125" s="310">
        <f t="shared" si="624"/>
        <v>0</v>
      </c>
      <c r="CZ125" s="310">
        <f t="shared" si="625"/>
        <v>0.69761904761904758</v>
      </c>
      <c r="DA125" s="364" t="e">
        <f t="shared" si="626"/>
        <v>#DIV/0!</v>
      </c>
      <c r="DB125" s="310">
        <f t="shared" si="627"/>
        <v>0</v>
      </c>
      <c r="DC125" s="310">
        <f t="shared" si="628"/>
        <v>0.67222222222222228</v>
      </c>
      <c r="DD125" s="364" t="e">
        <f t="shared" si="629"/>
        <v>#DIV/0!</v>
      </c>
      <c r="DE125" s="310">
        <f t="shared" si="630"/>
        <v>0</v>
      </c>
      <c r="DF125" s="310">
        <f t="shared" si="631"/>
        <v>0.70750000000000002</v>
      </c>
      <c r="DG125" s="364" t="e">
        <f t="shared" si="632"/>
        <v>#DIV/0!</v>
      </c>
      <c r="DH125" s="310">
        <f t="shared" si="633"/>
        <v>0</v>
      </c>
      <c r="DI125" s="310">
        <f t="shared" si="634"/>
        <v>0.71785714285714286</v>
      </c>
      <c r="DJ125" s="364" t="e">
        <f t="shared" si="635"/>
        <v>#DIV/0!</v>
      </c>
      <c r="DK125" s="310">
        <f t="shared" si="636"/>
        <v>0</v>
      </c>
      <c r="DL125" s="310">
        <f t="shared" si="637"/>
        <v>0.7153846153846154</v>
      </c>
      <c r="DN125" s="325"/>
    </row>
    <row r="126" spans="1:118" s="93" customFormat="1" ht="57.95" customHeight="1">
      <c r="A126" s="488" t="s">
        <v>21</v>
      </c>
      <c r="B126" s="489"/>
      <c r="C126" s="489"/>
      <c r="D126" s="489"/>
      <c r="E126" s="489"/>
      <c r="F126" s="489"/>
      <c r="G126" s="489"/>
      <c r="H126" s="489"/>
      <c r="I126" s="489"/>
      <c r="J126" s="489"/>
      <c r="K126" s="489"/>
      <c r="L126" s="489"/>
      <c r="M126" s="489"/>
      <c r="N126" s="489"/>
      <c r="O126" s="489"/>
      <c r="P126" s="489"/>
      <c r="Q126" s="489"/>
      <c r="R126" s="489"/>
      <c r="S126" s="489"/>
      <c r="T126" s="489"/>
      <c r="U126" s="489"/>
      <c r="V126" s="489"/>
      <c r="W126" s="489"/>
      <c r="X126" s="489"/>
      <c r="Y126" s="489"/>
      <c r="Z126" s="489"/>
      <c r="AA126" s="489"/>
      <c r="AB126" s="489"/>
      <c r="AC126" s="489"/>
      <c r="AD126" s="489"/>
      <c r="AE126" s="489"/>
      <c r="AF126" s="489"/>
      <c r="AG126" s="489"/>
      <c r="AH126" s="489"/>
      <c r="AI126" s="489"/>
      <c r="AJ126" s="489"/>
      <c r="AK126" s="489"/>
      <c r="AL126" s="489"/>
      <c r="AM126" s="490"/>
      <c r="AN126" s="477">
        <f>SUM(BC126:BZ126)</f>
        <v>5</v>
      </c>
      <c r="AO126" s="477"/>
      <c r="AP126" s="477"/>
      <c r="AQ126" s="477"/>
      <c r="AR126" s="477"/>
      <c r="AS126" s="477"/>
      <c r="AT126" s="477"/>
      <c r="AU126" s="477"/>
      <c r="AV126" s="477"/>
      <c r="AW126" s="477"/>
      <c r="AX126" s="477"/>
      <c r="AY126" s="477"/>
      <c r="AZ126" s="477"/>
      <c r="BA126" s="477"/>
      <c r="BB126" s="477"/>
      <c r="BC126" s="477"/>
      <c r="BD126" s="477"/>
      <c r="BE126" s="477"/>
      <c r="BF126" s="477"/>
      <c r="BG126" s="477"/>
      <c r="BH126" s="477"/>
      <c r="BI126" s="477"/>
      <c r="BJ126" s="477"/>
      <c r="BK126" s="477"/>
      <c r="BL126" s="477">
        <v>1</v>
      </c>
      <c r="BM126" s="477"/>
      <c r="BN126" s="477"/>
      <c r="BO126" s="477"/>
      <c r="BP126" s="477"/>
      <c r="BQ126" s="477"/>
      <c r="BR126" s="477"/>
      <c r="BS126" s="477"/>
      <c r="BT126" s="477"/>
      <c r="BU126" s="477">
        <v>2</v>
      </c>
      <c r="BV126" s="477"/>
      <c r="BW126" s="477"/>
      <c r="BX126" s="477">
        <v>2</v>
      </c>
      <c r="BY126" s="477"/>
      <c r="BZ126" s="477"/>
      <c r="CA126" s="494"/>
      <c r="CB126" s="512"/>
      <c r="CC126" s="477"/>
      <c r="CD126" s="477"/>
      <c r="CE126" s="477"/>
      <c r="CF126" s="477"/>
      <c r="CI126" s="378">
        <f>BX126+BU126+BR126+BO126+BL126+BI126+BF126+BC126</f>
        <v>5</v>
      </c>
      <c r="CJ126" s="26" t="str">
        <f t="shared" si="638"/>
        <v>ОК</v>
      </c>
      <c r="CK126" s="389">
        <f t="shared" si="639"/>
        <v>0</v>
      </c>
      <c r="CL126" s="389">
        <f t="shared" si="640"/>
        <v>0</v>
      </c>
      <c r="CM126" s="26" t="str">
        <f t="shared" si="612"/>
        <v>ОК</v>
      </c>
      <c r="CN126" s="27" t="e">
        <f t="shared" si="613"/>
        <v>#DIV/0!</v>
      </c>
      <c r="CO126" s="364" t="e">
        <f t="shared" si="614"/>
        <v>#DIV/0!</v>
      </c>
      <c r="CP126" s="310">
        <f t="shared" si="615"/>
        <v>0</v>
      </c>
      <c r="CQ126" s="310">
        <f t="shared" si="616"/>
        <v>0</v>
      </c>
      <c r="CR126" s="364" t="e">
        <f t="shared" si="617"/>
        <v>#DIV/0!</v>
      </c>
      <c r="CS126" s="311">
        <f t="shared" si="618"/>
        <v>0</v>
      </c>
      <c r="CT126" s="310">
        <f t="shared" si="619"/>
        <v>0</v>
      </c>
      <c r="CU126" s="364" t="e">
        <f t="shared" si="620"/>
        <v>#DIV/0!</v>
      </c>
      <c r="CV126" s="310">
        <f t="shared" si="621"/>
        <v>0</v>
      </c>
      <c r="CW126" s="310">
        <f t="shared" si="622"/>
        <v>0</v>
      </c>
      <c r="CX126" s="364" t="e">
        <f t="shared" si="623"/>
        <v>#DIV/0!</v>
      </c>
      <c r="CY126" s="310">
        <f t="shared" si="624"/>
        <v>0</v>
      </c>
      <c r="CZ126" s="310">
        <f t="shared" si="625"/>
        <v>2.5000000000000001E-2</v>
      </c>
      <c r="DA126" s="364" t="e">
        <f t="shared" si="626"/>
        <v>#DIV/0!</v>
      </c>
      <c r="DB126" s="310">
        <f t="shared" si="627"/>
        <v>0</v>
      </c>
      <c r="DC126" s="310">
        <f t="shared" si="628"/>
        <v>0</v>
      </c>
      <c r="DD126" s="364" t="e">
        <f t="shared" si="629"/>
        <v>#DIV/0!</v>
      </c>
      <c r="DE126" s="310">
        <f t="shared" si="630"/>
        <v>0</v>
      </c>
      <c r="DF126" s="310">
        <f t="shared" si="631"/>
        <v>0</v>
      </c>
      <c r="DG126" s="364" t="e">
        <f t="shared" si="632"/>
        <v>#DIV/0!</v>
      </c>
      <c r="DH126" s="310">
        <f t="shared" si="633"/>
        <v>0</v>
      </c>
      <c r="DI126" s="310">
        <f t="shared" si="634"/>
        <v>0.05</v>
      </c>
      <c r="DJ126" s="364" t="e">
        <f t="shared" si="635"/>
        <v>#DIV/0!</v>
      </c>
      <c r="DK126" s="310">
        <f t="shared" si="636"/>
        <v>0</v>
      </c>
      <c r="DL126" s="310">
        <f t="shared" si="637"/>
        <v>0.05</v>
      </c>
      <c r="DN126" s="325"/>
    </row>
    <row r="127" spans="1:118" s="93" customFormat="1" ht="57.95" customHeight="1">
      <c r="A127" s="482" t="s">
        <v>2</v>
      </c>
      <c r="B127" s="482"/>
      <c r="C127" s="482"/>
      <c r="D127" s="482"/>
      <c r="E127" s="482"/>
      <c r="F127" s="482"/>
      <c r="G127" s="482"/>
      <c r="H127" s="482"/>
      <c r="I127" s="482"/>
      <c r="J127" s="482"/>
      <c r="K127" s="482"/>
      <c r="L127" s="482"/>
      <c r="M127" s="482"/>
      <c r="N127" s="482"/>
      <c r="O127" s="482"/>
      <c r="P127" s="482"/>
      <c r="Q127" s="482"/>
      <c r="R127" s="482"/>
      <c r="S127" s="482"/>
      <c r="T127" s="482"/>
      <c r="U127" s="482"/>
      <c r="V127" s="482"/>
      <c r="W127" s="482"/>
      <c r="X127" s="482"/>
      <c r="Y127" s="482"/>
      <c r="Z127" s="482"/>
      <c r="AA127" s="482"/>
      <c r="AB127" s="482"/>
      <c r="AC127" s="482"/>
      <c r="AD127" s="482"/>
      <c r="AE127" s="482"/>
      <c r="AF127" s="482"/>
      <c r="AG127" s="482"/>
      <c r="AH127" s="482"/>
      <c r="AI127" s="482"/>
      <c r="AJ127" s="482"/>
      <c r="AK127" s="482"/>
      <c r="AL127" s="482"/>
      <c r="AM127" s="482"/>
      <c r="AN127" s="477">
        <f>SUM(BC127:BZ127)</f>
        <v>1</v>
      </c>
      <c r="AO127" s="477"/>
      <c r="AP127" s="477"/>
      <c r="AQ127" s="477"/>
      <c r="AR127" s="477"/>
      <c r="AS127" s="477"/>
      <c r="AT127" s="477"/>
      <c r="AU127" s="477"/>
      <c r="AV127" s="477"/>
      <c r="AW127" s="477"/>
      <c r="AX127" s="477"/>
      <c r="AY127" s="477"/>
      <c r="AZ127" s="477"/>
      <c r="BA127" s="477"/>
      <c r="BB127" s="477"/>
      <c r="BC127" s="477"/>
      <c r="BD127" s="477"/>
      <c r="BE127" s="477"/>
      <c r="BF127" s="477"/>
      <c r="BG127" s="477"/>
      <c r="BH127" s="477"/>
      <c r="BI127" s="477"/>
      <c r="BJ127" s="477"/>
      <c r="BK127" s="477"/>
      <c r="BL127" s="477">
        <v>1</v>
      </c>
      <c r="BM127" s="477"/>
      <c r="BN127" s="477"/>
      <c r="BO127" s="477"/>
      <c r="BP127" s="477"/>
      <c r="BQ127" s="477"/>
      <c r="BR127" s="477"/>
      <c r="BS127" s="477"/>
      <c r="BT127" s="477"/>
      <c r="BU127" s="477"/>
      <c r="BV127" s="477"/>
      <c r="BW127" s="477"/>
      <c r="BX127" s="477"/>
      <c r="BY127" s="477"/>
      <c r="BZ127" s="477"/>
      <c r="CA127" s="494"/>
      <c r="CB127" s="512"/>
      <c r="CC127" s="477"/>
      <c r="CD127" s="477"/>
      <c r="CE127" s="477"/>
      <c r="CF127" s="477"/>
      <c r="CI127" s="379">
        <f>BX127+BU127+BR127+BO127+BL127+BI127+BF127+BC127</f>
        <v>1</v>
      </c>
      <c r="CJ127" s="26" t="str">
        <f t="shared" si="638"/>
        <v>ОК</v>
      </c>
      <c r="CK127" s="389">
        <f t="shared" si="639"/>
        <v>0</v>
      </c>
      <c r="CL127" s="389">
        <f t="shared" si="640"/>
        <v>0</v>
      </c>
      <c r="CM127" s="26" t="str">
        <f t="shared" si="612"/>
        <v>ОК</v>
      </c>
      <c r="CN127" s="27" t="e">
        <f t="shared" si="613"/>
        <v>#DIV/0!</v>
      </c>
      <c r="CO127" s="364" t="e">
        <f t="shared" si="614"/>
        <v>#DIV/0!</v>
      </c>
      <c r="CP127" s="310">
        <f t="shared" si="615"/>
        <v>0</v>
      </c>
      <c r="CQ127" s="310">
        <f t="shared" si="616"/>
        <v>0</v>
      </c>
      <c r="CR127" s="364" t="e">
        <f t="shared" si="617"/>
        <v>#DIV/0!</v>
      </c>
      <c r="CS127" s="311">
        <f t="shared" si="618"/>
        <v>0</v>
      </c>
      <c r="CT127" s="310">
        <f t="shared" si="619"/>
        <v>0</v>
      </c>
      <c r="CU127" s="364" t="e">
        <f t="shared" si="620"/>
        <v>#DIV/0!</v>
      </c>
      <c r="CV127" s="310">
        <f t="shared" si="621"/>
        <v>0</v>
      </c>
      <c r="CW127" s="310">
        <f t="shared" si="622"/>
        <v>0</v>
      </c>
      <c r="CX127" s="364" t="e">
        <f t="shared" si="623"/>
        <v>#DIV/0!</v>
      </c>
      <c r="CY127" s="310">
        <f t="shared" si="624"/>
        <v>0</v>
      </c>
      <c r="CZ127" s="310">
        <f t="shared" si="625"/>
        <v>2.5000000000000001E-2</v>
      </c>
      <c r="DA127" s="364" t="e">
        <f t="shared" si="626"/>
        <v>#DIV/0!</v>
      </c>
      <c r="DB127" s="310">
        <f t="shared" si="627"/>
        <v>0</v>
      </c>
      <c r="DC127" s="310">
        <f t="shared" si="628"/>
        <v>0</v>
      </c>
      <c r="DD127" s="364" t="e">
        <f t="shared" si="629"/>
        <v>#DIV/0!</v>
      </c>
      <c r="DE127" s="310">
        <f t="shared" si="630"/>
        <v>0</v>
      </c>
      <c r="DF127" s="310">
        <f t="shared" si="631"/>
        <v>0</v>
      </c>
      <c r="DG127" s="364" t="e">
        <f t="shared" si="632"/>
        <v>#DIV/0!</v>
      </c>
      <c r="DH127" s="310">
        <f t="shared" si="633"/>
        <v>0</v>
      </c>
      <c r="DI127" s="310">
        <f t="shared" si="634"/>
        <v>0</v>
      </c>
      <c r="DJ127" s="364" t="e">
        <f t="shared" si="635"/>
        <v>#DIV/0!</v>
      </c>
      <c r="DK127" s="310">
        <f t="shared" si="636"/>
        <v>0</v>
      </c>
      <c r="DL127" s="310">
        <f t="shared" si="637"/>
        <v>0</v>
      </c>
      <c r="DN127" s="325"/>
    </row>
    <row r="128" spans="1:118" s="93" customFormat="1" ht="65.25" customHeight="1">
      <c r="A128" s="488" t="s">
        <v>360</v>
      </c>
      <c r="B128" s="489"/>
      <c r="C128" s="489"/>
      <c r="D128" s="489"/>
      <c r="E128" s="489"/>
      <c r="F128" s="489"/>
      <c r="G128" s="489"/>
      <c r="H128" s="489"/>
      <c r="I128" s="489"/>
      <c r="J128" s="489"/>
      <c r="K128" s="489"/>
      <c r="L128" s="489"/>
      <c r="M128" s="489"/>
      <c r="N128" s="489"/>
      <c r="O128" s="489"/>
      <c r="P128" s="489"/>
      <c r="Q128" s="489"/>
      <c r="R128" s="489"/>
      <c r="S128" s="489"/>
      <c r="T128" s="489"/>
      <c r="U128" s="489"/>
      <c r="V128" s="489"/>
      <c r="W128" s="489"/>
      <c r="X128" s="489"/>
      <c r="Y128" s="489"/>
      <c r="Z128" s="489"/>
      <c r="AA128" s="489"/>
      <c r="AB128" s="489"/>
      <c r="AC128" s="489"/>
      <c r="AD128" s="489"/>
      <c r="AE128" s="489"/>
      <c r="AF128" s="489"/>
      <c r="AG128" s="489"/>
      <c r="AH128" s="489"/>
      <c r="AI128" s="489"/>
      <c r="AJ128" s="489"/>
      <c r="AK128" s="489"/>
      <c r="AL128" s="489"/>
      <c r="AM128" s="490"/>
      <c r="AN128" s="477">
        <f>SUM(V130:AC130)</f>
        <v>33</v>
      </c>
      <c r="AO128" s="477"/>
      <c r="AP128" s="477"/>
      <c r="AQ128" s="477"/>
      <c r="AR128" s="477"/>
      <c r="AS128" s="477"/>
      <c r="AT128" s="477"/>
      <c r="AU128" s="477"/>
      <c r="AV128" s="477"/>
      <c r="AW128" s="477"/>
      <c r="AX128" s="477"/>
      <c r="AY128" s="477"/>
      <c r="AZ128" s="477"/>
      <c r="BA128" s="477"/>
      <c r="BB128" s="477"/>
      <c r="BC128" s="477">
        <f>V130</f>
        <v>5</v>
      </c>
      <c r="BD128" s="477"/>
      <c r="BE128" s="477"/>
      <c r="BF128" s="477">
        <f>W130</f>
        <v>4</v>
      </c>
      <c r="BG128" s="477"/>
      <c r="BH128" s="477"/>
      <c r="BI128" s="477">
        <f>X130</f>
        <v>4</v>
      </c>
      <c r="BJ128" s="477"/>
      <c r="BK128" s="477"/>
      <c r="BL128" s="477">
        <f>Y130</f>
        <v>5</v>
      </c>
      <c r="BM128" s="477"/>
      <c r="BN128" s="477"/>
      <c r="BO128" s="477">
        <f>Z130</f>
        <v>3</v>
      </c>
      <c r="BP128" s="477"/>
      <c r="BQ128" s="477"/>
      <c r="BR128" s="477">
        <f>AA130</f>
        <v>5</v>
      </c>
      <c r="BS128" s="477"/>
      <c r="BT128" s="477"/>
      <c r="BU128" s="477">
        <f>AB130</f>
        <v>3</v>
      </c>
      <c r="BV128" s="477"/>
      <c r="BW128" s="477"/>
      <c r="BX128" s="477">
        <f>AC130</f>
        <v>4</v>
      </c>
      <c r="BY128" s="477"/>
      <c r="BZ128" s="477"/>
      <c r="CA128" s="494"/>
      <c r="CB128" s="512"/>
      <c r="CC128" s="477"/>
      <c r="CD128" s="477"/>
      <c r="CE128" s="477"/>
      <c r="CF128" s="477"/>
      <c r="CI128" s="378">
        <f>BC128+BF128+BI128+BL128+BO128+BR128+BU128+BX128</f>
        <v>33</v>
      </c>
      <c r="CJ128" s="26" t="str">
        <f t="shared" si="638"/>
        <v>ОК</v>
      </c>
      <c r="CK128" s="389">
        <f t="shared" si="639"/>
        <v>0</v>
      </c>
      <c r="CL128" s="389">
        <f t="shared" si="640"/>
        <v>0</v>
      </c>
      <c r="CM128" s="26" t="str">
        <f t="shared" si="612"/>
        <v>ОК</v>
      </c>
      <c r="CN128" s="27" t="e">
        <f t="shared" si="613"/>
        <v>#DIV/0!</v>
      </c>
      <c r="CO128" s="364" t="e">
        <f t="shared" si="614"/>
        <v>#DIV/0!</v>
      </c>
      <c r="CP128" s="310">
        <f t="shared" si="615"/>
        <v>0</v>
      </c>
      <c r="CQ128" s="310">
        <f t="shared" si="616"/>
        <v>0.125</v>
      </c>
      <c r="CR128" s="364" t="e">
        <f t="shared" si="617"/>
        <v>#DIV/0!</v>
      </c>
      <c r="CS128" s="311">
        <f t="shared" si="618"/>
        <v>0</v>
      </c>
      <c r="CT128" s="310">
        <f t="shared" si="619"/>
        <v>0.1</v>
      </c>
      <c r="CU128" s="364" t="e">
        <f t="shared" si="620"/>
        <v>#DIV/0!</v>
      </c>
      <c r="CV128" s="310">
        <f t="shared" si="621"/>
        <v>0</v>
      </c>
      <c r="CW128" s="310">
        <f t="shared" si="622"/>
        <v>0.1</v>
      </c>
      <c r="CX128" s="364" t="e">
        <f t="shared" si="623"/>
        <v>#DIV/0!</v>
      </c>
      <c r="CY128" s="310">
        <f t="shared" si="624"/>
        <v>0</v>
      </c>
      <c r="CZ128" s="310">
        <f t="shared" si="625"/>
        <v>0.125</v>
      </c>
      <c r="DA128" s="364" t="e">
        <f t="shared" si="626"/>
        <v>#DIV/0!</v>
      </c>
      <c r="DB128" s="310">
        <f t="shared" si="627"/>
        <v>0</v>
      </c>
      <c r="DC128" s="310">
        <f t="shared" si="628"/>
        <v>7.4999999999999997E-2</v>
      </c>
      <c r="DD128" s="364" t="e">
        <f t="shared" si="629"/>
        <v>#DIV/0!</v>
      </c>
      <c r="DE128" s="310">
        <f t="shared" si="630"/>
        <v>0</v>
      </c>
      <c r="DF128" s="310">
        <f t="shared" si="631"/>
        <v>0.125</v>
      </c>
      <c r="DG128" s="364" t="e">
        <f t="shared" si="632"/>
        <v>#DIV/0!</v>
      </c>
      <c r="DH128" s="310">
        <f t="shared" si="633"/>
        <v>0</v>
      </c>
      <c r="DI128" s="310">
        <f t="shared" si="634"/>
        <v>7.4999999999999997E-2</v>
      </c>
      <c r="DJ128" s="364" t="e">
        <f t="shared" si="635"/>
        <v>#DIV/0!</v>
      </c>
      <c r="DK128" s="310">
        <f t="shared" si="636"/>
        <v>0</v>
      </c>
      <c r="DL128" s="310">
        <f t="shared" si="637"/>
        <v>0.1</v>
      </c>
      <c r="DN128" s="325"/>
    </row>
    <row r="129" spans="1:118" s="93" customFormat="1" ht="72.75" customHeight="1">
      <c r="A129" s="482" t="s">
        <v>361</v>
      </c>
      <c r="B129" s="482"/>
      <c r="C129" s="482"/>
      <c r="D129" s="482"/>
      <c r="E129" s="482"/>
      <c r="F129" s="482"/>
      <c r="G129" s="482"/>
      <c r="H129" s="482"/>
      <c r="I129" s="482"/>
      <c r="J129" s="482"/>
      <c r="K129" s="482"/>
      <c r="L129" s="482"/>
      <c r="M129" s="482"/>
      <c r="N129" s="482"/>
      <c r="O129" s="482"/>
      <c r="P129" s="482"/>
      <c r="Q129" s="482"/>
      <c r="R129" s="482"/>
      <c r="S129" s="482"/>
      <c r="T129" s="482"/>
      <c r="U129" s="482"/>
      <c r="V129" s="482"/>
      <c r="W129" s="482"/>
      <c r="X129" s="482"/>
      <c r="Y129" s="482"/>
      <c r="Z129" s="482"/>
      <c r="AA129" s="482"/>
      <c r="AB129" s="482"/>
      <c r="AC129" s="482"/>
      <c r="AD129" s="482"/>
      <c r="AE129" s="482"/>
      <c r="AF129" s="482"/>
      <c r="AG129" s="482"/>
      <c r="AH129" s="482"/>
      <c r="AI129" s="482"/>
      <c r="AJ129" s="482"/>
      <c r="AK129" s="482"/>
      <c r="AL129" s="482"/>
      <c r="AM129" s="482"/>
      <c r="AN129" s="477">
        <f>SUM(AD130:AK130)</f>
        <v>55</v>
      </c>
      <c r="AO129" s="477"/>
      <c r="AP129" s="477"/>
      <c r="AQ129" s="477"/>
      <c r="AR129" s="477"/>
      <c r="AS129" s="477"/>
      <c r="AT129" s="477"/>
      <c r="AU129" s="477"/>
      <c r="AV129" s="477"/>
      <c r="AW129" s="477"/>
      <c r="AX129" s="477"/>
      <c r="AY129" s="477"/>
      <c r="AZ129" s="477"/>
      <c r="BA129" s="477"/>
      <c r="BB129" s="477"/>
      <c r="BC129" s="477">
        <f>AD130</f>
        <v>5</v>
      </c>
      <c r="BD129" s="477"/>
      <c r="BE129" s="477"/>
      <c r="BF129" s="477">
        <f>AE130</f>
        <v>8</v>
      </c>
      <c r="BG129" s="477"/>
      <c r="BH129" s="477"/>
      <c r="BI129" s="477">
        <f>AF130</f>
        <v>8</v>
      </c>
      <c r="BJ129" s="477"/>
      <c r="BK129" s="477"/>
      <c r="BL129" s="477">
        <f>AG130</f>
        <v>7</v>
      </c>
      <c r="BM129" s="477"/>
      <c r="BN129" s="477"/>
      <c r="BO129" s="477">
        <f>AH130</f>
        <v>7</v>
      </c>
      <c r="BP129" s="477"/>
      <c r="BQ129" s="477"/>
      <c r="BR129" s="477">
        <f>AI130</f>
        <v>7</v>
      </c>
      <c r="BS129" s="477"/>
      <c r="BT129" s="477"/>
      <c r="BU129" s="477">
        <f>AJ130</f>
        <v>8</v>
      </c>
      <c r="BV129" s="477"/>
      <c r="BW129" s="477"/>
      <c r="BX129" s="477">
        <f>AK130</f>
        <v>5</v>
      </c>
      <c r="BY129" s="477"/>
      <c r="BZ129" s="477"/>
      <c r="CA129" s="494"/>
      <c r="CB129" s="512"/>
      <c r="CC129" s="477"/>
      <c r="CD129" s="477"/>
      <c r="CE129" s="477"/>
      <c r="CF129" s="477"/>
      <c r="CI129" s="378">
        <f>BX129+BU129+BR129+BO129+BL129+BI129+BF129+BC129</f>
        <v>55</v>
      </c>
      <c r="CJ129" s="26" t="str">
        <f t="shared" si="638"/>
        <v>ОК</v>
      </c>
      <c r="CK129" s="389">
        <f t="shared" si="639"/>
        <v>0</v>
      </c>
      <c r="CL129" s="389">
        <f t="shared" si="640"/>
        <v>0</v>
      </c>
      <c r="CM129" s="26" t="str">
        <f t="shared" si="612"/>
        <v>ОК</v>
      </c>
      <c r="CN129" s="27" t="e">
        <f t="shared" si="613"/>
        <v>#DIV/0!</v>
      </c>
      <c r="CO129" s="364" t="e">
        <f t="shared" si="614"/>
        <v>#DIV/0!</v>
      </c>
      <c r="CP129" s="310">
        <f t="shared" si="615"/>
        <v>0</v>
      </c>
      <c r="CQ129" s="310">
        <f t="shared" si="616"/>
        <v>0.125</v>
      </c>
      <c r="CR129" s="364" t="e">
        <f t="shared" si="617"/>
        <v>#DIV/0!</v>
      </c>
      <c r="CS129" s="311">
        <f t="shared" si="618"/>
        <v>0</v>
      </c>
      <c r="CT129" s="310">
        <f t="shared" si="619"/>
        <v>0.2</v>
      </c>
      <c r="CU129" s="364" t="e">
        <f t="shared" si="620"/>
        <v>#DIV/0!</v>
      </c>
      <c r="CV129" s="310">
        <f t="shared" si="621"/>
        <v>0</v>
      </c>
      <c r="CW129" s="310">
        <f t="shared" si="622"/>
        <v>0.2</v>
      </c>
      <c r="CX129" s="364" t="e">
        <f t="shared" si="623"/>
        <v>#DIV/0!</v>
      </c>
      <c r="CY129" s="310">
        <f t="shared" si="624"/>
        <v>0</v>
      </c>
      <c r="CZ129" s="310">
        <f t="shared" si="625"/>
        <v>0.17499999999999999</v>
      </c>
      <c r="DA129" s="364" t="e">
        <f t="shared" si="626"/>
        <v>#DIV/0!</v>
      </c>
      <c r="DB129" s="310">
        <f t="shared" si="627"/>
        <v>0</v>
      </c>
      <c r="DC129" s="310">
        <f t="shared" si="628"/>
        <v>0.17499999999999999</v>
      </c>
      <c r="DD129" s="364" t="e">
        <f t="shared" si="629"/>
        <v>#DIV/0!</v>
      </c>
      <c r="DE129" s="310">
        <f t="shared" si="630"/>
        <v>0</v>
      </c>
      <c r="DF129" s="310">
        <f t="shared" si="631"/>
        <v>0.17499999999999999</v>
      </c>
      <c r="DG129" s="364" t="e">
        <f t="shared" si="632"/>
        <v>#DIV/0!</v>
      </c>
      <c r="DH129" s="310">
        <f t="shared" si="633"/>
        <v>0</v>
      </c>
      <c r="DI129" s="310">
        <f t="shared" si="634"/>
        <v>0.2</v>
      </c>
      <c r="DJ129" s="364" t="e">
        <f t="shared" si="635"/>
        <v>#DIV/0!</v>
      </c>
      <c r="DK129" s="310">
        <f t="shared" si="636"/>
        <v>0</v>
      </c>
      <c r="DL129" s="310">
        <f t="shared" si="637"/>
        <v>0.125</v>
      </c>
      <c r="DN129" s="325"/>
    </row>
    <row r="130" spans="1:118" s="460" customFormat="1" ht="113.25" customHeight="1">
      <c r="A130" s="453"/>
      <c r="B130" s="453"/>
      <c r="C130" s="453"/>
      <c r="D130" s="453"/>
      <c r="E130" s="453"/>
      <c r="F130" s="453"/>
      <c r="G130" s="453"/>
      <c r="H130" s="453"/>
      <c r="I130" s="453"/>
      <c r="J130" s="453"/>
      <c r="K130" s="453"/>
      <c r="L130" s="453"/>
      <c r="M130" s="453"/>
      <c r="N130" s="454"/>
      <c r="O130" s="454"/>
      <c r="P130" s="454"/>
      <c r="Q130" s="454"/>
      <c r="R130" s="454"/>
      <c r="S130" s="454"/>
      <c r="T130" s="454"/>
      <c r="U130" s="454"/>
      <c r="V130" s="454">
        <f t="shared" ref="V130:AK130" si="641">SUM(V37:V121)</f>
        <v>5</v>
      </c>
      <c r="W130" s="454">
        <f t="shared" si="641"/>
        <v>4</v>
      </c>
      <c r="X130" s="454">
        <f t="shared" si="641"/>
        <v>4</v>
      </c>
      <c r="Y130" s="454">
        <f t="shared" si="641"/>
        <v>5</v>
      </c>
      <c r="Z130" s="454">
        <f t="shared" si="641"/>
        <v>3</v>
      </c>
      <c r="AA130" s="454">
        <f t="shared" si="641"/>
        <v>5</v>
      </c>
      <c r="AB130" s="454">
        <f t="shared" si="641"/>
        <v>3</v>
      </c>
      <c r="AC130" s="454">
        <f t="shared" si="641"/>
        <v>4</v>
      </c>
      <c r="AD130" s="454">
        <f t="shared" si="641"/>
        <v>5</v>
      </c>
      <c r="AE130" s="454">
        <f t="shared" si="641"/>
        <v>8</v>
      </c>
      <c r="AF130" s="454">
        <f t="shared" si="641"/>
        <v>8</v>
      </c>
      <c r="AG130" s="454">
        <f t="shared" si="641"/>
        <v>7</v>
      </c>
      <c r="AH130" s="454">
        <f t="shared" si="641"/>
        <v>7</v>
      </c>
      <c r="AI130" s="454">
        <f t="shared" si="641"/>
        <v>7</v>
      </c>
      <c r="AJ130" s="454">
        <f t="shared" si="641"/>
        <v>8</v>
      </c>
      <c r="AK130" s="454">
        <f t="shared" si="641"/>
        <v>5</v>
      </c>
      <c r="AL130" s="455"/>
      <c r="AM130" s="455"/>
      <c r="AN130" s="453"/>
      <c r="AO130" s="453"/>
      <c r="AP130" s="453"/>
      <c r="AQ130" s="453" t="s">
        <v>283</v>
      </c>
      <c r="AR130" s="453"/>
      <c r="AS130" s="453"/>
      <c r="AT130" s="456"/>
      <c r="AU130" s="456"/>
      <c r="AV130" s="456"/>
      <c r="AW130" s="456"/>
      <c r="AX130" s="456"/>
      <c r="AY130" s="456"/>
      <c r="AZ130" s="456"/>
      <c r="BA130" s="456"/>
      <c r="BB130" s="456"/>
      <c r="BC130" s="456"/>
      <c r="BD130" s="457">
        <f>(BD124+52+28+18)/22</f>
        <v>29.363636363636363</v>
      </c>
      <c r="BE130" s="457"/>
      <c r="BF130" s="458"/>
      <c r="BG130" s="457">
        <f>(BG124+34+52+28+18)/20</f>
        <v>36.200000000000003</v>
      </c>
      <c r="BH130" s="458"/>
      <c r="BI130" s="458"/>
      <c r="BJ130" s="457">
        <f>(BJ124+48+24+18)/18</f>
        <v>38.888888888888886</v>
      </c>
      <c r="BK130" s="457"/>
      <c r="BL130" s="458"/>
      <c r="BM130" s="457">
        <f>(BM124+20+58+22+18)/21</f>
        <v>33.523809523809526</v>
      </c>
      <c r="BN130" s="458"/>
      <c r="BO130" s="458"/>
      <c r="BP130" s="457">
        <f>(BP124+12+36+24+78+18)/18</f>
        <v>36.222222222222221</v>
      </c>
      <c r="BQ130" s="458"/>
      <c r="BR130" s="458"/>
      <c r="BS130" s="457">
        <f>(BS124+18+40+92+18)/20</f>
        <v>36.700000000000003</v>
      </c>
      <c r="BT130" s="458"/>
      <c r="BU130" s="458"/>
      <c r="BV130" s="457">
        <f>(BV124+34+20+28+18)/14</f>
        <v>35.857142857142854</v>
      </c>
      <c r="BW130" s="458"/>
      <c r="BX130" s="458"/>
      <c r="BY130" s="457">
        <f>(BY124+22+26+18)/13</f>
        <v>33.692307692307693</v>
      </c>
      <c r="BZ130" s="458"/>
      <c r="CA130" s="458"/>
      <c r="CB130" s="458"/>
      <c r="CC130" s="459"/>
      <c r="CD130" s="459"/>
      <c r="CE130" s="459"/>
      <c r="CF130" s="459"/>
      <c r="CI130" s="461"/>
      <c r="CJ130" s="460" t="str">
        <f t="shared" ref="CJ130" si="642">IF(AN130=CI130,"ОК","Ошибка")</f>
        <v>ОК</v>
      </c>
      <c r="CK130" s="461"/>
      <c r="CL130" s="461">
        <f t="shared" ref="CL130" si="643">AR130+AT130+AV130+AX130</f>
        <v>0</v>
      </c>
      <c r="CM130" s="460" t="str">
        <f t="shared" ref="CM130" si="644">IF(CK130=CL130,"ОК","Ошибка")</f>
        <v>ОК</v>
      </c>
      <c r="CO130" s="462"/>
      <c r="CP130" s="461"/>
      <c r="CQ130" s="461"/>
      <c r="CR130" s="462"/>
      <c r="CS130" s="463"/>
      <c r="CT130" s="461"/>
      <c r="CU130" s="462"/>
      <c r="CV130" s="461"/>
      <c r="CW130" s="461"/>
      <c r="CX130" s="462"/>
      <c r="CY130" s="461"/>
      <c r="CZ130" s="461"/>
      <c r="DA130" s="462"/>
      <c r="DB130" s="461"/>
      <c r="DC130" s="461"/>
      <c r="DD130" s="462"/>
      <c r="DE130" s="461"/>
      <c r="DF130" s="461"/>
      <c r="DG130" s="462"/>
      <c r="DH130" s="461"/>
      <c r="DI130" s="461"/>
      <c r="DJ130" s="462"/>
      <c r="DK130" s="461"/>
      <c r="DL130" s="461"/>
      <c r="DN130" s="464"/>
    </row>
    <row r="131" spans="1:118" s="93" customFormat="1" ht="60.75" customHeight="1">
      <c r="A131" s="513" t="s">
        <v>53</v>
      </c>
      <c r="B131" s="513"/>
      <c r="C131" s="513"/>
      <c r="D131" s="513"/>
      <c r="E131" s="513"/>
      <c r="F131" s="513"/>
      <c r="G131" s="513"/>
      <c r="H131" s="513"/>
      <c r="I131" s="513"/>
      <c r="J131" s="513"/>
      <c r="K131" s="513"/>
      <c r="L131" s="513"/>
      <c r="M131" s="513"/>
      <c r="N131" s="513"/>
      <c r="O131" s="513"/>
      <c r="P131" s="513"/>
      <c r="Q131" s="513"/>
      <c r="R131" s="513"/>
      <c r="S131" s="513"/>
      <c r="T131" s="513"/>
      <c r="U131" s="513"/>
      <c r="V131" s="513"/>
      <c r="W131" s="513"/>
      <c r="X131" s="513"/>
      <c r="Y131" s="513"/>
      <c r="Z131" s="513"/>
      <c r="AA131" s="513"/>
      <c r="AB131" s="513"/>
      <c r="AC131" s="513"/>
      <c r="AD131" s="513"/>
      <c r="AE131" s="513"/>
      <c r="AF131" s="513"/>
      <c r="AG131" s="513"/>
      <c r="AH131" s="513"/>
      <c r="AI131" s="513"/>
      <c r="AJ131" s="513"/>
      <c r="AK131" s="513"/>
      <c r="AL131" s="513"/>
      <c r="AM131" s="513"/>
      <c r="AN131" s="513"/>
      <c r="AO131" s="513"/>
      <c r="AP131" s="513"/>
      <c r="AQ131" s="513" t="s">
        <v>80</v>
      </c>
      <c r="AR131" s="513"/>
      <c r="AS131" s="513"/>
      <c r="AT131" s="513"/>
      <c r="AU131" s="513"/>
      <c r="AV131" s="513"/>
      <c r="AW131" s="513"/>
      <c r="AX131" s="513"/>
      <c r="AY131" s="513"/>
      <c r="AZ131" s="513"/>
      <c r="BA131" s="513"/>
      <c r="BB131" s="513"/>
      <c r="BC131" s="513"/>
      <c r="BD131" s="513"/>
      <c r="BE131" s="513"/>
      <c r="BF131" s="513"/>
      <c r="BG131" s="513"/>
      <c r="BH131" s="513"/>
      <c r="BI131" s="513"/>
      <c r="BJ131" s="513"/>
      <c r="BK131" s="513"/>
      <c r="BL131" s="504" t="s">
        <v>164</v>
      </c>
      <c r="BM131" s="504"/>
      <c r="BN131" s="504"/>
      <c r="BO131" s="504"/>
      <c r="BP131" s="504"/>
      <c r="BQ131" s="504"/>
      <c r="BR131" s="504"/>
      <c r="BS131" s="504"/>
      <c r="BT131" s="504"/>
      <c r="BU131" s="504"/>
      <c r="BV131" s="504"/>
      <c r="BW131" s="504"/>
      <c r="BX131" s="504"/>
      <c r="BY131" s="504"/>
      <c r="BZ131" s="504"/>
      <c r="CA131" s="504"/>
      <c r="CB131" s="504"/>
      <c r="CC131" s="504"/>
      <c r="CD131" s="504"/>
      <c r="CE131" s="504"/>
      <c r="CF131" s="504"/>
      <c r="CI131" s="94"/>
      <c r="CJ131" s="93" t="str">
        <f t="shared" si="525"/>
        <v>ОК</v>
      </c>
      <c r="CK131" s="94"/>
      <c r="CL131" s="94"/>
      <c r="CO131" s="358"/>
      <c r="CP131" s="221"/>
      <c r="CQ131" s="285"/>
      <c r="CR131" s="358"/>
      <c r="CS131" s="292"/>
      <c r="CT131" s="285"/>
      <c r="CU131" s="358"/>
      <c r="CV131" s="221"/>
      <c r="CW131" s="285"/>
      <c r="CX131" s="358"/>
      <c r="CY131" s="221"/>
      <c r="CZ131" s="285"/>
      <c r="DA131" s="358"/>
      <c r="DB131" s="221"/>
      <c r="DC131" s="285"/>
      <c r="DD131" s="358"/>
      <c r="DE131" s="221"/>
      <c r="DF131" s="285"/>
      <c r="DG131" s="358"/>
      <c r="DH131" s="221"/>
      <c r="DI131" s="285"/>
      <c r="DJ131" s="358"/>
      <c r="DK131" s="221"/>
      <c r="DL131" s="285"/>
      <c r="DN131" s="325"/>
    </row>
    <row r="132" spans="1:118" s="93" customFormat="1" ht="126.75" customHeight="1">
      <c r="A132" s="477" t="s">
        <v>29</v>
      </c>
      <c r="B132" s="477"/>
      <c r="C132" s="477"/>
      <c r="D132" s="477"/>
      <c r="E132" s="477"/>
      <c r="F132" s="477"/>
      <c r="G132" s="477"/>
      <c r="H132" s="477"/>
      <c r="I132" s="477"/>
      <c r="J132" s="477"/>
      <c r="K132" s="477"/>
      <c r="L132" s="477" t="s">
        <v>28</v>
      </c>
      <c r="M132" s="477"/>
      <c r="N132" s="477"/>
      <c r="O132" s="477"/>
      <c r="P132" s="477"/>
      <c r="Q132" s="477"/>
      <c r="R132" s="477"/>
      <c r="S132" s="477" t="s">
        <v>30</v>
      </c>
      <c r="T132" s="477"/>
      <c r="U132" s="477"/>
      <c r="V132" s="477"/>
      <c r="W132" s="477"/>
      <c r="X132" s="477"/>
      <c r="Y132" s="477"/>
      <c r="Z132" s="477"/>
      <c r="AA132" s="477"/>
      <c r="AB132" s="477"/>
      <c r="AC132" s="477"/>
      <c r="AD132" s="477"/>
      <c r="AE132" s="477"/>
      <c r="AF132" s="477"/>
      <c r="AG132" s="477"/>
      <c r="AH132" s="477"/>
      <c r="AI132" s="477"/>
      <c r="AJ132" s="477"/>
      <c r="AK132" s="477"/>
      <c r="AL132" s="477"/>
      <c r="AM132" s="500" t="s">
        <v>81</v>
      </c>
      <c r="AN132" s="500"/>
      <c r="AO132" s="500"/>
      <c r="AP132" s="500"/>
      <c r="AQ132" s="500" t="s">
        <v>29</v>
      </c>
      <c r="AR132" s="500"/>
      <c r="AS132" s="500"/>
      <c r="AT132" s="500"/>
      <c r="AU132" s="500"/>
      <c r="AV132" s="500"/>
      <c r="AW132" s="500"/>
      <c r="AX132" s="500"/>
      <c r="AY132" s="500"/>
      <c r="AZ132" s="500"/>
      <c r="BA132" s="500"/>
      <c r="BB132" s="500"/>
      <c r="BC132" s="500"/>
      <c r="BD132" s="477" t="s">
        <v>28</v>
      </c>
      <c r="BE132" s="477"/>
      <c r="BF132" s="477"/>
      <c r="BG132" s="477" t="s">
        <v>30</v>
      </c>
      <c r="BH132" s="477"/>
      <c r="BI132" s="500" t="s">
        <v>81</v>
      </c>
      <c r="BJ132" s="500"/>
      <c r="BK132" s="500"/>
      <c r="BL132" s="522" t="s">
        <v>284</v>
      </c>
      <c r="BM132" s="585"/>
      <c r="BN132" s="585"/>
      <c r="BO132" s="585"/>
      <c r="BP132" s="585"/>
      <c r="BQ132" s="585"/>
      <c r="BR132" s="585"/>
      <c r="BS132" s="585"/>
      <c r="BT132" s="585"/>
      <c r="BU132" s="585"/>
      <c r="BV132" s="585"/>
      <c r="BW132" s="585"/>
      <c r="BX132" s="585"/>
      <c r="BY132" s="585"/>
      <c r="BZ132" s="585"/>
      <c r="CA132" s="585"/>
      <c r="CB132" s="585"/>
      <c r="CC132" s="585"/>
      <c r="CD132" s="585"/>
      <c r="CE132" s="585"/>
      <c r="CF132" s="523"/>
      <c r="CI132" s="94"/>
      <c r="CK132" s="94"/>
      <c r="CL132" s="94"/>
      <c r="CO132" s="358"/>
      <c r="CP132" s="221"/>
      <c r="CQ132" s="285"/>
      <c r="CR132" s="358"/>
      <c r="CS132" s="292"/>
      <c r="CT132" s="285"/>
      <c r="CU132" s="358"/>
      <c r="CV132" s="221"/>
      <c r="CW132" s="285"/>
      <c r="CX132" s="358"/>
      <c r="CY132" s="221"/>
      <c r="CZ132" s="285"/>
      <c r="DA132" s="358"/>
      <c r="DB132" s="221"/>
      <c r="DC132" s="285"/>
      <c r="DD132" s="358"/>
      <c r="DE132" s="221"/>
      <c r="DF132" s="285"/>
      <c r="DG132" s="358"/>
      <c r="DH132" s="221"/>
      <c r="DI132" s="285"/>
      <c r="DJ132" s="358"/>
      <c r="DK132" s="221"/>
      <c r="DL132" s="285"/>
      <c r="DN132" s="325"/>
    </row>
    <row r="133" spans="1:118" s="93" customFormat="1" ht="140.1" customHeight="1">
      <c r="A133" s="534" t="s">
        <v>306</v>
      </c>
      <c r="B133" s="535"/>
      <c r="C133" s="535"/>
      <c r="D133" s="535"/>
      <c r="E133" s="535"/>
      <c r="F133" s="535"/>
      <c r="G133" s="535"/>
      <c r="H133" s="535"/>
      <c r="I133" s="535"/>
      <c r="J133" s="535"/>
      <c r="K133" s="536"/>
      <c r="L133" s="522">
        <v>1</v>
      </c>
      <c r="M133" s="585"/>
      <c r="N133" s="585"/>
      <c r="O133" s="585"/>
      <c r="P133" s="585"/>
      <c r="Q133" s="585"/>
      <c r="R133" s="523"/>
      <c r="S133" s="522">
        <v>3</v>
      </c>
      <c r="T133" s="585"/>
      <c r="U133" s="585"/>
      <c r="V133" s="585"/>
      <c r="W133" s="585"/>
      <c r="X133" s="585"/>
      <c r="Y133" s="585"/>
      <c r="Z133" s="585"/>
      <c r="AA133" s="585"/>
      <c r="AB133" s="585"/>
      <c r="AC133" s="585"/>
      <c r="AD133" s="585"/>
      <c r="AE133" s="585"/>
      <c r="AF133" s="585"/>
      <c r="AG133" s="585"/>
      <c r="AH133" s="585"/>
      <c r="AI133" s="585"/>
      <c r="AJ133" s="585"/>
      <c r="AK133" s="585"/>
      <c r="AL133" s="523"/>
      <c r="AM133" s="522">
        <v>5</v>
      </c>
      <c r="AN133" s="585"/>
      <c r="AO133" s="585"/>
      <c r="AP133" s="523"/>
      <c r="AQ133" s="586" t="s">
        <v>422</v>
      </c>
      <c r="AR133" s="587"/>
      <c r="AS133" s="587"/>
      <c r="AT133" s="587"/>
      <c r="AU133" s="587"/>
      <c r="AV133" s="587"/>
      <c r="AW133" s="587"/>
      <c r="AX133" s="587"/>
      <c r="AY133" s="587"/>
      <c r="AZ133" s="587"/>
      <c r="BA133" s="587"/>
      <c r="BB133" s="587"/>
      <c r="BC133" s="588"/>
      <c r="BD133" s="566">
        <v>2</v>
      </c>
      <c r="BE133" s="567"/>
      <c r="BF133" s="568"/>
      <c r="BG133" s="522">
        <v>1</v>
      </c>
      <c r="BH133" s="523"/>
      <c r="BI133" s="559">
        <v>2</v>
      </c>
      <c r="BJ133" s="560"/>
      <c r="BK133" s="561"/>
      <c r="BL133" s="506" t="s">
        <v>255</v>
      </c>
      <c r="BM133" s="507"/>
      <c r="BN133" s="507"/>
      <c r="BO133" s="507"/>
      <c r="BP133" s="507"/>
      <c r="BQ133" s="507"/>
      <c r="BR133" s="507"/>
      <c r="BS133" s="507"/>
      <c r="BT133" s="507"/>
      <c r="BU133" s="507"/>
      <c r="BV133" s="507"/>
      <c r="BW133" s="507"/>
      <c r="BX133" s="507"/>
      <c r="BY133" s="507"/>
      <c r="BZ133" s="507"/>
      <c r="CA133" s="507"/>
      <c r="CB133" s="507"/>
      <c r="CC133" s="507"/>
      <c r="CD133" s="507"/>
      <c r="CE133" s="507"/>
      <c r="CF133" s="508"/>
      <c r="CI133" s="94"/>
      <c r="CK133" s="94"/>
      <c r="CL133" s="94"/>
      <c r="CO133" s="358"/>
      <c r="CP133" s="221"/>
      <c r="CQ133" s="285"/>
      <c r="CR133" s="358"/>
      <c r="CS133" s="292"/>
      <c r="CT133" s="285"/>
      <c r="CU133" s="358"/>
      <c r="CV133" s="221"/>
      <c r="CW133" s="285"/>
      <c r="CX133" s="358"/>
      <c r="CY133" s="221"/>
      <c r="CZ133" s="285"/>
      <c r="DA133" s="358"/>
      <c r="DB133" s="221"/>
      <c r="DC133" s="285"/>
      <c r="DD133" s="358"/>
      <c r="DE133" s="221"/>
      <c r="DF133" s="285"/>
      <c r="DG133" s="358"/>
      <c r="DH133" s="221"/>
      <c r="DI133" s="285"/>
      <c r="DJ133" s="358"/>
      <c r="DK133" s="221"/>
      <c r="DL133" s="285"/>
      <c r="DN133" s="325"/>
    </row>
    <row r="134" spans="1:118" s="93" customFormat="1" ht="69.95" customHeight="1">
      <c r="A134" s="537"/>
      <c r="B134" s="538"/>
      <c r="C134" s="538"/>
      <c r="D134" s="538"/>
      <c r="E134" s="538"/>
      <c r="F134" s="538"/>
      <c r="G134" s="538"/>
      <c r="H134" s="538"/>
      <c r="I134" s="538"/>
      <c r="J134" s="538"/>
      <c r="K134" s="539"/>
      <c r="L134" s="566">
        <v>2</v>
      </c>
      <c r="M134" s="567"/>
      <c r="N134" s="567"/>
      <c r="O134" s="567"/>
      <c r="P134" s="567"/>
      <c r="Q134" s="567"/>
      <c r="R134" s="568"/>
      <c r="S134" s="566">
        <v>2</v>
      </c>
      <c r="T134" s="567"/>
      <c r="U134" s="567"/>
      <c r="V134" s="567"/>
      <c r="W134" s="567"/>
      <c r="X134" s="567"/>
      <c r="Y134" s="567"/>
      <c r="Z134" s="567"/>
      <c r="AA134" s="567"/>
      <c r="AB134" s="567"/>
      <c r="AC134" s="567"/>
      <c r="AD134" s="567"/>
      <c r="AE134" s="567"/>
      <c r="AF134" s="567"/>
      <c r="AG134" s="567"/>
      <c r="AH134" s="567"/>
      <c r="AI134" s="567"/>
      <c r="AJ134" s="567"/>
      <c r="AK134" s="567"/>
      <c r="AL134" s="568"/>
      <c r="AM134" s="566">
        <v>3</v>
      </c>
      <c r="AN134" s="567"/>
      <c r="AO134" s="567"/>
      <c r="AP134" s="568"/>
      <c r="AQ134" s="534" t="s">
        <v>350</v>
      </c>
      <c r="AR134" s="535"/>
      <c r="AS134" s="535"/>
      <c r="AT134" s="535"/>
      <c r="AU134" s="535"/>
      <c r="AV134" s="535"/>
      <c r="AW134" s="535"/>
      <c r="AX134" s="535"/>
      <c r="AY134" s="535"/>
      <c r="AZ134" s="535"/>
      <c r="BA134" s="535"/>
      <c r="BB134" s="535"/>
      <c r="BC134" s="536"/>
      <c r="BD134" s="566">
        <v>4</v>
      </c>
      <c r="BE134" s="567"/>
      <c r="BF134" s="568"/>
      <c r="BG134" s="566">
        <v>1</v>
      </c>
      <c r="BH134" s="568"/>
      <c r="BI134" s="566">
        <v>2</v>
      </c>
      <c r="BJ134" s="567"/>
      <c r="BK134" s="568"/>
      <c r="BL134" s="596"/>
      <c r="BM134" s="547"/>
      <c r="BN134" s="547"/>
      <c r="BO134" s="547"/>
      <c r="BP134" s="547"/>
      <c r="BQ134" s="547"/>
      <c r="BR134" s="547"/>
      <c r="BS134" s="547"/>
      <c r="BT134" s="547"/>
      <c r="BU134" s="547"/>
      <c r="BV134" s="547"/>
      <c r="BW134" s="547"/>
      <c r="BX134" s="547"/>
      <c r="BY134" s="547"/>
      <c r="BZ134" s="547"/>
      <c r="CA134" s="547"/>
      <c r="CB134" s="547"/>
      <c r="CC134" s="547"/>
      <c r="CD134" s="547"/>
      <c r="CE134" s="547"/>
      <c r="CF134" s="597"/>
      <c r="CI134" s="94"/>
      <c r="CK134" s="94"/>
      <c r="CL134" s="94"/>
      <c r="CO134" s="358"/>
      <c r="CP134" s="221"/>
      <c r="CQ134" s="285"/>
      <c r="CR134" s="358"/>
      <c r="CS134" s="292"/>
      <c r="CT134" s="285"/>
      <c r="CU134" s="358"/>
      <c r="CV134" s="221"/>
      <c r="CW134" s="285"/>
      <c r="CX134" s="358"/>
      <c r="CY134" s="221"/>
      <c r="CZ134" s="285"/>
      <c r="DA134" s="358"/>
      <c r="DB134" s="221"/>
      <c r="DC134" s="285"/>
      <c r="DD134" s="358"/>
      <c r="DE134" s="221"/>
      <c r="DF134" s="285"/>
      <c r="DG134" s="358"/>
      <c r="DH134" s="221"/>
      <c r="DI134" s="285"/>
      <c r="DJ134" s="358"/>
      <c r="DK134" s="221"/>
      <c r="DL134" s="285"/>
      <c r="DN134" s="325"/>
    </row>
    <row r="135" spans="1:118" s="93" customFormat="1" ht="2.25" customHeight="1">
      <c r="A135" s="534"/>
      <c r="B135" s="535"/>
      <c r="C135" s="535"/>
      <c r="D135" s="535"/>
      <c r="E135" s="535"/>
      <c r="F135" s="535"/>
      <c r="G135" s="535"/>
      <c r="H135" s="535"/>
      <c r="I135" s="535"/>
      <c r="J135" s="535"/>
      <c r="K135" s="536"/>
      <c r="L135" s="569"/>
      <c r="M135" s="540"/>
      <c r="N135" s="540"/>
      <c r="O135" s="540"/>
      <c r="P135" s="540"/>
      <c r="Q135" s="540"/>
      <c r="R135" s="570"/>
      <c r="S135" s="569"/>
      <c r="T135" s="540"/>
      <c r="U135" s="540"/>
      <c r="V135" s="540"/>
      <c r="W135" s="540"/>
      <c r="X135" s="540"/>
      <c r="Y135" s="540"/>
      <c r="Z135" s="540"/>
      <c r="AA135" s="540"/>
      <c r="AB135" s="540"/>
      <c r="AC135" s="540"/>
      <c r="AD135" s="540"/>
      <c r="AE135" s="540"/>
      <c r="AF135" s="540"/>
      <c r="AG135" s="540"/>
      <c r="AH135" s="540"/>
      <c r="AI135" s="540"/>
      <c r="AJ135" s="540"/>
      <c r="AK135" s="540"/>
      <c r="AL135" s="570"/>
      <c r="AM135" s="569"/>
      <c r="AN135" s="540"/>
      <c r="AO135" s="540"/>
      <c r="AP135" s="570"/>
      <c r="AQ135" s="583"/>
      <c r="AR135" s="486"/>
      <c r="AS135" s="486"/>
      <c r="AT135" s="486"/>
      <c r="AU135" s="486"/>
      <c r="AV135" s="486"/>
      <c r="AW135" s="486"/>
      <c r="AX135" s="486"/>
      <c r="AY135" s="486"/>
      <c r="AZ135" s="486"/>
      <c r="BA135" s="486"/>
      <c r="BB135" s="486"/>
      <c r="BC135" s="584"/>
      <c r="BD135" s="569"/>
      <c r="BE135" s="540"/>
      <c r="BF135" s="570"/>
      <c r="BG135" s="569"/>
      <c r="BH135" s="570"/>
      <c r="BI135" s="569"/>
      <c r="BJ135" s="540"/>
      <c r="BK135" s="570"/>
      <c r="BL135" s="596"/>
      <c r="BM135" s="547"/>
      <c r="BN135" s="547"/>
      <c r="BO135" s="547"/>
      <c r="BP135" s="547"/>
      <c r="BQ135" s="547"/>
      <c r="BR135" s="547"/>
      <c r="BS135" s="547"/>
      <c r="BT135" s="547"/>
      <c r="BU135" s="547"/>
      <c r="BV135" s="547"/>
      <c r="BW135" s="547"/>
      <c r="BX135" s="547"/>
      <c r="BY135" s="547"/>
      <c r="BZ135" s="547"/>
      <c r="CA135" s="547"/>
      <c r="CB135" s="547"/>
      <c r="CC135" s="547"/>
      <c r="CD135" s="547"/>
      <c r="CE135" s="547"/>
      <c r="CF135" s="597"/>
      <c r="CI135" s="94"/>
      <c r="CK135" s="94"/>
      <c r="CL135" s="94"/>
      <c r="CO135" s="358"/>
      <c r="CP135" s="221"/>
      <c r="CQ135" s="285"/>
      <c r="CR135" s="358"/>
      <c r="CS135" s="292"/>
      <c r="CT135" s="285"/>
      <c r="CU135" s="358"/>
      <c r="CV135" s="221"/>
      <c r="CW135" s="285"/>
      <c r="CX135" s="358"/>
      <c r="CY135" s="221"/>
      <c r="CZ135" s="285"/>
      <c r="DA135" s="358"/>
      <c r="DB135" s="221"/>
      <c r="DC135" s="285"/>
      <c r="DD135" s="358"/>
      <c r="DE135" s="221"/>
      <c r="DF135" s="285"/>
      <c r="DG135" s="358"/>
      <c r="DH135" s="221"/>
      <c r="DI135" s="285"/>
      <c r="DJ135" s="358"/>
      <c r="DK135" s="221"/>
      <c r="DL135" s="285"/>
      <c r="DN135" s="325"/>
    </row>
    <row r="136" spans="1:118" s="93" customFormat="1" ht="69.95" customHeight="1">
      <c r="A136" s="537"/>
      <c r="B136" s="538"/>
      <c r="C136" s="538"/>
      <c r="D136" s="538"/>
      <c r="E136" s="538"/>
      <c r="F136" s="538"/>
      <c r="G136" s="538"/>
      <c r="H136" s="538"/>
      <c r="I136" s="538"/>
      <c r="J136" s="538"/>
      <c r="K136" s="539"/>
      <c r="L136" s="571"/>
      <c r="M136" s="572"/>
      <c r="N136" s="572"/>
      <c r="O136" s="572"/>
      <c r="P136" s="572"/>
      <c r="Q136" s="572"/>
      <c r="R136" s="573"/>
      <c r="S136" s="571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3"/>
      <c r="AM136" s="571"/>
      <c r="AN136" s="572"/>
      <c r="AO136" s="572"/>
      <c r="AP136" s="573"/>
      <c r="AQ136" s="583"/>
      <c r="AR136" s="486"/>
      <c r="AS136" s="486"/>
      <c r="AT136" s="486"/>
      <c r="AU136" s="486"/>
      <c r="AV136" s="486"/>
      <c r="AW136" s="486"/>
      <c r="AX136" s="486"/>
      <c r="AY136" s="486"/>
      <c r="AZ136" s="486"/>
      <c r="BA136" s="486"/>
      <c r="BB136" s="486"/>
      <c r="BC136" s="584"/>
      <c r="BD136" s="569"/>
      <c r="BE136" s="540"/>
      <c r="BF136" s="570"/>
      <c r="BG136" s="569"/>
      <c r="BH136" s="570"/>
      <c r="BI136" s="569"/>
      <c r="BJ136" s="540"/>
      <c r="BK136" s="570"/>
      <c r="BL136" s="596"/>
      <c r="BM136" s="547"/>
      <c r="BN136" s="547"/>
      <c r="BO136" s="547"/>
      <c r="BP136" s="547"/>
      <c r="BQ136" s="547"/>
      <c r="BR136" s="547"/>
      <c r="BS136" s="547"/>
      <c r="BT136" s="547"/>
      <c r="BU136" s="547"/>
      <c r="BV136" s="547"/>
      <c r="BW136" s="547"/>
      <c r="BX136" s="547"/>
      <c r="BY136" s="547"/>
      <c r="BZ136" s="547"/>
      <c r="CA136" s="547"/>
      <c r="CB136" s="547"/>
      <c r="CC136" s="547"/>
      <c r="CD136" s="547"/>
      <c r="CE136" s="547"/>
      <c r="CF136" s="597"/>
      <c r="CI136" s="94"/>
      <c r="CK136" s="94"/>
      <c r="CL136" s="94"/>
      <c r="CO136" s="358"/>
      <c r="CP136" s="221"/>
      <c r="CQ136" s="285"/>
      <c r="CR136" s="358"/>
      <c r="CS136" s="292"/>
      <c r="CT136" s="285"/>
      <c r="CU136" s="358"/>
      <c r="CV136" s="221"/>
      <c r="CW136" s="285"/>
      <c r="CX136" s="358"/>
      <c r="CY136" s="221"/>
      <c r="CZ136" s="285"/>
      <c r="DA136" s="358"/>
      <c r="DB136" s="221"/>
      <c r="DC136" s="285"/>
      <c r="DD136" s="358"/>
      <c r="DE136" s="221"/>
      <c r="DF136" s="285"/>
      <c r="DG136" s="358"/>
      <c r="DH136" s="221"/>
      <c r="DI136" s="285"/>
      <c r="DJ136" s="358"/>
      <c r="DK136" s="221"/>
      <c r="DL136" s="285"/>
      <c r="DN136" s="325"/>
    </row>
    <row r="137" spans="1:118" s="93" customFormat="1" ht="150.75" customHeight="1">
      <c r="A137" s="534" t="s">
        <v>307</v>
      </c>
      <c r="B137" s="535"/>
      <c r="C137" s="535"/>
      <c r="D137" s="535"/>
      <c r="E137" s="535"/>
      <c r="F137" s="535"/>
      <c r="G137" s="535"/>
      <c r="H137" s="535"/>
      <c r="I137" s="535"/>
      <c r="J137" s="535"/>
      <c r="K137" s="536"/>
      <c r="L137" s="477">
        <v>3</v>
      </c>
      <c r="M137" s="477"/>
      <c r="N137" s="477"/>
      <c r="O137" s="477"/>
      <c r="P137" s="477"/>
      <c r="Q137" s="477"/>
      <c r="R137" s="477"/>
      <c r="S137" s="477">
        <v>4</v>
      </c>
      <c r="T137" s="477"/>
      <c r="U137" s="477"/>
      <c r="V137" s="477"/>
      <c r="W137" s="477"/>
      <c r="X137" s="477"/>
      <c r="Y137" s="477"/>
      <c r="Z137" s="477"/>
      <c r="AA137" s="477"/>
      <c r="AB137" s="477"/>
      <c r="AC137" s="477"/>
      <c r="AD137" s="477"/>
      <c r="AE137" s="477"/>
      <c r="AF137" s="477"/>
      <c r="AG137" s="477"/>
      <c r="AH137" s="477"/>
      <c r="AI137" s="477"/>
      <c r="AJ137" s="477"/>
      <c r="AK137" s="477"/>
      <c r="AL137" s="477"/>
      <c r="AM137" s="477">
        <v>6</v>
      </c>
      <c r="AN137" s="477"/>
      <c r="AO137" s="477"/>
      <c r="AP137" s="477"/>
      <c r="AQ137" s="537"/>
      <c r="AR137" s="538"/>
      <c r="AS137" s="538"/>
      <c r="AT137" s="538"/>
      <c r="AU137" s="538"/>
      <c r="AV137" s="538"/>
      <c r="AW137" s="538"/>
      <c r="AX137" s="538"/>
      <c r="AY137" s="538"/>
      <c r="AZ137" s="538"/>
      <c r="BA137" s="538"/>
      <c r="BB137" s="538"/>
      <c r="BC137" s="539"/>
      <c r="BD137" s="571"/>
      <c r="BE137" s="572"/>
      <c r="BF137" s="573"/>
      <c r="BG137" s="571"/>
      <c r="BH137" s="573"/>
      <c r="BI137" s="571"/>
      <c r="BJ137" s="572"/>
      <c r="BK137" s="573"/>
      <c r="BL137" s="596"/>
      <c r="BM137" s="547"/>
      <c r="BN137" s="547"/>
      <c r="BO137" s="547"/>
      <c r="BP137" s="547"/>
      <c r="BQ137" s="547"/>
      <c r="BR137" s="547"/>
      <c r="BS137" s="547"/>
      <c r="BT137" s="547"/>
      <c r="BU137" s="547"/>
      <c r="BV137" s="547"/>
      <c r="BW137" s="547"/>
      <c r="BX137" s="547"/>
      <c r="BY137" s="547"/>
      <c r="BZ137" s="547"/>
      <c r="CA137" s="547"/>
      <c r="CB137" s="547"/>
      <c r="CC137" s="547"/>
      <c r="CD137" s="547"/>
      <c r="CE137" s="547"/>
      <c r="CF137" s="597"/>
      <c r="CI137" s="94"/>
      <c r="CK137" s="94"/>
      <c r="CL137" s="94"/>
      <c r="CO137" s="358"/>
      <c r="CP137" s="221"/>
      <c r="CQ137" s="285"/>
      <c r="CR137" s="358"/>
      <c r="CS137" s="292"/>
      <c r="CT137" s="285"/>
      <c r="CU137" s="358"/>
      <c r="CV137" s="221"/>
      <c r="CW137" s="285"/>
      <c r="CX137" s="358"/>
      <c r="CY137" s="221"/>
      <c r="CZ137" s="285"/>
      <c r="DA137" s="358"/>
      <c r="DB137" s="221"/>
      <c r="DC137" s="285"/>
      <c r="DD137" s="358"/>
      <c r="DE137" s="221"/>
      <c r="DF137" s="285"/>
      <c r="DG137" s="358"/>
      <c r="DH137" s="221"/>
      <c r="DI137" s="285"/>
      <c r="DJ137" s="358"/>
      <c r="DK137" s="221"/>
      <c r="DL137" s="285"/>
      <c r="DN137" s="325"/>
    </row>
    <row r="138" spans="1:118" s="93" customFormat="1" ht="189.75" customHeight="1">
      <c r="A138" s="537"/>
      <c r="B138" s="538"/>
      <c r="C138" s="538"/>
      <c r="D138" s="538"/>
      <c r="E138" s="538"/>
      <c r="F138" s="538"/>
      <c r="G138" s="538"/>
      <c r="H138" s="538"/>
      <c r="I138" s="538"/>
      <c r="J138" s="538"/>
      <c r="K138" s="539"/>
      <c r="L138" s="477">
        <v>4</v>
      </c>
      <c r="M138" s="477"/>
      <c r="N138" s="477"/>
      <c r="O138" s="477"/>
      <c r="P138" s="477"/>
      <c r="Q138" s="477"/>
      <c r="R138" s="477"/>
      <c r="S138" s="477">
        <v>4</v>
      </c>
      <c r="T138" s="477"/>
      <c r="U138" s="477"/>
      <c r="V138" s="477"/>
      <c r="W138" s="477"/>
      <c r="X138" s="477"/>
      <c r="Y138" s="477"/>
      <c r="Z138" s="477"/>
      <c r="AA138" s="477"/>
      <c r="AB138" s="477"/>
      <c r="AC138" s="477"/>
      <c r="AD138" s="477"/>
      <c r="AE138" s="477"/>
      <c r="AF138" s="477"/>
      <c r="AG138" s="477"/>
      <c r="AH138" s="477"/>
      <c r="AI138" s="477"/>
      <c r="AJ138" s="477"/>
      <c r="AK138" s="477"/>
      <c r="AL138" s="477"/>
      <c r="AM138" s="477">
        <v>6</v>
      </c>
      <c r="AN138" s="477"/>
      <c r="AO138" s="477"/>
      <c r="AP138" s="477"/>
      <c r="AQ138" s="482" t="s">
        <v>351</v>
      </c>
      <c r="AR138" s="482"/>
      <c r="AS138" s="482"/>
      <c r="AT138" s="482"/>
      <c r="AU138" s="482"/>
      <c r="AV138" s="482"/>
      <c r="AW138" s="482"/>
      <c r="AX138" s="482"/>
      <c r="AY138" s="482"/>
      <c r="AZ138" s="482"/>
      <c r="BA138" s="482"/>
      <c r="BB138" s="482"/>
      <c r="BC138" s="482"/>
      <c r="BD138" s="477">
        <v>6</v>
      </c>
      <c r="BE138" s="477"/>
      <c r="BF138" s="477"/>
      <c r="BG138" s="477">
        <v>2</v>
      </c>
      <c r="BH138" s="477"/>
      <c r="BI138" s="477">
        <v>3</v>
      </c>
      <c r="BJ138" s="477"/>
      <c r="BK138" s="477"/>
      <c r="BL138" s="528"/>
      <c r="BM138" s="529"/>
      <c r="BN138" s="529"/>
      <c r="BO138" s="529"/>
      <c r="BP138" s="529"/>
      <c r="BQ138" s="529"/>
      <c r="BR138" s="529"/>
      <c r="BS138" s="529"/>
      <c r="BT138" s="529"/>
      <c r="BU138" s="529"/>
      <c r="BV138" s="529"/>
      <c r="BW138" s="529"/>
      <c r="BX138" s="529"/>
      <c r="BY138" s="529"/>
      <c r="BZ138" s="529"/>
      <c r="CA138" s="529"/>
      <c r="CB138" s="529"/>
      <c r="CC138" s="529"/>
      <c r="CD138" s="529"/>
      <c r="CE138" s="529"/>
      <c r="CF138" s="530"/>
      <c r="CI138" s="94"/>
      <c r="CK138" s="94"/>
      <c r="CL138" s="94"/>
      <c r="CO138" s="358"/>
      <c r="CP138" s="221"/>
      <c r="CQ138" s="285"/>
      <c r="CR138" s="358"/>
      <c r="CS138" s="292"/>
      <c r="CT138" s="285"/>
      <c r="CU138" s="358"/>
      <c r="CV138" s="221"/>
      <c r="CW138" s="285"/>
      <c r="CX138" s="358"/>
      <c r="CY138" s="221"/>
      <c r="CZ138" s="285"/>
      <c r="DA138" s="358"/>
      <c r="DB138" s="221"/>
      <c r="DC138" s="285"/>
      <c r="DD138" s="358"/>
      <c r="DE138" s="221"/>
      <c r="DF138" s="285"/>
      <c r="DG138" s="358"/>
      <c r="DH138" s="221"/>
      <c r="DI138" s="285"/>
      <c r="DJ138" s="358"/>
      <c r="DK138" s="221"/>
      <c r="DL138" s="285"/>
      <c r="DN138" s="325"/>
    </row>
    <row r="139" spans="1:118" s="93" customFormat="1" ht="192.75" customHeight="1">
      <c r="A139" s="534" t="s">
        <v>308</v>
      </c>
      <c r="B139" s="535"/>
      <c r="C139" s="535"/>
      <c r="D139" s="535"/>
      <c r="E139" s="535"/>
      <c r="F139" s="535"/>
      <c r="G139" s="535"/>
      <c r="H139" s="535"/>
      <c r="I139" s="535"/>
      <c r="J139" s="535"/>
      <c r="K139" s="536"/>
      <c r="L139" s="477">
        <v>5</v>
      </c>
      <c r="M139" s="477"/>
      <c r="N139" s="477"/>
      <c r="O139" s="477"/>
      <c r="P139" s="477"/>
      <c r="Q139" s="477"/>
      <c r="R139" s="477"/>
      <c r="S139" s="477">
        <v>3</v>
      </c>
      <c r="T139" s="477"/>
      <c r="U139" s="477"/>
      <c r="V139" s="477"/>
      <c r="W139" s="477"/>
      <c r="X139" s="477"/>
      <c r="Y139" s="477"/>
      <c r="Z139" s="477"/>
      <c r="AA139" s="477"/>
      <c r="AB139" s="477"/>
      <c r="AC139" s="477"/>
      <c r="AD139" s="477"/>
      <c r="AE139" s="477"/>
      <c r="AF139" s="477"/>
      <c r="AG139" s="477"/>
      <c r="AH139" s="477"/>
      <c r="AI139" s="477"/>
      <c r="AJ139" s="477"/>
      <c r="AK139" s="477"/>
      <c r="AL139" s="477"/>
      <c r="AM139" s="477">
        <v>5</v>
      </c>
      <c r="AN139" s="477"/>
      <c r="AO139" s="477"/>
      <c r="AP139" s="477"/>
      <c r="AQ139" s="482" t="s">
        <v>254</v>
      </c>
      <c r="AR139" s="482"/>
      <c r="AS139" s="482"/>
      <c r="AT139" s="482"/>
      <c r="AU139" s="482"/>
      <c r="AV139" s="482"/>
      <c r="AW139" s="482"/>
      <c r="AX139" s="482"/>
      <c r="AY139" s="482"/>
      <c r="AZ139" s="482"/>
      <c r="BA139" s="482"/>
      <c r="BB139" s="482"/>
      <c r="BC139" s="482"/>
      <c r="BD139" s="477">
        <v>7</v>
      </c>
      <c r="BE139" s="477"/>
      <c r="BF139" s="477"/>
      <c r="BG139" s="477">
        <v>4</v>
      </c>
      <c r="BH139" s="477"/>
      <c r="BI139" s="477">
        <v>6</v>
      </c>
      <c r="BJ139" s="477"/>
      <c r="BK139" s="477"/>
      <c r="BL139" s="596" t="s">
        <v>256</v>
      </c>
      <c r="BM139" s="547"/>
      <c r="BN139" s="547"/>
      <c r="BO139" s="547"/>
      <c r="BP139" s="547"/>
      <c r="BQ139" s="547"/>
      <c r="BR139" s="547"/>
      <c r="BS139" s="547"/>
      <c r="BT139" s="547"/>
      <c r="BU139" s="547"/>
      <c r="BV139" s="547"/>
      <c r="BW139" s="547"/>
      <c r="BX139" s="547"/>
      <c r="BY139" s="547"/>
      <c r="BZ139" s="547"/>
      <c r="CA139" s="547"/>
      <c r="CB139" s="547"/>
      <c r="CC139" s="547"/>
      <c r="CD139" s="547"/>
      <c r="CE139" s="547"/>
      <c r="CF139" s="597"/>
      <c r="CI139" s="94"/>
      <c r="CK139" s="94"/>
      <c r="CL139" s="94"/>
      <c r="CO139" s="358"/>
      <c r="CP139" s="221"/>
      <c r="CQ139" s="285"/>
      <c r="CR139" s="358"/>
      <c r="CS139" s="292"/>
      <c r="CT139" s="285"/>
      <c r="CU139" s="358"/>
      <c r="CV139" s="221"/>
      <c r="CW139" s="285"/>
      <c r="CX139" s="358"/>
      <c r="CY139" s="221"/>
      <c r="CZ139" s="285"/>
      <c r="DA139" s="358"/>
      <c r="DB139" s="221"/>
      <c r="DC139" s="285"/>
      <c r="DD139" s="358"/>
      <c r="DE139" s="221"/>
      <c r="DF139" s="285"/>
      <c r="DG139" s="358"/>
      <c r="DH139" s="221"/>
      <c r="DI139" s="285"/>
      <c r="DJ139" s="358"/>
      <c r="DK139" s="221"/>
      <c r="DL139" s="285"/>
      <c r="DN139" s="325"/>
    </row>
    <row r="140" spans="1:118" s="93" customFormat="1" ht="80.25" customHeight="1">
      <c r="A140" s="583"/>
      <c r="B140" s="486"/>
      <c r="C140" s="486"/>
      <c r="D140" s="486"/>
      <c r="E140" s="486"/>
      <c r="F140" s="486"/>
      <c r="G140" s="486"/>
      <c r="H140" s="486"/>
      <c r="I140" s="486"/>
      <c r="J140" s="486"/>
      <c r="K140" s="584"/>
      <c r="L140" s="477">
        <v>6</v>
      </c>
      <c r="M140" s="477"/>
      <c r="N140" s="477"/>
      <c r="O140" s="477"/>
      <c r="P140" s="477"/>
      <c r="Q140" s="477"/>
      <c r="R140" s="477"/>
      <c r="S140" s="477">
        <v>3</v>
      </c>
      <c r="T140" s="477"/>
      <c r="U140" s="477"/>
      <c r="V140" s="477"/>
      <c r="W140" s="477"/>
      <c r="X140" s="477"/>
      <c r="Y140" s="477"/>
      <c r="Z140" s="477"/>
      <c r="AA140" s="477"/>
      <c r="AB140" s="477"/>
      <c r="AC140" s="477"/>
      <c r="AD140" s="477"/>
      <c r="AE140" s="477"/>
      <c r="AF140" s="477"/>
      <c r="AG140" s="477"/>
      <c r="AH140" s="477"/>
      <c r="AI140" s="477"/>
      <c r="AJ140" s="477"/>
      <c r="AK140" s="477"/>
      <c r="AL140" s="477"/>
      <c r="AM140" s="477">
        <v>5</v>
      </c>
      <c r="AN140" s="477"/>
      <c r="AO140" s="477"/>
      <c r="AP140" s="477"/>
      <c r="AQ140" s="482" t="s">
        <v>281</v>
      </c>
      <c r="AR140" s="482"/>
      <c r="AS140" s="482"/>
      <c r="AT140" s="482"/>
      <c r="AU140" s="482"/>
      <c r="AV140" s="482"/>
      <c r="AW140" s="482"/>
      <c r="AX140" s="482"/>
      <c r="AY140" s="482"/>
      <c r="AZ140" s="482"/>
      <c r="BA140" s="482"/>
      <c r="BB140" s="482"/>
      <c r="BC140" s="482"/>
      <c r="BD140" s="477">
        <v>8</v>
      </c>
      <c r="BE140" s="477"/>
      <c r="BF140" s="477"/>
      <c r="BG140" s="477">
        <v>4</v>
      </c>
      <c r="BH140" s="477"/>
      <c r="BI140" s="477">
        <v>6</v>
      </c>
      <c r="BJ140" s="477"/>
      <c r="BK140" s="477"/>
      <c r="BL140" s="596"/>
      <c r="BM140" s="547"/>
      <c r="BN140" s="547"/>
      <c r="BO140" s="547"/>
      <c r="BP140" s="547"/>
      <c r="BQ140" s="547"/>
      <c r="BR140" s="547"/>
      <c r="BS140" s="547"/>
      <c r="BT140" s="547"/>
      <c r="BU140" s="547"/>
      <c r="BV140" s="547"/>
      <c r="BW140" s="547"/>
      <c r="BX140" s="547"/>
      <c r="BY140" s="547"/>
      <c r="BZ140" s="547"/>
      <c r="CA140" s="547"/>
      <c r="CB140" s="547"/>
      <c r="CC140" s="547"/>
      <c r="CD140" s="547"/>
      <c r="CE140" s="547"/>
      <c r="CF140" s="597"/>
      <c r="CI140" s="94"/>
      <c r="CK140" s="94"/>
      <c r="CL140" s="94"/>
      <c r="CO140" s="358"/>
      <c r="CP140" s="221"/>
      <c r="CQ140" s="285"/>
      <c r="CR140" s="358"/>
      <c r="CS140" s="292"/>
      <c r="CT140" s="285"/>
      <c r="CU140" s="358"/>
      <c r="CV140" s="221"/>
      <c r="CW140" s="285"/>
      <c r="CX140" s="358"/>
      <c r="CY140" s="221"/>
      <c r="CZ140" s="285"/>
      <c r="DA140" s="358"/>
      <c r="DB140" s="221"/>
      <c r="DC140" s="285"/>
      <c r="DD140" s="358"/>
      <c r="DE140" s="221"/>
      <c r="DF140" s="285"/>
      <c r="DG140" s="358"/>
      <c r="DH140" s="221"/>
      <c r="DI140" s="285"/>
      <c r="DJ140" s="358"/>
      <c r="DK140" s="221"/>
      <c r="DL140" s="285"/>
      <c r="DN140" s="325"/>
    </row>
    <row r="141" spans="1:118" s="93" customFormat="1" ht="50.25" customHeight="1">
      <c r="A141" s="537"/>
      <c r="B141" s="538"/>
      <c r="C141" s="538"/>
      <c r="D141" s="538"/>
      <c r="E141" s="538"/>
      <c r="F141" s="538"/>
      <c r="G141" s="538"/>
      <c r="H141" s="538"/>
      <c r="I141" s="538"/>
      <c r="J141" s="538"/>
      <c r="K141" s="539"/>
      <c r="L141" s="477"/>
      <c r="M141" s="477"/>
      <c r="N141" s="477"/>
      <c r="O141" s="477"/>
      <c r="P141" s="477"/>
      <c r="Q141" s="477"/>
      <c r="R141" s="477"/>
      <c r="S141" s="477"/>
      <c r="T141" s="477"/>
      <c r="U141" s="477"/>
      <c r="V141" s="477"/>
      <c r="W141" s="477"/>
      <c r="X141" s="477"/>
      <c r="Y141" s="477"/>
      <c r="Z141" s="477"/>
      <c r="AA141" s="477"/>
      <c r="AB141" s="477"/>
      <c r="AC141" s="477"/>
      <c r="AD141" s="477"/>
      <c r="AE141" s="477"/>
      <c r="AF141" s="477"/>
      <c r="AG141" s="477"/>
      <c r="AH141" s="477"/>
      <c r="AI141" s="477"/>
      <c r="AJ141" s="477"/>
      <c r="AK141" s="477"/>
      <c r="AL141" s="477"/>
      <c r="AM141" s="477"/>
      <c r="AN141" s="477"/>
      <c r="AO141" s="477"/>
      <c r="AP141" s="477"/>
      <c r="AQ141" s="482"/>
      <c r="AR141" s="482"/>
      <c r="AS141" s="482"/>
      <c r="AT141" s="482"/>
      <c r="AU141" s="482"/>
      <c r="AV141" s="482"/>
      <c r="AW141" s="482"/>
      <c r="AX141" s="482"/>
      <c r="AY141" s="482"/>
      <c r="AZ141" s="482"/>
      <c r="BA141" s="482"/>
      <c r="BB141" s="482"/>
      <c r="BC141" s="482"/>
      <c r="BD141" s="477"/>
      <c r="BE141" s="477"/>
      <c r="BF141" s="477"/>
      <c r="BG141" s="477"/>
      <c r="BH141" s="477"/>
      <c r="BI141" s="477"/>
      <c r="BJ141" s="477"/>
      <c r="BK141" s="477"/>
      <c r="BL141" s="596"/>
      <c r="BM141" s="547"/>
      <c r="BN141" s="547"/>
      <c r="BO141" s="547"/>
      <c r="BP141" s="547"/>
      <c r="BQ141" s="547"/>
      <c r="BR141" s="547"/>
      <c r="BS141" s="547"/>
      <c r="BT141" s="547"/>
      <c r="BU141" s="547"/>
      <c r="BV141" s="547"/>
      <c r="BW141" s="547"/>
      <c r="BX141" s="547"/>
      <c r="BY141" s="547"/>
      <c r="BZ141" s="547"/>
      <c r="CA141" s="547"/>
      <c r="CB141" s="547"/>
      <c r="CC141" s="547"/>
      <c r="CD141" s="547"/>
      <c r="CE141" s="547"/>
      <c r="CF141" s="597"/>
      <c r="CI141" s="94"/>
      <c r="CK141" s="94"/>
      <c r="CL141" s="94"/>
      <c r="CO141" s="358"/>
      <c r="CP141" s="221"/>
      <c r="CQ141" s="285"/>
      <c r="CR141" s="358"/>
      <c r="CS141" s="292"/>
      <c r="CT141" s="285"/>
      <c r="CU141" s="358"/>
      <c r="CV141" s="221"/>
      <c r="CW141" s="285"/>
      <c r="CX141" s="358"/>
      <c r="CY141" s="221"/>
      <c r="CZ141" s="285"/>
      <c r="DA141" s="358"/>
      <c r="DB141" s="221"/>
      <c r="DC141" s="285"/>
      <c r="DD141" s="358"/>
      <c r="DE141" s="221"/>
      <c r="DF141" s="285"/>
      <c r="DG141" s="358"/>
      <c r="DH141" s="221"/>
      <c r="DI141" s="285"/>
      <c r="DJ141" s="358"/>
      <c r="DK141" s="221"/>
      <c r="DL141" s="285"/>
      <c r="DN141" s="325"/>
    </row>
    <row r="142" spans="1:118" s="93" customFormat="1" ht="127.5" customHeight="1">
      <c r="A142" s="482" t="s">
        <v>309</v>
      </c>
      <c r="B142" s="482"/>
      <c r="C142" s="482"/>
      <c r="D142" s="482"/>
      <c r="E142" s="482"/>
      <c r="F142" s="482"/>
      <c r="G142" s="482"/>
      <c r="H142" s="482"/>
      <c r="I142" s="482"/>
      <c r="J142" s="482"/>
      <c r="K142" s="482"/>
      <c r="L142" s="477" t="s">
        <v>441</v>
      </c>
      <c r="M142" s="477"/>
      <c r="N142" s="477"/>
      <c r="O142" s="477"/>
      <c r="P142" s="477"/>
      <c r="Q142" s="477"/>
      <c r="R142" s="477"/>
      <c r="S142" s="477">
        <v>1</v>
      </c>
      <c r="T142" s="477"/>
      <c r="U142" s="477"/>
      <c r="V142" s="477"/>
      <c r="W142" s="477"/>
      <c r="X142" s="477"/>
      <c r="Y142" s="477"/>
      <c r="Z142" s="477"/>
      <c r="AA142" s="477"/>
      <c r="AB142" s="477"/>
      <c r="AC142" s="477"/>
      <c r="AD142" s="477"/>
      <c r="AE142" s="477"/>
      <c r="AF142" s="477"/>
      <c r="AG142" s="477"/>
      <c r="AH142" s="477"/>
      <c r="AI142" s="477"/>
      <c r="AJ142" s="477"/>
      <c r="AK142" s="477"/>
      <c r="AL142" s="477"/>
      <c r="AM142" s="477">
        <v>2</v>
      </c>
      <c r="AN142" s="477"/>
      <c r="AO142" s="477"/>
      <c r="AP142" s="477"/>
      <c r="AQ142" s="482"/>
      <c r="AR142" s="482"/>
      <c r="AS142" s="482"/>
      <c r="AT142" s="482"/>
      <c r="AU142" s="482"/>
      <c r="AV142" s="482"/>
      <c r="AW142" s="482"/>
      <c r="AX142" s="482"/>
      <c r="AY142" s="482"/>
      <c r="AZ142" s="482"/>
      <c r="BA142" s="482"/>
      <c r="BB142" s="482"/>
      <c r="BC142" s="482"/>
      <c r="BD142" s="477"/>
      <c r="BE142" s="477"/>
      <c r="BF142" s="477"/>
      <c r="BG142" s="477"/>
      <c r="BH142" s="477"/>
      <c r="BI142" s="477"/>
      <c r="BJ142" s="477"/>
      <c r="BK142" s="477"/>
      <c r="BL142" s="528"/>
      <c r="BM142" s="529"/>
      <c r="BN142" s="529"/>
      <c r="BO142" s="529"/>
      <c r="BP142" s="529"/>
      <c r="BQ142" s="529"/>
      <c r="BR142" s="529"/>
      <c r="BS142" s="529"/>
      <c r="BT142" s="529"/>
      <c r="BU142" s="529"/>
      <c r="BV142" s="529"/>
      <c r="BW142" s="529"/>
      <c r="BX142" s="529"/>
      <c r="BY142" s="529"/>
      <c r="BZ142" s="529"/>
      <c r="CA142" s="529"/>
      <c r="CB142" s="529"/>
      <c r="CC142" s="529"/>
      <c r="CD142" s="529"/>
      <c r="CE142" s="529"/>
      <c r="CF142" s="530"/>
      <c r="CI142" s="94"/>
      <c r="CK142" s="94"/>
      <c r="CL142" s="94"/>
      <c r="CO142" s="358"/>
      <c r="CP142" s="221"/>
      <c r="CQ142" s="285"/>
      <c r="CR142" s="358"/>
      <c r="CS142" s="292"/>
      <c r="CT142" s="285"/>
      <c r="CU142" s="358"/>
      <c r="CV142" s="221"/>
      <c r="CW142" s="285"/>
      <c r="CX142" s="358"/>
      <c r="CY142" s="221"/>
      <c r="CZ142" s="285"/>
      <c r="DA142" s="358"/>
      <c r="DB142" s="221"/>
      <c r="DC142" s="285"/>
      <c r="DD142" s="358"/>
      <c r="DE142" s="221"/>
      <c r="DF142" s="285"/>
      <c r="DG142" s="358"/>
      <c r="DH142" s="221"/>
      <c r="DI142" s="285"/>
      <c r="DJ142" s="358"/>
      <c r="DK142" s="221"/>
      <c r="DL142" s="285"/>
      <c r="DN142" s="325"/>
    </row>
    <row r="143" spans="1:118" s="93" customFormat="1" ht="56.1" customHeight="1">
      <c r="A143" s="526" t="s">
        <v>165</v>
      </c>
      <c r="B143" s="526"/>
      <c r="C143" s="526"/>
      <c r="D143" s="526"/>
      <c r="E143" s="526"/>
      <c r="F143" s="526"/>
      <c r="G143" s="526"/>
      <c r="H143" s="526"/>
      <c r="I143" s="526"/>
      <c r="J143" s="526"/>
      <c r="K143" s="526"/>
      <c r="L143" s="526"/>
      <c r="M143" s="526"/>
      <c r="N143" s="526"/>
      <c r="O143" s="526"/>
      <c r="P143" s="526"/>
      <c r="Q143" s="526"/>
      <c r="R143" s="526"/>
      <c r="S143" s="526"/>
      <c r="T143" s="526"/>
      <c r="U143" s="526"/>
      <c r="V143" s="526"/>
      <c r="W143" s="526"/>
      <c r="X143" s="526"/>
      <c r="Y143" s="526"/>
      <c r="Z143" s="526"/>
      <c r="AA143" s="526"/>
      <c r="AB143" s="526"/>
      <c r="AC143" s="526"/>
      <c r="AD143" s="526"/>
      <c r="AE143" s="526"/>
      <c r="AF143" s="526"/>
      <c r="AG143" s="526"/>
      <c r="AH143" s="526"/>
      <c r="AI143" s="526"/>
      <c r="AJ143" s="526"/>
      <c r="AK143" s="526"/>
      <c r="AL143" s="526"/>
      <c r="AM143" s="526"/>
      <c r="AN143" s="526"/>
      <c r="AO143" s="526"/>
      <c r="AP143" s="526"/>
      <c r="AQ143" s="526"/>
      <c r="AR143" s="526"/>
      <c r="AS143" s="526"/>
      <c r="AT143" s="526"/>
      <c r="AU143" s="526"/>
      <c r="AV143" s="526"/>
      <c r="AW143" s="526"/>
      <c r="AX143" s="526"/>
      <c r="AY143" s="526"/>
      <c r="AZ143" s="526"/>
      <c r="BA143" s="526"/>
      <c r="BB143" s="526"/>
      <c r="BC143" s="526"/>
      <c r="BD143" s="526"/>
      <c r="BE143" s="526"/>
      <c r="BF143" s="526"/>
      <c r="BG143" s="526"/>
      <c r="BH143" s="526"/>
      <c r="BI143" s="526"/>
      <c r="BJ143" s="526"/>
      <c r="BK143" s="526"/>
      <c r="BL143" s="526"/>
      <c r="BM143" s="526"/>
      <c r="BN143" s="526"/>
      <c r="BO143" s="526"/>
      <c r="BP143" s="526"/>
      <c r="BQ143" s="526"/>
      <c r="BR143" s="526"/>
      <c r="BS143" s="526"/>
      <c r="BT143" s="526"/>
      <c r="BU143" s="526"/>
      <c r="BV143" s="526"/>
      <c r="BW143" s="526"/>
      <c r="BX143" s="526"/>
      <c r="BY143" s="526"/>
      <c r="BZ143" s="526"/>
      <c r="CA143" s="526"/>
      <c r="CB143" s="526"/>
      <c r="CC143" s="526"/>
      <c r="CD143" s="526"/>
      <c r="CE143" s="526"/>
      <c r="CF143" s="526"/>
      <c r="CI143" s="94"/>
      <c r="CK143" s="94"/>
      <c r="CL143" s="94"/>
      <c r="CO143" s="358"/>
      <c r="CP143" s="221"/>
      <c r="CQ143" s="285"/>
      <c r="CR143" s="358"/>
      <c r="CS143" s="292"/>
      <c r="CT143" s="285"/>
      <c r="CU143" s="358"/>
      <c r="CV143" s="221"/>
      <c r="CW143" s="285"/>
      <c r="CX143" s="358"/>
      <c r="CY143" s="221"/>
      <c r="CZ143" s="285"/>
      <c r="DA143" s="358"/>
      <c r="DB143" s="221"/>
      <c r="DC143" s="285"/>
      <c r="DD143" s="358"/>
      <c r="DE143" s="221"/>
      <c r="DF143" s="285"/>
      <c r="DG143" s="358"/>
      <c r="DH143" s="221"/>
      <c r="DI143" s="285"/>
      <c r="DJ143" s="358"/>
      <c r="DK143" s="221"/>
      <c r="DL143" s="285"/>
      <c r="DN143" s="325"/>
    </row>
    <row r="144" spans="1:118" s="93" customFormat="1" ht="182.25" customHeight="1">
      <c r="A144" s="504" t="s">
        <v>83</v>
      </c>
      <c r="B144" s="504"/>
      <c r="C144" s="504"/>
      <c r="D144" s="504"/>
      <c r="E144" s="513" t="s">
        <v>84</v>
      </c>
      <c r="F144" s="513"/>
      <c r="G144" s="513"/>
      <c r="H144" s="513"/>
      <c r="I144" s="513"/>
      <c r="J144" s="513"/>
      <c r="K144" s="513"/>
      <c r="L144" s="513"/>
      <c r="M144" s="513"/>
      <c r="N144" s="513"/>
      <c r="O144" s="513"/>
      <c r="P144" s="513"/>
      <c r="Q144" s="513"/>
      <c r="R144" s="513"/>
      <c r="S144" s="513"/>
      <c r="T144" s="513"/>
      <c r="U144" s="513"/>
      <c r="V144" s="513"/>
      <c r="W144" s="513"/>
      <c r="X144" s="513"/>
      <c r="Y144" s="513"/>
      <c r="Z144" s="513"/>
      <c r="AA144" s="513"/>
      <c r="AB144" s="513"/>
      <c r="AC144" s="513"/>
      <c r="AD144" s="513"/>
      <c r="AE144" s="513"/>
      <c r="AF144" s="513"/>
      <c r="AG144" s="513"/>
      <c r="AH144" s="513"/>
      <c r="AI144" s="513"/>
      <c r="AJ144" s="513"/>
      <c r="AK144" s="513"/>
      <c r="AL144" s="513"/>
      <c r="AM144" s="513"/>
      <c r="AN144" s="513"/>
      <c r="AO144" s="513"/>
      <c r="AP144" s="513"/>
      <c r="AQ144" s="513"/>
      <c r="AR144" s="513"/>
      <c r="AS144" s="513"/>
      <c r="AT144" s="513"/>
      <c r="AU144" s="513"/>
      <c r="AV144" s="513"/>
      <c r="AW144" s="513"/>
      <c r="AX144" s="513"/>
      <c r="AY144" s="513"/>
      <c r="AZ144" s="513"/>
      <c r="BA144" s="513"/>
      <c r="BB144" s="513"/>
      <c r="BC144" s="513"/>
      <c r="BD144" s="513"/>
      <c r="BE144" s="513"/>
      <c r="BF144" s="513"/>
      <c r="BG144" s="513"/>
      <c r="BH144" s="513"/>
      <c r="BI144" s="513"/>
      <c r="BJ144" s="513"/>
      <c r="BK144" s="513"/>
      <c r="BL144" s="513"/>
      <c r="BM144" s="513"/>
      <c r="BN144" s="513"/>
      <c r="BO144" s="513"/>
      <c r="BP144" s="513"/>
      <c r="BQ144" s="513"/>
      <c r="BR144" s="513"/>
      <c r="BS144" s="513"/>
      <c r="BT144" s="513"/>
      <c r="BU144" s="513"/>
      <c r="BV144" s="513"/>
      <c r="BW144" s="513"/>
      <c r="BX144" s="513"/>
      <c r="BY144" s="513"/>
      <c r="BZ144" s="513"/>
      <c r="CA144" s="513"/>
      <c r="CB144" s="513"/>
      <c r="CC144" s="504" t="s">
        <v>278</v>
      </c>
      <c r="CD144" s="504"/>
      <c r="CE144" s="504"/>
      <c r="CF144" s="504"/>
      <c r="CI144" s="94"/>
      <c r="CK144" s="94"/>
      <c r="CL144" s="94"/>
      <c r="CO144" s="358"/>
      <c r="CP144" s="221"/>
      <c r="CQ144" s="285"/>
      <c r="CR144" s="358"/>
      <c r="CS144" s="292"/>
      <c r="CT144" s="285"/>
      <c r="CU144" s="358"/>
      <c r="CV144" s="221"/>
      <c r="CW144" s="285"/>
      <c r="CX144" s="358"/>
      <c r="CY144" s="221"/>
      <c r="CZ144" s="285"/>
      <c r="DA144" s="358"/>
      <c r="DB144" s="221"/>
      <c r="DC144" s="285"/>
      <c r="DD144" s="358"/>
      <c r="DE144" s="221"/>
      <c r="DF144" s="285"/>
      <c r="DG144" s="358"/>
      <c r="DH144" s="221"/>
      <c r="DI144" s="285"/>
      <c r="DJ144" s="358"/>
      <c r="DK144" s="221"/>
      <c r="DL144" s="285"/>
      <c r="DN144" s="325"/>
    </row>
    <row r="145" spans="1:118" s="93" customFormat="1" ht="54.95" customHeight="1">
      <c r="A145" s="477" t="s">
        <v>94</v>
      </c>
      <c r="B145" s="477"/>
      <c r="C145" s="477"/>
      <c r="D145" s="477"/>
      <c r="E145" s="482" t="s">
        <v>221</v>
      </c>
      <c r="F145" s="482"/>
      <c r="G145" s="482"/>
      <c r="H145" s="482"/>
      <c r="I145" s="482"/>
      <c r="J145" s="482"/>
      <c r="K145" s="482"/>
      <c r="L145" s="482"/>
      <c r="M145" s="482"/>
      <c r="N145" s="482"/>
      <c r="O145" s="482"/>
      <c r="P145" s="482"/>
      <c r="Q145" s="482"/>
      <c r="R145" s="482"/>
      <c r="S145" s="482"/>
      <c r="T145" s="482"/>
      <c r="U145" s="482"/>
      <c r="V145" s="482"/>
      <c r="W145" s="482"/>
      <c r="X145" s="482"/>
      <c r="Y145" s="482"/>
      <c r="Z145" s="482"/>
      <c r="AA145" s="482"/>
      <c r="AB145" s="482"/>
      <c r="AC145" s="482"/>
      <c r="AD145" s="482"/>
      <c r="AE145" s="482"/>
      <c r="AF145" s="482"/>
      <c r="AG145" s="482"/>
      <c r="AH145" s="482"/>
      <c r="AI145" s="482"/>
      <c r="AJ145" s="482"/>
      <c r="AK145" s="482"/>
      <c r="AL145" s="482"/>
      <c r="AM145" s="482"/>
      <c r="AN145" s="482"/>
      <c r="AO145" s="482"/>
      <c r="AP145" s="482"/>
      <c r="AQ145" s="482"/>
      <c r="AR145" s="482"/>
      <c r="AS145" s="482"/>
      <c r="AT145" s="482"/>
      <c r="AU145" s="482"/>
      <c r="AV145" s="482"/>
      <c r="AW145" s="482"/>
      <c r="AX145" s="482"/>
      <c r="AY145" s="482"/>
      <c r="AZ145" s="482"/>
      <c r="BA145" s="482"/>
      <c r="BB145" s="482"/>
      <c r="BC145" s="482"/>
      <c r="BD145" s="482"/>
      <c r="BE145" s="482"/>
      <c r="BF145" s="482"/>
      <c r="BG145" s="482"/>
      <c r="BH145" s="482"/>
      <c r="BI145" s="482"/>
      <c r="BJ145" s="482"/>
      <c r="BK145" s="482"/>
      <c r="BL145" s="482"/>
      <c r="BM145" s="482"/>
      <c r="BN145" s="482"/>
      <c r="BO145" s="482"/>
      <c r="BP145" s="482"/>
      <c r="BQ145" s="482"/>
      <c r="BR145" s="482"/>
      <c r="BS145" s="482"/>
      <c r="BT145" s="482"/>
      <c r="BU145" s="482"/>
      <c r="BV145" s="482"/>
      <c r="BW145" s="482"/>
      <c r="BX145" s="482"/>
      <c r="BY145" s="482"/>
      <c r="BZ145" s="482"/>
      <c r="CA145" s="482"/>
      <c r="CB145" s="482"/>
      <c r="CC145" s="476" t="s">
        <v>369</v>
      </c>
      <c r="CD145" s="476"/>
      <c r="CE145" s="476"/>
      <c r="CF145" s="476"/>
      <c r="CI145" s="94"/>
      <c r="CK145" s="94"/>
      <c r="CL145" s="94"/>
      <c r="CO145" s="358"/>
      <c r="CP145" s="221"/>
      <c r="CQ145" s="285"/>
      <c r="CR145" s="358"/>
      <c r="CS145" s="292"/>
      <c r="CT145" s="285"/>
      <c r="CU145" s="358"/>
      <c r="CV145" s="221"/>
      <c r="CW145" s="285"/>
      <c r="CX145" s="358"/>
      <c r="CY145" s="221"/>
      <c r="CZ145" s="285"/>
      <c r="DA145" s="358"/>
      <c r="DB145" s="221"/>
      <c r="DC145" s="285"/>
      <c r="DD145" s="358"/>
      <c r="DE145" s="221"/>
      <c r="DF145" s="285"/>
      <c r="DG145" s="358"/>
      <c r="DH145" s="221"/>
      <c r="DI145" s="285"/>
      <c r="DJ145" s="358"/>
      <c r="DK145" s="221"/>
      <c r="DL145" s="285"/>
      <c r="DN145" s="325"/>
    </row>
    <row r="146" spans="1:118" s="93" customFormat="1" ht="54.95" customHeight="1">
      <c r="A146" s="477" t="s">
        <v>95</v>
      </c>
      <c r="B146" s="477"/>
      <c r="C146" s="477"/>
      <c r="D146" s="477"/>
      <c r="E146" s="482" t="s">
        <v>222</v>
      </c>
      <c r="F146" s="482"/>
      <c r="G146" s="482"/>
      <c r="H146" s="482"/>
      <c r="I146" s="482"/>
      <c r="J146" s="482"/>
      <c r="K146" s="482"/>
      <c r="L146" s="482"/>
      <c r="M146" s="482"/>
      <c r="N146" s="482"/>
      <c r="O146" s="482"/>
      <c r="P146" s="482"/>
      <c r="Q146" s="482"/>
      <c r="R146" s="482"/>
      <c r="S146" s="482"/>
      <c r="T146" s="482"/>
      <c r="U146" s="482"/>
      <c r="V146" s="482"/>
      <c r="W146" s="482"/>
      <c r="X146" s="482"/>
      <c r="Y146" s="482"/>
      <c r="Z146" s="482"/>
      <c r="AA146" s="482"/>
      <c r="AB146" s="482"/>
      <c r="AC146" s="482"/>
      <c r="AD146" s="482"/>
      <c r="AE146" s="482"/>
      <c r="AF146" s="482"/>
      <c r="AG146" s="482"/>
      <c r="AH146" s="482"/>
      <c r="AI146" s="482"/>
      <c r="AJ146" s="482"/>
      <c r="AK146" s="482"/>
      <c r="AL146" s="482"/>
      <c r="AM146" s="482"/>
      <c r="AN146" s="482"/>
      <c r="AO146" s="482"/>
      <c r="AP146" s="482"/>
      <c r="AQ146" s="482"/>
      <c r="AR146" s="482"/>
      <c r="AS146" s="482"/>
      <c r="AT146" s="482"/>
      <c r="AU146" s="482"/>
      <c r="AV146" s="482"/>
      <c r="AW146" s="482"/>
      <c r="AX146" s="482"/>
      <c r="AY146" s="482"/>
      <c r="AZ146" s="482"/>
      <c r="BA146" s="482"/>
      <c r="BB146" s="482"/>
      <c r="BC146" s="482"/>
      <c r="BD146" s="482"/>
      <c r="BE146" s="482"/>
      <c r="BF146" s="482"/>
      <c r="BG146" s="482"/>
      <c r="BH146" s="482"/>
      <c r="BI146" s="482"/>
      <c r="BJ146" s="482"/>
      <c r="BK146" s="482"/>
      <c r="BL146" s="482"/>
      <c r="BM146" s="482"/>
      <c r="BN146" s="482"/>
      <c r="BO146" s="482"/>
      <c r="BP146" s="482"/>
      <c r="BQ146" s="482"/>
      <c r="BR146" s="482"/>
      <c r="BS146" s="482"/>
      <c r="BT146" s="482"/>
      <c r="BU146" s="482"/>
      <c r="BV146" s="482"/>
      <c r="BW146" s="482"/>
      <c r="BX146" s="482"/>
      <c r="BY146" s="482"/>
      <c r="BZ146" s="482"/>
      <c r="CA146" s="482"/>
      <c r="CB146" s="482"/>
      <c r="CC146" s="476" t="s">
        <v>456</v>
      </c>
      <c r="CD146" s="476"/>
      <c r="CE146" s="476"/>
      <c r="CF146" s="476"/>
      <c r="CI146" s="94"/>
      <c r="CK146" s="94"/>
      <c r="CL146" s="94"/>
      <c r="CO146" s="358"/>
      <c r="CP146" s="221"/>
      <c r="CQ146" s="285"/>
      <c r="CR146" s="358"/>
      <c r="CS146" s="292"/>
      <c r="CT146" s="285"/>
      <c r="CU146" s="358"/>
      <c r="CV146" s="221"/>
      <c r="CW146" s="285"/>
      <c r="CX146" s="358"/>
      <c r="CY146" s="221"/>
      <c r="CZ146" s="285"/>
      <c r="DA146" s="358"/>
      <c r="DB146" s="221"/>
      <c r="DC146" s="285"/>
      <c r="DD146" s="358"/>
      <c r="DE146" s="221"/>
      <c r="DF146" s="285"/>
      <c r="DG146" s="358"/>
      <c r="DH146" s="221"/>
      <c r="DI146" s="285"/>
      <c r="DJ146" s="358"/>
      <c r="DK146" s="221"/>
      <c r="DL146" s="285"/>
      <c r="DN146" s="325"/>
    </row>
    <row r="147" spans="1:118" s="93" customFormat="1" ht="54.95" customHeight="1">
      <c r="A147" s="477" t="s">
        <v>103</v>
      </c>
      <c r="B147" s="477"/>
      <c r="C147" s="477"/>
      <c r="D147" s="477"/>
      <c r="E147" s="488" t="s">
        <v>472</v>
      </c>
      <c r="F147" s="489"/>
      <c r="G147" s="489"/>
      <c r="H147" s="489"/>
      <c r="I147" s="489"/>
      <c r="J147" s="489"/>
      <c r="K147" s="489"/>
      <c r="L147" s="489"/>
      <c r="M147" s="489"/>
      <c r="N147" s="489"/>
      <c r="O147" s="489"/>
      <c r="P147" s="489"/>
      <c r="Q147" s="489"/>
      <c r="R147" s="489"/>
      <c r="S147" s="489"/>
      <c r="T147" s="489"/>
      <c r="U147" s="489"/>
      <c r="V147" s="489"/>
      <c r="W147" s="489"/>
      <c r="X147" s="489"/>
      <c r="Y147" s="489"/>
      <c r="Z147" s="489"/>
      <c r="AA147" s="489"/>
      <c r="AB147" s="489"/>
      <c r="AC147" s="489"/>
      <c r="AD147" s="489"/>
      <c r="AE147" s="489"/>
      <c r="AF147" s="489"/>
      <c r="AG147" s="489"/>
      <c r="AH147" s="489"/>
      <c r="AI147" s="489"/>
      <c r="AJ147" s="489"/>
      <c r="AK147" s="489"/>
      <c r="AL147" s="489"/>
      <c r="AM147" s="489"/>
      <c r="AN147" s="489"/>
      <c r="AO147" s="489"/>
      <c r="AP147" s="489"/>
      <c r="AQ147" s="489"/>
      <c r="AR147" s="489"/>
      <c r="AS147" s="489"/>
      <c r="AT147" s="489"/>
      <c r="AU147" s="489"/>
      <c r="AV147" s="489"/>
      <c r="AW147" s="489"/>
      <c r="AX147" s="489"/>
      <c r="AY147" s="489"/>
      <c r="AZ147" s="489"/>
      <c r="BA147" s="489"/>
      <c r="BB147" s="489"/>
      <c r="BC147" s="489"/>
      <c r="BD147" s="489"/>
      <c r="BE147" s="489"/>
      <c r="BF147" s="489"/>
      <c r="BG147" s="489"/>
      <c r="BH147" s="489"/>
      <c r="BI147" s="489"/>
      <c r="BJ147" s="489"/>
      <c r="BK147" s="489"/>
      <c r="BL147" s="489"/>
      <c r="BM147" s="489"/>
      <c r="BN147" s="489"/>
      <c r="BO147" s="489"/>
      <c r="BP147" s="489"/>
      <c r="BQ147" s="489"/>
      <c r="BR147" s="489"/>
      <c r="BS147" s="489"/>
      <c r="BT147" s="489"/>
      <c r="BU147" s="489"/>
      <c r="BV147" s="489"/>
      <c r="BW147" s="489"/>
      <c r="BX147" s="489"/>
      <c r="BY147" s="489"/>
      <c r="BZ147" s="489"/>
      <c r="CA147" s="489"/>
      <c r="CB147" s="490"/>
      <c r="CC147" s="476" t="s">
        <v>182</v>
      </c>
      <c r="CD147" s="476"/>
      <c r="CE147" s="476"/>
      <c r="CF147" s="476"/>
      <c r="CI147" s="94"/>
      <c r="CK147" s="94"/>
      <c r="CL147" s="94"/>
      <c r="CO147" s="358"/>
      <c r="CP147" s="221"/>
      <c r="CQ147" s="285"/>
      <c r="CR147" s="358"/>
      <c r="CS147" s="292"/>
      <c r="CT147" s="285"/>
      <c r="CU147" s="358"/>
      <c r="CV147" s="221"/>
      <c r="CW147" s="285"/>
      <c r="CX147" s="358"/>
      <c r="CY147" s="221"/>
      <c r="CZ147" s="285"/>
      <c r="DA147" s="358"/>
      <c r="DB147" s="221"/>
      <c r="DC147" s="285"/>
      <c r="DD147" s="358"/>
      <c r="DE147" s="221"/>
      <c r="DF147" s="285"/>
      <c r="DG147" s="358"/>
      <c r="DH147" s="221"/>
      <c r="DI147" s="285"/>
      <c r="DJ147" s="358"/>
      <c r="DK147" s="221"/>
      <c r="DL147" s="285"/>
      <c r="DN147" s="325"/>
    </row>
    <row r="148" spans="1:118" s="93" customFormat="1" ht="54.95" customHeight="1">
      <c r="A148" s="477" t="s">
        <v>215</v>
      </c>
      <c r="B148" s="477"/>
      <c r="C148" s="477"/>
      <c r="D148" s="477"/>
      <c r="E148" s="482" t="s">
        <v>442</v>
      </c>
      <c r="F148" s="482"/>
      <c r="G148" s="482"/>
      <c r="H148" s="482"/>
      <c r="I148" s="482"/>
      <c r="J148" s="482"/>
      <c r="K148" s="482"/>
      <c r="L148" s="482"/>
      <c r="M148" s="482"/>
      <c r="N148" s="482"/>
      <c r="O148" s="482"/>
      <c r="P148" s="482"/>
      <c r="Q148" s="482"/>
      <c r="R148" s="482"/>
      <c r="S148" s="482"/>
      <c r="T148" s="482"/>
      <c r="U148" s="482"/>
      <c r="V148" s="482"/>
      <c r="W148" s="482"/>
      <c r="X148" s="482"/>
      <c r="Y148" s="482"/>
      <c r="Z148" s="482"/>
      <c r="AA148" s="482"/>
      <c r="AB148" s="482"/>
      <c r="AC148" s="482"/>
      <c r="AD148" s="482"/>
      <c r="AE148" s="482"/>
      <c r="AF148" s="482"/>
      <c r="AG148" s="482"/>
      <c r="AH148" s="482"/>
      <c r="AI148" s="482"/>
      <c r="AJ148" s="482"/>
      <c r="AK148" s="482"/>
      <c r="AL148" s="482"/>
      <c r="AM148" s="482"/>
      <c r="AN148" s="482"/>
      <c r="AO148" s="482"/>
      <c r="AP148" s="482"/>
      <c r="AQ148" s="482"/>
      <c r="AR148" s="482"/>
      <c r="AS148" s="482"/>
      <c r="AT148" s="482"/>
      <c r="AU148" s="482"/>
      <c r="AV148" s="482"/>
      <c r="AW148" s="482"/>
      <c r="AX148" s="482"/>
      <c r="AY148" s="482"/>
      <c r="AZ148" s="482"/>
      <c r="BA148" s="482"/>
      <c r="BB148" s="482"/>
      <c r="BC148" s="482"/>
      <c r="BD148" s="482"/>
      <c r="BE148" s="482"/>
      <c r="BF148" s="482"/>
      <c r="BG148" s="482"/>
      <c r="BH148" s="482"/>
      <c r="BI148" s="482"/>
      <c r="BJ148" s="482"/>
      <c r="BK148" s="482"/>
      <c r="BL148" s="482"/>
      <c r="BM148" s="482"/>
      <c r="BN148" s="482"/>
      <c r="BO148" s="482"/>
      <c r="BP148" s="482"/>
      <c r="BQ148" s="482"/>
      <c r="BR148" s="482"/>
      <c r="BS148" s="482"/>
      <c r="BT148" s="482"/>
      <c r="BU148" s="482"/>
      <c r="BV148" s="482"/>
      <c r="BW148" s="482"/>
      <c r="BX148" s="482"/>
      <c r="BY148" s="482"/>
      <c r="BZ148" s="482"/>
      <c r="CA148" s="482"/>
      <c r="CB148" s="482"/>
      <c r="CC148" s="476" t="s">
        <v>246</v>
      </c>
      <c r="CD148" s="476"/>
      <c r="CE148" s="476"/>
      <c r="CF148" s="476"/>
      <c r="CI148" s="94"/>
      <c r="CK148" s="94"/>
      <c r="CL148" s="94"/>
      <c r="CO148" s="358"/>
      <c r="CP148" s="221"/>
      <c r="CQ148" s="285"/>
      <c r="CR148" s="358"/>
      <c r="CS148" s="292"/>
      <c r="CT148" s="285"/>
      <c r="CU148" s="358"/>
      <c r="CV148" s="221"/>
      <c r="CW148" s="285"/>
      <c r="CX148" s="358"/>
      <c r="CY148" s="221"/>
      <c r="CZ148" s="285"/>
      <c r="DA148" s="358"/>
      <c r="DB148" s="221"/>
      <c r="DC148" s="285"/>
      <c r="DD148" s="358"/>
      <c r="DE148" s="221"/>
      <c r="DF148" s="285"/>
      <c r="DG148" s="358"/>
      <c r="DH148" s="221"/>
      <c r="DI148" s="285"/>
      <c r="DJ148" s="358"/>
      <c r="DK148" s="221"/>
      <c r="DL148" s="285"/>
      <c r="DN148" s="325"/>
    </row>
    <row r="149" spans="1:118" s="93" customFormat="1" ht="54.95" customHeight="1">
      <c r="A149" s="477" t="s">
        <v>216</v>
      </c>
      <c r="B149" s="477"/>
      <c r="C149" s="477"/>
      <c r="D149" s="477"/>
      <c r="E149" s="482" t="s">
        <v>223</v>
      </c>
      <c r="F149" s="482"/>
      <c r="G149" s="482"/>
      <c r="H149" s="482"/>
      <c r="I149" s="482"/>
      <c r="J149" s="482"/>
      <c r="K149" s="482"/>
      <c r="L149" s="482"/>
      <c r="M149" s="482"/>
      <c r="N149" s="482"/>
      <c r="O149" s="482"/>
      <c r="P149" s="482"/>
      <c r="Q149" s="482"/>
      <c r="R149" s="482"/>
      <c r="S149" s="482"/>
      <c r="T149" s="482"/>
      <c r="U149" s="482"/>
      <c r="V149" s="482"/>
      <c r="W149" s="482"/>
      <c r="X149" s="482"/>
      <c r="Y149" s="482"/>
      <c r="Z149" s="482"/>
      <c r="AA149" s="482"/>
      <c r="AB149" s="482"/>
      <c r="AC149" s="482"/>
      <c r="AD149" s="482"/>
      <c r="AE149" s="482"/>
      <c r="AF149" s="482"/>
      <c r="AG149" s="482"/>
      <c r="AH149" s="482"/>
      <c r="AI149" s="482"/>
      <c r="AJ149" s="482"/>
      <c r="AK149" s="482"/>
      <c r="AL149" s="482"/>
      <c r="AM149" s="482"/>
      <c r="AN149" s="482"/>
      <c r="AO149" s="482"/>
      <c r="AP149" s="482"/>
      <c r="AQ149" s="482"/>
      <c r="AR149" s="482"/>
      <c r="AS149" s="482"/>
      <c r="AT149" s="482"/>
      <c r="AU149" s="482"/>
      <c r="AV149" s="482"/>
      <c r="AW149" s="482"/>
      <c r="AX149" s="482"/>
      <c r="AY149" s="482"/>
      <c r="AZ149" s="482"/>
      <c r="BA149" s="482"/>
      <c r="BB149" s="482"/>
      <c r="BC149" s="482"/>
      <c r="BD149" s="482"/>
      <c r="BE149" s="482"/>
      <c r="BF149" s="482"/>
      <c r="BG149" s="482"/>
      <c r="BH149" s="482"/>
      <c r="BI149" s="482"/>
      <c r="BJ149" s="482"/>
      <c r="BK149" s="482"/>
      <c r="BL149" s="482"/>
      <c r="BM149" s="482"/>
      <c r="BN149" s="482"/>
      <c r="BO149" s="482"/>
      <c r="BP149" s="482"/>
      <c r="BQ149" s="482"/>
      <c r="BR149" s="482"/>
      <c r="BS149" s="482"/>
      <c r="BT149" s="482"/>
      <c r="BU149" s="482"/>
      <c r="BV149" s="482"/>
      <c r="BW149" s="482"/>
      <c r="BX149" s="482"/>
      <c r="BY149" s="482"/>
      <c r="BZ149" s="482"/>
      <c r="CA149" s="482"/>
      <c r="CB149" s="482"/>
      <c r="CC149" s="476" t="s">
        <v>458</v>
      </c>
      <c r="CD149" s="476"/>
      <c r="CE149" s="476"/>
      <c r="CF149" s="476"/>
      <c r="CI149" s="94"/>
      <c r="CK149" s="94"/>
      <c r="CL149" s="94"/>
      <c r="CO149" s="358"/>
      <c r="CP149" s="221"/>
      <c r="CQ149" s="285"/>
      <c r="CR149" s="358"/>
      <c r="CS149" s="292"/>
      <c r="CT149" s="285"/>
      <c r="CU149" s="358"/>
      <c r="CV149" s="221"/>
      <c r="CW149" s="285"/>
      <c r="CX149" s="358"/>
      <c r="CY149" s="221"/>
      <c r="CZ149" s="285"/>
      <c r="DA149" s="358"/>
      <c r="DB149" s="221"/>
      <c r="DC149" s="285"/>
      <c r="DD149" s="358"/>
      <c r="DE149" s="221"/>
      <c r="DF149" s="285"/>
      <c r="DG149" s="358"/>
      <c r="DH149" s="221"/>
      <c r="DI149" s="285"/>
      <c r="DJ149" s="358"/>
      <c r="DK149" s="221"/>
      <c r="DL149" s="285"/>
      <c r="DN149" s="325"/>
    </row>
    <row r="150" spans="1:118" s="93" customFormat="1" ht="54.95" customHeight="1">
      <c r="A150" s="477" t="s">
        <v>217</v>
      </c>
      <c r="B150" s="477"/>
      <c r="C150" s="477"/>
      <c r="D150" s="477"/>
      <c r="E150" s="482" t="s">
        <v>225</v>
      </c>
      <c r="F150" s="482"/>
      <c r="G150" s="482"/>
      <c r="H150" s="482"/>
      <c r="I150" s="482"/>
      <c r="J150" s="482"/>
      <c r="K150" s="482"/>
      <c r="L150" s="482"/>
      <c r="M150" s="482"/>
      <c r="N150" s="482"/>
      <c r="O150" s="482"/>
      <c r="P150" s="482"/>
      <c r="Q150" s="482"/>
      <c r="R150" s="482"/>
      <c r="S150" s="482"/>
      <c r="T150" s="482"/>
      <c r="U150" s="482"/>
      <c r="V150" s="482"/>
      <c r="W150" s="482"/>
      <c r="X150" s="482"/>
      <c r="Y150" s="482"/>
      <c r="Z150" s="482"/>
      <c r="AA150" s="482"/>
      <c r="AB150" s="482"/>
      <c r="AC150" s="482"/>
      <c r="AD150" s="482"/>
      <c r="AE150" s="482"/>
      <c r="AF150" s="482"/>
      <c r="AG150" s="482"/>
      <c r="AH150" s="482"/>
      <c r="AI150" s="482"/>
      <c r="AJ150" s="482"/>
      <c r="AK150" s="482"/>
      <c r="AL150" s="482"/>
      <c r="AM150" s="482"/>
      <c r="AN150" s="482"/>
      <c r="AO150" s="482"/>
      <c r="AP150" s="482"/>
      <c r="AQ150" s="482"/>
      <c r="AR150" s="482"/>
      <c r="AS150" s="482"/>
      <c r="AT150" s="482"/>
      <c r="AU150" s="482"/>
      <c r="AV150" s="482"/>
      <c r="AW150" s="482"/>
      <c r="AX150" s="482"/>
      <c r="AY150" s="482"/>
      <c r="AZ150" s="482"/>
      <c r="BA150" s="482"/>
      <c r="BB150" s="482"/>
      <c r="BC150" s="482"/>
      <c r="BD150" s="482"/>
      <c r="BE150" s="482"/>
      <c r="BF150" s="482"/>
      <c r="BG150" s="482"/>
      <c r="BH150" s="482"/>
      <c r="BI150" s="482"/>
      <c r="BJ150" s="482"/>
      <c r="BK150" s="482"/>
      <c r="BL150" s="482"/>
      <c r="BM150" s="482"/>
      <c r="BN150" s="482"/>
      <c r="BO150" s="482"/>
      <c r="BP150" s="482"/>
      <c r="BQ150" s="482"/>
      <c r="BR150" s="482"/>
      <c r="BS150" s="482"/>
      <c r="BT150" s="482"/>
      <c r="BU150" s="482"/>
      <c r="BV150" s="482"/>
      <c r="BW150" s="482"/>
      <c r="BX150" s="482"/>
      <c r="BY150" s="482"/>
      <c r="BZ150" s="482"/>
      <c r="CA150" s="482"/>
      <c r="CB150" s="482"/>
      <c r="CC150" s="476" t="s">
        <v>474</v>
      </c>
      <c r="CD150" s="476"/>
      <c r="CE150" s="476"/>
      <c r="CF150" s="476"/>
      <c r="CI150" s="94"/>
      <c r="CK150" s="94"/>
      <c r="CL150" s="94"/>
      <c r="CO150" s="358"/>
      <c r="CP150" s="221"/>
      <c r="CQ150" s="285"/>
      <c r="CR150" s="358"/>
      <c r="CS150" s="292"/>
      <c r="CT150" s="285"/>
      <c r="CU150" s="358"/>
      <c r="CV150" s="221"/>
      <c r="CW150" s="285"/>
      <c r="CX150" s="358"/>
      <c r="CY150" s="221"/>
      <c r="CZ150" s="285"/>
      <c r="DA150" s="358"/>
      <c r="DB150" s="221"/>
      <c r="DC150" s="285"/>
      <c r="DD150" s="358"/>
      <c r="DE150" s="221"/>
      <c r="DF150" s="285"/>
      <c r="DG150" s="358"/>
      <c r="DH150" s="221"/>
      <c r="DI150" s="285"/>
      <c r="DJ150" s="358"/>
      <c r="DK150" s="221"/>
      <c r="DL150" s="285"/>
      <c r="DN150" s="325"/>
    </row>
    <row r="151" spans="1:118" s="93" customFormat="1" ht="54.75" customHeight="1">
      <c r="A151" s="477" t="s">
        <v>218</v>
      </c>
      <c r="B151" s="477"/>
      <c r="C151" s="477"/>
      <c r="D151" s="477"/>
      <c r="E151" s="482" t="s">
        <v>224</v>
      </c>
      <c r="F151" s="482"/>
      <c r="G151" s="482"/>
      <c r="H151" s="482"/>
      <c r="I151" s="482"/>
      <c r="J151" s="482"/>
      <c r="K151" s="482"/>
      <c r="L151" s="482"/>
      <c r="M151" s="482"/>
      <c r="N151" s="482"/>
      <c r="O151" s="482"/>
      <c r="P151" s="482"/>
      <c r="Q151" s="482"/>
      <c r="R151" s="482"/>
      <c r="S151" s="482"/>
      <c r="T151" s="482"/>
      <c r="U151" s="482"/>
      <c r="V151" s="482"/>
      <c r="W151" s="482"/>
      <c r="X151" s="482"/>
      <c r="Y151" s="482"/>
      <c r="Z151" s="482"/>
      <c r="AA151" s="482"/>
      <c r="AB151" s="482"/>
      <c r="AC151" s="482"/>
      <c r="AD151" s="482"/>
      <c r="AE151" s="482"/>
      <c r="AF151" s="482"/>
      <c r="AG151" s="482"/>
      <c r="AH151" s="482"/>
      <c r="AI151" s="482"/>
      <c r="AJ151" s="482"/>
      <c r="AK151" s="482"/>
      <c r="AL151" s="482"/>
      <c r="AM151" s="482"/>
      <c r="AN151" s="482"/>
      <c r="AO151" s="482"/>
      <c r="AP151" s="482"/>
      <c r="AQ151" s="482"/>
      <c r="AR151" s="482"/>
      <c r="AS151" s="482"/>
      <c r="AT151" s="482"/>
      <c r="AU151" s="482"/>
      <c r="AV151" s="482"/>
      <c r="AW151" s="482"/>
      <c r="AX151" s="482"/>
      <c r="AY151" s="482"/>
      <c r="AZ151" s="482"/>
      <c r="BA151" s="482"/>
      <c r="BB151" s="482"/>
      <c r="BC151" s="482"/>
      <c r="BD151" s="482"/>
      <c r="BE151" s="482"/>
      <c r="BF151" s="482"/>
      <c r="BG151" s="482"/>
      <c r="BH151" s="482"/>
      <c r="BI151" s="482"/>
      <c r="BJ151" s="482"/>
      <c r="BK151" s="482"/>
      <c r="BL151" s="482"/>
      <c r="BM151" s="482"/>
      <c r="BN151" s="482"/>
      <c r="BO151" s="482"/>
      <c r="BP151" s="482"/>
      <c r="BQ151" s="482"/>
      <c r="BR151" s="482"/>
      <c r="BS151" s="482"/>
      <c r="BT151" s="482"/>
      <c r="BU151" s="482"/>
      <c r="BV151" s="482"/>
      <c r="BW151" s="482"/>
      <c r="BX151" s="482"/>
      <c r="BY151" s="482"/>
      <c r="BZ151" s="482"/>
      <c r="CA151" s="482"/>
      <c r="CB151" s="482"/>
      <c r="CC151" s="476" t="s">
        <v>99</v>
      </c>
      <c r="CD151" s="476"/>
      <c r="CE151" s="476"/>
      <c r="CF151" s="476"/>
      <c r="CI151" s="94"/>
      <c r="CK151" s="94"/>
      <c r="CL151" s="94"/>
      <c r="CO151" s="358"/>
      <c r="CP151" s="221"/>
      <c r="CQ151" s="285"/>
      <c r="CR151" s="358"/>
      <c r="CS151" s="292"/>
      <c r="CT151" s="285"/>
      <c r="CU151" s="358"/>
      <c r="CV151" s="221"/>
      <c r="CW151" s="285"/>
      <c r="CX151" s="358"/>
      <c r="CY151" s="221"/>
      <c r="CZ151" s="285"/>
      <c r="DA151" s="358"/>
      <c r="DB151" s="221"/>
      <c r="DC151" s="285"/>
      <c r="DD151" s="358"/>
      <c r="DE151" s="221"/>
      <c r="DF151" s="285"/>
      <c r="DG151" s="358"/>
      <c r="DH151" s="221"/>
      <c r="DI151" s="285"/>
      <c r="DJ151" s="358"/>
      <c r="DK151" s="221"/>
      <c r="DL151" s="285"/>
      <c r="DN151" s="325"/>
    </row>
    <row r="152" spans="1:118" s="93" customFormat="1" ht="126" customHeight="1">
      <c r="A152" s="477" t="s">
        <v>219</v>
      </c>
      <c r="B152" s="477"/>
      <c r="C152" s="477"/>
      <c r="D152" s="477"/>
      <c r="E152" s="482" t="s">
        <v>468</v>
      </c>
      <c r="F152" s="482"/>
      <c r="G152" s="482"/>
      <c r="H152" s="482"/>
      <c r="I152" s="482"/>
      <c r="J152" s="482"/>
      <c r="K152" s="482"/>
      <c r="L152" s="482"/>
      <c r="M152" s="482"/>
      <c r="N152" s="482"/>
      <c r="O152" s="482"/>
      <c r="P152" s="482"/>
      <c r="Q152" s="482"/>
      <c r="R152" s="482"/>
      <c r="S152" s="482"/>
      <c r="T152" s="482"/>
      <c r="U152" s="482"/>
      <c r="V152" s="482"/>
      <c r="W152" s="482"/>
      <c r="X152" s="482"/>
      <c r="Y152" s="482"/>
      <c r="Z152" s="482"/>
      <c r="AA152" s="482"/>
      <c r="AB152" s="482"/>
      <c r="AC152" s="482"/>
      <c r="AD152" s="482"/>
      <c r="AE152" s="482"/>
      <c r="AF152" s="482"/>
      <c r="AG152" s="482"/>
      <c r="AH152" s="482"/>
      <c r="AI152" s="482"/>
      <c r="AJ152" s="482"/>
      <c r="AK152" s="482"/>
      <c r="AL152" s="482"/>
      <c r="AM152" s="482"/>
      <c r="AN152" s="482"/>
      <c r="AO152" s="482"/>
      <c r="AP152" s="482"/>
      <c r="AQ152" s="482"/>
      <c r="AR152" s="482"/>
      <c r="AS152" s="482"/>
      <c r="AT152" s="482"/>
      <c r="AU152" s="482"/>
      <c r="AV152" s="482"/>
      <c r="AW152" s="482"/>
      <c r="AX152" s="482"/>
      <c r="AY152" s="482"/>
      <c r="AZ152" s="482"/>
      <c r="BA152" s="482"/>
      <c r="BB152" s="482"/>
      <c r="BC152" s="482"/>
      <c r="BD152" s="482"/>
      <c r="BE152" s="482"/>
      <c r="BF152" s="482"/>
      <c r="BG152" s="482"/>
      <c r="BH152" s="482"/>
      <c r="BI152" s="482"/>
      <c r="BJ152" s="482"/>
      <c r="BK152" s="482"/>
      <c r="BL152" s="482"/>
      <c r="BM152" s="482"/>
      <c r="BN152" s="482"/>
      <c r="BO152" s="482"/>
      <c r="BP152" s="482"/>
      <c r="BQ152" s="482"/>
      <c r="BR152" s="482"/>
      <c r="BS152" s="482"/>
      <c r="BT152" s="482"/>
      <c r="BU152" s="482"/>
      <c r="BV152" s="482"/>
      <c r="BW152" s="482"/>
      <c r="BX152" s="482"/>
      <c r="BY152" s="482"/>
      <c r="BZ152" s="482"/>
      <c r="CA152" s="482"/>
      <c r="CB152" s="482"/>
      <c r="CC152" s="476" t="s">
        <v>90</v>
      </c>
      <c r="CD152" s="476"/>
      <c r="CE152" s="476"/>
      <c r="CF152" s="476"/>
      <c r="CI152" s="94"/>
      <c r="CK152" s="94"/>
      <c r="CL152" s="94"/>
      <c r="CO152" s="358"/>
      <c r="CP152" s="221"/>
      <c r="CQ152" s="285"/>
      <c r="CR152" s="358"/>
      <c r="CS152" s="292"/>
      <c r="CT152" s="285"/>
      <c r="CU152" s="358"/>
      <c r="CV152" s="221"/>
      <c r="CW152" s="285"/>
      <c r="CX152" s="358"/>
      <c r="CY152" s="221"/>
      <c r="CZ152" s="285"/>
      <c r="DA152" s="358"/>
      <c r="DB152" s="221"/>
      <c r="DC152" s="285"/>
      <c r="DD152" s="358"/>
      <c r="DE152" s="221"/>
      <c r="DF152" s="285"/>
      <c r="DG152" s="358"/>
      <c r="DH152" s="221"/>
      <c r="DI152" s="285"/>
      <c r="DJ152" s="358"/>
      <c r="DK152" s="221"/>
      <c r="DL152" s="285"/>
      <c r="DN152" s="325"/>
    </row>
    <row r="153" spans="1:118" s="93" customFormat="1" ht="129.75" customHeight="1">
      <c r="A153" s="477" t="s">
        <v>220</v>
      </c>
      <c r="B153" s="477"/>
      <c r="C153" s="477"/>
      <c r="D153" s="477"/>
      <c r="E153" s="602" t="s">
        <v>469</v>
      </c>
      <c r="F153" s="602"/>
      <c r="G153" s="602"/>
      <c r="H153" s="602"/>
      <c r="I153" s="602"/>
      <c r="J153" s="602"/>
      <c r="K153" s="602"/>
      <c r="L153" s="602"/>
      <c r="M153" s="602"/>
      <c r="N153" s="602"/>
      <c r="O153" s="602"/>
      <c r="P153" s="602"/>
      <c r="Q153" s="602"/>
      <c r="R153" s="602"/>
      <c r="S153" s="602"/>
      <c r="T153" s="602"/>
      <c r="U153" s="602"/>
      <c r="V153" s="602"/>
      <c r="W153" s="602"/>
      <c r="X153" s="602"/>
      <c r="Y153" s="602"/>
      <c r="Z153" s="602"/>
      <c r="AA153" s="602"/>
      <c r="AB153" s="602"/>
      <c r="AC153" s="602"/>
      <c r="AD153" s="602"/>
      <c r="AE153" s="602"/>
      <c r="AF153" s="602"/>
      <c r="AG153" s="602"/>
      <c r="AH153" s="602"/>
      <c r="AI153" s="602"/>
      <c r="AJ153" s="602"/>
      <c r="AK153" s="602"/>
      <c r="AL153" s="602"/>
      <c r="AM153" s="602"/>
      <c r="AN153" s="602"/>
      <c r="AO153" s="602"/>
      <c r="AP153" s="602"/>
      <c r="AQ153" s="602"/>
      <c r="AR153" s="602"/>
      <c r="AS153" s="602"/>
      <c r="AT153" s="602"/>
      <c r="AU153" s="602"/>
      <c r="AV153" s="602"/>
      <c r="AW153" s="602"/>
      <c r="AX153" s="602"/>
      <c r="AY153" s="602"/>
      <c r="AZ153" s="602"/>
      <c r="BA153" s="602"/>
      <c r="BB153" s="602"/>
      <c r="BC153" s="602"/>
      <c r="BD153" s="602"/>
      <c r="BE153" s="602"/>
      <c r="BF153" s="602"/>
      <c r="BG153" s="602"/>
      <c r="BH153" s="602"/>
      <c r="BI153" s="602"/>
      <c r="BJ153" s="602"/>
      <c r="BK153" s="602"/>
      <c r="BL153" s="602"/>
      <c r="BM153" s="602"/>
      <c r="BN153" s="602"/>
      <c r="BO153" s="602"/>
      <c r="BP153" s="602"/>
      <c r="BQ153" s="602"/>
      <c r="BR153" s="602"/>
      <c r="BS153" s="602"/>
      <c r="BT153" s="602"/>
      <c r="BU153" s="602"/>
      <c r="BV153" s="602"/>
      <c r="BW153" s="602"/>
      <c r="BX153" s="602"/>
      <c r="BY153" s="602"/>
      <c r="BZ153" s="602"/>
      <c r="CA153" s="602"/>
      <c r="CB153" s="602"/>
      <c r="CC153" s="476" t="s">
        <v>91</v>
      </c>
      <c r="CD153" s="476"/>
      <c r="CE153" s="476"/>
      <c r="CF153" s="476"/>
      <c r="CI153" s="94"/>
      <c r="CK153" s="94"/>
      <c r="CL153" s="94"/>
      <c r="CO153" s="358"/>
      <c r="CP153" s="221"/>
      <c r="CQ153" s="285"/>
      <c r="CR153" s="358"/>
      <c r="CS153" s="292"/>
      <c r="CT153" s="285"/>
      <c r="CU153" s="358"/>
      <c r="CV153" s="221"/>
      <c r="CW153" s="285"/>
      <c r="CX153" s="358"/>
      <c r="CY153" s="221"/>
      <c r="CZ153" s="285"/>
      <c r="DA153" s="358"/>
      <c r="DB153" s="221"/>
      <c r="DC153" s="285"/>
      <c r="DD153" s="358"/>
      <c r="DE153" s="221"/>
      <c r="DF153" s="285"/>
      <c r="DG153" s="358"/>
      <c r="DH153" s="221"/>
      <c r="DI153" s="285"/>
      <c r="DJ153" s="358"/>
      <c r="DK153" s="221"/>
      <c r="DL153" s="285"/>
      <c r="DN153" s="325"/>
    </row>
    <row r="154" spans="1:118" s="93" customFormat="1" ht="234" customHeight="1">
      <c r="A154" s="477" t="s">
        <v>266</v>
      </c>
      <c r="B154" s="477"/>
      <c r="C154" s="477"/>
      <c r="D154" s="477"/>
      <c r="E154" s="482" t="s">
        <v>352</v>
      </c>
      <c r="F154" s="482"/>
      <c r="G154" s="482"/>
      <c r="H154" s="482"/>
      <c r="I154" s="482"/>
      <c r="J154" s="482"/>
      <c r="K154" s="482"/>
      <c r="L154" s="482"/>
      <c r="M154" s="482"/>
      <c r="N154" s="482"/>
      <c r="O154" s="482"/>
      <c r="P154" s="482"/>
      <c r="Q154" s="482"/>
      <c r="R154" s="482"/>
      <c r="S154" s="482"/>
      <c r="T154" s="482"/>
      <c r="U154" s="482"/>
      <c r="V154" s="482"/>
      <c r="W154" s="482"/>
      <c r="X154" s="482"/>
      <c r="Y154" s="482"/>
      <c r="Z154" s="482"/>
      <c r="AA154" s="482"/>
      <c r="AB154" s="482"/>
      <c r="AC154" s="482"/>
      <c r="AD154" s="482"/>
      <c r="AE154" s="482"/>
      <c r="AF154" s="482"/>
      <c r="AG154" s="482"/>
      <c r="AH154" s="482"/>
      <c r="AI154" s="482"/>
      <c r="AJ154" s="482"/>
      <c r="AK154" s="482"/>
      <c r="AL154" s="482"/>
      <c r="AM154" s="482"/>
      <c r="AN154" s="482"/>
      <c r="AO154" s="482"/>
      <c r="AP154" s="482"/>
      <c r="AQ154" s="482"/>
      <c r="AR154" s="482"/>
      <c r="AS154" s="482"/>
      <c r="AT154" s="482"/>
      <c r="AU154" s="482"/>
      <c r="AV154" s="482"/>
      <c r="AW154" s="482"/>
      <c r="AX154" s="482"/>
      <c r="AY154" s="482"/>
      <c r="AZ154" s="482"/>
      <c r="BA154" s="482"/>
      <c r="BB154" s="482"/>
      <c r="BC154" s="482"/>
      <c r="BD154" s="482"/>
      <c r="BE154" s="482"/>
      <c r="BF154" s="482"/>
      <c r="BG154" s="482"/>
      <c r="BH154" s="482"/>
      <c r="BI154" s="482"/>
      <c r="BJ154" s="482"/>
      <c r="BK154" s="482"/>
      <c r="BL154" s="482"/>
      <c r="BM154" s="482"/>
      <c r="BN154" s="482"/>
      <c r="BO154" s="482"/>
      <c r="BP154" s="482"/>
      <c r="BQ154" s="482"/>
      <c r="BR154" s="482"/>
      <c r="BS154" s="482"/>
      <c r="BT154" s="482"/>
      <c r="BU154" s="482"/>
      <c r="BV154" s="482"/>
      <c r="BW154" s="482"/>
      <c r="BX154" s="482"/>
      <c r="BY154" s="488"/>
      <c r="BZ154" s="400"/>
      <c r="CA154" s="401"/>
      <c r="CB154" s="402"/>
      <c r="CC154" s="476" t="s">
        <v>98</v>
      </c>
      <c r="CD154" s="476"/>
      <c r="CE154" s="476"/>
      <c r="CF154" s="476"/>
      <c r="CI154" s="94"/>
      <c r="CK154" s="94"/>
      <c r="CL154" s="221"/>
      <c r="CM154" s="94"/>
      <c r="CN154" s="94"/>
      <c r="CO154" s="358"/>
      <c r="CP154" s="221"/>
      <c r="CQ154" s="285"/>
      <c r="CR154" s="358"/>
      <c r="CS154" s="292"/>
      <c r="CT154" s="285"/>
      <c r="CU154" s="358"/>
      <c r="CV154" s="221"/>
      <c r="CW154" s="285"/>
      <c r="CX154" s="358"/>
      <c r="CY154" s="221"/>
      <c r="CZ154" s="285"/>
      <c r="DA154" s="358"/>
      <c r="DB154" s="221"/>
      <c r="DC154" s="285"/>
      <c r="DD154" s="358"/>
      <c r="DE154" s="221"/>
      <c r="DF154" s="285"/>
      <c r="DG154" s="358"/>
      <c r="DH154" s="221"/>
      <c r="DI154" s="285"/>
      <c r="DJ154" s="358"/>
      <c r="DK154" s="95"/>
      <c r="DL154" s="269"/>
      <c r="DN154" s="325"/>
    </row>
    <row r="155" spans="1:118" s="93" customFormat="1" ht="54.95" customHeight="1">
      <c r="A155" s="477" t="s">
        <v>267</v>
      </c>
      <c r="B155" s="477"/>
      <c r="C155" s="477"/>
      <c r="D155" s="477"/>
      <c r="E155" s="488" t="s">
        <v>288</v>
      </c>
      <c r="F155" s="489"/>
      <c r="G155" s="489"/>
      <c r="H155" s="489"/>
      <c r="I155" s="489"/>
      <c r="J155" s="489"/>
      <c r="K155" s="489"/>
      <c r="L155" s="489"/>
      <c r="M155" s="489"/>
      <c r="N155" s="489"/>
      <c r="O155" s="489"/>
      <c r="P155" s="489"/>
      <c r="Q155" s="489"/>
      <c r="R155" s="489"/>
      <c r="S155" s="489"/>
      <c r="T155" s="489"/>
      <c r="U155" s="489"/>
      <c r="V155" s="489"/>
      <c r="W155" s="489"/>
      <c r="X155" s="489"/>
      <c r="Y155" s="489"/>
      <c r="Z155" s="489"/>
      <c r="AA155" s="489"/>
      <c r="AB155" s="489"/>
      <c r="AC155" s="489"/>
      <c r="AD155" s="489"/>
      <c r="AE155" s="489"/>
      <c r="AF155" s="489"/>
      <c r="AG155" s="489"/>
      <c r="AH155" s="489"/>
      <c r="AI155" s="489"/>
      <c r="AJ155" s="489"/>
      <c r="AK155" s="489"/>
      <c r="AL155" s="489"/>
      <c r="AM155" s="489"/>
      <c r="AN155" s="489"/>
      <c r="AO155" s="489"/>
      <c r="AP155" s="489"/>
      <c r="AQ155" s="489"/>
      <c r="AR155" s="489"/>
      <c r="AS155" s="489"/>
      <c r="AT155" s="489"/>
      <c r="AU155" s="489"/>
      <c r="AV155" s="489"/>
      <c r="AW155" s="489"/>
      <c r="AX155" s="489"/>
      <c r="AY155" s="489"/>
      <c r="AZ155" s="489"/>
      <c r="BA155" s="489"/>
      <c r="BB155" s="489"/>
      <c r="BC155" s="489"/>
      <c r="BD155" s="489"/>
      <c r="BE155" s="489"/>
      <c r="BF155" s="489"/>
      <c r="BG155" s="489"/>
      <c r="BH155" s="489"/>
      <c r="BI155" s="489"/>
      <c r="BJ155" s="489"/>
      <c r="BK155" s="489"/>
      <c r="BL155" s="489"/>
      <c r="BM155" s="489"/>
      <c r="BN155" s="489"/>
      <c r="BO155" s="489"/>
      <c r="BP155" s="489"/>
      <c r="BQ155" s="489"/>
      <c r="BR155" s="489"/>
      <c r="BS155" s="489"/>
      <c r="BT155" s="489"/>
      <c r="BU155" s="489"/>
      <c r="BV155" s="489"/>
      <c r="BW155" s="489"/>
      <c r="BX155" s="489"/>
      <c r="BY155" s="489"/>
      <c r="BZ155" s="489"/>
      <c r="CA155" s="489"/>
      <c r="CB155" s="490"/>
      <c r="CC155" s="476" t="s">
        <v>452</v>
      </c>
      <c r="CD155" s="476"/>
      <c r="CE155" s="476"/>
      <c r="CF155" s="476"/>
      <c r="CG155" s="32"/>
      <c r="CI155" s="94"/>
      <c r="CK155" s="94"/>
      <c r="CL155" s="221"/>
      <c r="CM155" s="94"/>
      <c r="CN155" s="94"/>
      <c r="CO155" s="358"/>
      <c r="CP155" s="221"/>
      <c r="CQ155" s="285"/>
      <c r="CR155" s="358"/>
      <c r="CS155" s="292"/>
      <c r="CT155" s="285"/>
      <c r="CU155" s="358"/>
      <c r="CV155" s="221"/>
      <c r="CW155" s="285"/>
      <c r="CX155" s="358"/>
      <c r="CY155" s="221"/>
      <c r="CZ155" s="285"/>
      <c r="DA155" s="358"/>
      <c r="DB155" s="221"/>
      <c r="DC155" s="285"/>
      <c r="DD155" s="358"/>
      <c r="DE155" s="221"/>
      <c r="DF155" s="285"/>
      <c r="DG155" s="358"/>
      <c r="DH155" s="221"/>
      <c r="DI155" s="285"/>
      <c r="DJ155" s="358"/>
      <c r="DK155" s="95"/>
      <c r="DL155" s="269"/>
      <c r="DN155" s="325"/>
    </row>
    <row r="156" spans="1:118" s="93" customFormat="1" ht="141.75" customHeight="1">
      <c r="A156" s="477" t="s">
        <v>276</v>
      </c>
      <c r="B156" s="477"/>
      <c r="C156" s="477"/>
      <c r="D156" s="477"/>
      <c r="E156" s="488" t="s">
        <v>364</v>
      </c>
      <c r="F156" s="489"/>
      <c r="G156" s="489"/>
      <c r="H156" s="489"/>
      <c r="I156" s="489"/>
      <c r="J156" s="489"/>
      <c r="K156" s="489"/>
      <c r="L156" s="489"/>
      <c r="M156" s="489"/>
      <c r="N156" s="489"/>
      <c r="O156" s="489"/>
      <c r="P156" s="489"/>
      <c r="Q156" s="489"/>
      <c r="R156" s="489"/>
      <c r="S156" s="489"/>
      <c r="T156" s="489"/>
      <c r="U156" s="489"/>
      <c r="V156" s="489"/>
      <c r="W156" s="489"/>
      <c r="X156" s="489"/>
      <c r="Y156" s="489"/>
      <c r="Z156" s="489"/>
      <c r="AA156" s="489"/>
      <c r="AB156" s="489"/>
      <c r="AC156" s="489"/>
      <c r="AD156" s="489"/>
      <c r="AE156" s="489"/>
      <c r="AF156" s="489"/>
      <c r="AG156" s="489"/>
      <c r="AH156" s="489"/>
      <c r="AI156" s="489"/>
      <c r="AJ156" s="489"/>
      <c r="AK156" s="489"/>
      <c r="AL156" s="489"/>
      <c r="AM156" s="489"/>
      <c r="AN156" s="489"/>
      <c r="AO156" s="489"/>
      <c r="AP156" s="489"/>
      <c r="AQ156" s="489"/>
      <c r="AR156" s="489"/>
      <c r="AS156" s="489"/>
      <c r="AT156" s="489"/>
      <c r="AU156" s="489"/>
      <c r="AV156" s="489"/>
      <c r="AW156" s="489"/>
      <c r="AX156" s="489"/>
      <c r="AY156" s="489"/>
      <c r="AZ156" s="489"/>
      <c r="BA156" s="489"/>
      <c r="BB156" s="489"/>
      <c r="BC156" s="489"/>
      <c r="BD156" s="489"/>
      <c r="BE156" s="489"/>
      <c r="BF156" s="489"/>
      <c r="BG156" s="489"/>
      <c r="BH156" s="489"/>
      <c r="BI156" s="489"/>
      <c r="BJ156" s="489"/>
      <c r="BK156" s="489"/>
      <c r="BL156" s="489"/>
      <c r="BM156" s="489"/>
      <c r="BN156" s="489"/>
      <c r="BO156" s="489"/>
      <c r="BP156" s="489"/>
      <c r="BQ156" s="489"/>
      <c r="BR156" s="489"/>
      <c r="BS156" s="489"/>
      <c r="BT156" s="489"/>
      <c r="BU156" s="489"/>
      <c r="BV156" s="489"/>
      <c r="BW156" s="489"/>
      <c r="BX156" s="489"/>
      <c r="BY156" s="489"/>
      <c r="BZ156" s="489"/>
      <c r="CA156" s="489"/>
      <c r="CB156" s="490"/>
      <c r="CC156" s="476" t="s">
        <v>448</v>
      </c>
      <c r="CD156" s="476"/>
      <c r="CE156" s="476"/>
      <c r="CF156" s="476"/>
      <c r="CG156" s="32"/>
      <c r="CI156" s="94"/>
      <c r="CK156" s="94"/>
      <c r="CL156" s="221"/>
      <c r="CM156" s="94"/>
      <c r="CN156" s="94"/>
      <c r="CO156" s="358"/>
      <c r="CP156" s="221"/>
      <c r="CQ156" s="285"/>
      <c r="CR156" s="358"/>
      <c r="CS156" s="292"/>
      <c r="CT156" s="285"/>
      <c r="CU156" s="358"/>
      <c r="CV156" s="221"/>
      <c r="CW156" s="285"/>
      <c r="CX156" s="358"/>
      <c r="CY156" s="221"/>
      <c r="CZ156" s="285"/>
      <c r="DA156" s="358"/>
      <c r="DB156" s="221"/>
      <c r="DC156" s="285"/>
      <c r="DD156" s="358"/>
      <c r="DE156" s="221"/>
      <c r="DF156" s="285"/>
      <c r="DG156" s="358"/>
      <c r="DH156" s="221"/>
      <c r="DI156" s="285"/>
      <c r="DJ156" s="358"/>
      <c r="DK156" s="95"/>
      <c r="DL156" s="269"/>
      <c r="DN156" s="325"/>
    </row>
    <row r="157" spans="1:118" s="93" customFormat="1" ht="54.75" customHeight="1">
      <c r="A157" s="477" t="s">
        <v>362</v>
      </c>
      <c r="B157" s="477"/>
      <c r="C157" s="477"/>
      <c r="D157" s="477"/>
      <c r="E157" s="488" t="s">
        <v>365</v>
      </c>
      <c r="F157" s="489"/>
      <c r="G157" s="489"/>
      <c r="H157" s="489"/>
      <c r="I157" s="489"/>
      <c r="J157" s="489"/>
      <c r="K157" s="489"/>
      <c r="L157" s="489"/>
      <c r="M157" s="489"/>
      <c r="N157" s="489"/>
      <c r="O157" s="489"/>
      <c r="P157" s="489"/>
      <c r="Q157" s="489"/>
      <c r="R157" s="489"/>
      <c r="S157" s="489"/>
      <c r="T157" s="489"/>
      <c r="U157" s="489"/>
      <c r="V157" s="489"/>
      <c r="W157" s="489"/>
      <c r="X157" s="489"/>
      <c r="Y157" s="489"/>
      <c r="Z157" s="489"/>
      <c r="AA157" s="489"/>
      <c r="AB157" s="489"/>
      <c r="AC157" s="489"/>
      <c r="AD157" s="489"/>
      <c r="AE157" s="489"/>
      <c r="AF157" s="489"/>
      <c r="AG157" s="489"/>
      <c r="AH157" s="489"/>
      <c r="AI157" s="489"/>
      <c r="AJ157" s="489"/>
      <c r="AK157" s="489"/>
      <c r="AL157" s="489"/>
      <c r="AM157" s="489"/>
      <c r="AN157" s="489"/>
      <c r="AO157" s="489"/>
      <c r="AP157" s="489"/>
      <c r="AQ157" s="489"/>
      <c r="AR157" s="489"/>
      <c r="AS157" s="489"/>
      <c r="AT157" s="489"/>
      <c r="AU157" s="489"/>
      <c r="AV157" s="489"/>
      <c r="AW157" s="489"/>
      <c r="AX157" s="489"/>
      <c r="AY157" s="489"/>
      <c r="AZ157" s="489"/>
      <c r="BA157" s="489"/>
      <c r="BB157" s="489"/>
      <c r="BC157" s="489"/>
      <c r="BD157" s="489"/>
      <c r="BE157" s="489"/>
      <c r="BF157" s="489"/>
      <c r="BG157" s="489"/>
      <c r="BH157" s="489"/>
      <c r="BI157" s="489"/>
      <c r="BJ157" s="489"/>
      <c r="BK157" s="489"/>
      <c r="BL157" s="489"/>
      <c r="BM157" s="489"/>
      <c r="BN157" s="489"/>
      <c r="BO157" s="489"/>
      <c r="BP157" s="489"/>
      <c r="BQ157" s="489"/>
      <c r="BR157" s="489"/>
      <c r="BS157" s="489"/>
      <c r="BT157" s="489"/>
      <c r="BU157" s="489"/>
      <c r="BV157" s="489"/>
      <c r="BW157" s="489"/>
      <c r="BX157" s="489"/>
      <c r="BY157" s="489"/>
      <c r="BZ157" s="489"/>
      <c r="CA157" s="489"/>
      <c r="CB157" s="490"/>
      <c r="CC157" s="476" t="s">
        <v>449</v>
      </c>
      <c r="CD157" s="476"/>
      <c r="CE157" s="476"/>
      <c r="CF157" s="476"/>
      <c r="CG157" s="32"/>
      <c r="CI157" s="94"/>
      <c r="CK157" s="94"/>
      <c r="CL157" s="221"/>
      <c r="CM157" s="94"/>
      <c r="CN157" s="94"/>
      <c r="CO157" s="358"/>
      <c r="CP157" s="221"/>
      <c r="CQ157" s="285"/>
      <c r="CR157" s="358"/>
      <c r="CS157" s="292"/>
      <c r="CT157" s="285"/>
      <c r="CU157" s="358"/>
      <c r="CV157" s="221"/>
      <c r="CW157" s="285"/>
      <c r="CX157" s="358"/>
      <c r="CY157" s="221"/>
      <c r="CZ157" s="285"/>
      <c r="DA157" s="358"/>
      <c r="DB157" s="221"/>
      <c r="DC157" s="285"/>
      <c r="DD157" s="358"/>
      <c r="DE157" s="221"/>
      <c r="DF157" s="285"/>
      <c r="DG157" s="358"/>
      <c r="DH157" s="221"/>
      <c r="DI157" s="285"/>
      <c r="DJ157" s="358"/>
      <c r="DK157" s="95"/>
      <c r="DL157" s="269"/>
      <c r="DN157" s="325"/>
    </row>
    <row r="158" spans="1:118" s="93" customFormat="1" ht="169.5" customHeight="1">
      <c r="A158" s="477" t="s">
        <v>444</v>
      </c>
      <c r="B158" s="477"/>
      <c r="C158" s="477"/>
      <c r="D158" s="477"/>
      <c r="E158" s="488" t="s">
        <v>445</v>
      </c>
      <c r="F158" s="489"/>
      <c r="G158" s="489"/>
      <c r="H158" s="489"/>
      <c r="I158" s="489"/>
      <c r="J158" s="489"/>
      <c r="K158" s="489"/>
      <c r="L158" s="489"/>
      <c r="M158" s="489"/>
      <c r="N158" s="489"/>
      <c r="O158" s="489"/>
      <c r="P158" s="489"/>
      <c r="Q158" s="489"/>
      <c r="R158" s="489"/>
      <c r="S158" s="489"/>
      <c r="T158" s="489"/>
      <c r="U158" s="489"/>
      <c r="V158" s="489"/>
      <c r="W158" s="489"/>
      <c r="X158" s="489"/>
      <c r="Y158" s="489"/>
      <c r="Z158" s="489"/>
      <c r="AA158" s="489"/>
      <c r="AB158" s="489"/>
      <c r="AC158" s="489"/>
      <c r="AD158" s="489"/>
      <c r="AE158" s="489"/>
      <c r="AF158" s="489"/>
      <c r="AG158" s="489"/>
      <c r="AH158" s="489"/>
      <c r="AI158" s="489"/>
      <c r="AJ158" s="489"/>
      <c r="AK158" s="489"/>
      <c r="AL158" s="489"/>
      <c r="AM158" s="489"/>
      <c r="AN158" s="489"/>
      <c r="AO158" s="489"/>
      <c r="AP158" s="489"/>
      <c r="AQ158" s="489"/>
      <c r="AR158" s="489"/>
      <c r="AS158" s="489"/>
      <c r="AT158" s="489"/>
      <c r="AU158" s="489"/>
      <c r="AV158" s="489"/>
      <c r="AW158" s="489"/>
      <c r="AX158" s="489"/>
      <c r="AY158" s="489"/>
      <c r="AZ158" s="489"/>
      <c r="BA158" s="489"/>
      <c r="BB158" s="489"/>
      <c r="BC158" s="489"/>
      <c r="BD158" s="489"/>
      <c r="BE158" s="489"/>
      <c r="BF158" s="489"/>
      <c r="BG158" s="489"/>
      <c r="BH158" s="489"/>
      <c r="BI158" s="489"/>
      <c r="BJ158" s="489"/>
      <c r="BK158" s="489"/>
      <c r="BL158" s="489"/>
      <c r="BM158" s="489"/>
      <c r="BN158" s="489"/>
      <c r="BO158" s="489"/>
      <c r="BP158" s="489"/>
      <c r="BQ158" s="489"/>
      <c r="BR158" s="489"/>
      <c r="BS158" s="489"/>
      <c r="BT158" s="489"/>
      <c r="BU158" s="489"/>
      <c r="BV158" s="489"/>
      <c r="BW158" s="489"/>
      <c r="BX158" s="489"/>
      <c r="BY158" s="489"/>
      <c r="BZ158" s="489"/>
      <c r="CA158" s="489"/>
      <c r="CB158" s="490"/>
      <c r="CC158" s="476" t="s">
        <v>439</v>
      </c>
      <c r="CD158" s="476"/>
      <c r="CE158" s="476"/>
      <c r="CF158" s="476"/>
      <c r="CG158" s="32"/>
      <c r="CI158" s="94"/>
      <c r="CK158" s="94"/>
      <c r="CL158" s="221"/>
      <c r="CM158" s="94"/>
      <c r="CN158" s="94"/>
      <c r="CO158" s="358"/>
      <c r="CP158" s="221"/>
      <c r="CQ158" s="285"/>
      <c r="CR158" s="358"/>
      <c r="CS158" s="292"/>
      <c r="CT158" s="285"/>
      <c r="CU158" s="358"/>
      <c r="CV158" s="221"/>
      <c r="CW158" s="285"/>
      <c r="CX158" s="358"/>
      <c r="CY158" s="221"/>
      <c r="CZ158" s="285"/>
      <c r="DA158" s="358"/>
      <c r="DB158" s="221"/>
      <c r="DC158" s="285"/>
      <c r="DD158" s="358"/>
      <c r="DE158" s="221"/>
      <c r="DF158" s="285"/>
      <c r="DG158" s="358"/>
      <c r="DH158" s="221"/>
      <c r="DI158" s="285"/>
      <c r="DJ158" s="358"/>
      <c r="DK158" s="95"/>
      <c r="DL158" s="269"/>
      <c r="DN158" s="325"/>
    </row>
    <row r="159" spans="1:118" s="93" customFormat="1" ht="54" customHeight="1">
      <c r="A159" s="477" t="s">
        <v>459</v>
      </c>
      <c r="B159" s="477"/>
      <c r="C159" s="477"/>
      <c r="D159" s="477"/>
      <c r="E159" s="488" t="s">
        <v>291</v>
      </c>
      <c r="F159" s="489"/>
      <c r="G159" s="489"/>
      <c r="H159" s="489"/>
      <c r="I159" s="489"/>
      <c r="J159" s="489"/>
      <c r="K159" s="489"/>
      <c r="L159" s="489"/>
      <c r="M159" s="489"/>
      <c r="N159" s="489"/>
      <c r="O159" s="489"/>
      <c r="P159" s="489"/>
      <c r="Q159" s="489"/>
      <c r="R159" s="489"/>
      <c r="S159" s="489"/>
      <c r="T159" s="489"/>
      <c r="U159" s="489"/>
      <c r="V159" s="489"/>
      <c r="W159" s="489"/>
      <c r="X159" s="489"/>
      <c r="Y159" s="489"/>
      <c r="Z159" s="489"/>
      <c r="AA159" s="489"/>
      <c r="AB159" s="489"/>
      <c r="AC159" s="489"/>
      <c r="AD159" s="489"/>
      <c r="AE159" s="489"/>
      <c r="AF159" s="489"/>
      <c r="AG159" s="489"/>
      <c r="AH159" s="489"/>
      <c r="AI159" s="489"/>
      <c r="AJ159" s="489"/>
      <c r="AK159" s="489"/>
      <c r="AL159" s="489"/>
      <c r="AM159" s="489"/>
      <c r="AN159" s="489"/>
      <c r="AO159" s="489"/>
      <c r="AP159" s="489"/>
      <c r="AQ159" s="489"/>
      <c r="AR159" s="489"/>
      <c r="AS159" s="489"/>
      <c r="AT159" s="489"/>
      <c r="AU159" s="489"/>
      <c r="AV159" s="489"/>
      <c r="AW159" s="489"/>
      <c r="AX159" s="489"/>
      <c r="AY159" s="489"/>
      <c r="AZ159" s="489"/>
      <c r="BA159" s="489"/>
      <c r="BB159" s="489"/>
      <c r="BC159" s="489"/>
      <c r="BD159" s="489"/>
      <c r="BE159" s="489"/>
      <c r="BF159" s="489"/>
      <c r="BG159" s="489"/>
      <c r="BH159" s="489"/>
      <c r="BI159" s="489"/>
      <c r="BJ159" s="489"/>
      <c r="BK159" s="489"/>
      <c r="BL159" s="489"/>
      <c r="BM159" s="489"/>
      <c r="BN159" s="489"/>
      <c r="BO159" s="489"/>
      <c r="BP159" s="489"/>
      <c r="BQ159" s="489"/>
      <c r="BR159" s="489"/>
      <c r="BS159" s="489"/>
      <c r="BT159" s="489"/>
      <c r="BU159" s="489"/>
      <c r="BV159" s="489"/>
      <c r="BW159" s="489"/>
      <c r="BX159" s="489"/>
      <c r="BY159" s="489"/>
      <c r="BZ159" s="489"/>
      <c r="CA159" s="489"/>
      <c r="CB159" s="490"/>
      <c r="CC159" s="476" t="s">
        <v>475</v>
      </c>
      <c r="CD159" s="476"/>
      <c r="CE159" s="476"/>
      <c r="CF159" s="476"/>
      <c r="CG159" s="32"/>
      <c r="CI159" s="94"/>
      <c r="CK159" s="94"/>
      <c r="CL159" s="221"/>
      <c r="CM159" s="94"/>
      <c r="CN159" s="94"/>
      <c r="CO159" s="358"/>
      <c r="CP159" s="221"/>
      <c r="CQ159" s="285"/>
      <c r="CR159" s="358"/>
      <c r="CS159" s="292"/>
      <c r="CT159" s="285"/>
      <c r="CU159" s="358"/>
      <c r="CV159" s="221"/>
      <c r="CW159" s="285"/>
      <c r="CX159" s="358"/>
      <c r="CY159" s="221"/>
      <c r="CZ159" s="285"/>
      <c r="DA159" s="358"/>
      <c r="DB159" s="221"/>
      <c r="DC159" s="285"/>
      <c r="DD159" s="358"/>
      <c r="DE159" s="221"/>
      <c r="DF159" s="285"/>
      <c r="DG159" s="358"/>
      <c r="DH159" s="221"/>
      <c r="DI159" s="285"/>
      <c r="DJ159" s="358"/>
      <c r="DK159" s="95"/>
      <c r="DL159" s="269"/>
      <c r="DN159" s="325"/>
    </row>
    <row r="160" spans="1:118" s="93" customFormat="1" ht="56.1" customHeight="1">
      <c r="A160" s="78"/>
      <c r="B160" s="419"/>
      <c r="C160" s="419"/>
      <c r="D160" s="419"/>
      <c r="E160" s="419"/>
      <c r="F160" s="419"/>
      <c r="G160" s="419"/>
      <c r="H160" s="419"/>
      <c r="I160" s="419"/>
      <c r="J160" s="419"/>
      <c r="K160" s="419"/>
      <c r="L160" s="419"/>
      <c r="M160" s="419"/>
      <c r="N160" s="419"/>
      <c r="O160" s="419"/>
      <c r="P160" s="419"/>
      <c r="Q160" s="419"/>
      <c r="R160" s="419"/>
      <c r="S160" s="419"/>
      <c r="T160" s="431"/>
      <c r="U160" s="431"/>
      <c r="V160" s="431"/>
      <c r="W160" s="431"/>
      <c r="X160" s="431"/>
      <c r="Y160" s="431"/>
      <c r="Z160" s="431"/>
      <c r="AA160" s="431"/>
      <c r="AB160" s="431"/>
      <c r="AC160" s="431"/>
      <c r="AD160" s="431"/>
      <c r="AE160" s="431"/>
      <c r="AF160" s="431"/>
      <c r="AG160" s="431"/>
      <c r="AH160" s="431"/>
      <c r="AI160" s="431"/>
      <c r="AJ160" s="431"/>
      <c r="AK160" s="431"/>
      <c r="AL160" s="431"/>
      <c r="AM160" s="431"/>
      <c r="AN160" s="431"/>
      <c r="AO160" s="431"/>
      <c r="AP160" s="431"/>
      <c r="AQ160" s="431"/>
      <c r="AR160" s="431"/>
      <c r="AS160" s="431"/>
      <c r="AT160" s="431"/>
      <c r="AU160" s="431"/>
      <c r="AV160" s="431"/>
      <c r="AW160" s="431"/>
      <c r="AX160" s="431"/>
      <c r="AY160" s="431"/>
      <c r="AZ160" s="446"/>
      <c r="BA160" s="446"/>
      <c r="BB160" s="446"/>
      <c r="BC160" s="446"/>
      <c r="BD160" s="446"/>
      <c r="BE160" s="447"/>
      <c r="BF160" s="446"/>
      <c r="BG160" s="446"/>
      <c r="BH160" s="447"/>
      <c r="BI160" s="446"/>
      <c r="BJ160" s="446"/>
      <c r="BK160" s="447"/>
      <c r="BL160" s="431"/>
      <c r="BM160" s="431"/>
      <c r="BN160" s="431"/>
      <c r="BO160" s="431"/>
      <c r="BP160" s="431"/>
      <c r="BQ160" s="431"/>
      <c r="BR160" s="431"/>
      <c r="BS160" s="431"/>
      <c r="BT160" s="431"/>
      <c r="BU160" s="431"/>
      <c r="BV160" s="431"/>
      <c r="BW160" s="431"/>
      <c r="BX160" s="446"/>
      <c r="BY160" s="446"/>
      <c r="BZ160" s="447"/>
      <c r="CA160" s="41"/>
      <c r="CB160" s="41"/>
      <c r="CC160" s="426"/>
      <c r="CD160" s="426"/>
      <c r="CE160" s="426"/>
      <c r="CF160" s="426"/>
      <c r="CG160" s="32"/>
      <c r="CI160" s="94"/>
      <c r="CK160" s="94"/>
      <c r="CL160" s="221"/>
      <c r="CM160" s="94"/>
      <c r="CN160" s="94"/>
      <c r="CO160" s="358"/>
      <c r="CP160" s="221"/>
      <c r="CQ160" s="285"/>
      <c r="CR160" s="358"/>
      <c r="CS160" s="292"/>
      <c r="CT160" s="285"/>
      <c r="CU160" s="358"/>
      <c r="CV160" s="221"/>
      <c r="CW160" s="285"/>
      <c r="CX160" s="358"/>
      <c r="CY160" s="221"/>
      <c r="CZ160" s="285"/>
      <c r="DA160" s="358"/>
      <c r="DB160" s="221"/>
      <c r="DC160" s="285"/>
      <c r="DD160" s="358"/>
      <c r="DE160" s="221"/>
      <c r="DF160" s="285"/>
      <c r="DG160" s="358"/>
      <c r="DH160" s="221"/>
      <c r="DI160" s="285"/>
      <c r="DJ160" s="358"/>
      <c r="DK160" s="95"/>
      <c r="DL160" s="269"/>
      <c r="DN160" s="325"/>
    </row>
    <row r="161" spans="1:118" s="93" customFormat="1" ht="56.1" customHeight="1">
      <c r="A161" s="43"/>
      <c r="B161" s="45" t="s">
        <v>200</v>
      </c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1"/>
      <c r="BA161" s="431"/>
      <c r="BB161" s="41"/>
      <c r="BC161" s="431"/>
      <c r="BD161" s="431"/>
      <c r="BE161" s="41"/>
      <c r="BF161" s="431"/>
      <c r="BG161" s="44"/>
      <c r="BH161" s="44"/>
      <c r="BI161" s="45" t="s">
        <v>200</v>
      </c>
      <c r="BJ161" s="43"/>
      <c r="BK161" s="43"/>
      <c r="BL161" s="43"/>
      <c r="BM161" s="43"/>
      <c r="BN161" s="43"/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4"/>
      <c r="BZ161" s="44"/>
      <c r="CA161" s="44"/>
      <c r="CB161" s="44"/>
      <c r="CC161" s="44"/>
      <c r="CD161" s="44"/>
      <c r="CE161" s="44"/>
      <c r="CF161" s="44"/>
      <c r="CG161" s="32"/>
      <c r="CI161" s="94"/>
      <c r="CK161" s="94"/>
      <c r="CL161" s="221"/>
      <c r="CM161" s="94"/>
      <c r="CN161" s="94"/>
      <c r="CO161" s="358"/>
      <c r="CP161" s="221"/>
      <c r="CQ161" s="285"/>
      <c r="CR161" s="358"/>
      <c r="CS161" s="292"/>
      <c r="CT161" s="285"/>
      <c r="CU161" s="358"/>
      <c r="CV161" s="221"/>
      <c r="CW161" s="285"/>
      <c r="CX161" s="358"/>
      <c r="CY161" s="221"/>
      <c r="CZ161" s="285"/>
      <c r="DA161" s="358"/>
      <c r="DB161" s="221"/>
      <c r="DC161" s="285"/>
      <c r="DD161" s="358"/>
      <c r="DE161" s="221"/>
      <c r="DF161" s="285"/>
      <c r="DG161" s="358"/>
      <c r="DH161" s="221"/>
      <c r="DI161" s="285"/>
      <c r="DJ161" s="358"/>
      <c r="DK161" s="95"/>
      <c r="DL161" s="269"/>
      <c r="DN161" s="325"/>
    </row>
    <row r="162" spans="1:118" s="93" customFormat="1" ht="56.1" customHeight="1">
      <c r="A162" s="43"/>
      <c r="B162" s="43" t="s">
        <v>295</v>
      </c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1"/>
      <c r="BA162" s="431"/>
      <c r="BB162" s="41"/>
      <c r="BC162" s="431"/>
      <c r="BD162" s="431"/>
      <c r="BE162" s="41"/>
      <c r="BF162" s="431"/>
      <c r="BG162" s="44"/>
      <c r="BH162" s="44"/>
      <c r="BI162" s="43" t="s">
        <v>296</v>
      </c>
      <c r="BJ162" s="43"/>
      <c r="BK162" s="43"/>
      <c r="BL162" s="43"/>
      <c r="BM162" s="43"/>
      <c r="BN162" s="43"/>
      <c r="BO162" s="43"/>
      <c r="BP162" s="43"/>
      <c r="BQ162" s="43"/>
      <c r="BR162" s="43"/>
      <c r="BS162" s="43"/>
      <c r="BT162" s="43"/>
      <c r="BU162" s="43"/>
      <c r="BV162" s="43"/>
      <c r="BW162" s="43"/>
      <c r="BX162" s="43"/>
      <c r="BY162" s="44"/>
      <c r="BZ162" s="44"/>
      <c r="CA162" s="44"/>
      <c r="CB162" s="44"/>
      <c r="CC162" s="44"/>
      <c r="CD162" s="44"/>
      <c r="CE162" s="44"/>
      <c r="CF162" s="44"/>
      <c r="CG162" s="32"/>
      <c r="CI162" s="94"/>
      <c r="CK162" s="94"/>
      <c r="CL162" s="221"/>
      <c r="CM162" s="94"/>
      <c r="CN162" s="94"/>
      <c r="CO162" s="358"/>
      <c r="CP162" s="221"/>
      <c r="CQ162" s="285"/>
      <c r="CR162" s="358"/>
      <c r="CS162" s="292"/>
      <c r="CT162" s="285"/>
      <c r="CU162" s="358"/>
      <c r="CV162" s="221"/>
      <c r="CW162" s="285"/>
      <c r="CX162" s="358"/>
      <c r="CY162" s="221"/>
      <c r="CZ162" s="285"/>
      <c r="DA162" s="358"/>
      <c r="DB162" s="221"/>
      <c r="DC162" s="285"/>
      <c r="DD162" s="358"/>
      <c r="DE162" s="221"/>
      <c r="DF162" s="285"/>
      <c r="DG162" s="358"/>
      <c r="DH162" s="221"/>
      <c r="DI162" s="285"/>
      <c r="DJ162" s="358"/>
      <c r="DK162" s="95"/>
      <c r="DL162" s="269"/>
      <c r="DN162" s="325"/>
    </row>
    <row r="163" spans="1:118" s="93" customFormat="1" ht="56.1" customHeight="1">
      <c r="A163" s="43"/>
      <c r="B163" s="43" t="s">
        <v>297</v>
      </c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1"/>
      <c r="BA163" s="431"/>
      <c r="BB163" s="41"/>
      <c r="BC163" s="431"/>
      <c r="BD163" s="431"/>
      <c r="BE163" s="41"/>
      <c r="BF163" s="431"/>
      <c r="BG163" s="44"/>
      <c r="BH163" s="44"/>
      <c r="BI163" s="43" t="s">
        <v>298</v>
      </c>
      <c r="BJ163" s="43"/>
      <c r="BK163" s="43"/>
      <c r="BL163" s="43"/>
      <c r="BM163" s="43"/>
      <c r="BN163" s="43"/>
      <c r="BO163" s="43"/>
      <c r="BP163" s="43"/>
      <c r="BQ163" s="43"/>
      <c r="BR163" s="43"/>
      <c r="BS163" s="43"/>
      <c r="BT163" s="43"/>
      <c r="BU163" s="43"/>
      <c r="BV163" s="43"/>
      <c r="BW163" s="43"/>
      <c r="BX163" s="43"/>
      <c r="BY163" s="44"/>
      <c r="BZ163" s="44"/>
      <c r="CA163" s="44"/>
      <c r="CB163" s="44"/>
      <c r="CC163" s="44"/>
      <c r="CD163" s="44"/>
      <c r="CE163" s="44"/>
      <c r="CF163" s="44"/>
      <c r="CG163" s="32"/>
      <c r="CI163" s="94"/>
      <c r="CK163" s="94"/>
      <c r="CL163" s="221"/>
      <c r="CM163" s="94"/>
      <c r="CN163" s="94"/>
      <c r="CO163" s="358"/>
      <c r="CP163" s="221"/>
      <c r="CQ163" s="285"/>
      <c r="CR163" s="358"/>
      <c r="CS163" s="292"/>
      <c r="CT163" s="285"/>
      <c r="CU163" s="358"/>
      <c r="CV163" s="221"/>
      <c r="CW163" s="285"/>
      <c r="CX163" s="358"/>
      <c r="CY163" s="221"/>
      <c r="CZ163" s="285"/>
      <c r="DA163" s="358"/>
      <c r="DB163" s="221"/>
      <c r="DC163" s="285"/>
      <c r="DD163" s="358"/>
      <c r="DE163" s="221"/>
      <c r="DF163" s="285"/>
      <c r="DG163" s="358"/>
      <c r="DH163" s="221"/>
      <c r="DI163" s="285"/>
      <c r="DJ163" s="358"/>
      <c r="DK163" s="95"/>
      <c r="DL163" s="269"/>
      <c r="DN163" s="325"/>
    </row>
    <row r="164" spans="1:118" s="93" customFormat="1" ht="56.1" customHeight="1">
      <c r="A164" s="43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3"/>
      <c r="Q164" s="43" t="s">
        <v>279</v>
      </c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1"/>
      <c r="BA164" s="431"/>
      <c r="BB164" s="41"/>
      <c r="BC164" s="431"/>
      <c r="BD164" s="431"/>
      <c r="BE164" s="41"/>
      <c r="BF164" s="431"/>
      <c r="BG164" s="44"/>
      <c r="BH164" s="44"/>
      <c r="BI164" s="46"/>
      <c r="BJ164" s="46"/>
      <c r="BK164" s="46"/>
      <c r="BL164" s="46"/>
      <c r="BM164" s="46"/>
      <c r="BN164" s="43"/>
      <c r="BO164" s="43" t="s">
        <v>207</v>
      </c>
      <c r="BP164" s="43"/>
      <c r="BQ164" s="43"/>
      <c r="BR164" s="43"/>
      <c r="BS164" s="43"/>
      <c r="BT164" s="43"/>
      <c r="BU164" s="43"/>
      <c r="BV164" s="43"/>
      <c r="BW164" s="43"/>
      <c r="BX164" s="43"/>
      <c r="BY164" s="44"/>
      <c r="BZ164" s="44"/>
      <c r="CA164" s="44"/>
      <c r="CB164" s="44"/>
      <c r="CC164" s="44"/>
      <c r="CD164" s="44"/>
      <c r="CE164" s="44"/>
      <c r="CF164" s="44"/>
      <c r="CG164" s="32"/>
      <c r="CI164" s="94"/>
      <c r="CK164" s="94"/>
      <c r="CL164" s="221"/>
      <c r="CM164" s="94"/>
      <c r="CN164" s="94"/>
      <c r="CO164" s="358"/>
      <c r="CP164" s="221"/>
      <c r="CQ164" s="285"/>
      <c r="CR164" s="358"/>
      <c r="CS164" s="292"/>
      <c r="CT164" s="285"/>
      <c r="CU164" s="358"/>
      <c r="CV164" s="221"/>
      <c r="CW164" s="285"/>
      <c r="CX164" s="358"/>
      <c r="CY164" s="221"/>
      <c r="CZ164" s="285"/>
      <c r="DA164" s="358"/>
      <c r="DB164" s="221"/>
      <c r="DC164" s="285"/>
      <c r="DD164" s="358"/>
      <c r="DE164" s="221"/>
      <c r="DF164" s="285"/>
      <c r="DG164" s="358"/>
      <c r="DH164" s="221"/>
      <c r="DI164" s="285"/>
      <c r="DJ164" s="358"/>
      <c r="DK164" s="95"/>
      <c r="DL164" s="269"/>
      <c r="DN164" s="325"/>
    </row>
    <row r="165" spans="1:118" s="93" customFormat="1" ht="56.1" customHeight="1">
      <c r="A165" s="43"/>
      <c r="B165" s="43" t="s">
        <v>330</v>
      </c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1"/>
      <c r="BA165" s="431"/>
      <c r="BB165" s="41"/>
      <c r="BC165" s="431"/>
      <c r="BD165" s="431"/>
      <c r="BE165" s="41"/>
      <c r="BF165" s="431"/>
      <c r="BG165" s="44"/>
      <c r="BH165" s="44"/>
      <c r="BI165" s="43" t="s">
        <v>330</v>
      </c>
      <c r="BJ165" s="43"/>
      <c r="BK165" s="43"/>
      <c r="BL165" s="43"/>
      <c r="BM165" s="43"/>
      <c r="BN165" s="43"/>
      <c r="BO165" s="43"/>
      <c r="BP165" s="43"/>
      <c r="BQ165" s="43"/>
      <c r="BR165" s="43"/>
      <c r="BS165" s="43"/>
      <c r="BT165" s="43"/>
      <c r="BU165" s="43"/>
      <c r="BV165" s="43"/>
      <c r="BW165" s="43"/>
      <c r="BX165" s="43"/>
      <c r="BY165" s="44"/>
      <c r="BZ165" s="44"/>
      <c r="CA165" s="44"/>
      <c r="CB165" s="44"/>
      <c r="CC165" s="44"/>
      <c r="CD165" s="44"/>
      <c r="CE165" s="44"/>
      <c r="CF165" s="44"/>
      <c r="CG165" s="32"/>
      <c r="CI165" s="94"/>
      <c r="CK165" s="94"/>
      <c r="CL165" s="221"/>
      <c r="CM165" s="94"/>
      <c r="CN165" s="94"/>
      <c r="CO165" s="358"/>
      <c r="CP165" s="221"/>
      <c r="CQ165" s="285"/>
      <c r="CR165" s="358"/>
      <c r="CS165" s="292"/>
      <c r="CT165" s="285"/>
      <c r="CU165" s="358"/>
      <c r="CV165" s="221"/>
      <c r="CW165" s="285"/>
      <c r="CX165" s="358"/>
      <c r="CY165" s="221"/>
      <c r="CZ165" s="285"/>
      <c r="DA165" s="358"/>
      <c r="DB165" s="221"/>
      <c r="DC165" s="285"/>
      <c r="DD165" s="358"/>
      <c r="DE165" s="221"/>
      <c r="DF165" s="285"/>
      <c r="DG165" s="358"/>
      <c r="DH165" s="221"/>
      <c r="DI165" s="285"/>
      <c r="DJ165" s="358"/>
      <c r="DK165" s="95"/>
      <c r="DL165" s="269"/>
      <c r="DN165" s="325"/>
    </row>
    <row r="166" spans="1:118" s="93" customFormat="1" ht="62.1" customHeight="1">
      <c r="A166" s="43" t="s">
        <v>329</v>
      </c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1"/>
      <c r="BA166" s="431"/>
      <c r="BB166" s="41"/>
      <c r="BC166" s="431"/>
      <c r="BD166" s="431"/>
      <c r="BE166" s="41"/>
      <c r="BF166" s="431"/>
      <c r="BG166" s="44"/>
      <c r="BH166" s="44"/>
      <c r="BI166" s="43"/>
      <c r="BJ166" s="43"/>
      <c r="BK166" s="43"/>
      <c r="BL166" s="43"/>
      <c r="BM166" s="43"/>
      <c r="BN166" s="43"/>
      <c r="BO166" s="43"/>
      <c r="BP166" s="43"/>
      <c r="BQ166" s="43"/>
      <c r="BR166" s="43"/>
      <c r="BS166" s="43"/>
      <c r="BT166" s="43"/>
      <c r="BU166" s="43"/>
      <c r="BV166" s="43"/>
      <c r="BW166" s="43"/>
      <c r="BX166" s="43"/>
      <c r="BY166" s="44"/>
      <c r="BZ166" s="44"/>
      <c r="CA166" s="44"/>
      <c r="CB166" s="44"/>
      <c r="CC166" s="44"/>
      <c r="CD166" s="44"/>
      <c r="CE166" s="44"/>
      <c r="CF166" s="44"/>
      <c r="CG166" s="32"/>
      <c r="CI166" s="94"/>
      <c r="CK166" s="94"/>
      <c r="CL166" s="221"/>
      <c r="CM166" s="94"/>
      <c r="CN166" s="94"/>
      <c r="CO166" s="358"/>
      <c r="CP166" s="221"/>
      <c r="CQ166" s="285"/>
      <c r="CR166" s="358"/>
      <c r="CS166" s="292"/>
      <c r="CT166" s="285"/>
      <c r="CU166" s="358"/>
      <c r="CV166" s="221"/>
      <c r="CW166" s="285"/>
      <c r="CX166" s="358"/>
      <c r="CY166" s="221"/>
      <c r="CZ166" s="285"/>
      <c r="DA166" s="358"/>
      <c r="DB166" s="221"/>
      <c r="DC166" s="285"/>
      <c r="DD166" s="358"/>
      <c r="DE166" s="221"/>
      <c r="DF166" s="285"/>
      <c r="DG166" s="358"/>
      <c r="DH166" s="221"/>
      <c r="DI166" s="285"/>
      <c r="DJ166" s="358"/>
      <c r="DK166" s="95"/>
      <c r="DL166" s="269"/>
      <c r="DN166" s="325"/>
    </row>
    <row r="167" spans="1:118" s="93" customFormat="1" ht="56.1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1"/>
      <c r="BA167" s="431"/>
      <c r="BB167" s="41"/>
      <c r="BC167" s="431"/>
      <c r="BD167" s="431"/>
      <c r="BE167" s="41"/>
      <c r="BF167" s="431"/>
      <c r="BG167" s="44"/>
      <c r="BH167" s="44"/>
      <c r="BI167" s="43"/>
      <c r="BJ167" s="43"/>
      <c r="BK167" s="43"/>
      <c r="BL167" s="43"/>
      <c r="BM167" s="43"/>
      <c r="BN167" s="43"/>
      <c r="BO167" s="43"/>
      <c r="BP167" s="43"/>
      <c r="BQ167" s="43"/>
      <c r="BR167" s="43"/>
      <c r="BS167" s="43"/>
      <c r="BT167" s="43"/>
      <c r="BU167" s="43"/>
      <c r="BV167" s="43"/>
      <c r="BW167" s="43"/>
      <c r="BX167" s="43"/>
      <c r="BY167" s="44"/>
      <c r="BZ167" s="44"/>
      <c r="CA167" s="44"/>
      <c r="CB167" s="44"/>
      <c r="CC167" s="44"/>
      <c r="CD167" s="44"/>
      <c r="CE167" s="44"/>
      <c r="CF167" s="44"/>
      <c r="CG167" s="32"/>
      <c r="CI167" s="94"/>
      <c r="CK167" s="94"/>
      <c r="CL167" s="221"/>
      <c r="CM167" s="94"/>
      <c r="CN167" s="94"/>
      <c r="CO167" s="358"/>
      <c r="CP167" s="221"/>
      <c r="CQ167" s="285"/>
      <c r="CR167" s="358"/>
      <c r="CS167" s="292"/>
      <c r="CT167" s="285"/>
      <c r="CU167" s="358"/>
      <c r="CV167" s="221"/>
      <c r="CW167" s="285"/>
      <c r="CX167" s="358"/>
      <c r="CY167" s="221"/>
      <c r="CZ167" s="285"/>
      <c r="DA167" s="358"/>
      <c r="DB167" s="221"/>
      <c r="DC167" s="285"/>
      <c r="DD167" s="358"/>
      <c r="DE167" s="221"/>
      <c r="DF167" s="285"/>
      <c r="DG167" s="358"/>
      <c r="DH167" s="221"/>
      <c r="DI167" s="285"/>
      <c r="DJ167" s="358"/>
      <c r="DK167" s="95"/>
      <c r="DL167" s="269"/>
      <c r="DN167" s="325"/>
    </row>
    <row r="168" spans="1:118" s="93" customFormat="1" ht="182.1" customHeight="1">
      <c r="A168" s="504" t="s">
        <v>83</v>
      </c>
      <c r="B168" s="504"/>
      <c r="C168" s="504"/>
      <c r="D168" s="504"/>
      <c r="E168" s="513" t="s">
        <v>84</v>
      </c>
      <c r="F168" s="513"/>
      <c r="G168" s="513"/>
      <c r="H168" s="513"/>
      <c r="I168" s="513"/>
      <c r="J168" s="513"/>
      <c r="K168" s="513"/>
      <c r="L168" s="513"/>
      <c r="M168" s="513"/>
      <c r="N168" s="513"/>
      <c r="O168" s="513"/>
      <c r="P168" s="513"/>
      <c r="Q168" s="513"/>
      <c r="R168" s="513"/>
      <c r="S168" s="513"/>
      <c r="T168" s="513"/>
      <c r="U168" s="513"/>
      <c r="V168" s="513"/>
      <c r="W168" s="513"/>
      <c r="X168" s="513"/>
      <c r="Y168" s="513"/>
      <c r="Z168" s="513"/>
      <c r="AA168" s="513"/>
      <c r="AB168" s="513"/>
      <c r="AC168" s="513"/>
      <c r="AD168" s="513"/>
      <c r="AE168" s="513"/>
      <c r="AF168" s="513"/>
      <c r="AG168" s="513"/>
      <c r="AH168" s="513"/>
      <c r="AI168" s="513"/>
      <c r="AJ168" s="513"/>
      <c r="AK168" s="513"/>
      <c r="AL168" s="513"/>
      <c r="AM168" s="513"/>
      <c r="AN168" s="513"/>
      <c r="AO168" s="513"/>
      <c r="AP168" s="513"/>
      <c r="AQ168" s="513"/>
      <c r="AR168" s="513"/>
      <c r="AS168" s="513"/>
      <c r="AT168" s="513"/>
      <c r="AU168" s="513"/>
      <c r="AV168" s="513"/>
      <c r="AW168" s="513"/>
      <c r="AX168" s="513"/>
      <c r="AY168" s="513"/>
      <c r="AZ168" s="513"/>
      <c r="BA168" s="513"/>
      <c r="BB168" s="513"/>
      <c r="BC168" s="513"/>
      <c r="BD168" s="513"/>
      <c r="BE168" s="513"/>
      <c r="BF168" s="513"/>
      <c r="BG168" s="513"/>
      <c r="BH168" s="513"/>
      <c r="BI168" s="513"/>
      <c r="BJ168" s="513"/>
      <c r="BK168" s="513"/>
      <c r="BL168" s="513"/>
      <c r="BM168" s="513"/>
      <c r="BN168" s="513"/>
      <c r="BO168" s="513"/>
      <c r="BP168" s="513"/>
      <c r="BQ168" s="513"/>
      <c r="BR168" s="513"/>
      <c r="BS168" s="513"/>
      <c r="BT168" s="513"/>
      <c r="BU168" s="513"/>
      <c r="BV168" s="513"/>
      <c r="BW168" s="513"/>
      <c r="BX168" s="513"/>
      <c r="BY168" s="513"/>
      <c r="BZ168" s="513"/>
      <c r="CA168" s="513"/>
      <c r="CB168" s="513"/>
      <c r="CC168" s="504" t="s">
        <v>278</v>
      </c>
      <c r="CD168" s="504"/>
      <c r="CE168" s="504"/>
      <c r="CF168" s="504"/>
      <c r="CG168" s="32"/>
      <c r="CI168" s="94"/>
      <c r="CK168" s="94"/>
      <c r="CL168" s="221"/>
      <c r="CM168" s="94"/>
      <c r="CN168" s="94"/>
      <c r="CO168" s="358"/>
      <c r="CP168" s="221"/>
      <c r="CQ168" s="285"/>
      <c r="CR168" s="358"/>
      <c r="CS168" s="292"/>
      <c r="CT168" s="285"/>
      <c r="CU168" s="358"/>
      <c r="CV168" s="221"/>
      <c r="CW168" s="285"/>
      <c r="CX168" s="358"/>
      <c r="CY168" s="221"/>
      <c r="CZ168" s="285"/>
      <c r="DA168" s="358"/>
      <c r="DB168" s="221"/>
      <c r="DC168" s="285"/>
      <c r="DD168" s="358"/>
      <c r="DE168" s="221"/>
      <c r="DF168" s="285"/>
      <c r="DG168" s="358"/>
      <c r="DH168" s="221"/>
      <c r="DI168" s="285"/>
      <c r="DJ168" s="358"/>
      <c r="DK168" s="95"/>
      <c r="DL168" s="269"/>
      <c r="DN168" s="325"/>
    </row>
    <row r="169" spans="1:118" s="93" customFormat="1" ht="54.95" customHeight="1">
      <c r="A169" s="477" t="s">
        <v>96</v>
      </c>
      <c r="B169" s="477"/>
      <c r="C169" s="477"/>
      <c r="D169" s="477"/>
      <c r="E169" s="482" t="s">
        <v>420</v>
      </c>
      <c r="F169" s="482"/>
      <c r="G169" s="482"/>
      <c r="H169" s="482"/>
      <c r="I169" s="482"/>
      <c r="J169" s="482"/>
      <c r="K169" s="482"/>
      <c r="L169" s="482"/>
      <c r="M169" s="482"/>
      <c r="N169" s="482"/>
      <c r="O169" s="482"/>
      <c r="P169" s="482"/>
      <c r="Q169" s="482"/>
      <c r="R169" s="482"/>
      <c r="S169" s="482"/>
      <c r="T169" s="482"/>
      <c r="U169" s="482"/>
      <c r="V169" s="482"/>
      <c r="W169" s="482"/>
      <c r="X169" s="482"/>
      <c r="Y169" s="482"/>
      <c r="Z169" s="482"/>
      <c r="AA169" s="482"/>
      <c r="AB169" s="482"/>
      <c r="AC169" s="482"/>
      <c r="AD169" s="482"/>
      <c r="AE169" s="482"/>
      <c r="AF169" s="482"/>
      <c r="AG169" s="482"/>
      <c r="AH169" s="482"/>
      <c r="AI169" s="482"/>
      <c r="AJ169" s="482"/>
      <c r="AK169" s="482"/>
      <c r="AL169" s="482"/>
      <c r="AM169" s="482"/>
      <c r="AN169" s="482"/>
      <c r="AO169" s="482"/>
      <c r="AP169" s="482"/>
      <c r="AQ169" s="482"/>
      <c r="AR169" s="482"/>
      <c r="AS169" s="482"/>
      <c r="AT169" s="482"/>
      <c r="AU169" s="482"/>
      <c r="AV169" s="482"/>
      <c r="AW169" s="482"/>
      <c r="AX169" s="482"/>
      <c r="AY169" s="482"/>
      <c r="AZ169" s="482"/>
      <c r="BA169" s="482"/>
      <c r="BB169" s="482"/>
      <c r="BC169" s="482"/>
      <c r="BD169" s="482"/>
      <c r="BE169" s="482"/>
      <c r="BF169" s="482"/>
      <c r="BG169" s="482"/>
      <c r="BH169" s="482"/>
      <c r="BI169" s="482"/>
      <c r="BJ169" s="482"/>
      <c r="BK169" s="482"/>
      <c r="BL169" s="482"/>
      <c r="BM169" s="482"/>
      <c r="BN169" s="482"/>
      <c r="BO169" s="482"/>
      <c r="BP169" s="482"/>
      <c r="BQ169" s="482"/>
      <c r="BR169" s="482"/>
      <c r="BS169" s="482"/>
      <c r="BT169" s="482"/>
      <c r="BU169" s="482"/>
      <c r="BV169" s="482"/>
      <c r="BW169" s="482"/>
      <c r="BX169" s="482"/>
      <c r="BY169" s="482"/>
      <c r="BZ169" s="482"/>
      <c r="CA169" s="482"/>
      <c r="CB169" s="482"/>
      <c r="CC169" s="476" t="s">
        <v>86</v>
      </c>
      <c r="CD169" s="476"/>
      <c r="CE169" s="476"/>
      <c r="CF169" s="476"/>
      <c r="CI169" s="94"/>
      <c r="CK169" s="94"/>
      <c r="CL169" s="94"/>
      <c r="CO169" s="358"/>
      <c r="CP169" s="221"/>
      <c r="CQ169" s="285"/>
      <c r="CR169" s="358"/>
      <c r="CS169" s="292"/>
      <c r="CT169" s="285"/>
      <c r="CU169" s="358"/>
      <c r="CV169" s="221"/>
      <c r="CW169" s="285"/>
      <c r="CX169" s="358"/>
      <c r="CY169" s="221"/>
      <c r="CZ169" s="285"/>
      <c r="DA169" s="358"/>
      <c r="DB169" s="221"/>
      <c r="DC169" s="285"/>
      <c r="DD169" s="358"/>
      <c r="DE169" s="221"/>
      <c r="DF169" s="285"/>
      <c r="DG169" s="358"/>
      <c r="DH169" s="221"/>
      <c r="DI169" s="285"/>
      <c r="DJ169" s="358"/>
      <c r="DK169" s="221"/>
      <c r="DL169" s="285"/>
      <c r="DN169" s="325"/>
    </row>
    <row r="170" spans="1:118" s="93" customFormat="1" ht="54" customHeight="1">
      <c r="A170" s="477" t="s">
        <v>97</v>
      </c>
      <c r="B170" s="477"/>
      <c r="C170" s="477"/>
      <c r="D170" s="477"/>
      <c r="E170" s="482" t="s">
        <v>454</v>
      </c>
      <c r="F170" s="482"/>
      <c r="G170" s="482"/>
      <c r="H170" s="482"/>
      <c r="I170" s="482"/>
      <c r="J170" s="482"/>
      <c r="K170" s="482"/>
      <c r="L170" s="482"/>
      <c r="M170" s="482"/>
      <c r="N170" s="482"/>
      <c r="O170" s="482"/>
      <c r="P170" s="482"/>
      <c r="Q170" s="482"/>
      <c r="R170" s="482"/>
      <c r="S170" s="482"/>
      <c r="T170" s="482"/>
      <c r="U170" s="482"/>
      <c r="V170" s="482"/>
      <c r="W170" s="482"/>
      <c r="X170" s="482"/>
      <c r="Y170" s="482"/>
      <c r="Z170" s="482"/>
      <c r="AA170" s="482"/>
      <c r="AB170" s="482"/>
      <c r="AC170" s="482"/>
      <c r="AD170" s="482"/>
      <c r="AE170" s="482"/>
      <c r="AF170" s="482"/>
      <c r="AG170" s="482"/>
      <c r="AH170" s="482"/>
      <c r="AI170" s="482"/>
      <c r="AJ170" s="482"/>
      <c r="AK170" s="482"/>
      <c r="AL170" s="482"/>
      <c r="AM170" s="482"/>
      <c r="AN170" s="482"/>
      <c r="AO170" s="482"/>
      <c r="AP170" s="482"/>
      <c r="AQ170" s="482"/>
      <c r="AR170" s="482"/>
      <c r="AS170" s="482"/>
      <c r="AT170" s="482"/>
      <c r="AU170" s="482"/>
      <c r="AV170" s="482"/>
      <c r="AW170" s="482"/>
      <c r="AX170" s="482"/>
      <c r="AY170" s="482"/>
      <c r="AZ170" s="482"/>
      <c r="BA170" s="482"/>
      <c r="BB170" s="482"/>
      <c r="BC170" s="482"/>
      <c r="BD170" s="482"/>
      <c r="BE170" s="482"/>
      <c r="BF170" s="482"/>
      <c r="BG170" s="482"/>
      <c r="BH170" s="482"/>
      <c r="BI170" s="482"/>
      <c r="BJ170" s="482"/>
      <c r="BK170" s="482"/>
      <c r="BL170" s="482"/>
      <c r="BM170" s="482"/>
      <c r="BN170" s="482"/>
      <c r="BO170" s="482"/>
      <c r="BP170" s="482"/>
      <c r="BQ170" s="482"/>
      <c r="BR170" s="482"/>
      <c r="BS170" s="482"/>
      <c r="BT170" s="482"/>
      <c r="BU170" s="482"/>
      <c r="BV170" s="482"/>
      <c r="BW170" s="482"/>
      <c r="BX170" s="482"/>
      <c r="BY170" s="482"/>
      <c r="BZ170" s="482"/>
      <c r="CA170" s="482"/>
      <c r="CB170" s="482"/>
      <c r="CC170" s="476" t="s">
        <v>99</v>
      </c>
      <c r="CD170" s="476"/>
      <c r="CE170" s="476"/>
      <c r="CF170" s="476"/>
      <c r="CI170" s="94"/>
      <c r="CK170" s="94"/>
      <c r="CL170" s="94"/>
      <c r="CO170" s="358"/>
      <c r="CP170" s="221"/>
      <c r="CQ170" s="285"/>
      <c r="CR170" s="358"/>
      <c r="CS170" s="292"/>
      <c r="CT170" s="285"/>
      <c r="CU170" s="358"/>
      <c r="CV170" s="221"/>
      <c r="CW170" s="285"/>
      <c r="CX170" s="358"/>
      <c r="CY170" s="221"/>
      <c r="CZ170" s="285"/>
      <c r="DA170" s="358"/>
      <c r="DB170" s="221"/>
      <c r="DC170" s="285"/>
      <c r="DD170" s="358"/>
      <c r="DE170" s="221"/>
      <c r="DF170" s="285"/>
      <c r="DG170" s="358"/>
      <c r="DH170" s="221"/>
      <c r="DI170" s="285"/>
      <c r="DJ170" s="358"/>
      <c r="DK170" s="221"/>
      <c r="DL170" s="285"/>
      <c r="DN170" s="325"/>
    </row>
    <row r="171" spans="1:118" s="93" customFormat="1" ht="54.95" customHeight="1">
      <c r="A171" s="477" t="s">
        <v>105</v>
      </c>
      <c r="B171" s="477"/>
      <c r="C171" s="477"/>
      <c r="D171" s="522"/>
      <c r="E171" s="488" t="s">
        <v>455</v>
      </c>
      <c r="F171" s="489"/>
      <c r="G171" s="489"/>
      <c r="H171" s="489"/>
      <c r="I171" s="489"/>
      <c r="J171" s="489"/>
      <c r="K171" s="489"/>
      <c r="L171" s="489"/>
      <c r="M171" s="489"/>
      <c r="N171" s="489"/>
      <c r="O171" s="489"/>
      <c r="P171" s="489"/>
      <c r="Q171" s="489"/>
      <c r="R171" s="489"/>
      <c r="S171" s="489"/>
      <c r="T171" s="489"/>
      <c r="U171" s="489"/>
      <c r="V171" s="489"/>
      <c r="W171" s="489"/>
      <c r="X171" s="489"/>
      <c r="Y171" s="489"/>
      <c r="Z171" s="489"/>
      <c r="AA171" s="489"/>
      <c r="AB171" s="489"/>
      <c r="AC171" s="489"/>
      <c r="AD171" s="489"/>
      <c r="AE171" s="489"/>
      <c r="AF171" s="489"/>
      <c r="AG171" s="489"/>
      <c r="AH171" s="489"/>
      <c r="AI171" s="489"/>
      <c r="AJ171" s="489"/>
      <c r="AK171" s="489"/>
      <c r="AL171" s="489"/>
      <c r="AM171" s="489"/>
      <c r="AN171" s="489"/>
      <c r="AO171" s="489"/>
      <c r="AP171" s="489"/>
      <c r="AQ171" s="489"/>
      <c r="AR171" s="489"/>
      <c r="AS171" s="489"/>
      <c r="AT171" s="489"/>
      <c r="AU171" s="489"/>
      <c r="AV171" s="489"/>
      <c r="AW171" s="489"/>
      <c r="AX171" s="489"/>
      <c r="AY171" s="489"/>
      <c r="AZ171" s="489"/>
      <c r="BA171" s="489"/>
      <c r="BB171" s="489"/>
      <c r="BC171" s="489"/>
      <c r="BD171" s="489"/>
      <c r="BE171" s="489"/>
      <c r="BF171" s="489"/>
      <c r="BG171" s="489"/>
      <c r="BH171" s="489"/>
      <c r="BI171" s="489"/>
      <c r="BJ171" s="489"/>
      <c r="BK171" s="489"/>
      <c r="BL171" s="489"/>
      <c r="BM171" s="489"/>
      <c r="BN171" s="489"/>
      <c r="BO171" s="489"/>
      <c r="BP171" s="489"/>
      <c r="BQ171" s="489"/>
      <c r="BR171" s="489"/>
      <c r="BS171" s="489"/>
      <c r="BT171" s="489"/>
      <c r="BU171" s="489"/>
      <c r="BV171" s="489"/>
      <c r="BW171" s="489"/>
      <c r="BX171" s="489"/>
      <c r="BY171" s="489"/>
      <c r="BZ171" s="489"/>
      <c r="CA171" s="489"/>
      <c r="CB171" s="490"/>
      <c r="CC171" s="476" t="s">
        <v>467</v>
      </c>
      <c r="CD171" s="476"/>
      <c r="CE171" s="476"/>
      <c r="CF171" s="476"/>
      <c r="CI171" s="94"/>
      <c r="CK171" s="94"/>
      <c r="CL171" s="94"/>
      <c r="CO171" s="358"/>
      <c r="CP171" s="221"/>
      <c r="CQ171" s="285"/>
      <c r="CR171" s="358"/>
      <c r="CS171" s="292"/>
      <c r="CT171" s="285"/>
      <c r="CU171" s="358"/>
      <c r="CV171" s="221"/>
      <c r="CW171" s="285"/>
      <c r="CX171" s="358"/>
      <c r="CY171" s="221"/>
      <c r="CZ171" s="285"/>
      <c r="DA171" s="358"/>
      <c r="DB171" s="221"/>
      <c r="DC171" s="285"/>
      <c r="DD171" s="358"/>
      <c r="DE171" s="221"/>
      <c r="DF171" s="285"/>
      <c r="DG171" s="358"/>
      <c r="DH171" s="221"/>
      <c r="DI171" s="285"/>
      <c r="DJ171" s="358"/>
      <c r="DK171" s="221"/>
      <c r="DL171" s="285"/>
      <c r="DN171" s="325"/>
    </row>
    <row r="172" spans="1:118" s="93" customFormat="1" ht="54.95" customHeight="1">
      <c r="A172" s="477" t="s">
        <v>106</v>
      </c>
      <c r="B172" s="477"/>
      <c r="C172" s="477"/>
      <c r="D172" s="477"/>
      <c r="E172" s="482" t="s">
        <v>268</v>
      </c>
      <c r="F172" s="482"/>
      <c r="G172" s="482"/>
      <c r="H172" s="482"/>
      <c r="I172" s="482"/>
      <c r="J172" s="482"/>
      <c r="K172" s="482"/>
      <c r="L172" s="482"/>
      <c r="M172" s="482"/>
      <c r="N172" s="482"/>
      <c r="O172" s="482"/>
      <c r="P172" s="482"/>
      <c r="Q172" s="482"/>
      <c r="R172" s="482"/>
      <c r="S172" s="482"/>
      <c r="T172" s="482"/>
      <c r="U172" s="482"/>
      <c r="V172" s="482"/>
      <c r="W172" s="482"/>
      <c r="X172" s="482"/>
      <c r="Y172" s="482"/>
      <c r="Z172" s="482"/>
      <c r="AA172" s="482"/>
      <c r="AB172" s="482"/>
      <c r="AC172" s="482"/>
      <c r="AD172" s="482"/>
      <c r="AE172" s="482"/>
      <c r="AF172" s="482"/>
      <c r="AG172" s="482"/>
      <c r="AH172" s="482"/>
      <c r="AI172" s="482"/>
      <c r="AJ172" s="482"/>
      <c r="AK172" s="482"/>
      <c r="AL172" s="482"/>
      <c r="AM172" s="482"/>
      <c r="AN172" s="482"/>
      <c r="AO172" s="482"/>
      <c r="AP172" s="482"/>
      <c r="AQ172" s="482"/>
      <c r="AR172" s="482"/>
      <c r="AS172" s="482"/>
      <c r="AT172" s="482"/>
      <c r="AU172" s="482"/>
      <c r="AV172" s="482"/>
      <c r="AW172" s="482"/>
      <c r="AX172" s="482"/>
      <c r="AY172" s="482"/>
      <c r="AZ172" s="482"/>
      <c r="BA172" s="482"/>
      <c r="BB172" s="482"/>
      <c r="BC172" s="482"/>
      <c r="BD172" s="482"/>
      <c r="BE172" s="482"/>
      <c r="BF172" s="482"/>
      <c r="BG172" s="482"/>
      <c r="BH172" s="482"/>
      <c r="BI172" s="482"/>
      <c r="BJ172" s="482"/>
      <c r="BK172" s="482"/>
      <c r="BL172" s="482"/>
      <c r="BM172" s="482"/>
      <c r="BN172" s="482"/>
      <c r="BO172" s="482"/>
      <c r="BP172" s="482"/>
      <c r="BQ172" s="482"/>
      <c r="BR172" s="482"/>
      <c r="BS172" s="482"/>
      <c r="BT172" s="482"/>
      <c r="BU172" s="482"/>
      <c r="BV172" s="482"/>
      <c r="BW172" s="482"/>
      <c r="BX172" s="482"/>
      <c r="BY172" s="482"/>
      <c r="BZ172" s="482"/>
      <c r="CA172" s="482"/>
      <c r="CB172" s="482"/>
      <c r="CC172" s="476" t="s">
        <v>111</v>
      </c>
      <c r="CD172" s="476"/>
      <c r="CE172" s="476"/>
      <c r="CF172" s="476"/>
      <c r="CI172" s="94"/>
      <c r="CK172" s="94"/>
      <c r="CL172" s="94"/>
      <c r="CO172" s="358"/>
      <c r="CP172" s="221"/>
      <c r="CQ172" s="285"/>
      <c r="CR172" s="358"/>
      <c r="CS172" s="292"/>
      <c r="CT172" s="285"/>
      <c r="CU172" s="358"/>
      <c r="CV172" s="221"/>
      <c r="CW172" s="285"/>
      <c r="CX172" s="358"/>
      <c r="CY172" s="221"/>
      <c r="CZ172" s="285"/>
      <c r="DA172" s="358"/>
      <c r="DB172" s="221"/>
      <c r="DC172" s="285"/>
      <c r="DD172" s="358"/>
      <c r="DE172" s="221"/>
      <c r="DF172" s="285"/>
      <c r="DG172" s="358"/>
      <c r="DH172" s="221"/>
      <c r="DI172" s="285"/>
      <c r="DJ172" s="358"/>
      <c r="DK172" s="221"/>
      <c r="DL172" s="285"/>
      <c r="DN172" s="325"/>
    </row>
    <row r="173" spans="1:118" s="95" customFormat="1" ht="54.95" customHeight="1">
      <c r="A173" s="477" t="s">
        <v>107</v>
      </c>
      <c r="B173" s="477"/>
      <c r="C173" s="477"/>
      <c r="D173" s="477"/>
      <c r="E173" s="482" t="s">
        <v>270</v>
      </c>
      <c r="F173" s="482"/>
      <c r="G173" s="482"/>
      <c r="H173" s="482"/>
      <c r="I173" s="482"/>
      <c r="J173" s="482"/>
      <c r="K173" s="482"/>
      <c r="L173" s="482"/>
      <c r="M173" s="482"/>
      <c r="N173" s="482"/>
      <c r="O173" s="482"/>
      <c r="P173" s="482"/>
      <c r="Q173" s="482"/>
      <c r="R173" s="482"/>
      <c r="S173" s="482"/>
      <c r="T173" s="482"/>
      <c r="U173" s="482"/>
      <c r="V173" s="482"/>
      <c r="W173" s="482"/>
      <c r="X173" s="482"/>
      <c r="Y173" s="482"/>
      <c r="Z173" s="482"/>
      <c r="AA173" s="482"/>
      <c r="AB173" s="482"/>
      <c r="AC173" s="482"/>
      <c r="AD173" s="482"/>
      <c r="AE173" s="482"/>
      <c r="AF173" s="482"/>
      <c r="AG173" s="482"/>
      <c r="AH173" s="482"/>
      <c r="AI173" s="482"/>
      <c r="AJ173" s="482"/>
      <c r="AK173" s="482"/>
      <c r="AL173" s="482"/>
      <c r="AM173" s="482"/>
      <c r="AN173" s="482"/>
      <c r="AO173" s="482"/>
      <c r="AP173" s="482"/>
      <c r="AQ173" s="482"/>
      <c r="AR173" s="482"/>
      <c r="AS173" s="482"/>
      <c r="AT173" s="482"/>
      <c r="AU173" s="482"/>
      <c r="AV173" s="482"/>
      <c r="AW173" s="482"/>
      <c r="AX173" s="482"/>
      <c r="AY173" s="482"/>
      <c r="AZ173" s="482"/>
      <c r="BA173" s="482"/>
      <c r="BB173" s="482"/>
      <c r="BC173" s="482"/>
      <c r="BD173" s="482"/>
      <c r="BE173" s="482"/>
      <c r="BF173" s="482"/>
      <c r="BG173" s="482"/>
      <c r="BH173" s="482"/>
      <c r="BI173" s="482"/>
      <c r="BJ173" s="482"/>
      <c r="BK173" s="482"/>
      <c r="BL173" s="482"/>
      <c r="BM173" s="482"/>
      <c r="BN173" s="482"/>
      <c r="BO173" s="482"/>
      <c r="BP173" s="482"/>
      <c r="BQ173" s="482"/>
      <c r="BR173" s="482"/>
      <c r="BS173" s="482"/>
      <c r="BT173" s="482"/>
      <c r="BU173" s="482"/>
      <c r="BV173" s="482"/>
      <c r="BW173" s="482"/>
      <c r="BX173" s="482"/>
      <c r="BY173" s="482"/>
      <c r="BZ173" s="482"/>
      <c r="CA173" s="482"/>
      <c r="CB173" s="482"/>
      <c r="CC173" s="476" t="s">
        <v>321</v>
      </c>
      <c r="CD173" s="476"/>
      <c r="CE173" s="476"/>
      <c r="CF173" s="476"/>
      <c r="CI173" s="221"/>
      <c r="CK173" s="221"/>
      <c r="CL173" s="221"/>
      <c r="CO173" s="358"/>
      <c r="CP173" s="221"/>
      <c r="CQ173" s="285"/>
      <c r="CR173" s="358"/>
      <c r="CS173" s="292"/>
      <c r="CT173" s="285"/>
      <c r="CU173" s="358"/>
      <c r="CV173" s="221"/>
      <c r="CW173" s="285"/>
      <c r="CX173" s="358"/>
      <c r="CY173" s="221"/>
      <c r="CZ173" s="285"/>
      <c r="DA173" s="358"/>
      <c r="DB173" s="221"/>
      <c r="DC173" s="285"/>
      <c r="DD173" s="358"/>
      <c r="DE173" s="221"/>
      <c r="DF173" s="285"/>
      <c r="DG173" s="358"/>
      <c r="DH173" s="221"/>
      <c r="DI173" s="285"/>
      <c r="DJ173" s="358"/>
      <c r="DK173" s="221"/>
      <c r="DL173" s="285"/>
      <c r="DN173" s="330"/>
    </row>
    <row r="174" spans="1:118" s="95" customFormat="1" ht="124.15" customHeight="1">
      <c r="A174" s="477" t="s">
        <v>269</v>
      </c>
      <c r="B174" s="477"/>
      <c r="C174" s="477"/>
      <c r="D174" s="477"/>
      <c r="E174" s="482" t="s">
        <v>421</v>
      </c>
      <c r="F174" s="482"/>
      <c r="G174" s="482"/>
      <c r="H174" s="482"/>
      <c r="I174" s="482"/>
      <c r="J174" s="482"/>
      <c r="K174" s="482"/>
      <c r="L174" s="482"/>
      <c r="M174" s="482"/>
      <c r="N174" s="482"/>
      <c r="O174" s="482"/>
      <c r="P174" s="482"/>
      <c r="Q174" s="482"/>
      <c r="R174" s="482"/>
      <c r="S174" s="482"/>
      <c r="T174" s="482"/>
      <c r="U174" s="482"/>
      <c r="V174" s="482"/>
      <c r="W174" s="482"/>
      <c r="X174" s="482"/>
      <c r="Y174" s="482"/>
      <c r="Z174" s="482"/>
      <c r="AA174" s="482"/>
      <c r="AB174" s="482"/>
      <c r="AC174" s="482"/>
      <c r="AD174" s="482"/>
      <c r="AE174" s="482"/>
      <c r="AF174" s="482"/>
      <c r="AG174" s="482"/>
      <c r="AH174" s="482"/>
      <c r="AI174" s="482"/>
      <c r="AJ174" s="482"/>
      <c r="AK174" s="482"/>
      <c r="AL174" s="482"/>
      <c r="AM174" s="482"/>
      <c r="AN174" s="482"/>
      <c r="AO174" s="482"/>
      <c r="AP174" s="482"/>
      <c r="AQ174" s="482"/>
      <c r="AR174" s="482"/>
      <c r="AS174" s="482"/>
      <c r="AT174" s="482"/>
      <c r="AU174" s="482"/>
      <c r="AV174" s="482"/>
      <c r="AW174" s="482"/>
      <c r="AX174" s="482"/>
      <c r="AY174" s="482"/>
      <c r="AZ174" s="482"/>
      <c r="BA174" s="482"/>
      <c r="BB174" s="482"/>
      <c r="BC174" s="482"/>
      <c r="BD174" s="482"/>
      <c r="BE174" s="482"/>
      <c r="BF174" s="482"/>
      <c r="BG174" s="482"/>
      <c r="BH174" s="482"/>
      <c r="BI174" s="482"/>
      <c r="BJ174" s="482"/>
      <c r="BK174" s="482"/>
      <c r="BL174" s="482"/>
      <c r="BM174" s="482"/>
      <c r="BN174" s="482"/>
      <c r="BO174" s="482"/>
      <c r="BP174" s="482"/>
      <c r="BQ174" s="482"/>
      <c r="BR174" s="482"/>
      <c r="BS174" s="482"/>
      <c r="BT174" s="482"/>
      <c r="BU174" s="482"/>
      <c r="BV174" s="482"/>
      <c r="BW174" s="482"/>
      <c r="BX174" s="482"/>
      <c r="BY174" s="482"/>
      <c r="BZ174" s="482"/>
      <c r="CA174" s="482"/>
      <c r="CB174" s="482"/>
      <c r="CC174" s="476" t="s">
        <v>250</v>
      </c>
      <c r="CD174" s="476"/>
      <c r="CE174" s="476"/>
      <c r="CF174" s="476"/>
      <c r="CI174" s="221"/>
      <c r="CK174" s="221"/>
      <c r="CL174" s="221"/>
      <c r="CO174" s="358"/>
      <c r="CP174" s="221"/>
      <c r="CQ174" s="285"/>
      <c r="CR174" s="358"/>
      <c r="CS174" s="292"/>
      <c r="CT174" s="285"/>
      <c r="CU174" s="358"/>
      <c r="CV174" s="221"/>
      <c r="CW174" s="285"/>
      <c r="CX174" s="358"/>
      <c r="CY174" s="221"/>
      <c r="CZ174" s="285"/>
      <c r="DA174" s="358"/>
      <c r="DB174" s="221"/>
      <c r="DC174" s="285"/>
      <c r="DD174" s="358"/>
      <c r="DE174" s="221"/>
      <c r="DF174" s="285"/>
      <c r="DG174" s="358"/>
      <c r="DH174" s="221"/>
      <c r="DI174" s="285"/>
      <c r="DJ174" s="358"/>
      <c r="DK174" s="221"/>
      <c r="DL174" s="285"/>
      <c r="DN174" s="330"/>
    </row>
    <row r="175" spans="1:118" s="395" customFormat="1" ht="133.5" customHeight="1">
      <c r="A175" s="477" t="s">
        <v>127</v>
      </c>
      <c r="B175" s="477"/>
      <c r="C175" s="477"/>
      <c r="D175" s="477"/>
      <c r="E175" s="482" t="s">
        <v>272</v>
      </c>
      <c r="F175" s="482"/>
      <c r="G175" s="482"/>
      <c r="H175" s="482"/>
      <c r="I175" s="482"/>
      <c r="J175" s="482"/>
      <c r="K175" s="482"/>
      <c r="L175" s="482"/>
      <c r="M175" s="482"/>
      <c r="N175" s="482"/>
      <c r="O175" s="482"/>
      <c r="P175" s="482"/>
      <c r="Q175" s="482"/>
      <c r="R175" s="482"/>
      <c r="S175" s="482"/>
      <c r="T175" s="482"/>
      <c r="U175" s="482"/>
      <c r="V175" s="482"/>
      <c r="W175" s="482"/>
      <c r="X175" s="482"/>
      <c r="Y175" s="482"/>
      <c r="Z175" s="482"/>
      <c r="AA175" s="482"/>
      <c r="AB175" s="482"/>
      <c r="AC175" s="482"/>
      <c r="AD175" s="482"/>
      <c r="AE175" s="482"/>
      <c r="AF175" s="482"/>
      <c r="AG175" s="482"/>
      <c r="AH175" s="482"/>
      <c r="AI175" s="482"/>
      <c r="AJ175" s="482"/>
      <c r="AK175" s="482"/>
      <c r="AL175" s="482"/>
      <c r="AM175" s="482"/>
      <c r="AN175" s="482"/>
      <c r="AO175" s="482"/>
      <c r="AP175" s="482"/>
      <c r="AQ175" s="482"/>
      <c r="AR175" s="482"/>
      <c r="AS175" s="482"/>
      <c r="AT175" s="482"/>
      <c r="AU175" s="482"/>
      <c r="AV175" s="482"/>
      <c r="AW175" s="482"/>
      <c r="AX175" s="482"/>
      <c r="AY175" s="482"/>
      <c r="AZ175" s="482"/>
      <c r="BA175" s="482"/>
      <c r="BB175" s="482"/>
      <c r="BC175" s="482"/>
      <c r="BD175" s="482"/>
      <c r="BE175" s="482"/>
      <c r="BF175" s="482"/>
      <c r="BG175" s="482"/>
      <c r="BH175" s="482"/>
      <c r="BI175" s="482"/>
      <c r="BJ175" s="482"/>
      <c r="BK175" s="482"/>
      <c r="BL175" s="482"/>
      <c r="BM175" s="482"/>
      <c r="BN175" s="482"/>
      <c r="BO175" s="482"/>
      <c r="BP175" s="482"/>
      <c r="BQ175" s="482"/>
      <c r="BR175" s="482"/>
      <c r="BS175" s="482"/>
      <c r="BT175" s="482"/>
      <c r="BU175" s="482"/>
      <c r="BV175" s="482"/>
      <c r="BW175" s="482"/>
      <c r="BX175" s="482"/>
      <c r="BY175" s="482"/>
      <c r="BZ175" s="482"/>
      <c r="CA175" s="482"/>
      <c r="CB175" s="482"/>
      <c r="CC175" s="476" t="s">
        <v>464</v>
      </c>
      <c r="CD175" s="476"/>
      <c r="CE175" s="476"/>
      <c r="CF175" s="476"/>
      <c r="CI175" s="396"/>
      <c r="CK175" s="396"/>
      <c r="CL175" s="396"/>
      <c r="CO175" s="397"/>
      <c r="CP175" s="396"/>
      <c r="CQ175" s="396"/>
      <c r="CR175" s="397"/>
      <c r="CS175" s="398"/>
      <c r="CT175" s="396"/>
      <c r="CU175" s="397"/>
      <c r="CV175" s="396"/>
      <c r="CW175" s="396"/>
      <c r="CX175" s="397"/>
      <c r="CY175" s="396"/>
      <c r="CZ175" s="396"/>
      <c r="DA175" s="397"/>
      <c r="DB175" s="396"/>
      <c r="DC175" s="396"/>
      <c r="DD175" s="397"/>
      <c r="DE175" s="396"/>
      <c r="DF175" s="396"/>
      <c r="DG175" s="397"/>
      <c r="DH175" s="396"/>
      <c r="DI175" s="396"/>
      <c r="DJ175" s="397"/>
      <c r="DK175" s="396"/>
      <c r="DL175" s="396"/>
      <c r="DN175" s="399"/>
    </row>
    <row r="176" spans="1:118" s="93" customFormat="1" ht="54.95" customHeight="1">
      <c r="A176" s="477" t="s">
        <v>128</v>
      </c>
      <c r="B176" s="477"/>
      <c r="C176" s="477"/>
      <c r="D176" s="477"/>
      <c r="E176" s="482" t="s">
        <v>230</v>
      </c>
      <c r="F176" s="482"/>
      <c r="G176" s="482"/>
      <c r="H176" s="482"/>
      <c r="I176" s="482"/>
      <c r="J176" s="482"/>
      <c r="K176" s="482"/>
      <c r="L176" s="482"/>
      <c r="M176" s="482"/>
      <c r="N176" s="482"/>
      <c r="O176" s="482"/>
      <c r="P176" s="482"/>
      <c r="Q176" s="482"/>
      <c r="R176" s="482"/>
      <c r="S176" s="482"/>
      <c r="T176" s="482"/>
      <c r="U176" s="482"/>
      <c r="V176" s="482"/>
      <c r="W176" s="482"/>
      <c r="X176" s="482"/>
      <c r="Y176" s="482"/>
      <c r="Z176" s="482"/>
      <c r="AA176" s="482"/>
      <c r="AB176" s="482"/>
      <c r="AC176" s="482"/>
      <c r="AD176" s="482"/>
      <c r="AE176" s="482"/>
      <c r="AF176" s="482"/>
      <c r="AG176" s="482"/>
      <c r="AH176" s="482"/>
      <c r="AI176" s="482"/>
      <c r="AJ176" s="482"/>
      <c r="AK176" s="482"/>
      <c r="AL176" s="482"/>
      <c r="AM176" s="482"/>
      <c r="AN176" s="482"/>
      <c r="AO176" s="482"/>
      <c r="AP176" s="482"/>
      <c r="AQ176" s="482"/>
      <c r="AR176" s="482"/>
      <c r="AS176" s="482"/>
      <c r="AT176" s="482"/>
      <c r="AU176" s="482"/>
      <c r="AV176" s="482"/>
      <c r="AW176" s="482"/>
      <c r="AX176" s="482"/>
      <c r="AY176" s="482"/>
      <c r="AZ176" s="482"/>
      <c r="BA176" s="482"/>
      <c r="BB176" s="482"/>
      <c r="BC176" s="482"/>
      <c r="BD176" s="482"/>
      <c r="BE176" s="482"/>
      <c r="BF176" s="482"/>
      <c r="BG176" s="482"/>
      <c r="BH176" s="482"/>
      <c r="BI176" s="482"/>
      <c r="BJ176" s="482"/>
      <c r="BK176" s="482"/>
      <c r="BL176" s="482"/>
      <c r="BM176" s="482"/>
      <c r="BN176" s="482"/>
      <c r="BO176" s="482"/>
      <c r="BP176" s="482"/>
      <c r="BQ176" s="482"/>
      <c r="BR176" s="482"/>
      <c r="BS176" s="482"/>
      <c r="BT176" s="482"/>
      <c r="BU176" s="482"/>
      <c r="BV176" s="482"/>
      <c r="BW176" s="482"/>
      <c r="BX176" s="482"/>
      <c r="BY176" s="482"/>
      <c r="BZ176" s="482"/>
      <c r="CA176" s="482"/>
      <c r="CB176" s="482"/>
      <c r="CC176" s="476" t="s">
        <v>465</v>
      </c>
      <c r="CD176" s="476"/>
      <c r="CE176" s="476"/>
      <c r="CF176" s="476"/>
      <c r="CI176" s="94"/>
      <c r="CK176" s="94"/>
      <c r="CL176" s="94"/>
      <c r="CO176" s="358"/>
      <c r="CP176" s="221"/>
      <c r="CQ176" s="285"/>
      <c r="CR176" s="358"/>
      <c r="CS176" s="292"/>
      <c r="CT176" s="285"/>
      <c r="CU176" s="358"/>
      <c r="CV176" s="221"/>
      <c r="CW176" s="285"/>
      <c r="CX176" s="358"/>
      <c r="CY176" s="221"/>
      <c r="CZ176" s="285"/>
      <c r="DA176" s="358"/>
      <c r="DB176" s="221"/>
      <c r="DC176" s="285"/>
      <c r="DD176" s="358"/>
      <c r="DE176" s="221"/>
      <c r="DF176" s="285"/>
      <c r="DG176" s="358"/>
      <c r="DH176" s="221"/>
      <c r="DI176" s="285"/>
      <c r="DJ176" s="358"/>
      <c r="DK176" s="221"/>
      <c r="DL176" s="285"/>
      <c r="DN176" s="325"/>
    </row>
    <row r="177" spans="1:118" s="93" customFormat="1" ht="54" customHeight="1">
      <c r="A177" s="477" t="s">
        <v>129</v>
      </c>
      <c r="B177" s="477"/>
      <c r="C177" s="477"/>
      <c r="D177" s="477"/>
      <c r="E177" s="482" t="s">
        <v>274</v>
      </c>
      <c r="F177" s="482"/>
      <c r="G177" s="482"/>
      <c r="H177" s="482"/>
      <c r="I177" s="482"/>
      <c r="J177" s="482"/>
      <c r="K177" s="482"/>
      <c r="L177" s="482"/>
      <c r="M177" s="482"/>
      <c r="N177" s="482"/>
      <c r="O177" s="482"/>
      <c r="P177" s="482"/>
      <c r="Q177" s="482"/>
      <c r="R177" s="482"/>
      <c r="S177" s="482"/>
      <c r="T177" s="482"/>
      <c r="U177" s="482"/>
      <c r="V177" s="482"/>
      <c r="W177" s="482"/>
      <c r="X177" s="482"/>
      <c r="Y177" s="482"/>
      <c r="Z177" s="482"/>
      <c r="AA177" s="482"/>
      <c r="AB177" s="482"/>
      <c r="AC177" s="482"/>
      <c r="AD177" s="482"/>
      <c r="AE177" s="482"/>
      <c r="AF177" s="482"/>
      <c r="AG177" s="482"/>
      <c r="AH177" s="482"/>
      <c r="AI177" s="482"/>
      <c r="AJ177" s="482"/>
      <c r="AK177" s="482"/>
      <c r="AL177" s="482"/>
      <c r="AM177" s="482"/>
      <c r="AN177" s="482"/>
      <c r="AO177" s="482"/>
      <c r="AP177" s="482"/>
      <c r="AQ177" s="482"/>
      <c r="AR177" s="482"/>
      <c r="AS177" s="482"/>
      <c r="AT177" s="482"/>
      <c r="AU177" s="482"/>
      <c r="AV177" s="482"/>
      <c r="AW177" s="482"/>
      <c r="AX177" s="482"/>
      <c r="AY177" s="482"/>
      <c r="AZ177" s="482"/>
      <c r="BA177" s="482"/>
      <c r="BB177" s="482"/>
      <c r="BC177" s="482"/>
      <c r="BD177" s="482"/>
      <c r="BE177" s="482"/>
      <c r="BF177" s="482"/>
      <c r="BG177" s="482"/>
      <c r="BH177" s="482"/>
      <c r="BI177" s="482"/>
      <c r="BJ177" s="482"/>
      <c r="BK177" s="482"/>
      <c r="BL177" s="482"/>
      <c r="BM177" s="482"/>
      <c r="BN177" s="482"/>
      <c r="BO177" s="482"/>
      <c r="BP177" s="482"/>
      <c r="BQ177" s="482"/>
      <c r="BR177" s="482"/>
      <c r="BS177" s="482"/>
      <c r="BT177" s="482"/>
      <c r="BU177" s="482"/>
      <c r="BV177" s="482"/>
      <c r="BW177" s="482"/>
      <c r="BX177" s="482"/>
      <c r="BY177" s="482"/>
      <c r="BZ177" s="482"/>
      <c r="CA177" s="482"/>
      <c r="CB177" s="482"/>
      <c r="CC177" s="476" t="s">
        <v>118</v>
      </c>
      <c r="CD177" s="476"/>
      <c r="CE177" s="476"/>
      <c r="CF177" s="476"/>
      <c r="CI177" s="94"/>
      <c r="CK177" s="94"/>
      <c r="CL177" s="94"/>
      <c r="CO177" s="358"/>
      <c r="CP177" s="221"/>
      <c r="CQ177" s="285"/>
      <c r="CR177" s="358"/>
      <c r="CS177" s="292"/>
      <c r="CT177" s="285"/>
      <c r="CU177" s="358"/>
      <c r="CV177" s="221"/>
      <c r="CW177" s="285"/>
      <c r="CX177" s="358"/>
      <c r="CY177" s="221"/>
      <c r="CZ177" s="285"/>
      <c r="DA177" s="358"/>
      <c r="DB177" s="221"/>
      <c r="DC177" s="285"/>
      <c r="DD177" s="358"/>
      <c r="DE177" s="221"/>
      <c r="DF177" s="285"/>
      <c r="DG177" s="358"/>
      <c r="DH177" s="221"/>
      <c r="DI177" s="285"/>
      <c r="DJ177" s="358"/>
      <c r="DK177" s="221"/>
      <c r="DL177" s="285"/>
      <c r="DN177" s="325"/>
    </row>
    <row r="178" spans="1:118" s="93" customFormat="1" ht="54.95" customHeight="1">
      <c r="A178" s="477" t="s">
        <v>132</v>
      </c>
      <c r="B178" s="477"/>
      <c r="C178" s="477"/>
      <c r="D178" s="477"/>
      <c r="E178" s="482" t="s">
        <v>231</v>
      </c>
      <c r="F178" s="482"/>
      <c r="G178" s="482"/>
      <c r="H178" s="482"/>
      <c r="I178" s="482"/>
      <c r="J178" s="482"/>
      <c r="K178" s="482"/>
      <c r="L178" s="482"/>
      <c r="M178" s="482"/>
      <c r="N178" s="482"/>
      <c r="O178" s="482"/>
      <c r="P178" s="482"/>
      <c r="Q178" s="482"/>
      <c r="R178" s="482"/>
      <c r="S178" s="482"/>
      <c r="T178" s="482"/>
      <c r="U178" s="482"/>
      <c r="V178" s="482"/>
      <c r="W178" s="482"/>
      <c r="X178" s="482"/>
      <c r="Y178" s="482"/>
      <c r="Z178" s="482"/>
      <c r="AA178" s="482"/>
      <c r="AB178" s="482"/>
      <c r="AC178" s="482"/>
      <c r="AD178" s="482"/>
      <c r="AE178" s="482"/>
      <c r="AF178" s="482"/>
      <c r="AG178" s="482"/>
      <c r="AH178" s="482"/>
      <c r="AI178" s="482"/>
      <c r="AJ178" s="482"/>
      <c r="AK178" s="482"/>
      <c r="AL178" s="482"/>
      <c r="AM178" s="482"/>
      <c r="AN178" s="482"/>
      <c r="AO178" s="482"/>
      <c r="AP178" s="482"/>
      <c r="AQ178" s="482"/>
      <c r="AR178" s="482"/>
      <c r="AS178" s="482"/>
      <c r="AT178" s="482"/>
      <c r="AU178" s="482"/>
      <c r="AV178" s="482"/>
      <c r="AW178" s="482"/>
      <c r="AX178" s="482"/>
      <c r="AY178" s="482"/>
      <c r="AZ178" s="482"/>
      <c r="BA178" s="482"/>
      <c r="BB178" s="482"/>
      <c r="BC178" s="482"/>
      <c r="BD178" s="482"/>
      <c r="BE178" s="482"/>
      <c r="BF178" s="482"/>
      <c r="BG178" s="482"/>
      <c r="BH178" s="482"/>
      <c r="BI178" s="482"/>
      <c r="BJ178" s="482"/>
      <c r="BK178" s="482"/>
      <c r="BL178" s="482"/>
      <c r="BM178" s="482"/>
      <c r="BN178" s="482"/>
      <c r="BO178" s="482"/>
      <c r="BP178" s="482"/>
      <c r="BQ178" s="482"/>
      <c r="BR178" s="482"/>
      <c r="BS178" s="482"/>
      <c r="BT178" s="482"/>
      <c r="BU178" s="482"/>
      <c r="BV178" s="482"/>
      <c r="BW178" s="482"/>
      <c r="BX178" s="482"/>
      <c r="BY178" s="482"/>
      <c r="BZ178" s="482"/>
      <c r="CA178" s="482"/>
      <c r="CB178" s="482"/>
      <c r="CC178" s="476" t="s">
        <v>117</v>
      </c>
      <c r="CD178" s="476"/>
      <c r="CE178" s="476"/>
      <c r="CF178" s="476"/>
      <c r="CI178" s="94"/>
      <c r="CK178" s="94"/>
      <c r="CL178" s="94"/>
      <c r="CO178" s="358"/>
      <c r="CP178" s="221"/>
      <c r="CQ178" s="285"/>
      <c r="CR178" s="358"/>
      <c r="CS178" s="292"/>
      <c r="CT178" s="285"/>
      <c r="CU178" s="358"/>
      <c r="CV178" s="221"/>
      <c r="CW178" s="285"/>
      <c r="CX178" s="358"/>
      <c r="CY178" s="221"/>
      <c r="CZ178" s="285"/>
      <c r="DA178" s="358"/>
      <c r="DB178" s="221"/>
      <c r="DC178" s="285"/>
      <c r="DD178" s="358"/>
      <c r="DE178" s="221"/>
      <c r="DF178" s="285"/>
      <c r="DG178" s="358"/>
      <c r="DH178" s="221"/>
      <c r="DI178" s="285"/>
      <c r="DJ178" s="358"/>
      <c r="DK178" s="221"/>
      <c r="DL178" s="285"/>
      <c r="DN178" s="325"/>
    </row>
    <row r="179" spans="1:118" s="93" customFormat="1" ht="54.95" customHeight="1">
      <c r="A179" s="477" t="s">
        <v>133</v>
      </c>
      <c r="B179" s="477"/>
      <c r="C179" s="477"/>
      <c r="D179" s="477"/>
      <c r="E179" s="482" t="s">
        <v>232</v>
      </c>
      <c r="F179" s="482"/>
      <c r="G179" s="482"/>
      <c r="H179" s="482"/>
      <c r="I179" s="482"/>
      <c r="J179" s="482"/>
      <c r="K179" s="482"/>
      <c r="L179" s="482"/>
      <c r="M179" s="482"/>
      <c r="N179" s="482"/>
      <c r="O179" s="482"/>
      <c r="P179" s="482"/>
      <c r="Q179" s="482"/>
      <c r="R179" s="482"/>
      <c r="S179" s="482"/>
      <c r="T179" s="482"/>
      <c r="U179" s="482"/>
      <c r="V179" s="482"/>
      <c r="W179" s="482"/>
      <c r="X179" s="482"/>
      <c r="Y179" s="482"/>
      <c r="Z179" s="482"/>
      <c r="AA179" s="482"/>
      <c r="AB179" s="482"/>
      <c r="AC179" s="482"/>
      <c r="AD179" s="482"/>
      <c r="AE179" s="482"/>
      <c r="AF179" s="482"/>
      <c r="AG179" s="482"/>
      <c r="AH179" s="482"/>
      <c r="AI179" s="482"/>
      <c r="AJ179" s="482"/>
      <c r="AK179" s="482"/>
      <c r="AL179" s="482"/>
      <c r="AM179" s="482"/>
      <c r="AN179" s="482"/>
      <c r="AO179" s="482"/>
      <c r="AP179" s="482"/>
      <c r="AQ179" s="482"/>
      <c r="AR179" s="482"/>
      <c r="AS179" s="482"/>
      <c r="AT179" s="482"/>
      <c r="AU179" s="482"/>
      <c r="AV179" s="482"/>
      <c r="AW179" s="482"/>
      <c r="AX179" s="482"/>
      <c r="AY179" s="482"/>
      <c r="AZ179" s="482"/>
      <c r="BA179" s="482"/>
      <c r="BB179" s="482"/>
      <c r="BC179" s="482"/>
      <c r="BD179" s="482"/>
      <c r="BE179" s="482"/>
      <c r="BF179" s="482"/>
      <c r="BG179" s="482"/>
      <c r="BH179" s="482"/>
      <c r="BI179" s="482"/>
      <c r="BJ179" s="482"/>
      <c r="BK179" s="482"/>
      <c r="BL179" s="482"/>
      <c r="BM179" s="482"/>
      <c r="BN179" s="482"/>
      <c r="BO179" s="482"/>
      <c r="BP179" s="482"/>
      <c r="BQ179" s="482"/>
      <c r="BR179" s="482"/>
      <c r="BS179" s="482"/>
      <c r="BT179" s="482"/>
      <c r="BU179" s="482"/>
      <c r="BV179" s="482"/>
      <c r="BW179" s="482"/>
      <c r="BX179" s="482"/>
      <c r="BY179" s="482"/>
      <c r="BZ179" s="482"/>
      <c r="CA179" s="482"/>
      <c r="CB179" s="482"/>
      <c r="CC179" s="476" t="s">
        <v>117</v>
      </c>
      <c r="CD179" s="476"/>
      <c r="CE179" s="476"/>
      <c r="CF179" s="476"/>
      <c r="CI179" s="94"/>
      <c r="CK179" s="94"/>
      <c r="CL179" s="94"/>
      <c r="CO179" s="358"/>
      <c r="CP179" s="221"/>
      <c r="CQ179" s="285"/>
      <c r="CR179" s="358"/>
      <c r="CS179" s="292"/>
      <c r="CT179" s="285"/>
      <c r="CU179" s="358"/>
      <c r="CV179" s="221"/>
      <c r="CW179" s="285"/>
      <c r="CX179" s="358"/>
      <c r="CY179" s="221"/>
      <c r="CZ179" s="285"/>
      <c r="DA179" s="358"/>
      <c r="DB179" s="221"/>
      <c r="DC179" s="285"/>
      <c r="DD179" s="358"/>
      <c r="DE179" s="221"/>
      <c r="DF179" s="285"/>
      <c r="DG179" s="358"/>
      <c r="DH179" s="221"/>
      <c r="DI179" s="285"/>
      <c r="DJ179" s="358"/>
      <c r="DK179" s="221"/>
      <c r="DL179" s="285"/>
      <c r="DN179" s="325"/>
    </row>
    <row r="180" spans="1:118" s="93" customFormat="1" ht="54.95" customHeight="1">
      <c r="A180" s="477" t="s">
        <v>134</v>
      </c>
      <c r="B180" s="477"/>
      <c r="C180" s="477"/>
      <c r="D180" s="477"/>
      <c r="E180" s="482" t="s">
        <v>384</v>
      </c>
      <c r="F180" s="482"/>
      <c r="G180" s="482"/>
      <c r="H180" s="482"/>
      <c r="I180" s="482"/>
      <c r="J180" s="482"/>
      <c r="K180" s="482"/>
      <c r="L180" s="482"/>
      <c r="M180" s="482"/>
      <c r="N180" s="482"/>
      <c r="O180" s="482"/>
      <c r="P180" s="482"/>
      <c r="Q180" s="482"/>
      <c r="R180" s="482"/>
      <c r="S180" s="482"/>
      <c r="T180" s="482"/>
      <c r="U180" s="482"/>
      <c r="V180" s="482"/>
      <c r="W180" s="482"/>
      <c r="X180" s="482"/>
      <c r="Y180" s="482"/>
      <c r="Z180" s="482"/>
      <c r="AA180" s="482"/>
      <c r="AB180" s="482"/>
      <c r="AC180" s="482"/>
      <c r="AD180" s="482"/>
      <c r="AE180" s="482"/>
      <c r="AF180" s="482"/>
      <c r="AG180" s="482"/>
      <c r="AH180" s="482"/>
      <c r="AI180" s="482"/>
      <c r="AJ180" s="482"/>
      <c r="AK180" s="482"/>
      <c r="AL180" s="482"/>
      <c r="AM180" s="482"/>
      <c r="AN180" s="482"/>
      <c r="AO180" s="482"/>
      <c r="AP180" s="482"/>
      <c r="AQ180" s="482"/>
      <c r="AR180" s="482"/>
      <c r="AS180" s="482"/>
      <c r="AT180" s="482"/>
      <c r="AU180" s="482"/>
      <c r="AV180" s="482"/>
      <c r="AW180" s="482"/>
      <c r="AX180" s="482"/>
      <c r="AY180" s="482"/>
      <c r="AZ180" s="482"/>
      <c r="BA180" s="482"/>
      <c r="BB180" s="482"/>
      <c r="BC180" s="482"/>
      <c r="BD180" s="482"/>
      <c r="BE180" s="482"/>
      <c r="BF180" s="482"/>
      <c r="BG180" s="482"/>
      <c r="BH180" s="482"/>
      <c r="BI180" s="482"/>
      <c r="BJ180" s="482"/>
      <c r="BK180" s="482"/>
      <c r="BL180" s="482"/>
      <c r="BM180" s="482"/>
      <c r="BN180" s="482"/>
      <c r="BO180" s="482"/>
      <c r="BP180" s="482"/>
      <c r="BQ180" s="482"/>
      <c r="BR180" s="482"/>
      <c r="BS180" s="482"/>
      <c r="BT180" s="482"/>
      <c r="BU180" s="482"/>
      <c r="BV180" s="482"/>
      <c r="BW180" s="482"/>
      <c r="BX180" s="482"/>
      <c r="BY180" s="482"/>
      <c r="BZ180" s="482"/>
      <c r="CA180" s="482"/>
      <c r="CB180" s="482"/>
      <c r="CC180" s="476" t="s">
        <v>433</v>
      </c>
      <c r="CD180" s="476"/>
      <c r="CE180" s="476"/>
      <c r="CF180" s="476"/>
      <c r="CI180" s="94"/>
      <c r="CK180" s="94"/>
      <c r="CL180" s="94"/>
      <c r="CO180" s="358"/>
      <c r="CP180" s="221"/>
      <c r="CQ180" s="285"/>
      <c r="CR180" s="358"/>
      <c r="CS180" s="292"/>
      <c r="CT180" s="285"/>
      <c r="CU180" s="358"/>
      <c r="CV180" s="221"/>
      <c r="CW180" s="285"/>
      <c r="CX180" s="358"/>
      <c r="CY180" s="221"/>
      <c r="CZ180" s="285"/>
      <c r="DA180" s="358"/>
      <c r="DB180" s="221"/>
      <c r="DC180" s="285"/>
      <c r="DD180" s="358"/>
      <c r="DE180" s="221"/>
      <c r="DF180" s="285"/>
      <c r="DG180" s="358"/>
      <c r="DH180" s="221"/>
      <c r="DI180" s="285"/>
      <c r="DJ180" s="358"/>
      <c r="DK180" s="221"/>
      <c r="DL180" s="285"/>
      <c r="DN180" s="325"/>
    </row>
    <row r="181" spans="1:118" s="93" customFormat="1" ht="54.95" customHeight="1">
      <c r="A181" s="477" t="s">
        <v>320</v>
      </c>
      <c r="B181" s="477"/>
      <c r="C181" s="477"/>
      <c r="D181" s="477"/>
      <c r="E181" s="482" t="s">
        <v>466</v>
      </c>
      <c r="F181" s="482"/>
      <c r="G181" s="482"/>
      <c r="H181" s="482"/>
      <c r="I181" s="482"/>
      <c r="J181" s="482"/>
      <c r="K181" s="482"/>
      <c r="L181" s="482"/>
      <c r="M181" s="482"/>
      <c r="N181" s="482"/>
      <c r="O181" s="482"/>
      <c r="P181" s="482"/>
      <c r="Q181" s="482"/>
      <c r="R181" s="482"/>
      <c r="S181" s="482"/>
      <c r="T181" s="482"/>
      <c r="U181" s="482"/>
      <c r="V181" s="482"/>
      <c r="W181" s="482"/>
      <c r="X181" s="482"/>
      <c r="Y181" s="482"/>
      <c r="Z181" s="482"/>
      <c r="AA181" s="482"/>
      <c r="AB181" s="482"/>
      <c r="AC181" s="482"/>
      <c r="AD181" s="482"/>
      <c r="AE181" s="482"/>
      <c r="AF181" s="482"/>
      <c r="AG181" s="482"/>
      <c r="AH181" s="482"/>
      <c r="AI181" s="482"/>
      <c r="AJ181" s="482"/>
      <c r="AK181" s="482"/>
      <c r="AL181" s="482"/>
      <c r="AM181" s="482"/>
      <c r="AN181" s="482"/>
      <c r="AO181" s="482"/>
      <c r="AP181" s="482"/>
      <c r="AQ181" s="482"/>
      <c r="AR181" s="482"/>
      <c r="AS181" s="482"/>
      <c r="AT181" s="482"/>
      <c r="AU181" s="482"/>
      <c r="AV181" s="482"/>
      <c r="AW181" s="482"/>
      <c r="AX181" s="482"/>
      <c r="AY181" s="482"/>
      <c r="AZ181" s="482"/>
      <c r="BA181" s="482"/>
      <c r="BB181" s="482"/>
      <c r="BC181" s="482"/>
      <c r="BD181" s="482"/>
      <c r="BE181" s="482"/>
      <c r="BF181" s="482"/>
      <c r="BG181" s="482"/>
      <c r="BH181" s="482"/>
      <c r="BI181" s="482"/>
      <c r="BJ181" s="482"/>
      <c r="BK181" s="482"/>
      <c r="BL181" s="482"/>
      <c r="BM181" s="482"/>
      <c r="BN181" s="482"/>
      <c r="BO181" s="482"/>
      <c r="BP181" s="482"/>
      <c r="BQ181" s="482"/>
      <c r="BR181" s="482"/>
      <c r="BS181" s="482"/>
      <c r="BT181" s="482"/>
      <c r="BU181" s="482"/>
      <c r="BV181" s="482"/>
      <c r="BW181" s="482"/>
      <c r="BX181" s="482"/>
      <c r="BY181" s="482"/>
      <c r="BZ181" s="482"/>
      <c r="CA181" s="482"/>
      <c r="CB181" s="482"/>
      <c r="CC181" s="476" t="s">
        <v>123</v>
      </c>
      <c r="CD181" s="476"/>
      <c r="CE181" s="476"/>
      <c r="CF181" s="476"/>
      <c r="CI181" s="94"/>
      <c r="CK181" s="94"/>
      <c r="CL181" s="94"/>
      <c r="CO181" s="358"/>
      <c r="CP181" s="221"/>
      <c r="CQ181" s="285"/>
      <c r="CR181" s="358"/>
      <c r="CS181" s="292"/>
      <c r="CT181" s="285"/>
      <c r="CU181" s="358"/>
      <c r="CV181" s="221"/>
      <c r="CW181" s="285"/>
      <c r="CX181" s="358"/>
      <c r="CY181" s="221"/>
      <c r="CZ181" s="285"/>
      <c r="DA181" s="358"/>
      <c r="DB181" s="221"/>
      <c r="DC181" s="285"/>
      <c r="DD181" s="358"/>
      <c r="DE181" s="221"/>
      <c r="DF181" s="285"/>
      <c r="DG181" s="358"/>
      <c r="DH181" s="221"/>
      <c r="DI181" s="285"/>
      <c r="DJ181" s="358"/>
      <c r="DK181" s="221"/>
      <c r="DL181" s="285"/>
      <c r="DN181" s="325"/>
    </row>
    <row r="182" spans="1:118" s="93" customFormat="1" ht="54.6" customHeight="1">
      <c r="A182" s="477" t="s">
        <v>135</v>
      </c>
      <c r="B182" s="477"/>
      <c r="C182" s="477"/>
      <c r="D182" s="477"/>
      <c r="E182" s="482" t="s">
        <v>233</v>
      </c>
      <c r="F182" s="482"/>
      <c r="G182" s="482"/>
      <c r="H182" s="482"/>
      <c r="I182" s="482"/>
      <c r="J182" s="482"/>
      <c r="K182" s="482"/>
      <c r="L182" s="482"/>
      <c r="M182" s="482"/>
      <c r="N182" s="482"/>
      <c r="O182" s="482"/>
      <c r="P182" s="482"/>
      <c r="Q182" s="482"/>
      <c r="R182" s="482"/>
      <c r="S182" s="482"/>
      <c r="T182" s="482"/>
      <c r="U182" s="482"/>
      <c r="V182" s="482"/>
      <c r="W182" s="482"/>
      <c r="X182" s="482"/>
      <c r="Y182" s="482"/>
      <c r="Z182" s="482"/>
      <c r="AA182" s="482"/>
      <c r="AB182" s="482"/>
      <c r="AC182" s="482"/>
      <c r="AD182" s="482"/>
      <c r="AE182" s="482"/>
      <c r="AF182" s="482"/>
      <c r="AG182" s="482"/>
      <c r="AH182" s="482"/>
      <c r="AI182" s="482"/>
      <c r="AJ182" s="482"/>
      <c r="AK182" s="482"/>
      <c r="AL182" s="482"/>
      <c r="AM182" s="482"/>
      <c r="AN182" s="482"/>
      <c r="AO182" s="482"/>
      <c r="AP182" s="482"/>
      <c r="AQ182" s="482"/>
      <c r="AR182" s="482"/>
      <c r="AS182" s="482"/>
      <c r="AT182" s="482"/>
      <c r="AU182" s="482"/>
      <c r="AV182" s="482"/>
      <c r="AW182" s="482"/>
      <c r="AX182" s="482"/>
      <c r="AY182" s="482"/>
      <c r="AZ182" s="482"/>
      <c r="BA182" s="482"/>
      <c r="BB182" s="482"/>
      <c r="BC182" s="482"/>
      <c r="BD182" s="482"/>
      <c r="BE182" s="482"/>
      <c r="BF182" s="482"/>
      <c r="BG182" s="482"/>
      <c r="BH182" s="482"/>
      <c r="BI182" s="482"/>
      <c r="BJ182" s="482"/>
      <c r="BK182" s="482"/>
      <c r="BL182" s="482"/>
      <c r="BM182" s="482"/>
      <c r="BN182" s="482"/>
      <c r="BO182" s="482"/>
      <c r="BP182" s="482"/>
      <c r="BQ182" s="482"/>
      <c r="BR182" s="482"/>
      <c r="BS182" s="482"/>
      <c r="BT182" s="482"/>
      <c r="BU182" s="482"/>
      <c r="BV182" s="482"/>
      <c r="BW182" s="482"/>
      <c r="BX182" s="482"/>
      <c r="BY182" s="482"/>
      <c r="BZ182" s="482"/>
      <c r="CA182" s="482"/>
      <c r="CB182" s="482"/>
      <c r="CC182" s="476" t="s">
        <v>436</v>
      </c>
      <c r="CD182" s="476"/>
      <c r="CE182" s="476"/>
      <c r="CF182" s="476"/>
      <c r="CI182" s="94"/>
      <c r="CK182" s="94"/>
      <c r="CL182" s="94"/>
      <c r="CO182" s="358"/>
      <c r="CP182" s="221"/>
      <c r="CQ182" s="285"/>
      <c r="CR182" s="358"/>
      <c r="CS182" s="292"/>
      <c r="CT182" s="285"/>
      <c r="CU182" s="358"/>
      <c r="CV182" s="221"/>
      <c r="CW182" s="285"/>
      <c r="CX182" s="358"/>
      <c r="CY182" s="221"/>
      <c r="CZ182" s="285"/>
      <c r="DA182" s="358"/>
      <c r="DB182" s="221"/>
      <c r="DC182" s="285"/>
      <c r="DD182" s="358"/>
      <c r="DE182" s="221"/>
      <c r="DF182" s="285"/>
      <c r="DG182" s="358"/>
      <c r="DH182" s="221"/>
      <c r="DI182" s="285"/>
      <c r="DJ182" s="358"/>
      <c r="DK182" s="221"/>
      <c r="DL182" s="285"/>
      <c r="DN182" s="325"/>
    </row>
    <row r="183" spans="1:118" s="93" customFormat="1" ht="54.95" customHeight="1">
      <c r="A183" s="477" t="s">
        <v>275</v>
      </c>
      <c r="B183" s="477"/>
      <c r="C183" s="477"/>
      <c r="D183" s="477"/>
      <c r="E183" s="482" t="s">
        <v>400</v>
      </c>
      <c r="F183" s="482"/>
      <c r="G183" s="482"/>
      <c r="H183" s="482"/>
      <c r="I183" s="482"/>
      <c r="J183" s="482"/>
      <c r="K183" s="482"/>
      <c r="L183" s="482"/>
      <c r="M183" s="482"/>
      <c r="N183" s="482"/>
      <c r="O183" s="482"/>
      <c r="P183" s="482"/>
      <c r="Q183" s="482"/>
      <c r="R183" s="482"/>
      <c r="S183" s="482"/>
      <c r="T183" s="482"/>
      <c r="U183" s="482"/>
      <c r="V183" s="482"/>
      <c r="W183" s="482"/>
      <c r="X183" s="482"/>
      <c r="Y183" s="482"/>
      <c r="Z183" s="482"/>
      <c r="AA183" s="482"/>
      <c r="AB183" s="482"/>
      <c r="AC183" s="482"/>
      <c r="AD183" s="482"/>
      <c r="AE183" s="482"/>
      <c r="AF183" s="482"/>
      <c r="AG183" s="482"/>
      <c r="AH183" s="482"/>
      <c r="AI183" s="482"/>
      <c r="AJ183" s="482"/>
      <c r="AK183" s="482"/>
      <c r="AL183" s="482"/>
      <c r="AM183" s="482"/>
      <c r="AN183" s="482"/>
      <c r="AO183" s="482"/>
      <c r="AP183" s="482"/>
      <c r="AQ183" s="482"/>
      <c r="AR183" s="482"/>
      <c r="AS183" s="482"/>
      <c r="AT183" s="482"/>
      <c r="AU183" s="482"/>
      <c r="AV183" s="482"/>
      <c r="AW183" s="482"/>
      <c r="AX183" s="482"/>
      <c r="AY183" s="482"/>
      <c r="AZ183" s="482"/>
      <c r="BA183" s="482"/>
      <c r="BB183" s="482"/>
      <c r="BC183" s="482"/>
      <c r="BD183" s="482"/>
      <c r="BE183" s="482"/>
      <c r="BF183" s="482"/>
      <c r="BG183" s="482"/>
      <c r="BH183" s="482"/>
      <c r="BI183" s="482"/>
      <c r="BJ183" s="482"/>
      <c r="BK183" s="482"/>
      <c r="BL183" s="482"/>
      <c r="BM183" s="482"/>
      <c r="BN183" s="482"/>
      <c r="BO183" s="482"/>
      <c r="BP183" s="482"/>
      <c r="BQ183" s="482"/>
      <c r="BR183" s="482"/>
      <c r="BS183" s="482"/>
      <c r="BT183" s="482"/>
      <c r="BU183" s="482"/>
      <c r="BV183" s="482"/>
      <c r="BW183" s="482"/>
      <c r="BX183" s="482"/>
      <c r="BY183" s="482"/>
      <c r="BZ183" s="482"/>
      <c r="CA183" s="482"/>
      <c r="CB183" s="482"/>
      <c r="CC183" s="476" t="s">
        <v>116</v>
      </c>
      <c r="CD183" s="476"/>
      <c r="CE183" s="476"/>
      <c r="CF183" s="476"/>
      <c r="CI183" s="94"/>
      <c r="CK183" s="94"/>
      <c r="CL183" s="94"/>
      <c r="CO183" s="358"/>
      <c r="CP183" s="221"/>
      <c r="CQ183" s="285"/>
      <c r="CR183" s="358"/>
      <c r="CS183" s="292"/>
      <c r="CT183" s="285"/>
      <c r="CU183" s="358"/>
      <c r="CV183" s="221"/>
      <c r="CW183" s="285"/>
      <c r="CX183" s="358"/>
      <c r="CY183" s="221"/>
      <c r="CZ183" s="285"/>
      <c r="DA183" s="358"/>
      <c r="DB183" s="221"/>
      <c r="DC183" s="285"/>
      <c r="DD183" s="358"/>
      <c r="DE183" s="221"/>
      <c r="DF183" s="285"/>
      <c r="DG183" s="358"/>
      <c r="DH183" s="221"/>
      <c r="DI183" s="285"/>
      <c r="DJ183" s="358"/>
      <c r="DK183" s="221"/>
      <c r="DL183" s="285"/>
      <c r="DN183" s="325"/>
    </row>
    <row r="184" spans="1:118" s="93" customFormat="1" ht="54.95" customHeight="1">
      <c r="A184" s="477" t="s">
        <v>399</v>
      </c>
      <c r="B184" s="477"/>
      <c r="C184" s="477"/>
      <c r="D184" s="477"/>
      <c r="E184" s="482" t="s">
        <v>461</v>
      </c>
      <c r="F184" s="482"/>
      <c r="G184" s="482"/>
      <c r="H184" s="482"/>
      <c r="I184" s="482"/>
      <c r="J184" s="482"/>
      <c r="K184" s="482"/>
      <c r="L184" s="482"/>
      <c r="M184" s="482"/>
      <c r="N184" s="482"/>
      <c r="O184" s="482"/>
      <c r="P184" s="482"/>
      <c r="Q184" s="482"/>
      <c r="R184" s="482"/>
      <c r="S184" s="482"/>
      <c r="T184" s="482"/>
      <c r="U184" s="482"/>
      <c r="V184" s="482"/>
      <c r="W184" s="482"/>
      <c r="X184" s="482"/>
      <c r="Y184" s="482"/>
      <c r="Z184" s="482"/>
      <c r="AA184" s="482"/>
      <c r="AB184" s="482"/>
      <c r="AC184" s="482"/>
      <c r="AD184" s="482"/>
      <c r="AE184" s="482"/>
      <c r="AF184" s="482"/>
      <c r="AG184" s="482"/>
      <c r="AH184" s="482"/>
      <c r="AI184" s="482"/>
      <c r="AJ184" s="482"/>
      <c r="AK184" s="482"/>
      <c r="AL184" s="482"/>
      <c r="AM184" s="482"/>
      <c r="AN184" s="482"/>
      <c r="AO184" s="482"/>
      <c r="AP184" s="482"/>
      <c r="AQ184" s="482"/>
      <c r="AR184" s="482"/>
      <c r="AS184" s="482"/>
      <c r="AT184" s="482"/>
      <c r="AU184" s="482"/>
      <c r="AV184" s="482"/>
      <c r="AW184" s="482"/>
      <c r="AX184" s="482"/>
      <c r="AY184" s="482"/>
      <c r="AZ184" s="482"/>
      <c r="BA184" s="482"/>
      <c r="BB184" s="482"/>
      <c r="BC184" s="482"/>
      <c r="BD184" s="482"/>
      <c r="BE184" s="482"/>
      <c r="BF184" s="482"/>
      <c r="BG184" s="482"/>
      <c r="BH184" s="482"/>
      <c r="BI184" s="482"/>
      <c r="BJ184" s="482"/>
      <c r="BK184" s="482"/>
      <c r="BL184" s="482"/>
      <c r="BM184" s="482"/>
      <c r="BN184" s="482"/>
      <c r="BO184" s="482"/>
      <c r="BP184" s="482"/>
      <c r="BQ184" s="482"/>
      <c r="BR184" s="482"/>
      <c r="BS184" s="482"/>
      <c r="BT184" s="482"/>
      <c r="BU184" s="482"/>
      <c r="BV184" s="482"/>
      <c r="BW184" s="482"/>
      <c r="BX184" s="482"/>
      <c r="BY184" s="482"/>
      <c r="BZ184" s="482"/>
      <c r="CA184" s="482"/>
      <c r="CB184" s="482"/>
      <c r="CC184" s="476" t="s">
        <v>121</v>
      </c>
      <c r="CD184" s="476"/>
      <c r="CE184" s="476"/>
      <c r="CF184" s="476"/>
      <c r="CI184" s="94"/>
      <c r="CK184" s="94"/>
      <c r="CL184" s="94"/>
      <c r="CO184" s="358"/>
      <c r="CP184" s="221"/>
      <c r="CQ184" s="285"/>
      <c r="CR184" s="358"/>
      <c r="CS184" s="292"/>
      <c r="CT184" s="285"/>
      <c r="CU184" s="358"/>
      <c r="CV184" s="221"/>
      <c r="CW184" s="285"/>
      <c r="CX184" s="358"/>
      <c r="CY184" s="221"/>
      <c r="CZ184" s="285"/>
      <c r="DA184" s="358"/>
      <c r="DB184" s="221"/>
      <c r="DC184" s="285"/>
      <c r="DD184" s="358"/>
      <c r="DE184" s="221"/>
      <c r="DF184" s="285"/>
      <c r="DG184" s="358"/>
      <c r="DH184" s="221"/>
      <c r="DI184" s="285"/>
      <c r="DJ184" s="358"/>
      <c r="DK184" s="221"/>
      <c r="DL184" s="285"/>
      <c r="DN184" s="325"/>
    </row>
    <row r="185" spans="1:118" s="93" customFormat="1" ht="54.95" customHeight="1">
      <c r="A185" s="477" t="s">
        <v>401</v>
      </c>
      <c r="B185" s="477"/>
      <c r="C185" s="477"/>
      <c r="D185" s="477"/>
      <c r="E185" s="482" t="s">
        <v>402</v>
      </c>
      <c r="F185" s="482"/>
      <c r="G185" s="482"/>
      <c r="H185" s="482"/>
      <c r="I185" s="482"/>
      <c r="J185" s="482"/>
      <c r="K185" s="482"/>
      <c r="L185" s="482"/>
      <c r="M185" s="482"/>
      <c r="N185" s="482"/>
      <c r="O185" s="482"/>
      <c r="P185" s="482"/>
      <c r="Q185" s="482"/>
      <c r="R185" s="482"/>
      <c r="S185" s="482"/>
      <c r="T185" s="482"/>
      <c r="U185" s="482"/>
      <c r="V185" s="482"/>
      <c r="W185" s="482"/>
      <c r="X185" s="482"/>
      <c r="Y185" s="482"/>
      <c r="Z185" s="482"/>
      <c r="AA185" s="482"/>
      <c r="AB185" s="482"/>
      <c r="AC185" s="482"/>
      <c r="AD185" s="482"/>
      <c r="AE185" s="482"/>
      <c r="AF185" s="482"/>
      <c r="AG185" s="482"/>
      <c r="AH185" s="482"/>
      <c r="AI185" s="482"/>
      <c r="AJ185" s="482"/>
      <c r="AK185" s="482"/>
      <c r="AL185" s="482"/>
      <c r="AM185" s="482"/>
      <c r="AN185" s="482"/>
      <c r="AO185" s="482"/>
      <c r="AP185" s="482"/>
      <c r="AQ185" s="482"/>
      <c r="AR185" s="482"/>
      <c r="AS185" s="482"/>
      <c r="AT185" s="482"/>
      <c r="AU185" s="482"/>
      <c r="AV185" s="482"/>
      <c r="AW185" s="482"/>
      <c r="AX185" s="482"/>
      <c r="AY185" s="482"/>
      <c r="AZ185" s="482"/>
      <c r="BA185" s="482"/>
      <c r="BB185" s="482"/>
      <c r="BC185" s="482"/>
      <c r="BD185" s="482"/>
      <c r="BE185" s="482"/>
      <c r="BF185" s="482"/>
      <c r="BG185" s="482"/>
      <c r="BH185" s="482"/>
      <c r="BI185" s="482"/>
      <c r="BJ185" s="482"/>
      <c r="BK185" s="482"/>
      <c r="BL185" s="482"/>
      <c r="BM185" s="482"/>
      <c r="BN185" s="482"/>
      <c r="BO185" s="482"/>
      <c r="BP185" s="482"/>
      <c r="BQ185" s="482"/>
      <c r="BR185" s="482"/>
      <c r="BS185" s="482"/>
      <c r="BT185" s="482"/>
      <c r="BU185" s="482"/>
      <c r="BV185" s="482"/>
      <c r="BW185" s="482"/>
      <c r="BX185" s="482"/>
      <c r="BY185" s="482"/>
      <c r="BZ185" s="482"/>
      <c r="CA185" s="482"/>
      <c r="CB185" s="482"/>
      <c r="CC185" s="476" t="s">
        <v>479</v>
      </c>
      <c r="CD185" s="476"/>
      <c r="CE185" s="476"/>
      <c r="CF185" s="476"/>
      <c r="CI185" s="94"/>
      <c r="CK185" s="94"/>
      <c r="CL185" s="94"/>
      <c r="CO185" s="358"/>
      <c r="CP185" s="221"/>
      <c r="CQ185" s="285"/>
      <c r="CR185" s="358"/>
      <c r="CS185" s="292"/>
      <c r="CT185" s="285"/>
      <c r="CU185" s="358"/>
      <c r="CV185" s="221"/>
      <c r="CW185" s="285"/>
      <c r="CX185" s="358"/>
      <c r="CY185" s="221"/>
      <c r="CZ185" s="285"/>
      <c r="DA185" s="358"/>
      <c r="DB185" s="221"/>
      <c r="DC185" s="285"/>
      <c r="DD185" s="358"/>
      <c r="DE185" s="221"/>
      <c r="DF185" s="285"/>
      <c r="DG185" s="358"/>
      <c r="DH185" s="221"/>
      <c r="DI185" s="285"/>
      <c r="DJ185" s="358"/>
      <c r="DK185" s="221"/>
      <c r="DL185" s="285"/>
      <c r="DN185" s="325"/>
    </row>
    <row r="186" spans="1:118" s="93" customFormat="1" ht="96.75" customHeight="1">
      <c r="A186" s="44" t="s">
        <v>419</v>
      </c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109"/>
      <c r="AV186" s="44"/>
      <c r="AW186" s="44"/>
      <c r="AX186" s="44"/>
      <c r="AY186" s="44"/>
      <c r="AZ186" s="44"/>
      <c r="BA186" s="44"/>
      <c r="BB186" s="44"/>
      <c r="BC186" s="44"/>
      <c r="BD186" s="44"/>
      <c r="BE186" s="110"/>
      <c r="BF186" s="44"/>
      <c r="BG186" s="44"/>
      <c r="BH186" s="110"/>
      <c r="BI186" s="44"/>
      <c r="BJ186" s="44"/>
      <c r="BK186" s="110"/>
      <c r="BL186" s="44"/>
      <c r="BM186" s="44"/>
      <c r="BN186" s="110"/>
      <c r="BO186" s="44"/>
      <c r="BP186" s="44"/>
      <c r="BQ186" s="39"/>
      <c r="BR186" s="96"/>
      <c r="BS186" s="96"/>
      <c r="BT186" s="39"/>
      <c r="BU186" s="96"/>
      <c r="BV186" s="96"/>
      <c r="BW186" s="39"/>
      <c r="BX186" s="96"/>
      <c r="BY186" s="96"/>
      <c r="BZ186" s="39"/>
      <c r="CA186" s="39"/>
      <c r="CB186" s="39"/>
      <c r="CC186" s="96"/>
      <c r="CD186" s="96"/>
      <c r="CE186" s="96"/>
      <c r="CF186" s="96"/>
      <c r="CI186" s="94"/>
      <c r="CK186" s="94"/>
      <c r="CL186" s="94"/>
      <c r="CO186" s="358"/>
      <c r="CP186" s="221"/>
      <c r="CQ186" s="285"/>
      <c r="CR186" s="358"/>
      <c r="CS186" s="292"/>
      <c r="CT186" s="285"/>
      <c r="CU186" s="358"/>
      <c r="CV186" s="221"/>
      <c r="CW186" s="285"/>
      <c r="CX186" s="358"/>
      <c r="CY186" s="221"/>
      <c r="CZ186" s="285"/>
      <c r="DA186" s="358"/>
      <c r="DB186" s="221"/>
      <c r="DC186" s="285"/>
      <c r="DD186" s="358"/>
      <c r="DE186" s="221"/>
      <c r="DF186" s="285"/>
      <c r="DG186" s="358"/>
      <c r="DH186" s="221"/>
      <c r="DI186" s="285"/>
      <c r="DJ186" s="358"/>
      <c r="DK186" s="221"/>
      <c r="DL186" s="285"/>
      <c r="DN186" s="325"/>
    </row>
    <row r="187" spans="1:118" s="93" customFormat="1" ht="69.75" customHeight="1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44"/>
      <c r="AP187" s="44"/>
      <c r="AQ187" s="44"/>
      <c r="AR187" s="44"/>
      <c r="AS187" s="44"/>
      <c r="AT187" s="44"/>
      <c r="AU187" s="109"/>
      <c r="AV187" s="44"/>
      <c r="AW187" s="44"/>
      <c r="AX187" s="44"/>
      <c r="AY187" s="44"/>
      <c r="AZ187" s="44"/>
      <c r="BA187" s="44"/>
      <c r="BB187" s="44"/>
      <c r="BC187" s="44"/>
      <c r="BD187" s="44"/>
      <c r="BE187" s="110"/>
      <c r="BF187" s="44"/>
      <c r="BG187" s="44"/>
      <c r="BH187" s="110"/>
      <c r="BI187" s="44"/>
      <c r="BJ187" s="44"/>
      <c r="BK187" s="110"/>
      <c r="BL187" s="44"/>
      <c r="BM187" s="44"/>
      <c r="BN187" s="110"/>
      <c r="BO187" s="44"/>
      <c r="BP187" s="44"/>
      <c r="BQ187" s="39"/>
      <c r="BR187" s="96"/>
      <c r="BS187" s="96"/>
      <c r="BT187" s="39"/>
      <c r="BU187" s="96"/>
      <c r="BV187" s="96"/>
      <c r="BW187" s="39"/>
      <c r="BX187" s="96"/>
      <c r="BY187" s="96"/>
      <c r="BZ187" s="39"/>
      <c r="CA187" s="39"/>
      <c r="CB187" s="39"/>
      <c r="CC187" s="96"/>
      <c r="CD187" s="96"/>
      <c r="CE187" s="96"/>
      <c r="CF187" s="96"/>
      <c r="CI187" s="94"/>
      <c r="CK187" s="94"/>
      <c r="CL187" s="94"/>
      <c r="CO187" s="358"/>
      <c r="CP187" s="221"/>
      <c r="CQ187" s="285"/>
      <c r="CR187" s="358"/>
      <c r="CS187" s="292"/>
      <c r="CT187" s="285"/>
      <c r="CU187" s="358"/>
      <c r="CV187" s="221"/>
      <c r="CW187" s="285"/>
      <c r="CX187" s="358"/>
      <c r="CY187" s="221"/>
      <c r="CZ187" s="285"/>
      <c r="DA187" s="358"/>
      <c r="DB187" s="221"/>
      <c r="DC187" s="285"/>
      <c r="DD187" s="358"/>
      <c r="DE187" s="221"/>
      <c r="DF187" s="285"/>
      <c r="DG187" s="358"/>
      <c r="DH187" s="221"/>
      <c r="DI187" s="285"/>
      <c r="DJ187" s="358"/>
      <c r="DK187" s="221"/>
      <c r="DL187" s="285"/>
      <c r="DN187" s="325"/>
    </row>
    <row r="188" spans="1:118" s="33" customFormat="1" ht="64.5" customHeight="1">
      <c r="A188" s="42" t="s">
        <v>229</v>
      </c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  <c r="AA188" s="96"/>
      <c r="AB188" s="96"/>
      <c r="AC188" s="96"/>
      <c r="AD188" s="96"/>
      <c r="AE188" s="96"/>
      <c r="AF188" s="96"/>
      <c r="AG188" s="96"/>
      <c r="AH188" s="96"/>
      <c r="AI188" s="96"/>
      <c r="AJ188" s="96"/>
      <c r="AK188" s="96"/>
      <c r="AL188" s="102"/>
      <c r="AM188" s="102"/>
      <c r="AN188" s="42"/>
      <c r="AO188" s="42"/>
      <c r="AP188" s="42"/>
      <c r="AQ188" s="42"/>
      <c r="AR188" s="42"/>
      <c r="AS188" s="42"/>
      <c r="AT188" s="200"/>
      <c r="AU188" s="200"/>
      <c r="AV188" s="200"/>
      <c r="AW188" s="200"/>
      <c r="AX188" s="200"/>
      <c r="AY188" s="200"/>
      <c r="AZ188" s="200"/>
      <c r="BA188" s="200"/>
      <c r="BB188" s="200"/>
      <c r="BC188" s="200"/>
      <c r="BD188" s="200"/>
      <c r="BE188" s="111"/>
      <c r="BF188" s="42"/>
      <c r="BG188" s="200"/>
      <c r="BH188" s="48"/>
      <c r="BI188" s="42"/>
      <c r="BJ188" s="200"/>
      <c r="BK188" s="48"/>
      <c r="BL188" s="42"/>
      <c r="BM188" s="200"/>
      <c r="BN188" s="48"/>
      <c r="BO188" s="42"/>
      <c r="BP188" s="200"/>
      <c r="BQ188" s="48"/>
      <c r="BR188" s="42"/>
      <c r="BS188" s="200"/>
      <c r="BT188" s="48"/>
      <c r="BU188" s="42"/>
      <c r="BV188" s="200"/>
      <c r="BW188" s="48"/>
      <c r="BX188" s="42"/>
      <c r="BY188" s="200"/>
      <c r="BZ188" s="48"/>
      <c r="CA188" s="48"/>
      <c r="CB188" s="48"/>
      <c r="CC188" s="50"/>
      <c r="CD188" s="50"/>
      <c r="CE188" s="50"/>
      <c r="CF188" s="50"/>
      <c r="CI188" s="374"/>
      <c r="CJ188" s="33" t="str">
        <f>IF(AN188=CI188,"ОК","Ошибка")</f>
        <v>ОК</v>
      </c>
      <c r="CK188" s="374"/>
      <c r="CL188" s="374">
        <f>AR188+AT188+AV188+AX188</f>
        <v>0</v>
      </c>
      <c r="CM188" s="33" t="str">
        <f t="shared" ref="CM188:CM192" si="645">IF(CK188=CL188,"ОК","Ошибка")</f>
        <v>ОК</v>
      </c>
      <c r="CO188" s="365"/>
      <c r="CP188" s="279"/>
      <c r="CQ188" s="288"/>
      <c r="CR188" s="365"/>
      <c r="CS188" s="298"/>
      <c r="CT188" s="288"/>
      <c r="CU188" s="365"/>
      <c r="CV188" s="279"/>
      <c r="CW188" s="288"/>
      <c r="CX188" s="365"/>
      <c r="CY188" s="279"/>
      <c r="CZ188" s="288"/>
      <c r="DA188" s="365"/>
      <c r="DB188" s="279"/>
      <c r="DC188" s="288"/>
      <c r="DD188" s="365"/>
      <c r="DE188" s="279"/>
      <c r="DF188" s="288"/>
      <c r="DG188" s="365"/>
      <c r="DH188" s="279"/>
      <c r="DI188" s="288"/>
      <c r="DJ188" s="365"/>
      <c r="DK188" s="279"/>
      <c r="DL188" s="288"/>
      <c r="DN188" s="329"/>
    </row>
    <row r="189" spans="1:118" s="93" customFormat="1" ht="63.95" customHeight="1">
      <c r="A189" s="486" t="s">
        <v>310</v>
      </c>
      <c r="B189" s="486"/>
      <c r="C189" s="486"/>
      <c r="D189" s="486"/>
      <c r="E189" s="486"/>
      <c r="F189" s="486"/>
      <c r="G189" s="486"/>
      <c r="H189" s="486"/>
      <c r="I189" s="486"/>
      <c r="J189" s="486"/>
      <c r="K189" s="486"/>
      <c r="L189" s="486"/>
      <c r="M189" s="486"/>
      <c r="N189" s="486"/>
      <c r="O189" s="486"/>
      <c r="P189" s="486"/>
      <c r="Q189" s="486"/>
      <c r="R189" s="486"/>
      <c r="S189" s="486"/>
      <c r="T189" s="486"/>
      <c r="U189" s="486"/>
      <c r="V189" s="486"/>
      <c r="W189" s="486"/>
      <c r="X189" s="486"/>
      <c r="Y189" s="486"/>
      <c r="Z189" s="486"/>
      <c r="AA189" s="486"/>
      <c r="AB189" s="486"/>
      <c r="AC189" s="486"/>
      <c r="AD189" s="486"/>
      <c r="AE189" s="486"/>
      <c r="AF189" s="486"/>
      <c r="AG189" s="486"/>
      <c r="AH189" s="486"/>
      <c r="AI189" s="486"/>
      <c r="AJ189" s="486"/>
      <c r="AK189" s="486"/>
      <c r="AL189" s="486"/>
      <c r="AM189" s="486"/>
      <c r="AN189" s="486"/>
      <c r="AO189" s="486"/>
      <c r="AP189" s="486"/>
      <c r="AQ189" s="486"/>
      <c r="AR189" s="486"/>
      <c r="AS189" s="486"/>
      <c r="AT189" s="486"/>
      <c r="AU189" s="486"/>
      <c r="AV189" s="486"/>
      <c r="AW189" s="486"/>
      <c r="AX189" s="486"/>
      <c r="AY189" s="486"/>
      <c r="AZ189" s="486"/>
      <c r="BA189" s="486"/>
      <c r="BB189" s="486"/>
      <c r="BC189" s="486"/>
      <c r="BD189" s="486"/>
      <c r="BE189" s="486"/>
      <c r="BF189" s="486"/>
      <c r="BG189" s="486"/>
      <c r="BH189" s="486"/>
      <c r="BI189" s="486"/>
      <c r="BJ189" s="486"/>
      <c r="BK189" s="486"/>
      <c r="BL189" s="486"/>
      <c r="BM189" s="486"/>
      <c r="BN189" s="486"/>
      <c r="BO189" s="486"/>
      <c r="BP189" s="486"/>
      <c r="BQ189" s="486"/>
      <c r="BR189" s="486"/>
      <c r="BS189" s="486"/>
      <c r="BT189" s="486"/>
      <c r="BU189" s="486"/>
      <c r="BV189" s="486"/>
      <c r="BW189" s="486"/>
      <c r="BX189" s="486"/>
      <c r="BY189" s="486"/>
      <c r="BZ189" s="486"/>
      <c r="CA189" s="486"/>
      <c r="CB189" s="486"/>
      <c r="CC189" s="486"/>
      <c r="CD189" s="486"/>
      <c r="CE189" s="486"/>
      <c r="CF189" s="486"/>
      <c r="CI189" s="94"/>
      <c r="CJ189" s="93" t="str">
        <f>IF(AN189=CI189,"ОК","Ошибка")</f>
        <v>ОК</v>
      </c>
      <c r="CK189" s="94">
        <f>BC189+BF189+BI189+BL189+BO189+BR189+BU189+BX189</f>
        <v>0</v>
      </c>
      <c r="CL189" s="94">
        <f>AR189+AT189+AV189+AX189</f>
        <v>0</v>
      </c>
      <c r="CM189" s="93" t="str">
        <f t="shared" si="645"/>
        <v>ОК</v>
      </c>
      <c r="CO189" s="358"/>
      <c r="CP189" s="221"/>
      <c r="CQ189" s="285"/>
      <c r="CR189" s="358"/>
      <c r="CS189" s="292"/>
      <c r="CT189" s="285"/>
      <c r="CU189" s="358"/>
      <c r="CV189" s="221"/>
      <c r="CW189" s="285"/>
      <c r="CX189" s="358"/>
      <c r="CY189" s="221"/>
      <c r="CZ189" s="285"/>
      <c r="DA189" s="358"/>
      <c r="DB189" s="221"/>
      <c r="DC189" s="285"/>
      <c r="DD189" s="358"/>
      <c r="DE189" s="221"/>
      <c r="DF189" s="285"/>
      <c r="DG189" s="358"/>
      <c r="DH189" s="221"/>
      <c r="DI189" s="285"/>
      <c r="DJ189" s="358"/>
      <c r="DK189" s="221"/>
      <c r="DL189" s="285"/>
      <c r="DN189" s="325"/>
    </row>
    <row r="190" spans="1:118" s="93" customFormat="1" ht="63.95" customHeight="1">
      <c r="A190" s="486" t="s">
        <v>311</v>
      </c>
      <c r="B190" s="486"/>
      <c r="C190" s="486"/>
      <c r="D190" s="486"/>
      <c r="E190" s="486"/>
      <c r="F190" s="486"/>
      <c r="G190" s="486"/>
      <c r="H190" s="486"/>
      <c r="I190" s="486"/>
      <c r="J190" s="486"/>
      <c r="K190" s="486"/>
      <c r="L190" s="486"/>
      <c r="M190" s="486"/>
      <c r="N190" s="486"/>
      <c r="O190" s="486"/>
      <c r="P190" s="486"/>
      <c r="Q190" s="486"/>
      <c r="R190" s="486"/>
      <c r="S190" s="486"/>
      <c r="T190" s="486"/>
      <c r="U190" s="486"/>
      <c r="V190" s="486"/>
      <c r="W190" s="486"/>
      <c r="X190" s="486"/>
      <c r="Y190" s="486"/>
      <c r="Z190" s="486"/>
      <c r="AA190" s="486"/>
      <c r="AB190" s="486"/>
      <c r="AC190" s="486"/>
      <c r="AD190" s="486"/>
      <c r="AE190" s="486"/>
      <c r="AF190" s="486"/>
      <c r="AG190" s="486"/>
      <c r="AH190" s="486"/>
      <c r="AI190" s="486"/>
      <c r="AJ190" s="486"/>
      <c r="AK190" s="486"/>
      <c r="AL190" s="486"/>
      <c r="AM190" s="486"/>
      <c r="AN190" s="486"/>
      <c r="AO190" s="486"/>
      <c r="AP190" s="486"/>
      <c r="AQ190" s="486"/>
      <c r="AR190" s="486"/>
      <c r="AS190" s="486"/>
      <c r="AT190" s="486"/>
      <c r="AU190" s="486"/>
      <c r="AV190" s="486"/>
      <c r="AW190" s="486"/>
      <c r="AX190" s="486"/>
      <c r="AY190" s="486"/>
      <c r="AZ190" s="486"/>
      <c r="BA190" s="486"/>
      <c r="BB190" s="486"/>
      <c r="BC190" s="486"/>
      <c r="BD190" s="486"/>
      <c r="BE190" s="486"/>
      <c r="BF190" s="486"/>
      <c r="BG190" s="486"/>
      <c r="BH190" s="192"/>
      <c r="BI190" s="192"/>
      <c r="BJ190" s="192"/>
      <c r="BK190" s="192"/>
      <c r="BL190" s="192"/>
      <c r="BM190" s="192"/>
      <c r="BN190" s="192"/>
      <c r="BO190" s="192"/>
      <c r="BP190" s="192"/>
      <c r="BQ190" s="192"/>
      <c r="BR190" s="192"/>
      <c r="BS190" s="192"/>
      <c r="BT190" s="192"/>
      <c r="BU190" s="192"/>
      <c r="BV190" s="192"/>
      <c r="BW190" s="192"/>
      <c r="BX190" s="192"/>
      <c r="BY190" s="192"/>
      <c r="BZ190" s="192"/>
      <c r="CA190" s="192"/>
      <c r="CB190" s="192"/>
      <c r="CC190" s="192"/>
      <c r="CD190" s="192"/>
      <c r="CE190" s="192"/>
      <c r="CF190" s="192"/>
      <c r="CI190" s="94"/>
      <c r="CK190" s="94"/>
      <c r="CL190" s="94"/>
      <c r="CO190" s="358"/>
      <c r="CP190" s="221"/>
      <c r="CQ190" s="285"/>
      <c r="CR190" s="358"/>
      <c r="CS190" s="292"/>
      <c r="CT190" s="285"/>
      <c r="CU190" s="358"/>
      <c r="CV190" s="221"/>
      <c r="CW190" s="285"/>
      <c r="CX190" s="358"/>
      <c r="CY190" s="221"/>
      <c r="CZ190" s="285"/>
      <c r="DA190" s="358"/>
      <c r="DB190" s="221"/>
      <c r="DC190" s="285"/>
      <c r="DD190" s="358"/>
      <c r="DE190" s="221"/>
      <c r="DF190" s="285"/>
      <c r="DG190" s="358"/>
      <c r="DH190" s="221"/>
      <c r="DI190" s="285"/>
      <c r="DJ190" s="358"/>
      <c r="DK190" s="221"/>
      <c r="DL190" s="285"/>
      <c r="DN190" s="325"/>
    </row>
    <row r="191" spans="1:118" s="93" customFormat="1" ht="63.95" customHeight="1">
      <c r="A191" s="486" t="s">
        <v>312</v>
      </c>
      <c r="B191" s="486"/>
      <c r="C191" s="486"/>
      <c r="D191" s="486"/>
      <c r="E191" s="486"/>
      <c r="F191" s="486"/>
      <c r="G191" s="486"/>
      <c r="H191" s="486"/>
      <c r="I191" s="486"/>
      <c r="J191" s="486"/>
      <c r="K191" s="486"/>
      <c r="L191" s="486"/>
      <c r="M191" s="486"/>
      <c r="N191" s="486"/>
      <c r="O191" s="486"/>
      <c r="P191" s="486"/>
      <c r="Q191" s="486"/>
      <c r="R191" s="486"/>
      <c r="S191" s="486"/>
      <c r="T191" s="486"/>
      <c r="U191" s="486"/>
      <c r="V191" s="486"/>
      <c r="W191" s="486"/>
      <c r="X191" s="486"/>
      <c r="Y191" s="486"/>
      <c r="Z191" s="486"/>
      <c r="AA191" s="486"/>
      <c r="AB191" s="486"/>
      <c r="AC191" s="486"/>
      <c r="AD191" s="486"/>
      <c r="AE191" s="486"/>
      <c r="AF191" s="486"/>
      <c r="AG191" s="486"/>
      <c r="AH191" s="486"/>
      <c r="AI191" s="486"/>
      <c r="AJ191" s="486"/>
      <c r="AK191" s="486"/>
      <c r="AL191" s="486"/>
      <c r="AM191" s="486"/>
      <c r="AN191" s="486"/>
      <c r="AO191" s="486"/>
      <c r="AP191" s="486"/>
      <c r="AQ191" s="486"/>
      <c r="AR191" s="486"/>
      <c r="AS191" s="486"/>
      <c r="AT191" s="486"/>
      <c r="AU191" s="486"/>
      <c r="AV191" s="486"/>
      <c r="AW191" s="486"/>
      <c r="AX191" s="486"/>
      <c r="AY191" s="486"/>
      <c r="AZ191" s="486"/>
      <c r="BA191" s="486"/>
      <c r="BB191" s="486"/>
      <c r="BC191" s="486"/>
      <c r="BD191" s="486"/>
      <c r="BE191" s="486"/>
      <c r="BF191" s="486"/>
      <c r="BG191" s="486"/>
      <c r="BH191" s="192"/>
      <c r="BI191" s="192"/>
      <c r="BJ191" s="192"/>
      <c r="BK191" s="192"/>
      <c r="BL191" s="192"/>
      <c r="BM191" s="192"/>
      <c r="BN191" s="192"/>
      <c r="BO191" s="192"/>
      <c r="BP191" s="192"/>
      <c r="BQ191" s="192"/>
      <c r="BR191" s="192"/>
      <c r="BS191" s="192"/>
      <c r="BT191" s="192"/>
      <c r="BU191" s="192"/>
      <c r="BV191" s="192"/>
      <c r="BW191" s="192"/>
      <c r="BX191" s="192"/>
      <c r="BY191" s="192"/>
      <c r="BZ191" s="192"/>
      <c r="CA191" s="192"/>
      <c r="CB191" s="192"/>
      <c r="CC191" s="192"/>
      <c r="CD191" s="192"/>
      <c r="CE191" s="192"/>
      <c r="CF191" s="192"/>
      <c r="CI191" s="94"/>
      <c r="CK191" s="94"/>
      <c r="CL191" s="94"/>
      <c r="CO191" s="358"/>
      <c r="CP191" s="221"/>
      <c r="CQ191" s="285"/>
      <c r="CR191" s="358"/>
      <c r="CS191" s="292"/>
      <c r="CT191" s="285"/>
      <c r="CU191" s="358"/>
      <c r="CV191" s="221"/>
      <c r="CW191" s="285"/>
      <c r="CX191" s="358"/>
      <c r="CY191" s="221"/>
      <c r="CZ191" s="285"/>
      <c r="DA191" s="358"/>
      <c r="DB191" s="221"/>
      <c r="DC191" s="285"/>
      <c r="DD191" s="358"/>
      <c r="DE191" s="221"/>
      <c r="DF191" s="285"/>
      <c r="DG191" s="358"/>
      <c r="DH191" s="221"/>
      <c r="DI191" s="285"/>
      <c r="DJ191" s="358"/>
      <c r="DK191" s="221"/>
      <c r="DL191" s="285"/>
      <c r="DN191" s="325"/>
    </row>
    <row r="192" spans="1:118" s="93" customFormat="1" ht="63.95" customHeight="1">
      <c r="A192" s="486" t="s">
        <v>313</v>
      </c>
      <c r="B192" s="486"/>
      <c r="C192" s="486"/>
      <c r="D192" s="486"/>
      <c r="E192" s="486"/>
      <c r="F192" s="486"/>
      <c r="G192" s="486"/>
      <c r="H192" s="486"/>
      <c r="I192" s="486"/>
      <c r="J192" s="486"/>
      <c r="K192" s="486"/>
      <c r="L192" s="486"/>
      <c r="M192" s="486"/>
      <c r="N192" s="486"/>
      <c r="O192" s="486"/>
      <c r="P192" s="486"/>
      <c r="Q192" s="486"/>
      <c r="R192" s="486"/>
      <c r="S192" s="486"/>
      <c r="T192" s="486"/>
      <c r="U192" s="486"/>
      <c r="V192" s="486"/>
      <c r="W192" s="486"/>
      <c r="X192" s="486"/>
      <c r="Y192" s="486"/>
      <c r="Z192" s="486"/>
      <c r="AA192" s="486"/>
      <c r="AB192" s="486"/>
      <c r="AC192" s="486"/>
      <c r="AD192" s="486"/>
      <c r="AE192" s="486"/>
      <c r="AF192" s="486"/>
      <c r="AG192" s="486"/>
      <c r="AH192" s="486"/>
      <c r="AI192" s="486"/>
      <c r="AJ192" s="486"/>
      <c r="AK192" s="486"/>
      <c r="AL192" s="486"/>
      <c r="AM192" s="486"/>
      <c r="AN192" s="486"/>
      <c r="AO192" s="486"/>
      <c r="AP192" s="486"/>
      <c r="AQ192" s="486"/>
      <c r="AR192" s="486"/>
      <c r="AS192" s="486"/>
      <c r="AT192" s="486"/>
      <c r="AU192" s="486"/>
      <c r="AV192" s="486"/>
      <c r="AW192" s="486"/>
      <c r="AX192" s="486"/>
      <c r="AY192" s="486"/>
      <c r="AZ192" s="486"/>
      <c r="BA192" s="486"/>
      <c r="BB192" s="486"/>
      <c r="BC192" s="486"/>
      <c r="BD192" s="486"/>
      <c r="BE192" s="486"/>
      <c r="BF192" s="486"/>
      <c r="BG192" s="486"/>
      <c r="BH192" s="486"/>
      <c r="BI192" s="200"/>
      <c r="BJ192" s="200"/>
      <c r="BK192" s="111"/>
      <c r="BL192" s="200"/>
      <c r="BM192" s="200"/>
      <c r="BN192" s="111"/>
      <c r="BO192" s="200"/>
      <c r="BP192" s="200"/>
      <c r="BQ192" s="111"/>
      <c r="BR192" s="200"/>
      <c r="BS192" s="200"/>
      <c r="BT192" s="111"/>
      <c r="BU192" s="200"/>
      <c r="BV192" s="200"/>
      <c r="BW192" s="111"/>
      <c r="BX192" s="200"/>
      <c r="BY192" s="200"/>
      <c r="BZ192" s="111"/>
      <c r="CA192" s="111"/>
      <c r="CB192" s="111"/>
      <c r="CC192" s="200"/>
      <c r="CD192" s="200"/>
      <c r="CE192" s="200"/>
      <c r="CF192" s="200"/>
      <c r="CI192" s="94"/>
      <c r="CJ192" s="93" t="str">
        <f>IF(AN192=CI192,"ОК","Ошибка")</f>
        <v>ОК</v>
      </c>
      <c r="CK192" s="94">
        <f>BC192+BF192+BI192+BL192+BO192+BR192+BU192+BX192</f>
        <v>0</v>
      </c>
      <c r="CL192" s="94">
        <f>AR192+AT192+AV192+AX192</f>
        <v>0</v>
      </c>
      <c r="CM192" s="93" t="str">
        <f t="shared" si="645"/>
        <v>ОК</v>
      </c>
      <c r="CO192" s="358"/>
      <c r="CP192" s="221"/>
      <c r="CQ192" s="285"/>
      <c r="CR192" s="358"/>
      <c r="CS192" s="292"/>
      <c r="CT192" s="285"/>
      <c r="CU192" s="358"/>
      <c r="CV192" s="221"/>
      <c r="CW192" s="285"/>
      <c r="CX192" s="358"/>
      <c r="CY192" s="221"/>
      <c r="CZ192" s="285"/>
      <c r="DA192" s="358"/>
      <c r="DB192" s="221"/>
      <c r="DC192" s="285"/>
      <c r="DD192" s="358"/>
      <c r="DE192" s="221"/>
      <c r="DF192" s="285"/>
      <c r="DG192" s="358"/>
      <c r="DH192" s="221"/>
      <c r="DI192" s="285"/>
      <c r="DJ192" s="358"/>
      <c r="DK192" s="221"/>
      <c r="DL192" s="285"/>
      <c r="DN192" s="325"/>
    </row>
    <row r="193" spans="1:118" s="93" customFormat="1" ht="63.95" customHeight="1">
      <c r="A193" s="486" t="s">
        <v>314</v>
      </c>
      <c r="B193" s="486"/>
      <c r="C193" s="486"/>
      <c r="D193" s="486"/>
      <c r="E193" s="486"/>
      <c r="F193" s="486"/>
      <c r="G193" s="486"/>
      <c r="H193" s="486"/>
      <c r="I193" s="486"/>
      <c r="J193" s="486"/>
      <c r="K193" s="486"/>
      <c r="L193" s="486"/>
      <c r="M193" s="486"/>
      <c r="N193" s="486"/>
      <c r="O193" s="486"/>
      <c r="P193" s="486"/>
      <c r="Q193" s="486"/>
      <c r="R193" s="486"/>
      <c r="S193" s="486"/>
      <c r="T193" s="486"/>
      <c r="U193" s="486"/>
      <c r="V193" s="486"/>
      <c r="W193" s="486"/>
      <c r="X193" s="486"/>
      <c r="Y193" s="486"/>
      <c r="Z193" s="486"/>
      <c r="AA193" s="486"/>
      <c r="AB193" s="486"/>
      <c r="AC193" s="486"/>
      <c r="AD193" s="486"/>
      <c r="AE193" s="486"/>
      <c r="AF193" s="486"/>
      <c r="AG193" s="486"/>
      <c r="AH193" s="486"/>
      <c r="AI193" s="486"/>
      <c r="AJ193" s="486"/>
      <c r="AK193" s="486"/>
      <c r="AL193" s="486"/>
      <c r="AM193" s="486"/>
      <c r="AN193" s="486"/>
      <c r="AO193" s="486"/>
      <c r="AP193" s="486"/>
      <c r="AQ193" s="486"/>
      <c r="AR193" s="486"/>
      <c r="AS193" s="486"/>
      <c r="AT193" s="486"/>
      <c r="AU193" s="486"/>
      <c r="AV193" s="486"/>
      <c r="AW193" s="486"/>
      <c r="AX193" s="486"/>
      <c r="AY193" s="486"/>
      <c r="AZ193" s="486"/>
      <c r="BA193" s="486"/>
      <c r="BB193" s="486"/>
      <c r="BC193" s="486"/>
      <c r="BD193" s="486"/>
      <c r="BE193" s="486"/>
      <c r="BF193" s="200"/>
      <c r="BG193" s="192"/>
      <c r="BH193" s="108"/>
      <c r="BI193" s="192"/>
      <c r="BJ193" s="192"/>
      <c r="BK193" s="108"/>
      <c r="BL193" s="192"/>
      <c r="BM193" s="192"/>
      <c r="BN193" s="108"/>
      <c r="BO193" s="192"/>
      <c r="BP193" s="192"/>
      <c r="BQ193" s="108"/>
      <c r="BR193" s="192"/>
      <c r="BS193" s="192"/>
      <c r="BT193" s="108"/>
      <c r="BU193" s="192"/>
      <c r="BV193" s="192"/>
      <c r="BW193" s="108"/>
      <c r="BX193" s="192"/>
      <c r="BY193" s="192"/>
      <c r="BZ193" s="108"/>
      <c r="CA193" s="108"/>
      <c r="CB193" s="108"/>
      <c r="CC193" s="192"/>
      <c r="CD193" s="192"/>
      <c r="CE193" s="192"/>
      <c r="CF193" s="192"/>
      <c r="CI193" s="94"/>
      <c r="CJ193" s="93" t="str">
        <f>IF(AN193=CI193,"ОК","Ошибка")</f>
        <v>ОК</v>
      </c>
      <c r="CK193" s="94">
        <f>BC193+BF193+BI193+BL193+BO193+BR193+BU193+BX193</f>
        <v>0</v>
      </c>
      <c r="CL193" s="94">
        <f>AR193+AT193+AV193+AX193</f>
        <v>0</v>
      </c>
      <c r="CM193" s="93" t="str">
        <f>IF(CK193=CL193,"ОК","Ошибка")</f>
        <v>ОК</v>
      </c>
      <c r="CO193" s="358"/>
      <c r="CP193" s="221"/>
      <c r="CQ193" s="285"/>
      <c r="CR193" s="358"/>
      <c r="CS193" s="292"/>
      <c r="CT193" s="285"/>
      <c r="CU193" s="358"/>
      <c r="CV193" s="221"/>
      <c r="CW193" s="285"/>
      <c r="CX193" s="358"/>
      <c r="CY193" s="221"/>
      <c r="CZ193" s="285"/>
      <c r="DA193" s="358"/>
      <c r="DB193" s="221"/>
      <c r="DC193" s="285"/>
      <c r="DD193" s="358"/>
      <c r="DE193" s="221"/>
      <c r="DF193" s="285"/>
      <c r="DG193" s="358"/>
      <c r="DH193" s="221"/>
      <c r="DI193" s="285"/>
      <c r="DJ193" s="358"/>
      <c r="DK193" s="221"/>
      <c r="DL193" s="285"/>
      <c r="DN193" s="325"/>
    </row>
    <row r="194" spans="1:118" s="93" customFormat="1" ht="63.95" customHeight="1">
      <c r="A194" s="486" t="s">
        <v>315</v>
      </c>
      <c r="B194" s="486"/>
      <c r="C194" s="486"/>
      <c r="D194" s="486"/>
      <c r="E194" s="486"/>
      <c r="F194" s="486"/>
      <c r="G194" s="486"/>
      <c r="H194" s="486"/>
      <c r="I194" s="486"/>
      <c r="J194" s="486"/>
      <c r="K194" s="486"/>
      <c r="L194" s="486"/>
      <c r="M194" s="486"/>
      <c r="N194" s="486"/>
      <c r="O194" s="486"/>
      <c r="P194" s="486"/>
      <c r="Q194" s="486"/>
      <c r="R194" s="486"/>
      <c r="S194" s="486"/>
      <c r="T194" s="486"/>
      <c r="U194" s="486"/>
      <c r="V194" s="486"/>
      <c r="W194" s="486"/>
      <c r="X194" s="486"/>
      <c r="Y194" s="486"/>
      <c r="Z194" s="486"/>
      <c r="AA194" s="486"/>
      <c r="AB194" s="486"/>
      <c r="AC194" s="486"/>
      <c r="AD194" s="486"/>
      <c r="AE194" s="486"/>
      <c r="AF194" s="486"/>
      <c r="AG194" s="486"/>
      <c r="AH194" s="486"/>
      <c r="AI194" s="486"/>
      <c r="AJ194" s="486"/>
      <c r="AK194" s="486"/>
      <c r="AL194" s="486"/>
      <c r="AM194" s="486"/>
      <c r="AN194" s="486"/>
      <c r="AO194" s="486"/>
      <c r="AP194" s="486"/>
      <c r="AQ194" s="486"/>
      <c r="AR194" s="486"/>
      <c r="AS194" s="486"/>
      <c r="AT194" s="486"/>
      <c r="AU194" s="486"/>
      <c r="AV194" s="486"/>
      <c r="AW194" s="486"/>
      <c r="AX194" s="486"/>
      <c r="AY194" s="486"/>
      <c r="AZ194" s="486"/>
      <c r="BA194" s="486"/>
      <c r="BB194" s="486"/>
      <c r="BC194" s="486"/>
      <c r="BD194" s="486"/>
      <c r="BE194" s="486"/>
      <c r="BF194" s="486"/>
      <c r="BG194" s="486"/>
      <c r="BH194" s="486"/>
      <c r="BI194" s="486"/>
      <c r="BJ194" s="486"/>
      <c r="BK194" s="486"/>
      <c r="BL194" s="192"/>
      <c r="BM194" s="192"/>
      <c r="BN194" s="108"/>
      <c r="BO194" s="192"/>
      <c r="BP194" s="192"/>
      <c r="BQ194" s="108"/>
      <c r="BR194" s="192"/>
      <c r="BS194" s="192"/>
      <c r="BT194" s="108"/>
      <c r="BU194" s="192"/>
      <c r="BV194" s="192"/>
      <c r="BW194" s="108"/>
      <c r="BX194" s="192"/>
      <c r="BY194" s="192"/>
      <c r="BZ194" s="108"/>
      <c r="CA194" s="108"/>
      <c r="CB194" s="108"/>
      <c r="CC194" s="192"/>
      <c r="CD194" s="192"/>
      <c r="CE194" s="192"/>
      <c r="CF194" s="192"/>
      <c r="CI194" s="94"/>
      <c r="CJ194" s="93" t="str">
        <f>IF(AN194=CI194,"ОК","Ошибка")</f>
        <v>ОК</v>
      </c>
      <c r="CK194" s="94">
        <f>BC194+BF194+BI194+BL194+BO194+BR194+BU194+BX194</f>
        <v>0</v>
      </c>
      <c r="CL194" s="94">
        <f>AR194+AT194+AV194+AX194</f>
        <v>0</v>
      </c>
      <c r="CM194" s="93" t="str">
        <f>IF(CK194=CL194,"ОК","Ошибка")</f>
        <v>ОК</v>
      </c>
      <c r="CO194" s="358"/>
      <c r="CP194" s="221"/>
      <c r="CQ194" s="285"/>
      <c r="CR194" s="358"/>
      <c r="CS194" s="292"/>
      <c r="CT194" s="285"/>
      <c r="CU194" s="358"/>
      <c r="CV194" s="221"/>
      <c r="CW194" s="285"/>
      <c r="CX194" s="358"/>
      <c r="CY194" s="221"/>
      <c r="CZ194" s="285"/>
      <c r="DA194" s="358"/>
      <c r="DB194" s="221"/>
      <c r="DC194" s="285"/>
      <c r="DD194" s="358"/>
      <c r="DE194" s="221"/>
      <c r="DF194" s="285"/>
      <c r="DG194" s="358"/>
      <c r="DH194" s="221"/>
      <c r="DI194" s="285"/>
      <c r="DJ194" s="358"/>
      <c r="DK194" s="221"/>
      <c r="DL194" s="285"/>
      <c r="DN194" s="325"/>
    </row>
    <row r="195" spans="1:118" s="93" customFormat="1" ht="63.95" customHeight="1">
      <c r="A195" s="486" t="s">
        <v>462</v>
      </c>
      <c r="B195" s="486"/>
      <c r="C195" s="486"/>
      <c r="D195" s="486"/>
      <c r="E195" s="486"/>
      <c r="F195" s="486"/>
      <c r="G195" s="486"/>
      <c r="H195" s="486"/>
      <c r="I195" s="486"/>
      <c r="J195" s="486"/>
      <c r="K195" s="486"/>
      <c r="L195" s="486"/>
      <c r="M195" s="486"/>
      <c r="N195" s="486"/>
      <c r="O195" s="486"/>
      <c r="P195" s="486"/>
      <c r="Q195" s="486"/>
      <c r="R195" s="486"/>
      <c r="S195" s="486"/>
      <c r="T195" s="486"/>
      <c r="U195" s="486"/>
      <c r="V195" s="486"/>
      <c r="W195" s="486"/>
      <c r="X195" s="486"/>
      <c r="Y195" s="486"/>
      <c r="Z195" s="486"/>
      <c r="AA195" s="486"/>
      <c r="AB195" s="486"/>
      <c r="AC195" s="486"/>
      <c r="AD195" s="486"/>
      <c r="AE195" s="486"/>
      <c r="AF195" s="486"/>
      <c r="AG195" s="486"/>
      <c r="AH195" s="486"/>
      <c r="AI195" s="486"/>
      <c r="AJ195" s="486"/>
      <c r="AK195" s="486"/>
      <c r="AL195" s="486"/>
      <c r="AM195" s="486"/>
      <c r="AN195" s="486"/>
      <c r="AO195" s="486"/>
      <c r="AP195" s="486"/>
      <c r="AQ195" s="486"/>
      <c r="AR195" s="486"/>
      <c r="AS195" s="486"/>
      <c r="AT195" s="486"/>
      <c r="AU195" s="486"/>
      <c r="AV195" s="486"/>
      <c r="AW195" s="486"/>
      <c r="AX195" s="486"/>
      <c r="AY195" s="486"/>
      <c r="AZ195" s="486"/>
      <c r="BA195" s="486"/>
      <c r="BB195" s="486"/>
      <c r="BC195" s="486"/>
      <c r="BD195" s="486"/>
      <c r="BE195" s="486"/>
      <c r="BF195" s="486"/>
      <c r="BG195" s="486"/>
      <c r="BH195" s="486"/>
      <c r="BI195" s="486"/>
      <c r="BJ195" s="486"/>
      <c r="BK195" s="486"/>
      <c r="BL195" s="486"/>
      <c r="BM195" s="486"/>
      <c r="BN195" s="486"/>
      <c r="BO195" s="486"/>
      <c r="BP195" s="486"/>
      <c r="BQ195" s="486"/>
      <c r="BR195" s="486"/>
      <c r="BS195" s="486"/>
      <c r="BT195" s="486"/>
      <c r="BU195" s="486"/>
      <c r="BV195" s="486"/>
      <c r="BW195" s="486"/>
      <c r="BX195" s="486"/>
      <c r="BY195" s="486"/>
      <c r="BZ195" s="486"/>
      <c r="CA195" s="486"/>
      <c r="CB195" s="486"/>
      <c r="CC195" s="486"/>
      <c r="CD195" s="192"/>
      <c r="CE195" s="192"/>
      <c r="CF195" s="192"/>
      <c r="CI195" s="94"/>
      <c r="CK195" s="94"/>
      <c r="CL195" s="94"/>
      <c r="CO195" s="358"/>
      <c r="CP195" s="221"/>
      <c r="CQ195" s="285"/>
      <c r="CR195" s="358"/>
      <c r="CS195" s="292"/>
      <c r="CT195" s="285"/>
      <c r="CU195" s="358"/>
      <c r="CV195" s="221"/>
      <c r="CW195" s="285"/>
      <c r="CX195" s="358"/>
      <c r="CY195" s="221"/>
      <c r="CZ195" s="285"/>
      <c r="DA195" s="358"/>
      <c r="DB195" s="221"/>
      <c r="DC195" s="285"/>
      <c r="DD195" s="358"/>
      <c r="DE195" s="221"/>
      <c r="DF195" s="285"/>
      <c r="DG195" s="358"/>
      <c r="DH195" s="221"/>
      <c r="DI195" s="285"/>
      <c r="DJ195" s="358"/>
      <c r="DK195" s="221"/>
      <c r="DL195" s="285"/>
      <c r="DN195" s="325"/>
    </row>
    <row r="196" spans="1:118" s="93" customFormat="1" ht="63.95" customHeight="1">
      <c r="A196" s="486" t="s">
        <v>358</v>
      </c>
      <c r="B196" s="486"/>
      <c r="C196" s="486"/>
      <c r="D196" s="486"/>
      <c r="E196" s="486"/>
      <c r="F196" s="486"/>
      <c r="G196" s="486"/>
      <c r="H196" s="486"/>
      <c r="I196" s="486"/>
      <c r="J196" s="486"/>
      <c r="K196" s="486"/>
      <c r="L196" s="486"/>
      <c r="M196" s="486"/>
      <c r="N196" s="486"/>
      <c r="O196" s="486"/>
      <c r="P196" s="486"/>
      <c r="Q196" s="486"/>
      <c r="R196" s="486"/>
      <c r="S196" s="486"/>
      <c r="T196" s="486"/>
      <c r="U196" s="486"/>
      <c r="V196" s="486"/>
      <c r="W196" s="486"/>
      <c r="X196" s="486"/>
      <c r="Y196" s="486"/>
      <c r="Z196" s="486"/>
      <c r="AA196" s="486"/>
      <c r="AB196" s="486"/>
      <c r="AC196" s="486"/>
      <c r="AD196" s="486"/>
      <c r="AE196" s="486"/>
      <c r="AF196" s="486"/>
      <c r="AG196" s="486"/>
      <c r="AH196" s="486"/>
      <c r="AI196" s="486"/>
      <c r="AJ196" s="486"/>
      <c r="AK196" s="486"/>
      <c r="AL196" s="486"/>
      <c r="AM196" s="486"/>
      <c r="AN196" s="486"/>
      <c r="AO196" s="486"/>
      <c r="AP196" s="486"/>
      <c r="AQ196" s="486"/>
      <c r="AR196" s="486"/>
      <c r="AS196" s="486"/>
      <c r="AT196" s="486"/>
      <c r="AU196" s="486"/>
      <c r="AV196" s="486"/>
      <c r="AW196" s="486"/>
      <c r="AX196" s="486"/>
      <c r="AY196" s="486"/>
      <c r="AZ196" s="486"/>
      <c r="BA196" s="486"/>
      <c r="BB196" s="486"/>
      <c r="BC196" s="486"/>
      <c r="BD196" s="486"/>
      <c r="BE196" s="486"/>
      <c r="BF196" s="486"/>
      <c r="BG196" s="486"/>
      <c r="BH196" s="486"/>
      <c r="BI196" s="486"/>
      <c r="BJ196" s="486"/>
      <c r="BK196" s="486"/>
      <c r="BL196" s="486"/>
      <c r="BM196" s="486"/>
      <c r="BN196" s="486"/>
      <c r="BO196" s="486"/>
      <c r="BP196" s="486"/>
      <c r="BQ196" s="486"/>
      <c r="BR196" s="486"/>
      <c r="BS196" s="486"/>
      <c r="BT196" s="486"/>
      <c r="BU196" s="486"/>
      <c r="BV196" s="486"/>
      <c r="BW196" s="486"/>
      <c r="BX196" s="486"/>
      <c r="BY196" s="486"/>
      <c r="BZ196" s="486"/>
      <c r="CA196" s="486"/>
      <c r="CB196" s="486"/>
      <c r="CC196" s="486"/>
      <c r="CD196" s="192"/>
      <c r="CE196" s="192"/>
      <c r="CF196" s="192"/>
      <c r="CI196" s="94"/>
      <c r="CK196" s="94"/>
      <c r="CL196" s="94"/>
      <c r="CO196" s="358"/>
      <c r="CP196" s="221"/>
      <c r="CQ196" s="285"/>
      <c r="CR196" s="358"/>
      <c r="CS196" s="292"/>
      <c r="CT196" s="285"/>
      <c r="CU196" s="358"/>
      <c r="CV196" s="221"/>
      <c r="CW196" s="285"/>
      <c r="CX196" s="358"/>
      <c r="CY196" s="221"/>
      <c r="CZ196" s="285"/>
      <c r="DA196" s="358"/>
      <c r="DB196" s="221"/>
      <c r="DC196" s="285"/>
      <c r="DD196" s="358"/>
      <c r="DE196" s="221"/>
      <c r="DF196" s="285"/>
      <c r="DG196" s="358"/>
      <c r="DH196" s="221"/>
      <c r="DI196" s="285"/>
      <c r="DJ196" s="358"/>
      <c r="DK196" s="221"/>
      <c r="DL196" s="285"/>
      <c r="DN196" s="325"/>
    </row>
    <row r="197" spans="1:118" s="93" customFormat="1" ht="63.95" customHeight="1">
      <c r="A197" s="486" t="s">
        <v>443</v>
      </c>
      <c r="B197" s="486"/>
      <c r="C197" s="486"/>
      <c r="D197" s="486"/>
      <c r="E197" s="486"/>
      <c r="F197" s="486"/>
      <c r="G197" s="486"/>
      <c r="H197" s="486"/>
      <c r="I197" s="486"/>
      <c r="J197" s="486"/>
      <c r="K197" s="486"/>
      <c r="L197" s="486"/>
      <c r="M197" s="486"/>
      <c r="N197" s="486"/>
      <c r="O197" s="486"/>
      <c r="P197" s="486"/>
      <c r="Q197" s="486"/>
      <c r="R197" s="486"/>
      <c r="S197" s="486"/>
      <c r="T197" s="486"/>
      <c r="U197" s="486"/>
      <c r="V197" s="486"/>
      <c r="W197" s="486"/>
      <c r="X197" s="486"/>
      <c r="Y197" s="486"/>
      <c r="Z197" s="486"/>
      <c r="AA197" s="486"/>
      <c r="AB197" s="486"/>
      <c r="AC197" s="486"/>
      <c r="AD197" s="486"/>
      <c r="AE197" s="486"/>
      <c r="AF197" s="486"/>
      <c r="AG197" s="486"/>
      <c r="AH197" s="486"/>
      <c r="AI197" s="486"/>
      <c r="AJ197" s="486"/>
      <c r="AK197" s="486"/>
      <c r="AL197" s="486"/>
      <c r="AM197" s="486"/>
      <c r="AN197" s="486"/>
      <c r="AO197" s="486"/>
      <c r="AP197" s="486"/>
      <c r="AQ197" s="486"/>
      <c r="AR197" s="486"/>
      <c r="AS197" s="486"/>
      <c r="AT197" s="486"/>
      <c r="AU197" s="486"/>
      <c r="AV197" s="486"/>
      <c r="AW197" s="486"/>
      <c r="AX197" s="486"/>
      <c r="AY197" s="486"/>
      <c r="AZ197" s="486"/>
      <c r="BA197" s="486"/>
      <c r="BB197" s="486"/>
      <c r="BC197" s="486"/>
      <c r="BD197" s="486"/>
      <c r="BE197" s="486"/>
      <c r="BF197" s="486"/>
      <c r="BG197" s="486"/>
      <c r="BH197" s="486"/>
      <c r="BI197" s="486"/>
      <c r="BJ197" s="486"/>
      <c r="BK197" s="486"/>
      <c r="BL197" s="486"/>
      <c r="BM197" s="486"/>
      <c r="BN197" s="486"/>
      <c r="BO197" s="486"/>
      <c r="BP197" s="486"/>
      <c r="BQ197" s="486"/>
      <c r="BR197" s="486"/>
      <c r="BS197" s="486"/>
      <c r="BT197" s="486"/>
      <c r="BU197" s="486"/>
      <c r="BV197" s="486"/>
      <c r="BW197" s="486"/>
      <c r="BX197" s="486"/>
      <c r="BY197" s="486"/>
      <c r="BZ197" s="486"/>
      <c r="CA197" s="486"/>
      <c r="CB197" s="486"/>
      <c r="CC197" s="486"/>
      <c r="CD197" s="486"/>
      <c r="CE197" s="192"/>
      <c r="CF197" s="192"/>
      <c r="CI197" s="94"/>
      <c r="CK197" s="94"/>
      <c r="CL197" s="94"/>
      <c r="CO197" s="358"/>
      <c r="CP197" s="221"/>
      <c r="CQ197" s="285"/>
      <c r="CR197" s="358"/>
      <c r="CS197" s="292"/>
      <c r="CT197" s="285"/>
      <c r="CU197" s="358"/>
      <c r="CV197" s="221"/>
      <c r="CW197" s="285"/>
      <c r="CX197" s="358"/>
      <c r="CY197" s="221"/>
      <c r="CZ197" s="285"/>
      <c r="DA197" s="358"/>
      <c r="DB197" s="221"/>
      <c r="DC197" s="285"/>
      <c r="DD197" s="358"/>
      <c r="DE197" s="221"/>
      <c r="DF197" s="285"/>
      <c r="DG197" s="358"/>
      <c r="DH197" s="221"/>
      <c r="DI197" s="285"/>
      <c r="DJ197" s="358"/>
      <c r="DK197" s="221"/>
      <c r="DL197" s="285"/>
      <c r="DN197" s="325"/>
    </row>
    <row r="198" spans="1:118" s="93" customFormat="1" ht="63.95" customHeight="1">
      <c r="A198" s="486" t="s">
        <v>355</v>
      </c>
      <c r="B198" s="486"/>
      <c r="C198" s="486"/>
      <c r="D198" s="486"/>
      <c r="E198" s="486"/>
      <c r="F198" s="486"/>
      <c r="G198" s="486"/>
      <c r="H198" s="486"/>
      <c r="I198" s="486"/>
      <c r="J198" s="486"/>
      <c r="K198" s="486"/>
      <c r="L198" s="486"/>
      <c r="M198" s="486"/>
      <c r="N198" s="486"/>
      <c r="O198" s="486"/>
      <c r="P198" s="486"/>
      <c r="Q198" s="486"/>
      <c r="R198" s="486"/>
      <c r="S198" s="486"/>
      <c r="T198" s="486"/>
      <c r="U198" s="486"/>
      <c r="V198" s="486"/>
      <c r="W198" s="486"/>
      <c r="X198" s="486"/>
      <c r="Y198" s="486"/>
      <c r="Z198" s="486"/>
      <c r="AA198" s="486"/>
      <c r="AB198" s="486"/>
      <c r="AC198" s="486"/>
      <c r="AD198" s="486"/>
      <c r="AE198" s="486"/>
      <c r="AF198" s="486"/>
      <c r="AG198" s="486"/>
      <c r="AH198" s="486"/>
      <c r="AI198" s="486"/>
      <c r="AJ198" s="486"/>
      <c r="AK198" s="486"/>
      <c r="AL198" s="486"/>
      <c r="AM198" s="486"/>
      <c r="AN198" s="486"/>
      <c r="AO198" s="486"/>
      <c r="AP198" s="486"/>
      <c r="AQ198" s="486"/>
      <c r="AR198" s="486"/>
      <c r="AS198" s="486"/>
      <c r="AT198" s="486"/>
      <c r="AU198" s="486"/>
      <c r="AV198" s="486"/>
      <c r="AW198" s="486"/>
      <c r="AX198" s="486"/>
      <c r="AY198" s="486"/>
      <c r="AZ198" s="486"/>
      <c r="BA198" s="486"/>
      <c r="BB198" s="486"/>
      <c r="BC198" s="486"/>
      <c r="BD198" s="486"/>
      <c r="BE198" s="486"/>
      <c r="BF198" s="486"/>
      <c r="BG198" s="486"/>
      <c r="BH198" s="486"/>
      <c r="BI198" s="486"/>
      <c r="BJ198" s="486"/>
      <c r="BK198" s="486"/>
      <c r="BL198" s="486"/>
      <c r="BM198" s="486"/>
      <c r="BN198" s="486"/>
      <c r="BO198" s="486"/>
      <c r="BP198" s="486"/>
      <c r="BQ198" s="486"/>
      <c r="BR198" s="486"/>
      <c r="BS198" s="192"/>
      <c r="BT198" s="108"/>
      <c r="BU198" s="192"/>
      <c r="BV198" s="192"/>
      <c r="BW198" s="108"/>
      <c r="BX198" s="192"/>
      <c r="BY198" s="192"/>
      <c r="BZ198" s="108"/>
      <c r="CA198" s="108"/>
      <c r="CB198" s="108"/>
      <c r="CC198" s="192"/>
      <c r="CD198" s="192"/>
      <c r="CE198" s="192"/>
      <c r="CF198" s="192"/>
      <c r="CI198" s="94"/>
      <c r="CK198" s="94"/>
      <c r="CL198" s="94"/>
      <c r="CO198" s="358"/>
      <c r="CP198" s="221"/>
      <c r="CQ198" s="285"/>
      <c r="CR198" s="358"/>
      <c r="CS198" s="292"/>
      <c r="CT198" s="285"/>
      <c r="CU198" s="358"/>
      <c r="CV198" s="221"/>
      <c r="CW198" s="285"/>
      <c r="CX198" s="358"/>
      <c r="CY198" s="221"/>
      <c r="CZ198" s="285"/>
      <c r="DA198" s="358"/>
      <c r="DB198" s="221"/>
      <c r="DC198" s="285"/>
      <c r="DD198" s="358"/>
      <c r="DE198" s="221"/>
      <c r="DF198" s="285"/>
      <c r="DG198" s="358"/>
      <c r="DH198" s="221"/>
      <c r="DI198" s="285"/>
      <c r="DJ198" s="358"/>
      <c r="DK198" s="221"/>
      <c r="DL198" s="285"/>
      <c r="DN198" s="325"/>
    </row>
    <row r="199" spans="1:118" s="93" customFormat="1" ht="63.95" customHeight="1">
      <c r="A199" s="486" t="s">
        <v>356</v>
      </c>
      <c r="B199" s="486"/>
      <c r="C199" s="486"/>
      <c r="D199" s="486"/>
      <c r="E199" s="486"/>
      <c r="F199" s="486"/>
      <c r="G199" s="486"/>
      <c r="H199" s="486"/>
      <c r="I199" s="486"/>
      <c r="J199" s="486"/>
      <c r="K199" s="486"/>
      <c r="L199" s="486"/>
      <c r="M199" s="486"/>
      <c r="N199" s="486"/>
      <c r="O199" s="486"/>
      <c r="P199" s="486"/>
      <c r="Q199" s="486"/>
      <c r="R199" s="486"/>
      <c r="S199" s="486"/>
      <c r="T199" s="486"/>
      <c r="U199" s="486"/>
      <c r="V199" s="486"/>
      <c r="W199" s="486"/>
      <c r="X199" s="486"/>
      <c r="Y199" s="486"/>
      <c r="Z199" s="486"/>
      <c r="AA199" s="486"/>
      <c r="AB199" s="486"/>
      <c r="AC199" s="486"/>
      <c r="AD199" s="486"/>
      <c r="AE199" s="486"/>
      <c r="AF199" s="486"/>
      <c r="AG199" s="486"/>
      <c r="AH199" s="486"/>
      <c r="AI199" s="486"/>
      <c r="AJ199" s="486"/>
      <c r="AK199" s="486"/>
      <c r="AL199" s="486"/>
      <c r="AM199" s="486"/>
      <c r="AN199" s="486"/>
      <c r="AO199" s="486"/>
      <c r="AP199" s="486"/>
      <c r="AQ199" s="486"/>
      <c r="AR199" s="486"/>
      <c r="AS199" s="486"/>
      <c r="AT199" s="486"/>
      <c r="AU199" s="486"/>
      <c r="AV199" s="486"/>
      <c r="AW199" s="486"/>
      <c r="AX199" s="486"/>
      <c r="AY199" s="486"/>
      <c r="AZ199" s="486"/>
      <c r="BA199" s="486"/>
      <c r="BB199" s="486"/>
      <c r="BC199" s="486"/>
      <c r="BD199" s="486"/>
      <c r="BE199" s="486"/>
      <c r="BF199" s="486"/>
      <c r="BG199" s="486"/>
      <c r="BH199" s="486"/>
      <c r="BI199" s="486"/>
      <c r="BJ199" s="486"/>
      <c r="BK199" s="486"/>
      <c r="BL199" s="486"/>
      <c r="BM199" s="486"/>
      <c r="BN199" s="486"/>
      <c r="BO199" s="486"/>
      <c r="BP199" s="486"/>
      <c r="BQ199" s="486"/>
      <c r="BR199" s="486"/>
      <c r="BS199" s="486"/>
      <c r="BT199" s="486"/>
      <c r="BU199" s="486"/>
      <c r="BV199" s="486"/>
      <c r="BW199" s="486"/>
      <c r="BX199" s="486"/>
      <c r="BY199" s="486"/>
      <c r="BZ199" s="486"/>
      <c r="CA199" s="486"/>
      <c r="CB199" s="486"/>
      <c r="CC199" s="486"/>
      <c r="CD199" s="200"/>
      <c r="CE199" s="200"/>
      <c r="CF199" s="200"/>
      <c r="CI199" s="94"/>
      <c r="CJ199" s="93" t="str">
        <f>IF(AN199=CI199,"ОК","Ошибка")</f>
        <v>ОК</v>
      </c>
      <c r="CK199" s="94">
        <f>BC199+BF199+BI199+BL199+BO199+BR199+BU199+BX199</f>
        <v>0</v>
      </c>
      <c r="CL199" s="94">
        <f>AR199+AT199+AV199+AX199</f>
        <v>0</v>
      </c>
      <c r="CM199" s="93" t="str">
        <f t="shared" ref="CM199" si="646">IF(CK199=CL199,"ОК","Ошибка")</f>
        <v>ОК</v>
      </c>
      <c r="CO199" s="358"/>
      <c r="CP199" s="221"/>
      <c r="CQ199" s="285"/>
      <c r="CR199" s="358"/>
      <c r="CS199" s="292"/>
      <c r="CT199" s="285"/>
      <c r="CU199" s="358"/>
      <c r="CV199" s="221"/>
      <c r="CW199" s="285"/>
      <c r="CX199" s="358"/>
      <c r="CY199" s="221"/>
      <c r="CZ199" s="285"/>
      <c r="DA199" s="358"/>
      <c r="DB199" s="221"/>
      <c r="DC199" s="285"/>
      <c r="DD199" s="358"/>
      <c r="DE199" s="221"/>
      <c r="DF199" s="285"/>
      <c r="DG199" s="358"/>
      <c r="DH199" s="221"/>
      <c r="DI199" s="285"/>
      <c r="DJ199" s="358"/>
      <c r="DK199" s="221"/>
      <c r="DL199" s="285"/>
      <c r="DN199" s="325"/>
    </row>
    <row r="200" spans="1:118" s="93" customFormat="1" ht="63.95" customHeight="1">
      <c r="A200" s="486" t="s">
        <v>357</v>
      </c>
      <c r="B200" s="486"/>
      <c r="C200" s="486"/>
      <c r="D200" s="486"/>
      <c r="E200" s="486"/>
      <c r="F200" s="486"/>
      <c r="G200" s="486"/>
      <c r="H200" s="486"/>
      <c r="I200" s="486"/>
      <c r="J200" s="486"/>
      <c r="K200" s="486"/>
      <c r="L200" s="486"/>
      <c r="M200" s="486"/>
      <c r="N200" s="486"/>
      <c r="O200" s="486"/>
      <c r="P200" s="486"/>
      <c r="Q200" s="486"/>
      <c r="R200" s="486"/>
      <c r="S200" s="486"/>
      <c r="T200" s="486"/>
      <c r="U200" s="486"/>
      <c r="V200" s="486"/>
      <c r="W200" s="486"/>
      <c r="X200" s="486"/>
      <c r="Y200" s="486"/>
      <c r="Z200" s="486"/>
      <c r="AA200" s="486"/>
      <c r="AB200" s="486"/>
      <c r="AC200" s="486"/>
      <c r="AD200" s="486"/>
      <c r="AE200" s="486"/>
      <c r="AF200" s="486"/>
      <c r="AG200" s="486"/>
      <c r="AH200" s="486"/>
      <c r="AI200" s="486"/>
      <c r="AJ200" s="486"/>
      <c r="AK200" s="486"/>
      <c r="AL200" s="486"/>
      <c r="AM200" s="486"/>
      <c r="AN200" s="486"/>
      <c r="AO200" s="486"/>
      <c r="AP200" s="486"/>
      <c r="AQ200" s="486"/>
      <c r="AR200" s="486"/>
      <c r="AS200" s="486"/>
      <c r="AT200" s="486"/>
      <c r="AU200" s="486"/>
      <c r="AV200" s="486"/>
      <c r="AW200" s="486"/>
      <c r="AX200" s="486"/>
      <c r="AY200" s="486"/>
      <c r="AZ200" s="486"/>
      <c r="BA200" s="486"/>
      <c r="BB200" s="486"/>
      <c r="BC200" s="486"/>
      <c r="BD200" s="486"/>
      <c r="BE200" s="486"/>
      <c r="BF200" s="486"/>
      <c r="BG200" s="486"/>
      <c r="BH200" s="486"/>
      <c r="BI200" s="486"/>
      <c r="BJ200" s="486"/>
      <c r="BK200" s="486"/>
      <c r="BL200" s="486"/>
      <c r="BM200" s="486"/>
      <c r="BN200" s="486"/>
      <c r="BO200" s="486"/>
      <c r="BP200" s="486"/>
      <c r="BQ200" s="486"/>
      <c r="BR200" s="486"/>
      <c r="BS200" s="486"/>
      <c r="BT200" s="486"/>
      <c r="BU200" s="486"/>
      <c r="BV200" s="486"/>
      <c r="BW200" s="486"/>
      <c r="BX200" s="486"/>
      <c r="BY200" s="192"/>
      <c r="BZ200" s="108"/>
      <c r="CA200" s="108"/>
      <c r="CB200" s="108"/>
      <c r="CC200" s="192"/>
      <c r="CD200" s="192"/>
      <c r="CE200" s="192"/>
      <c r="CF200" s="192"/>
      <c r="CI200" s="94"/>
      <c r="CK200" s="94"/>
      <c r="CL200" s="94"/>
      <c r="CO200" s="358"/>
      <c r="CP200" s="221"/>
      <c r="CQ200" s="285"/>
      <c r="CR200" s="358"/>
      <c r="CS200" s="292"/>
      <c r="CT200" s="285"/>
      <c r="CU200" s="358"/>
      <c r="CV200" s="221"/>
      <c r="CW200" s="285"/>
      <c r="CX200" s="358"/>
      <c r="CY200" s="221"/>
      <c r="CZ200" s="285"/>
      <c r="DA200" s="358"/>
      <c r="DB200" s="221"/>
      <c r="DC200" s="285"/>
      <c r="DD200" s="358"/>
      <c r="DE200" s="221"/>
      <c r="DF200" s="285"/>
      <c r="DG200" s="358"/>
      <c r="DH200" s="221"/>
      <c r="DI200" s="285"/>
      <c r="DJ200" s="358"/>
      <c r="DK200" s="221"/>
      <c r="DL200" s="285"/>
      <c r="DN200" s="325"/>
    </row>
    <row r="201" spans="1:118" s="93" customFormat="1" ht="62.1" customHeight="1">
      <c r="A201" s="486" t="s">
        <v>447</v>
      </c>
      <c r="B201" s="486"/>
      <c r="C201" s="486"/>
      <c r="D201" s="486"/>
      <c r="E201" s="486"/>
      <c r="F201" s="486"/>
      <c r="G201" s="486"/>
      <c r="H201" s="486"/>
      <c r="I201" s="486"/>
      <c r="J201" s="486"/>
      <c r="K201" s="486"/>
      <c r="L201" s="486"/>
      <c r="M201" s="486"/>
      <c r="N201" s="486"/>
      <c r="O201" s="486"/>
      <c r="P201" s="486"/>
      <c r="Q201" s="486"/>
      <c r="R201" s="486"/>
      <c r="S201" s="486"/>
      <c r="T201" s="486"/>
      <c r="U201" s="486"/>
      <c r="V201" s="486"/>
      <c r="W201" s="486"/>
      <c r="X201" s="486"/>
      <c r="Y201" s="486"/>
      <c r="Z201" s="486"/>
      <c r="AA201" s="486"/>
      <c r="AB201" s="486"/>
      <c r="AC201" s="486"/>
      <c r="AD201" s="486"/>
      <c r="AE201" s="486"/>
      <c r="AF201" s="486"/>
      <c r="AG201" s="486"/>
      <c r="AH201" s="486"/>
      <c r="AI201" s="486"/>
      <c r="AJ201" s="486"/>
      <c r="AK201" s="486"/>
      <c r="AL201" s="486"/>
      <c r="AM201" s="486"/>
      <c r="AN201" s="486"/>
      <c r="AO201" s="486"/>
      <c r="AP201" s="486"/>
      <c r="AQ201" s="486"/>
      <c r="AR201" s="486"/>
      <c r="AS201" s="486"/>
      <c r="AT201" s="486"/>
      <c r="AU201" s="486"/>
      <c r="AV201" s="486"/>
      <c r="AW201" s="486"/>
      <c r="AX201" s="486"/>
      <c r="AY201" s="486"/>
      <c r="AZ201" s="486"/>
      <c r="BA201" s="486"/>
      <c r="BB201" s="486"/>
      <c r="BC201" s="486"/>
      <c r="BD201" s="486"/>
      <c r="BE201" s="486"/>
      <c r="BF201" s="486"/>
      <c r="BG201" s="486"/>
      <c r="BH201" s="486"/>
      <c r="BI201" s="486"/>
      <c r="BJ201" s="486"/>
      <c r="BK201" s="486"/>
      <c r="BL201" s="486"/>
      <c r="BM201" s="486"/>
      <c r="BN201" s="486"/>
      <c r="BO201" s="486"/>
      <c r="BP201" s="486"/>
      <c r="BQ201" s="486"/>
      <c r="BR201" s="486"/>
      <c r="BS201" s="486"/>
      <c r="BT201" s="486"/>
      <c r="BU201" s="486"/>
      <c r="BV201" s="486"/>
      <c r="BW201" s="486"/>
      <c r="BX201" s="486"/>
      <c r="BY201" s="486"/>
      <c r="BZ201" s="486"/>
      <c r="CA201" s="486"/>
      <c r="CB201" s="486"/>
      <c r="CC201" s="486"/>
      <c r="CD201" s="192"/>
      <c r="CE201" s="192"/>
      <c r="CF201" s="192"/>
      <c r="CI201" s="94"/>
      <c r="CK201" s="94"/>
      <c r="CL201" s="94"/>
      <c r="CO201" s="358"/>
      <c r="CP201" s="221"/>
      <c r="CQ201" s="285"/>
      <c r="CR201" s="358"/>
      <c r="CS201" s="292"/>
      <c r="CT201" s="285"/>
      <c r="CU201" s="358"/>
      <c r="CV201" s="221"/>
      <c r="CW201" s="285"/>
      <c r="CX201" s="358"/>
      <c r="CY201" s="221"/>
      <c r="CZ201" s="285"/>
      <c r="DA201" s="358"/>
      <c r="DB201" s="221"/>
      <c r="DC201" s="285"/>
      <c r="DD201" s="358"/>
      <c r="DE201" s="221"/>
      <c r="DF201" s="285"/>
      <c r="DG201" s="358"/>
      <c r="DH201" s="221"/>
      <c r="DI201" s="285"/>
      <c r="DJ201" s="358"/>
      <c r="DK201" s="221"/>
      <c r="DL201" s="285"/>
      <c r="DN201" s="325"/>
    </row>
    <row r="202" spans="1:118" s="93" customFormat="1" ht="62.1" customHeight="1">
      <c r="A202" s="192"/>
      <c r="B202" s="192"/>
      <c r="C202" s="192"/>
      <c r="D202" s="192"/>
      <c r="E202" s="192"/>
      <c r="F202" s="192"/>
      <c r="G202" s="192"/>
      <c r="H202" s="192"/>
      <c r="I202" s="192"/>
      <c r="J202" s="192"/>
      <c r="K202" s="192"/>
      <c r="L202" s="192"/>
      <c r="M202" s="192"/>
      <c r="N202" s="192"/>
      <c r="O202" s="192"/>
      <c r="P202" s="192"/>
      <c r="Q202" s="192"/>
      <c r="R202" s="192"/>
      <c r="S202" s="192"/>
      <c r="T202" s="192"/>
      <c r="U202" s="192"/>
      <c r="V202" s="192"/>
      <c r="W202" s="192"/>
      <c r="X202" s="192"/>
      <c r="Y202" s="192"/>
      <c r="Z202" s="192"/>
      <c r="AA202" s="192"/>
      <c r="AB202" s="192"/>
      <c r="AC202" s="192"/>
      <c r="AD202" s="192"/>
      <c r="AE202" s="192"/>
      <c r="AF202" s="192"/>
      <c r="AG202" s="192"/>
      <c r="AH202" s="192"/>
      <c r="AI202" s="192"/>
      <c r="AJ202" s="192"/>
      <c r="AK202" s="192"/>
      <c r="AL202" s="192"/>
      <c r="AM202" s="192"/>
      <c r="AN202" s="192"/>
      <c r="AO202" s="192"/>
      <c r="AP202" s="192"/>
      <c r="AQ202" s="192"/>
      <c r="AR202" s="192"/>
      <c r="AS202" s="192"/>
      <c r="AT202" s="192"/>
      <c r="AU202" s="192"/>
      <c r="AV202" s="192"/>
      <c r="AW202" s="192"/>
      <c r="AX202" s="192"/>
      <c r="AY202" s="192"/>
      <c r="AZ202" s="192"/>
      <c r="BA202" s="192"/>
      <c r="BB202" s="192"/>
      <c r="BC202" s="192"/>
      <c r="BD202" s="192"/>
      <c r="BE202" s="192"/>
      <c r="BF202" s="192"/>
      <c r="BG202" s="192"/>
      <c r="BH202" s="192"/>
      <c r="BI202" s="192"/>
      <c r="BJ202" s="192"/>
      <c r="BK202" s="192"/>
      <c r="BL202" s="192"/>
      <c r="BM202" s="192"/>
      <c r="BN202" s="192"/>
      <c r="BO202" s="192"/>
      <c r="BP202" s="192"/>
      <c r="BQ202" s="192"/>
      <c r="BR202" s="192"/>
      <c r="BS202" s="192"/>
      <c r="BT202" s="192"/>
      <c r="BU202" s="192"/>
      <c r="BV202" s="192"/>
      <c r="BW202" s="192"/>
      <c r="BX202" s="192"/>
      <c r="BY202" s="192"/>
      <c r="BZ202" s="108"/>
      <c r="CA202" s="108"/>
      <c r="CB202" s="108"/>
      <c r="CC202" s="192"/>
      <c r="CD202" s="192"/>
      <c r="CE202" s="192"/>
      <c r="CF202" s="192"/>
      <c r="CI202" s="94"/>
      <c r="CK202" s="94"/>
      <c r="CL202" s="94"/>
      <c r="CO202" s="358"/>
      <c r="CP202" s="221"/>
      <c r="CQ202" s="285"/>
      <c r="CR202" s="358"/>
      <c r="CS202" s="292"/>
      <c r="CT202" s="285"/>
      <c r="CU202" s="358"/>
      <c r="CV202" s="221"/>
      <c r="CW202" s="285"/>
      <c r="CX202" s="358"/>
      <c r="CY202" s="221"/>
      <c r="CZ202" s="285"/>
      <c r="DA202" s="358"/>
      <c r="DB202" s="221"/>
      <c r="DC202" s="285"/>
      <c r="DD202" s="358"/>
      <c r="DE202" s="221"/>
      <c r="DF202" s="285"/>
      <c r="DG202" s="358"/>
      <c r="DH202" s="221"/>
      <c r="DI202" s="285"/>
      <c r="DJ202" s="358"/>
      <c r="DK202" s="221"/>
      <c r="DL202" s="285"/>
      <c r="DN202" s="325"/>
    </row>
    <row r="203" spans="1:118" s="93" customFormat="1" ht="101.25" customHeight="1">
      <c r="A203" s="582" t="s">
        <v>359</v>
      </c>
      <c r="B203" s="582"/>
      <c r="C203" s="582"/>
      <c r="D203" s="582"/>
      <c r="E203" s="582"/>
      <c r="F203" s="582"/>
      <c r="G203" s="582"/>
      <c r="H203" s="582"/>
      <c r="I203" s="582"/>
      <c r="J203" s="582"/>
      <c r="K203" s="582"/>
      <c r="L203" s="582"/>
      <c r="M203" s="582"/>
      <c r="N203" s="582"/>
      <c r="O203" s="582"/>
      <c r="P203" s="582"/>
      <c r="Q203" s="582"/>
      <c r="R203" s="582"/>
      <c r="S203" s="582"/>
      <c r="T203" s="582"/>
      <c r="U203" s="582"/>
      <c r="V203" s="582"/>
      <c r="W203" s="582"/>
      <c r="X203" s="582"/>
      <c r="Y203" s="582"/>
      <c r="Z203" s="582"/>
      <c r="AA203" s="582"/>
      <c r="AB203" s="582"/>
      <c r="AC203" s="582"/>
      <c r="AD203" s="582"/>
      <c r="AE203" s="582"/>
      <c r="AF203" s="582"/>
      <c r="AG203" s="582"/>
      <c r="AH203" s="582"/>
      <c r="AI203" s="582"/>
      <c r="AJ203" s="582"/>
      <c r="AK203" s="582"/>
      <c r="AL203" s="582"/>
      <c r="AM203" s="582"/>
      <c r="AN203" s="582"/>
      <c r="AO203" s="582"/>
      <c r="AP203" s="582"/>
      <c r="AQ203" s="582"/>
      <c r="AR203" s="582"/>
      <c r="AS203" s="582"/>
      <c r="AT203" s="582"/>
      <c r="AU203" s="582"/>
      <c r="AV203" s="582"/>
      <c r="AW203" s="582"/>
      <c r="AX203" s="582"/>
      <c r="AY203" s="582"/>
      <c r="AZ203" s="582"/>
      <c r="BA203" s="582"/>
      <c r="BB203" s="582"/>
      <c r="BC203" s="582"/>
      <c r="BD203" s="582"/>
      <c r="BE203" s="582"/>
      <c r="BF203" s="582"/>
      <c r="BG203" s="582"/>
      <c r="BH203" s="582"/>
      <c r="BI203" s="582"/>
      <c r="BJ203" s="582"/>
      <c r="BK203" s="582"/>
      <c r="BL203" s="582"/>
      <c r="BM203" s="582"/>
      <c r="BN203" s="582"/>
      <c r="BO203" s="582"/>
      <c r="BP203" s="582"/>
      <c r="BQ203" s="582"/>
      <c r="BR203" s="582"/>
      <c r="BS203" s="582"/>
      <c r="BT203" s="582"/>
      <c r="BU203" s="582"/>
      <c r="BV203" s="582"/>
      <c r="BW203" s="582"/>
      <c r="BX203" s="582"/>
      <c r="BY203" s="582"/>
      <c r="BZ203" s="582"/>
      <c r="CA203" s="582"/>
      <c r="CB203" s="582"/>
      <c r="CC203" s="582"/>
      <c r="CD203" s="582"/>
      <c r="CE203" s="200"/>
      <c r="CF203" s="200"/>
      <c r="CI203" s="94"/>
      <c r="CJ203" s="93" t="str">
        <f>IF(AN203=CI203,"ОК","Ошибка")</f>
        <v>ОК</v>
      </c>
      <c r="CK203" s="94">
        <f>BC203+BF203+BI203+BL203+BO203+BR203+BU203+BX203</f>
        <v>0</v>
      </c>
      <c r="CL203" s="94">
        <f t="shared" ref="CL203" si="647">AR203+AT203+AV203+AX203</f>
        <v>0</v>
      </c>
      <c r="CM203" s="93" t="str">
        <f>IF(CK203=CL203,"ОК","Ошибка")</f>
        <v>ОК</v>
      </c>
      <c r="CO203" s="358"/>
      <c r="CP203" s="221"/>
      <c r="CQ203" s="285"/>
      <c r="CR203" s="358"/>
      <c r="CS203" s="292"/>
      <c r="CT203" s="285"/>
      <c r="CU203" s="358"/>
      <c r="CV203" s="221"/>
      <c r="CW203" s="285"/>
      <c r="CX203" s="358"/>
      <c r="CY203" s="221"/>
      <c r="CZ203" s="285"/>
      <c r="DA203" s="358"/>
      <c r="DB203" s="221"/>
      <c r="DC203" s="285"/>
      <c r="DD203" s="358"/>
      <c r="DE203" s="221"/>
      <c r="DF203" s="285"/>
      <c r="DG203" s="358"/>
      <c r="DH203" s="221"/>
      <c r="DI203" s="285"/>
      <c r="DJ203" s="358"/>
      <c r="DK203" s="221"/>
      <c r="DL203" s="285"/>
      <c r="DN203" s="325"/>
    </row>
    <row r="204" spans="1:118" s="93" customFormat="1" ht="98.25" customHeight="1">
      <c r="A204" s="193"/>
      <c r="B204" s="193"/>
      <c r="C204" s="193"/>
      <c r="D204" s="193"/>
      <c r="E204" s="193"/>
      <c r="F204" s="193"/>
      <c r="G204" s="193"/>
      <c r="H204" s="193"/>
      <c r="I204" s="193"/>
      <c r="J204" s="193"/>
      <c r="K204" s="193"/>
      <c r="L204" s="193"/>
      <c r="M204" s="193"/>
      <c r="N204" s="193"/>
      <c r="O204" s="193"/>
      <c r="P204" s="193"/>
      <c r="Q204" s="193"/>
      <c r="R204" s="193"/>
      <c r="S204" s="193"/>
      <c r="T204" s="193"/>
      <c r="U204" s="193"/>
      <c r="V204" s="193"/>
      <c r="W204" s="193"/>
      <c r="X204" s="193"/>
      <c r="Y204" s="193"/>
      <c r="Z204" s="193"/>
      <c r="AA204" s="193"/>
      <c r="AB204" s="193"/>
      <c r="AC204" s="193"/>
      <c r="AD204" s="193"/>
      <c r="AE204" s="193"/>
      <c r="AF204" s="193"/>
      <c r="AG204" s="193"/>
      <c r="AH204" s="193"/>
      <c r="AI204" s="193"/>
      <c r="AJ204" s="193"/>
      <c r="AK204" s="193"/>
      <c r="AL204" s="198"/>
      <c r="AM204" s="198"/>
      <c r="AN204" s="193"/>
      <c r="AO204" s="193"/>
      <c r="AP204" s="193"/>
      <c r="AQ204" s="193"/>
      <c r="AR204" s="193"/>
      <c r="AS204" s="193"/>
      <c r="AT204" s="193"/>
      <c r="AU204" s="193"/>
      <c r="AV204" s="193"/>
      <c r="AW204" s="193"/>
      <c r="AX204" s="193"/>
      <c r="AY204" s="193"/>
      <c r="AZ204" s="193"/>
      <c r="BA204" s="193"/>
      <c r="BB204" s="193"/>
      <c r="BC204" s="193"/>
      <c r="BD204" s="193"/>
      <c r="BE204" s="112"/>
      <c r="BF204" s="193"/>
      <c r="BG204" s="193"/>
      <c r="BH204" s="112"/>
      <c r="BI204" s="193"/>
      <c r="BJ204" s="193"/>
      <c r="BK204" s="112"/>
      <c r="BL204" s="193"/>
      <c r="BM204" s="193"/>
      <c r="BN204" s="112"/>
      <c r="BO204" s="193"/>
      <c r="BP204" s="193"/>
      <c r="BQ204" s="112"/>
      <c r="BR204" s="193"/>
      <c r="BS204" s="193"/>
      <c r="BT204" s="112"/>
      <c r="BU204" s="193"/>
      <c r="BV204" s="193"/>
      <c r="BW204" s="112"/>
      <c r="BX204" s="193"/>
      <c r="BY204" s="193"/>
      <c r="BZ204" s="112"/>
      <c r="CA204" s="112"/>
      <c r="CB204" s="112"/>
      <c r="CC204" s="193"/>
      <c r="CD204" s="193"/>
      <c r="CE204" s="193"/>
      <c r="CF204" s="193"/>
      <c r="CI204" s="94"/>
      <c r="CK204" s="94"/>
      <c r="CL204" s="94"/>
      <c r="CO204" s="358"/>
      <c r="CP204" s="221"/>
      <c r="CQ204" s="285"/>
      <c r="CR204" s="358"/>
      <c r="CS204" s="292"/>
      <c r="CT204" s="285"/>
      <c r="CU204" s="358"/>
      <c r="CV204" s="221"/>
      <c r="CW204" s="285"/>
      <c r="CX204" s="358"/>
      <c r="CY204" s="221"/>
      <c r="CZ204" s="285"/>
      <c r="DA204" s="358"/>
      <c r="DB204" s="221"/>
      <c r="DC204" s="285"/>
      <c r="DD204" s="358"/>
      <c r="DE204" s="221"/>
      <c r="DF204" s="285"/>
      <c r="DG204" s="358"/>
      <c r="DH204" s="221"/>
      <c r="DI204" s="285"/>
      <c r="DJ204" s="358"/>
      <c r="DK204" s="221"/>
      <c r="DL204" s="285"/>
      <c r="DN204" s="325"/>
    </row>
    <row r="205" spans="1:118" s="222" customFormat="1" ht="55.7" customHeight="1">
      <c r="A205" s="113" t="s">
        <v>200</v>
      </c>
      <c r="B205" s="206"/>
      <c r="C205" s="206"/>
      <c r="D205" s="206"/>
      <c r="E205" s="206"/>
      <c r="F205" s="206"/>
      <c r="G205" s="206"/>
      <c r="H205" s="206"/>
      <c r="I205" s="206"/>
      <c r="J205" s="206"/>
      <c r="K205" s="206"/>
      <c r="L205" s="206"/>
      <c r="M205" s="206"/>
      <c r="N205" s="206"/>
      <c r="O205" s="206"/>
      <c r="P205" s="206"/>
      <c r="Q205" s="206"/>
      <c r="R205" s="206"/>
      <c r="S205" s="206"/>
      <c r="T205" s="206"/>
      <c r="U205" s="206"/>
      <c r="V205" s="206"/>
      <c r="W205" s="206"/>
      <c r="X205" s="206"/>
      <c r="Y205" s="206"/>
      <c r="Z205" s="206"/>
      <c r="AA205" s="206"/>
      <c r="AB205" s="206"/>
      <c r="AC205" s="206"/>
      <c r="AD205" s="206"/>
      <c r="AE205" s="206"/>
      <c r="AF205" s="206"/>
      <c r="AG205" s="206"/>
      <c r="AH205" s="206"/>
      <c r="AI205" s="206"/>
      <c r="AJ205" s="206"/>
      <c r="AK205" s="206"/>
      <c r="AL205" s="114"/>
      <c r="AM205" s="114"/>
      <c r="AN205" s="206"/>
      <c r="AO205" s="206"/>
      <c r="AP205" s="206"/>
      <c r="AQ205" s="206"/>
      <c r="AR205" s="206"/>
      <c r="AS205" s="206"/>
      <c r="AT205" s="206"/>
      <c r="AU205" s="206"/>
      <c r="AV205" s="206"/>
      <c r="AW205" s="206"/>
      <c r="AX205" s="206"/>
      <c r="AY205" s="193"/>
      <c r="AZ205" s="206"/>
      <c r="BA205" s="113" t="s">
        <v>200</v>
      </c>
      <c r="BB205" s="51"/>
      <c r="BC205" s="206"/>
      <c r="BD205" s="206"/>
      <c r="BE205" s="51"/>
      <c r="BF205" s="206"/>
      <c r="BG205" s="206"/>
      <c r="BH205" s="51"/>
      <c r="BI205" s="206"/>
      <c r="BJ205" s="206"/>
      <c r="BK205" s="51"/>
      <c r="BL205" s="206"/>
      <c r="BM205" s="206"/>
      <c r="BN205" s="51"/>
      <c r="BO205" s="206"/>
      <c r="BP205" s="206"/>
      <c r="BQ205" s="51"/>
      <c r="BR205" s="206"/>
      <c r="BS205" s="206"/>
      <c r="BT205" s="51"/>
      <c r="BU205" s="206"/>
      <c r="BV205" s="206"/>
      <c r="BW205" s="51"/>
      <c r="BX205" s="51"/>
      <c r="BY205" s="51"/>
      <c r="BZ205" s="206"/>
      <c r="CA205" s="52"/>
      <c r="CB205" s="52"/>
      <c r="CC205" s="52"/>
      <c r="CD205" s="52"/>
      <c r="CE205" s="52"/>
      <c r="CF205" s="52"/>
      <c r="CI205" s="380"/>
      <c r="CK205" s="380"/>
      <c r="CL205" s="390"/>
      <c r="CO205" s="369"/>
      <c r="CP205" s="223"/>
      <c r="CQ205" s="272"/>
      <c r="CR205" s="369"/>
      <c r="CS205" s="299"/>
      <c r="CT205" s="272"/>
      <c r="CU205" s="369"/>
      <c r="CV205" s="223"/>
      <c r="CW205" s="272"/>
      <c r="CX205" s="369"/>
      <c r="CY205" s="223"/>
      <c r="CZ205" s="272"/>
      <c r="DA205" s="369"/>
      <c r="DB205" s="223"/>
      <c r="DC205" s="272"/>
      <c r="DD205" s="369"/>
      <c r="DE205" s="223"/>
      <c r="DF205" s="272"/>
      <c r="DG205" s="365"/>
      <c r="DH205" s="223"/>
      <c r="DI205" s="272"/>
      <c r="DJ205" s="369"/>
      <c r="DK205" s="223"/>
      <c r="DL205" s="272"/>
      <c r="DN205" s="329"/>
    </row>
    <row r="206" spans="1:118" s="33" customFormat="1" ht="55.7" customHeight="1">
      <c r="A206" s="578" t="s">
        <v>201</v>
      </c>
      <c r="B206" s="578"/>
      <c r="C206" s="578"/>
      <c r="D206" s="578"/>
      <c r="E206" s="578"/>
      <c r="F206" s="578"/>
      <c r="G206" s="578"/>
      <c r="H206" s="578"/>
      <c r="I206" s="578"/>
      <c r="J206" s="578"/>
      <c r="K206" s="578"/>
      <c r="L206" s="578"/>
      <c r="M206" s="578"/>
      <c r="N206" s="578"/>
      <c r="O206" s="578"/>
      <c r="P206" s="578"/>
      <c r="Q206" s="578"/>
      <c r="R206" s="578"/>
      <c r="S206" s="578"/>
      <c r="T206" s="578"/>
      <c r="U206" s="578"/>
      <c r="V206" s="578"/>
      <c r="W206" s="578"/>
      <c r="X206" s="578"/>
      <c r="Y206" s="578"/>
      <c r="Z206" s="578"/>
      <c r="AA206" s="578"/>
      <c r="AB206" s="578"/>
      <c r="AC206" s="578"/>
      <c r="AD206" s="578"/>
      <c r="AE206" s="578"/>
      <c r="AF206" s="578"/>
      <c r="AG206" s="578"/>
      <c r="AH206" s="578"/>
      <c r="AI206" s="578"/>
      <c r="AJ206" s="578"/>
      <c r="AK206" s="578"/>
      <c r="AL206" s="578"/>
      <c r="AM206" s="578"/>
      <c r="AN206" s="578"/>
      <c r="AO206" s="578"/>
      <c r="AP206" s="578"/>
      <c r="AQ206" s="578"/>
      <c r="AR206" s="578"/>
      <c r="AS206" s="578"/>
      <c r="AT206" s="578"/>
      <c r="AU206" s="578"/>
      <c r="AV206" s="578"/>
      <c r="AW206" s="578"/>
      <c r="AX206" s="206"/>
      <c r="AY206" s="193"/>
      <c r="AZ206" s="206"/>
      <c r="BA206" s="581" t="s">
        <v>244</v>
      </c>
      <c r="BB206" s="581"/>
      <c r="BC206" s="581"/>
      <c r="BD206" s="581"/>
      <c r="BE206" s="581"/>
      <c r="BF206" s="581"/>
      <c r="BG206" s="581"/>
      <c r="BH206" s="581"/>
      <c r="BI206" s="581"/>
      <c r="BJ206" s="581"/>
      <c r="BK206" s="581"/>
      <c r="BL206" s="581"/>
      <c r="BM206" s="581"/>
      <c r="BN206" s="581"/>
      <c r="BO206" s="581"/>
      <c r="BP206" s="581"/>
      <c r="BQ206" s="581"/>
      <c r="BR206" s="581"/>
      <c r="BS206" s="581"/>
      <c r="BT206" s="581"/>
      <c r="BU206" s="581"/>
      <c r="BV206" s="47"/>
      <c r="BW206" s="51"/>
      <c r="BX206" s="51"/>
      <c r="BY206" s="51"/>
      <c r="BZ206" s="206"/>
      <c r="CA206" s="42"/>
      <c r="CB206" s="42"/>
      <c r="CC206" s="42"/>
      <c r="CD206" s="42"/>
      <c r="CE206" s="42"/>
      <c r="CF206" s="42"/>
      <c r="CI206" s="374"/>
      <c r="CK206" s="374"/>
      <c r="CL206" s="279"/>
      <c r="CO206" s="365"/>
      <c r="CP206" s="34"/>
      <c r="CQ206" s="271"/>
      <c r="CR206" s="365"/>
      <c r="CS206" s="300"/>
      <c r="CT206" s="271"/>
      <c r="CU206" s="365"/>
      <c r="CV206" s="34"/>
      <c r="CW206" s="271"/>
      <c r="CX206" s="365"/>
      <c r="CY206" s="34"/>
      <c r="CZ206" s="271"/>
      <c r="DA206" s="365"/>
      <c r="DB206" s="34"/>
      <c r="DC206" s="271"/>
      <c r="DD206" s="365"/>
      <c r="DE206" s="34"/>
      <c r="DF206" s="271"/>
      <c r="DG206" s="365"/>
      <c r="DH206" s="34"/>
      <c r="DI206" s="271"/>
      <c r="DJ206" s="365"/>
      <c r="DK206" s="34"/>
      <c r="DL206" s="271"/>
      <c r="DN206" s="329"/>
    </row>
    <row r="207" spans="1:118" s="33" customFormat="1" ht="66.75" customHeight="1">
      <c r="A207" s="578" t="s">
        <v>202</v>
      </c>
      <c r="B207" s="578"/>
      <c r="C207" s="578"/>
      <c r="D207" s="578"/>
      <c r="E207" s="578"/>
      <c r="F207" s="578"/>
      <c r="G207" s="578"/>
      <c r="H207" s="578"/>
      <c r="I207" s="578"/>
      <c r="J207" s="578"/>
      <c r="K207" s="578"/>
      <c r="L207" s="578"/>
      <c r="M207" s="578"/>
      <c r="N207" s="578"/>
      <c r="O207" s="578"/>
      <c r="P207" s="578"/>
      <c r="Q207" s="578"/>
      <c r="R207" s="578"/>
      <c r="S207" s="578"/>
      <c r="T207" s="578"/>
      <c r="U207" s="578"/>
      <c r="V207" s="578"/>
      <c r="W207" s="578"/>
      <c r="X207" s="578"/>
      <c r="Y207" s="578"/>
      <c r="Z207" s="578"/>
      <c r="AA207" s="578"/>
      <c r="AB207" s="578"/>
      <c r="AC207" s="578"/>
      <c r="AD207" s="578"/>
      <c r="AE207" s="578"/>
      <c r="AF207" s="578"/>
      <c r="AG207" s="578"/>
      <c r="AH207" s="578"/>
      <c r="AI207" s="578"/>
      <c r="AJ207" s="578"/>
      <c r="AK207" s="578"/>
      <c r="AL207" s="578"/>
      <c r="AM207" s="578"/>
      <c r="AN207" s="578"/>
      <c r="AO207" s="578"/>
      <c r="AP207" s="578"/>
      <c r="AQ207" s="578"/>
      <c r="AR207" s="578"/>
      <c r="AS207" s="578"/>
      <c r="AT207" s="578"/>
      <c r="AU207" s="578"/>
      <c r="AV207" s="578"/>
      <c r="AW207" s="578"/>
      <c r="AX207" s="206"/>
      <c r="AY207" s="193"/>
      <c r="AZ207" s="206"/>
      <c r="BA207" s="581"/>
      <c r="BB207" s="581"/>
      <c r="BC207" s="581"/>
      <c r="BD207" s="581"/>
      <c r="BE207" s="581"/>
      <c r="BF207" s="581"/>
      <c r="BG207" s="581"/>
      <c r="BH207" s="581"/>
      <c r="BI207" s="581"/>
      <c r="BJ207" s="581"/>
      <c r="BK207" s="581"/>
      <c r="BL207" s="581"/>
      <c r="BM207" s="581"/>
      <c r="BN207" s="581"/>
      <c r="BO207" s="581"/>
      <c r="BP207" s="581"/>
      <c r="BQ207" s="581"/>
      <c r="BR207" s="581"/>
      <c r="BS207" s="581"/>
      <c r="BT207" s="581"/>
      <c r="BU207" s="581"/>
      <c r="BV207" s="47"/>
      <c r="BW207" s="51"/>
      <c r="BX207" s="51"/>
      <c r="BY207" s="51"/>
      <c r="BZ207" s="206"/>
      <c r="CA207" s="42"/>
      <c r="CB207" s="42"/>
      <c r="CC207" s="42"/>
      <c r="CD207" s="42"/>
      <c r="CE207" s="42"/>
      <c r="CF207" s="42"/>
      <c r="CI207" s="374"/>
      <c r="CK207" s="374"/>
      <c r="CL207" s="279"/>
      <c r="CO207" s="365"/>
      <c r="CP207" s="34"/>
      <c r="CQ207" s="271"/>
      <c r="CR207" s="365"/>
      <c r="CS207" s="300"/>
      <c r="CT207" s="271"/>
      <c r="CU207" s="365"/>
      <c r="CV207" s="34"/>
      <c r="CW207" s="271"/>
      <c r="CX207" s="365"/>
      <c r="CY207" s="34"/>
      <c r="CZ207" s="271"/>
      <c r="DA207" s="365"/>
      <c r="DB207" s="34"/>
      <c r="DC207" s="271"/>
      <c r="DD207" s="365"/>
      <c r="DE207" s="34"/>
      <c r="DF207" s="271"/>
      <c r="DG207" s="365"/>
      <c r="DH207" s="34"/>
      <c r="DI207" s="271"/>
      <c r="DJ207" s="365"/>
      <c r="DK207" s="34"/>
      <c r="DL207" s="271"/>
      <c r="DN207" s="329"/>
    </row>
    <row r="208" spans="1:118" s="33" customFormat="1" ht="55.7" customHeight="1">
      <c r="A208" s="193"/>
      <c r="B208" s="193"/>
      <c r="C208" s="193"/>
      <c r="D208" s="193"/>
      <c r="E208" s="193"/>
      <c r="F208" s="193"/>
      <c r="G208" s="193"/>
      <c r="H208" s="193"/>
      <c r="I208" s="193"/>
      <c r="J208" s="193"/>
      <c r="K208" s="193"/>
      <c r="L208" s="193"/>
      <c r="M208" s="193"/>
      <c r="N208" s="193"/>
      <c r="O208" s="193"/>
      <c r="P208" s="193"/>
      <c r="Q208" s="193"/>
      <c r="R208" s="193"/>
      <c r="S208" s="193"/>
      <c r="T208" s="193"/>
      <c r="U208" s="193"/>
      <c r="V208" s="193"/>
      <c r="W208" s="193"/>
      <c r="X208" s="193"/>
      <c r="Y208" s="193"/>
      <c r="Z208" s="193"/>
      <c r="AA208" s="193"/>
      <c r="AB208" s="193"/>
      <c r="AC208" s="193"/>
      <c r="AD208" s="193"/>
      <c r="AE208" s="193"/>
      <c r="AF208" s="193"/>
      <c r="AG208" s="193"/>
      <c r="AH208" s="193"/>
      <c r="AI208" s="193"/>
      <c r="AJ208" s="193"/>
      <c r="AK208" s="193"/>
      <c r="AL208" s="193"/>
      <c r="AM208" s="193"/>
      <c r="AN208" s="193"/>
      <c r="AO208" s="193"/>
      <c r="AP208" s="193"/>
      <c r="AQ208" s="193"/>
      <c r="AR208" s="193"/>
      <c r="AS208" s="193"/>
      <c r="AT208" s="193"/>
      <c r="AU208" s="193"/>
      <c r="AV208" s="193"/>
      <c r="AW208" s="193"/>
      <c r="AX208" s="206"/>
      <c r="AY208" s="193"/>
      <c r="AZ208" s="206"/>
      <c r="BA208" s="206"/>
      <c r="BB208" s="51"/>
      <c r="BC208" s="206"/>
      <c r="BD208" s="206"/>
      <c r="BE208" s="51"/>
      <c r="BF208" s="206"/>
      <c r="BG208" s="206"/>
      <c r="BH208" s="51"/>
      <c r="BI208" s="206"/>
      <c r="BJ208" s="206"/>
      <c r="BK208" s="51"/>
      <c r="BL208" s="206"/>
      <c r="BM208" s="206"/>
      <c r="BN208" s="51"/>
      <c r="BO208" s="206"/>
      <c r="BP208" s="206"/>
      <c r="BQ208" s="51"/>
      <c r="BR208" s="206"/>
      <c r="BS208" s="206"/>
      <c r="BT208" s="51"/>
      <c r="BU208" s="206"/>
      <c r="BV208" s="47"/>
      <c r="BW208" s="51"/>
      <c r="BX208" s="51"/>
      <c r="BY208" s="51"/>
      <c r="BZ208" s="206"/>
      <c r="CA208" s="42"/>
      <c r="CB208" s="42"/>
      <c r="CC208" s="42"/>
      <c r="CD208" s="42"/>
      <c r="CE208" s="42"/>
      <c r="CF208" s="42"/>
      <c r="CI208" s="374"/>
      <c r="CK208" s="374"/>
      <c r="CL208" s="279"/>
      <c r="CO208" s="365"/>
      <c r="CP208" s="34"/>
      <c r="CQ208" s="271"/>
      <c r="CR208" s="365"/>
      <c r="CS208" s="300"/>
      <c r="CT208" s="271"/>
      <c r="CU208" s="365"/>
      <c r="CV208" s="34"/>
      <c r="CW208" s="271"/>
      <c r="CX208" s="365"/>
      <c r="CY208" s="34"/>
      <c r="CZ208" s="271"/>
      <c r="DA208" s="365"/>
      <c r="DB208" s="34"/>
      <c r="DC208" s="271"/>
      <c r="DD208" s="365"/>
      <c r="DE208" s="34"/>
      <c r="DF208" s="271"/>
      <c r="DG208" s="365"/>
      <c r="DH208" s="34"/>
      <c r="DI208" s="271"/>
      <c r="DJ208" s="365"/>
      <c r="DK208" s="34"/>
      <c r="DL208" s="271"/>
      <c r="DN208" s="329"/>
    </row>
    <row r="209" spans="1:118" s="33" customFormat="1" ht="55.7" customHeight="1">
      <c r="A209" s="580"/>
      <c r="B209" s="580"/>
      <c r="C209" s="580"/>
      <c r="D209" s="580"/>
      <c r="E209" s="580"/>
      <c r="F209" s="580"/>
      <c r="G209" s="206"/>
      <c r="H209" s="479" t="s">
        <v>471</v>
      </c>
      <c r="I209" s="479"/>
      <c r="J209" s="479"/>
      <c r="K209" s="479"/>
      <c r="L209" s="479"/>
      <c r="M209" s="479"/>
      <c r="N209" s="479"/>
      <c r="O209" s="479"/>
      <c r="P209" s="479"/>
      <c r="Q209" s="206"/>
      <c r="R209" s="206"/>
      <c r="S209" s="206"/>
      <c r="T209" s="206"/>
      <c r="U209" s="206"/>
      <c r="V209" s="206"/>
      <c r="W209" s="206"/>
      <c r="X209" s="206"/>
      <c r="Y209" s="206"/>
      <c r="Z209" s="206"/>
      <c r="AA209" s="206"/>
      <c r="AB209" s="206"/>
      <c r="AC209" s="206"/>
      <c r="AD209" s="206"/>
      <c r="AE209" s="206"/>
      <c r="AF209" s="206"/>
      <c r="AG209" s="206"/>
      <c r="AH209" s="206"/>
      <c r="AI209" s="206"/>
      <c r="AJ209" s="206"/>
      <c r="AK209" s="206"/>
      <c r="AL209" s="114"/>
      <c r="AM209" s="114"/>
      <c r="AN209" s="206"/>
      <c r="AO209" s="206"/>
      <c r="AP209" s="206"/>
      <c r="AQ209" s="206"/>
      <c r="AR209" s="206"/>
      <c r="AS209" s="206"/>
      <c r="AT209" s="206"/>
      <c r="AU209" s="206"/>
      <c r="AV209" s="206"/>
      <c r="AW209" s="206"/>
      <c r="AX209" s="206"/>
      <c r="AY209" s="193"/>
      <c r="AZ209" s="206"/>
      <c r="BA209" s="115"/>
      <c r="BB209" s="115"/>
      <c r="BC209" s="115"/>
      <c r="BD209" s="115"/>
      <c r="BE209" s="115"/>
      <c r="BF209" s="479" t="s">
        <v>279</v>
      </c>
      <c r="BG209" s="479"/>
      <c r="BH209" s="479"/>
      <c r="BI209" s="479"/>
      <c r="BJ209" s="116"/>
      <c r="BK209" s="116"/>
      <c r="BL209" s="116"/>
      <c r="BM209" s="116"/>
      <c r="BN209" s="117"/>
      <c r="BO209" s="47"/>
      <c r="BP209" s="47"/>
      <c r="BQ209" s="117"/>
      <c r="BR209" s="47"/>
      <c r="BS209" s="47"/>
      <c r="BT209" s="117"/>
      <c r="BU209" s="47"/>
      <c r="BV209" s="47"/>
      <c r="BW209" s="51"/>
      <c r="BX209" s="51"/>
      <c r="BY209" s="51"/>
      <c r="BZ209" s="206"/>
      <c r="CA209" s="42"/>
      <c r="CB209" s="42"/>
      <c r="CC209" s="42"/>
      <c r="CD209" s="42"/>
      <c r="CE209" s="42"/>
      <c r="CF209" s="42"/>
      <c r="CI209" s="374"/>
      <c r="CK209" s="374"/>
      <c r="CL209" s="279"/>
      <c r="CO209" s="365"/>
      <c r="CP209" s="34"/>
      <c r="CQ209" s="271"/>
      <c r="CR209" s="365"/>
      <c r="CS209" s="300"/>
      <c r="CT209" s="271"/>
      <c r="CU209" s="365"/>
      <c r="CV209" s="34"/>
      <c r="CW209" s="271"/>
      <c r="CX209" s="365"/>
      <c r="CY209" s="34"/>
      <c r="CZ209" s="271"/>
      <c r="DA209" s="365"/>
      <c r="DB209" s="34"/>
      <c r="DC209" s="271"/>
      <c r="DD209" s="365"/>
      <c r="DE209" s="34"/>
      <c r="DF209" s="271"/>
      <c r="DG209" s="365"/>
      <c r="DH209" s="34"/>
      <c r="DI209" s="271"/>
      <c r="DJ209" s="365"/>
      <c r="DK209" s="34"/>
      <c r="DL209" s="271"/>
      <c r="DN209" s="329"/>
    </row>
    <row r="210" spans="1:118" s="224" customFormat="1" ht="75" customHeight="1">
      <c r="A210" s="52" t="s">
        <v>326</v>
      </c>
      <c r="B210" s="206"/>
      <c r="C210" s="206"/>
      <c r="D210" s="206"/>
      <c r="E210" s="206"/>
      <c r="F210" s="206"/>
      <c r="G210" s="206"/>
      <c r="H210" s="52"/>
      <c r="I210" s="206"/>
      <c r="J210" s="206"/>
      <c r="K210" s="206"/>
      <c r="L210" s="206"/>
      <c r="M210" s="206"/>
      <c r="N210" s="206"/>
      <c r="O210" s="206"/>
      <c r="P210" s="206"/>
      <c r="Q210" s="206"/>
      <c r="R210" s="206"/>
      <c r="S210" s="206"/>
      <c r="T210" s="206"/>
      <c r="U210" s="206"/>
      <c r="V210" s="206"/>
      <c r="W210" s="206"/>
      <c r="X210" s="206"/>
      <c r="Y210" s="206"/>
      <c r="Z210" s="206"/>
      <c r="AA210" s="206"/>
      <c r="AB210" s="206"/>
      <c r="AC210" s="206"/>
      <c r="AD210" s="206"/>
      <c r="AE210" s="206"/>
      <c r="AF210" s="206"/>
      <c r="AG210" s="206"/>
      <c r="AH210" s="206"/>
      <c r="AI210" s="206"/>
      <c r="AJ210" s="206"/>
      <c r="AK210" s="206"/>
      <c r="AL210" s="114"/>
      <c r="AM210" s="114"/>
      <c r="AN210" s="206"/>
      <c r="AO210" s="206"/>
      <c r="AP210" s="206"/>
      <c r="AQ210" s="206"/>
      <c r="AR210" s="206"/>
      <c r="AS210" s="206"/>
      <c r="AT210" s="206"/>
      <c r="AU210" s="206"/>
      <c r="AV210" s="206"/>
      <c r="AW210" s="206"/>
      <c r="AX210" s="206"/>
      <c r="AY210" s="193"/>
      <c r="AZ210" s="206"/>
      <c r="BA210" s="478" t="s">
        <v>327</v>
      </c>
      <c r="BB210" s="478"/>
      <c r="BC210" s="478"/>
      <c r="BD210" s="478"/>
      <c r="BE210" s="478"/>
      <c r="BF210" s="478"/>
      <c r="BG210" s="478"/>
      <c r="BH210" s="478"/>
      <c r="BI210" s="119"/>
      <c r="BJ210" s="119"/>
      <c r="BK210" s="118"/>
      <c r="BL210" s="119"/>
      <c r="BM210" s="119"/>
      <c r="BN210" s="51"/>
      <c r="BO210" s="206"/>
      <c r="BP210" s="206"/>
      <c r="BQ210" s="51"/>
      <c r="BR210" s="206"/>
      <c r="BS210" s="206"/>
      <c r="BT210" s="51"/>
      <c r="BU210" s="206"/>
      <c r="BV210" s="206"/>
      <c r="BW210" s="51"/>
      <c r="BX210" s="51"/>
      <c r="BY210" s="51"/>
      <c r="BZ210" s="206"/>
      <c r="CA210" s="42"/>
      <c r="CB210" s="42"/>
      <c r="CC210" s="42"/>
      <c r="CD210" s="42"/>
      <c r="CE210" s="42"/>
      <c r="CF210" s="42"/>
      <c r="CI210" s="381"/>
      <c r="CK210" s="381"/>
      <c r="CL210" s="391"/>
      <c r="CO210" s="366"/>
      <c r="CP210" s="225"/>
      <c r="CQ210" s="273"/>
      <c r="CR210" s="366"/>
      <c r="CS210" s="301"/>
      <c r="CT210" s="273"/>
      <c r="CU210" s="366"/>
      <c r="CV210" s="225"/>
      <c r="CW210" s="273"/>
      <c r="CX210" s="366"/>
      <c r="CY210" s="225"/>
      <c r="CZ210" s="273"/>
      <c r="DA210" s="366"/>
      <c r="DB210" s="225"/>
      <c r="DC210" s="273"/>
      <c r="DD210" s="366"/>
      <c r="DE210" s="225"/>
      <c r="DF210" s="273"/>
      <c r="DG210" s="366"/>
      <c r="DH210" s="225"/>
      <c r="DI210" s="273"/>
      <c r="DJ210" s="366"/>
      <c r="DK210" s="225"/>
      <c r="DL210" s="273"/>
      <c r="DN210" s="331"/>
    </row>
    <row r="211" spans="1:118" s="33" customFormat="1" ht="55.7" customHeight="1">
      <c r="A211" s="120"/>
      <c r="B211" s="120"/>
      <c r="C211" s="120"/>
      <c r="D211" s="120"/>
      <c r="E211" s="120"/>
      <c r="F211" s="120"/>
      <c r="G211" s="206"/>
      <c r="H211" s="206"/>
      <c r="I211" s="206"/>
      <c r="J211" s="206"/>
      <c r="K211" s="206"/>
      <c r="L211" s="206"/>
      <c r="M211" s="206"/>
      <c r="N211" s="206"/>
      <c r="O211" s="206"/>
      <c r="P211" s="206"/>
      <c r="Q211" s="206"/>
      <c r="R211" s="206"/>
      <c r="S211" s="206"/>
      <c r="T211" s="206"/>
      <c r="U211" s="206"/>
      <c r="V211" s="206"/>
      <c r="W211" s="206"/>
      <c r="X211" s="206"/>
      <c r="Y211" s="206"/>
      <c r="Z211" s="206"/>
      <c r="AA211" s="206"/>
      <c r="AB211" s="206"/>
      <c r="AC211" s="206"/>
      <c r="AD211" s="206"/>
      <c r="AE211" s="206"/>
      <c r="AF211" s="206"/>
      <c r="AG211" s="206"/>
      <c r="AH211" s="206"/>
      <c r="AI211" s="206"/>
      <c r="AJ211" s="206"/>
      <c r="AK211" s="206"/>
      <c r="AL211" s="114"/>
      <c r="AM211" s="114"/>
      <c r="AN211" s="206"/>
      <c r="AO211" s="206"/>
      <c r="AP211" s="206"/>
      <c r="AQ211" s="206"/>
      <c r="AR211" s="206"/>
      <c r="AS211" s="206"/>
      <c r="AT211" s="206"/>
      <c r="AU211" s="206"/>
      <c r="AV211" s="206"/>
      <c r="AW211" s="206"/>
      <c r="AX211" s="206"/>
      <c r="AY211" s="193"/>
      <c r="AZ211" s="206"/>
      <c r="BA211" s="120"/>
      <c r="BB211" s="121"/>
      <c r="BC211" s="120"/>
      <c r="BD211" s="120"/>
      <c r="BE211" s="121"/>
      <c r="BF211" s="120"/>
      <c r="BG211" s="206"/>
      <c r="BH211" s="51"/>
      <c r="BI211" s="206"/>
      <c r="BJ211" s="206"/>
      <c r="BK211" s="51"/>
      <c r="BL211" s="206"/>
      <c r="BM211" s="206"/>
      <c r="BN211" s="51"/>
      <c r="BO211" s="206"/>
      <c r="BP211" s="206"/>
      <c r="BQ211" s="51"/>
      <c r="BR211" s="206"/>
      <c r="BS211" s="206"/>
      <c r="BT211" s="51"/>
      <c r="BU211" s="206"/>
      <c r="BV211" s="206"/>
      <c r="BW211" s="51"/>
      <c r="BX211" s="51"/>
      <c r="BY211" s="51"/>
      <c r="BZ211" s="206"/>
      <c r="CA211" s="42"/>
      <c r="CB211" s="42"/>
      <c r="CC211" s="42"/>
      <c r="CD211" s="42"/>
      <c r="CE211" s="42"/>
      <c r="CF211" s="42"/>
      <c r="CI211" s="374"/>
      <c r="CK211" s="374"/>
      <c r="CL211" s="279"/>
      <c r="CO211" s="365"/>
      <c r="CP211" s="34"/>
      <c r="CQ211" s="271"/>
      <c r="CR211" s="365"/>
      <c r="CS211" s="300"/>
      <c r="CT211" s="271"/>
      <c r="CU211" s="365"/>
      <c r="CV211" s="34"/>
      <c r="CW211" s="271"/>
      <c r="CX211" s="365"/>
      <c r="CY211" s="34"/>
      <c r="CZ211" s="271"/>
      <c r="DA211" s="365"/>
      <c r="DB211" s="34"/>
      <c r="DC211" s="271"/>
      <c r="DD211" s="365"/>
      <c r="DE211" s="34"/>
      <c r="DF211" s="271"/>
      <c r="DG211" s="365"/>
      <c r="DH211" s="34"/>
      <c r="DI211" s="271"/>
      <c r="DJ211" s="365"/>
      <c r="DK211" s="34"/>
      <c r="DL211" s="271"/>
      <c r="DN211" s="329"/>
    </row>
    <row r="212" spans="1:118" s="33" customFormat="1" ht="55.7" customHeight="1">
      <c r="A212" s="42" t="s">
        <v>203</v>
      </c>
      <c r="B212" s="206"/>
      <c r="C212" s="206"/>
      <c r="D212" s="206"/>
      <c r="E212" s="206"/>
      <c r="F212" s="206"/>
      <c r="G212" s="206"/>
      <c r="H212" s="206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  <c r="AJ212" s="80"/>
      <c r="AK212" s="80"/>
      <c r="AL212" s="80"/>
      <c r="AM212" s="80"/>
      <c r="AN212" s="80"/>
      <c r="AO212" s="80"/>
      <c r="AP212" s="80"/>
      <c r="AQ212" s="80"/>
      <c r="AR212" s="80"/>
      <c r="AS212" s="80"/>
      <c r="AT212" s="80"/>
      <c r="AU212" s="80"/>
      <c r="AV212" s="80"/>
      <c r="AW212" s="80"/>
      <c r="AX212" s="206"/>
      <c r="AY212" s="193"/>
      <c r="AZ212" s="206"/>
      <c r="BA212" s="581" t="s">
        <v>292</v>
      </c>
      <c r="BB212" s="581"/>
      <c r="BC212" s="581"/>
      <c r="BD212" s="581"/>
      <c r="BE212" s="581"/>
      <c r="BF212" s="581"/>
      <c r="BG212" s="581"/>
      <c r="BH212" s="581"/>
      <c r="BI212" s="581"/>
      <c r="BJ212" s="581"/>
      <c r="BK212" s="581"/>
      <c r="BL212" s="581"/>
      <c r="BM212" s="581"/>
      <c r="BN212" s="581"/>
      <c r="BO212" s="581"/>
      <c r="BP212" s="581"/>
      <c r="BQ212" s="581"/>
      <c r="BR212" s="581"/>
      <c r="BS212" s="581"/>
      <c r="BT212" s="581"/>
      <c r="BU212" s="47"/>
      <c r="BV212" s="47"/>
      <c r="BW212" s="51"/>
      <c r="BX212" s="51"/>
      <c r="BY212" s="51"/>
      <c r="BZ212" s="206"/>
      <c r="CA212" s="42"/>
      <c r="CB212" s="42"/>
      <c r="CC212" s="42"/>
      <c r="CD212" s="42"/>
      <c r="CE212" s="42"/>
      <c r="CF212" s="42"/>
      <c r="CI212" s="374"/>
      <c r="CK212" s="374"/>
      <c r="CL212" s="279"/>
      <c r="CO212" s="365"/>
      <c r="CP212" s="34"/>
      <c r="CQ212" s="271"/>
      <c r="CR212" s="365"/>
      <c r="CS212" s="300"/>
      <c r="CT212" s="271"/>
      <c r="CU212" s="365"/>
      <c r="CV212" s="34"/>
      <c r="CW212" s="271"/>
      <c r="CX212" s="365"/>
      <c r="CY212" s="34"/>
      <c r="CZ212" s="271"/>
      <c r="DA212" s="365"/>
      <c r="DB212" s="34"/>
      <c r="DC212" s="271"/>
      <c r="DD212" s="365"/>
      <c r="DE212" s="34"/>
      <c r="DF212" s="271"/>
      <c r="DG212" s="365"/>
      <c r="DH212" s="34"/>
      <c r="DI212" s="271"/>
      <c r="DJ212" s="365"/>
      <c r="DK212" s="34"/>
      <c r="DL212" s="271"/>
      <c r="DN212" s="329"/>
    </row>
    <row r="213" spans="1:118" s="33" customFormat="1" ht="55.7" customHeight="1">
      <c r="A213" s="42" t="s">
        <v>204</v>
      </c>
      <c r="B213" s="206"/>
      <c r="C213" s="206"/>
      <c r="D213" s="206"/>
      <c r="E213" s="206"/>
      <c r="F213" s="206"/>
      <c r="G213" s="206"/>
      <c r="H213" s="206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  <c r="AJ213" s="80"/>
      <c r="AK213" s="80"/>
      <c r="AL213" s="80"/>
      <c r="AM213" s="80"/>
      <c r="AN213" s="80"/>
      <c r="AO213" s="80"/>
      <c r="AP213" s="80"/>
      <c r="AQ213" s="80"/>
      <c r="AR213" s="80"/>
      <c r="AS213" s="80"/>
      <c r="AT213" s="80"/>
      <c r="AU213" s="80"/>
      <c r="AV213" s="80"/>
      <c r="AW213" s="80"/>
      <c r="AX213" s="206"/>
      <c r="AY213" s="193"/>
      <c r="AZ213" s="206"/>
      <c r="BA213" s="581"/>
      <c r="BB213" s="581"/>
      <c r="BC213" s="581"/>
      <c r="BD213" s="581"/>
      <c r="BE213" s="581"/>
      <c r="BF213" s="581"/>
      <c r="BG213" s="581"/>
      <c r="BH213" s="581"/>
      <c r="BI213" s="581"/>
      <c r="BJ213" s="581"/>
      <c r="BK213" s="581"/>
      <c r="BL213" s="581"/>
      <c r="BM213" s="581"/>
      <c r="BN213" s="581"/>
      <c r="BO213" s="581"/>
      <c r="BP213" s="581"/>
      <c r="BQ213" s="581"/>
      <c r="BR213" s="581"/>
      <c r="BS213" s="581"/>
      <c r="BT213" s="581"/>
      <c r="BU213" s="47"/>
      <c r="BV213" s="47"/>
      <c r="BW213" s="51"/>
      <c r="BX213" s="51"/>
      <c r="BY213" s="51"/>
      <c r="BZ213" s="206"/>
      <c r="CA213" s="42"/>
      <c r="CB213" s="42"/>
      <c r="CC213" s="42"/>
      <c r="CD213" s="42"/>
      <c r="CE213" s="42"/>
      <c r="CF213" s="42"/>
      <c r="CI213" s="374"/>
      <c r="CK213" s="374"/>
      <c r="CL213" s="279"/>
      <c r="CO213" s="365"/>
      <c r="CP213" s="34"/>
      <c r="CQ213" s="271"/>
      <c r="CR213" s="365"/>
      <c r="CS213" s="300"/>
      <c r="CT213" s="271"/>
      <c r="CU213" s="365"/>
      <c r="CV213" s="34"/>
      <c r="CW213" s="271"/>
      <c r="CX213" s="365"/>
      <c r="CY213" s="34"/>
      <c r="CZ213" s="271"/>
      <c r="DA213" s="365"/>
      <c r="DB213" s="34"/>
      <c r="DC213" s="271"/>
      <c r="DD213" s="365"/>
      <c r="DE213" s="34"/>
      <c r="DF213" s="271"/>
      <c r="DG213" s="365"/>
      <c r="DH213" s="34"/>
      <c r="DI213" s="271"/>
      <c r="DJ213" s="365"/>
      <c r="DK213" s="34"/>
      <c r="DL213" s="271"/>
      <c r="DN213" s="329"/>
    </row>
    <row r="214" spans="1:118" s="33" customFormat="1" ht="72" customHeight="1">
      <c r="A214" s="578" t="s">
        <v>205</v>
      </c>
      <c r="B214" s="578"/>
      <c r="C214" s="578"/>
      <c r="D214" s="578"/>
      <c r="E214" s="578"/>
      <c r="F214" s="578"/>
      <c r="G214" s="578"/>
      <c r="H214" s="578"/>
      <c r="I214" s="578"/>
      <c r="J214" s="578"/>
      <c r="K214" s="578"/>
      <c r="L214" s="578"/>
      <c r="M214" s="578"/>
      <c r="N214" s="578"/>
      <c r="O214" s="193"/>
      <c r="P214" s="193"/>
      <c r="Q214" s="193"/>
      <c r="R214" s="193"/>
      <c r="S214" s="206"/>
      <c r="T214" s="206"/>
      <c r="U214" s="206"/>
      <c r="V214" s="206"/>
      <c r="W214" s="206"/>
      <c r="X214" s="206"/>
      <c r="Y214" s="206"/>
      <c r="Z214" s="206"/>
      <c r="AA214" s="206"/>
      <c r="AB214" s="206"/>
      <c r="AC214" s="206"/>
      <c r="AD214" s="206"/>
      <c r="AE214" s="206"/>
      <c r="AF214" s="206"/>
      <c r="AG214" s="206"/>
      <c r="AH214" s="206"/>
      <c r="AI214" s="206"/>
      <c r="AJ214" s="206"/>
      <c r="AK214" s="206"/>
      <c r="AL214" s="114"/>
      <c r="AM214" s="114"/>
      <c r="AN214" s="206"/>
      <c r="AO214" s="206"/>
      <c r="AP214" s="206"/>
      <c r="AQ214" s="206"/>
      <c r="AR214" s="206"/>
      <c r="AS214" s="206"/>
      <c r="AT214" s="206"/>
      <c r="AU214" s="206"/>
      <c r="AV214" s="206"/>
      <c r="AW214" s="206"/>
      <c r="AX214" s="206"/>
      <c r="AY214" s="193"/>
      <c r="AZ214" s="206"/>
      <c r="BA214" s="581"/>
      <c r="BB214" s="581"/>
      <c r="BC214" s="581"/>
      <c r="BD214" s="581"/>
      <c r="BE214" s="581"/>
      <c r="BF214" s="581"/>
      <c r="BG214" s="581"/>
      <c r="BH214" s="581"/>
      <c r="BI214" s="581"/>
      <c r="BJ214" s="581"/>
      <c r="BK214" s="581"/>
      <c r="BL214" s="581"/>
      <c r="BM214" s="581"/>
      <c r="BN214" s="581"/>
      <c r="BO214" s="581"/>
      <c r="BP214" s="581"/>
      <c r="BQ214" s="581"/>
      <c r="BR214" s="581"/>
      <c r="BS214" s="581"/>
      <c r="BT214" s="581"/>
      <c r="BU214" s="47"/>
      <c r="BV214" s="47"/>
      <c r="BW214" s="51"/>
      <c r="BX214" s="51"/>
      <c r="BY214" s="51"/>
      <c r="BZ214" s="206"/>
      <c r="CA214" s="42"/>
      <c r="CB214" s="42"/>
      <c r="CC214" s="42"/>
      <c r="CD214" s="42"/>
      <c r="CE214" s="42"/>
      <c r="CF214" s="42"/>
      <c r="CI214" s="374"/>
      <c r="CK214" s="374"/>
      <c r="CL214" s="279"/>
      <c r="CO214" s="365"/>
      <c r="CP214" s="34"/>
      <c r="CQ214" s="271"/>
      <c r="CR214" s="365"/>
      <c r="CS214" s="300"/>
      <c r="CT214" s="271"/>
      <c r="CU214" s="365"/>
      <c r="CV214" s="34"/>
      <c r="CW214" s="271"/>
      <c r="CX214" s="365"/>
      <c r="CY214" s="34"/>
      <c r="CZ214" s="271"/>
      <c r="DA214" s="365"/>
      <c r="DB214" s="34"/>
      <c r="DC214" s="271"/>
      <c r="DD214" s="365"/>
      <c r="DE214" s="34"/>
      <c r="DF214" s="271"/>
      <c r="DG214" s="365"/>
      <c r="DH214" s="34"/>
      <c r="DI214" s="271"/>
      <c r="DJ214" s="365"/>
      <c r="DK214" s="34"/>
      <c r="DL214" s="271"/>
      <c r="DN214" s="329"/>
    </row>
    <row r="215" spans="1:118" s="33" customFormat="1" ht="60" customHeight="1">
      <c r="A215" s="198"/>
      <c r="B215" s="198"/>
      <c r="C215" s="198"/>
      <c r="D215" s="198"/>
      <c r="E215" s="198"/>
      <c r="F215" s="198"/>
      <c r="G215" s="206"/>
      <c r="H215" s="199"/>
      <c r="I215" s="199"/>
      <c r="J215" s="199"/>
      <c r="K215" s="199"/>
      <c r="L215" s="199"/>
      <c r="M215" s="199"/>
      <c r="N215" s="206"/>
      <c r="O215" s="206"/>
      <c r="P215" s="206"/>
      <c r="Q215" s="206"/>
      <c r="R215" s="206"/>
      <c r="S215" s="206"/>
      <c r="T215" s="206"/>
      <c r="U215" s="206"/>
      <c r="V215" s="206"/>
      <c r="W215" s="206"/>
      <c r="X215" s="206"/>
      <c r="Y215" s="206"/>
      <c r="Z215" s="206"/>
      <c r="AA215" s="206"/>
      <c r="AB215" s="206"/>
      <c r="AC215" s="206"/>
      <c r="AD215" s="206"/>
      <c r="AE215" s="206"/>
      <c r="AF215" s="206"/>
      <c r="AG215" s="206"/>
      <c r="AH215" s="206"/>
      <c r="AI215" s="206"/>
      <c r="AJ215" s="206"/>
      <c r="AK215" s="206"/>
      <c r="AL215" s="114"/>
      <c r="AM215" s="114"/>
      <c r="AN215" s="206"/>
      <c r="AO215" s="206"/>
      <c r="AP215" s="206"/>
      <c r="AQ215" s="206"/>
      <c r="AR215" s="206"/>
      <c r="AS215" s="206"/>
      <c r="AT215" s="206"/>
      <c r="AU215" s="206"/>
      <c r="AV215" s="206"/>
      <c r="AW215" s="206"/>
      <c r="AX215" s="206"/>
      <c r="AY215" s="193"/>
      <c r="AZ215" s="206"/>
      <c r="BA215" s="206"/>
      <c r="BB215" s="51"/>
      <c r="BC215" s="206"/>
      <c r="BD215" s="206"/>
      <c r="BE215" s="51"/>
      <c r="BF215" s="206"/>
      <c r="BG215" s="206"/>
      <c r="BH215" s="51"/>
      <c r="BI215" s="206"/>
      <c r="BJ215" s="206"/>
      <c r="BK215" s="51"/>
      <c r="BL215" s="206"/>
      <c r="BM215" s="206"/>
      <c r="BN215" s="51"/>
      <c r="BO215" s="206"/>
      <c r="BP215" s="206"/>
      <c r="BQ215" s="51"/>
      <c r="BR215" s="206"/>
      <c r="BS215" s="206"/>
      <c r="BT215" s="51"/>
      <c r="BU215" s="47"/>
      <c r="BV215" s="47"/>
      <c r="BW215" s="51"/>
      <c r="BX215" s="51"/>
      <c r="BY215" s="51"/>
      <c r="BZ215" s="206"/>
      <c r="CA215" s="42"/>
      <c r="CB215" s="42"/>
      <c r="CC215" s="42"/>
      <c r="CD215" s="42"/>
      <c r="CE215" s="42"/>
      <c r="CF215" s="42"/>
      <c r="CI215" s="374"/>
      <c r="CK215" s="374"/>
      <c r="CL215" s="279"/>
      <c r="CO215" s="365"/>
      <c r="CP215" s="34"/>
      <c r="CQ215" s="271"/>
      <c r="CR215" s="365"/>
      <c r="CS215" s="300"/>
      <c r="CT215" s="271"/>
      <c r="CU215" s="365"/>
      <c r="CV215" s="34"/>
      <c r="CW215" s="271"/>
      <c r="CX215" s="365"/>
      <c r="CY215" s="34"/>
      <c r="CZ215" s="271"/>
      <c r="DA215" s="365"/>
      <c r="DB215" s="34"/>
      <c r="DC215" s="271"/>
      <c r="DD215" s="365"/>
      <c r="DE215" s="34"/>
      <c r="DF215" s="271"/>
      <c r="DG215" s="365"/>
      <c r="DH215" s="34"/>
      <c r="DI215" s="271"/>
      <c r="DJ215" s="365"/>
      <c r="DK215" s="34"/>
      <c r="DL215" s="271"/>
      <c r="DN215" s="329"/>
    </row>
    <row r="216" spans="1:118" s="33" customFormat="1" ht="60" customHeight="1">
      <c r="A216" s="580"/>
      <c r="B216" s="580"/>
      <c r="C216" s="580"/>
      <c r="D216" s="580"/>
      <c r="E216" s="580"/>
      <c r="F216" s="580"/>
      <c r="G216" s="206"/>
      <c r="H216" s="479" t="s">
        <v>206</v>
      </c>
      <c r="I216" s="479"/>
      <c r="J216" s="479"/>
      <c r="K216" s="479"/>
      <c r="L216" s="479"/>
      <c r="M216" s="479"/>
      <c r="N216" s="479"/>
      <c r="O216" s="479"/>
      <c r="P216" s="479"/>
      <c r="Q216" s="479"/>
      <c r="R216" s="479"/>
      <c r="S216" s="479"/>
      <c r="T216" s="479"/>
      <c r="U216" s="206"/>
      <c r="V216" s="206"/>
      <c r="W216" s="206"/>
      <c r="X216" s="206"/>
      <c r="Y216" s="206"/>
      <c r="Z216" s="206"/>
      <c r="AA216" s="206"/>
      <c r="AB216" s="206"/>
      <c r="AC216" s="206"/>
      <c r="AD216" s="206"/>
      <c r="AE216" s="206"/>
      <c r="AF216" s="206"/>
      <c r="AG216" s="206"/>
      <c r="AH216" s="206"/>
      <c r="AI216" s="206"/>
      <c r="AJ216" s="206"/>
      <c r="AK216" s="206"/>
      <c r="AL216" s="114"/>
      <c r="AM216" s="114"/>
      <c r="AN216" s="206"/>
      <c r="AO216" s="206"/>
      <c r="AP216" s="206"/>
      <c r="AQ216" s="206"/>
      <c r="AR216" s="206"/>
      <c r="AS216" s="206"/>
      <c r="AT216" s="206"/>
      <c r="AU216" s="206"/>
      <c r="AV216" s="206"/>
      <c r="AW216" s="206"/>
      <c r="AX216" s="206"/>
      <c r="AY216" s="193"/>
      <c r="AZ216" s="206"/>
      <c r="BA216" s="115"/>
      <c r="BB216" s="115"/>
      <c r="BC216" s="115"/>
      <c r="BD216" s="115"/>
      <c r="BE216" s="115"/>
      <c r="BF216" s="479" t="s">
        <v>207</v>
      </c>
      <c r="BG216" s="479"/>
      <c r="BH216" s="479"/>
      <c r="BI216" s="479"/>
      <c r="BJ216" s="116"/>
      <c r="BK216" s="116"/>
      <c r="BL216" s="116"/>
      <c r="BM216" s="116"/>
      <c r="BN216" s="51"/>
      <c r="BO216" s="206"/>
      <c r="BP216" s="206"/>
      <c r="BQ216" s="51"/>
      <c r="BR216" s="206"/>
      <c r="BS216" s="206"/>
      <c r="BT216" s="51"/>
      <c r="BU216" s="206"/>
      <c r="BV216" s="206"/>
      <c r="BW216" s="51"/>
      <c r="BX216" s="51"/>
      <c r="BY216" s="51"/>
      <c r="BZ216" s="206"/>
      <c r="CA216" s="42"/>
      <c r="CB216" s="42"/>
      <c r="CC216" s="42"/>
      <c r="CD216" s="42"/>
      <c r="CE216" s="42"/>
      <c r="CF216" s="42"/>
      <c r="CI216" s="374"/>
      <c r="CK216" s="374"/>
      <c r="CL216" s="279"/>
      <c r="CO216" s="365"/>
      <c r="CP216" s="34"/>
      <c r="CQ216" s="271"/>
      <c r="CR216" s="365"/>
      <c r="CS216" s="300"/>
      <c r="CT216" s="271"/>
      <c r="CU216" s="365"/>
      <c r="CV216" s="34"/>
      <c r="CW216" s="271"/>
      <c r="CX216" s="365"/>
      <c r="CY216" s="34"/>
      <c r="CZ216" s="271"/>
      <c r="DA216" s="365"/>
      <c r="DB216" s="34"/>
      <c r="DC216" s="271"/>
      <c r="DD216" s="365"/>
      <c r="DE216" s="34"/>
      <c r="DF216" s="271"/>
      <c r="DG216" s="365"/>
      <c r="DH216" s="34"/>
      <c r="DI216" s="271"/>
      <c r="DJ216" s="365"/>
      <c r="DK216" s="34"/>
      <c r="DL216" s="271"/>
      <c r="DN216" s="329"/>
    </row>
    <row r="217" spans="1:118" s="224" customFormat="1" ht="88.5" customHeight="1">
      <c r="A217" s="52" t="s">
        <v>326</v>
      </c>
      <c r="B217" s="206"/>
      <c r="C217" s="206"/>
      <c r="D217" s="206"/>
      <c r="E217" s="206"/>
      <c r="F217" s="206"/>
      <c r="G217" s="206"/>
      <c r="H217" s="52"/>
      <c r="I217" s="206"/>
      <c r="J217" s="206"/>
      <c r="K217" s="206"/>
      <c r="L217" s="206"/>
      <c r="M217" s="206"/>
      <c r="N217" s="206"/>
      <c r="O217" s="206"/>
      <c r="P217" s="206"/>
      <c r="Q217" s="206"/>
      <c r="R217" s="206"/>
      <c r="S217" s="206"/>
      <c r="T217" s="206"/>
      <c r="U217" s="206"/>
      <c r="V217" s="206"/>
      <c r="W217" s="206"/>
      <c r="X217" s="206"/>
      <c r="Y217" s="206"/>
      <c r="Z217" s="206"/>
      <c r="AA217" s="206"/>
      <c r="AB217" s="206"/>
      <c r="AC217" s="206"/>
      <c r="AD217" s="206"/>
      <c r="AE217" s="206"/>
      <c r="AF217" s="206"/>
      <c r="AG217" s="206"/>
      <c r="AH217" s="206"/>
      <c r="AI217" s="206"/>
      <c r="AJ217" s="206"/>
      <c r="AK217" s="206"/>
      <c r="AL217" s="114"/>
      <c r="AM217" s="114"/>
      <c r="AN217" s="206"/>
      <c r="AO217" s="206"/>
      <c r="AP217" s="206"/>
      <c r="AQ217" s="206"/>
      <c r="AR217" s="206"/>
      <c r="AS217" s="206"/>
      <c r="AT217" s="206"/>
      <c r="AU217" s="206"/>
      <c r="AV217" s="206"/>
      <c r="AW217" s="206"/>
      <c r="AX217" s="206"/>
      <c r="AY217" s="193"/>
      <c r="AZ217" s="206"/>
      <c r="BA217" s="478" t="s">
        <v>327</v>
      </c>
      <c r="BB217" s="478"/>
      <c r="BC217" s="478"/>
      <c r="BD217" s="478"/>
      <c r="BE217" s="478"/>
      <c r="BF217" s="478"/>
      <c r="BG217" s="478"/>
      <c r="BH217" s="478"/>
      <c r="BI217" s="119"/>
      <c r="BJ217" s="119"/>
      <c r="BK217" s="118"/>
      <c r="BL217" s="119"/>
      <c r="BM217" s="119"/>
      <c r="BN217" s="51"/>
      <c r="BO217" s="206"/>
      <c r="BP217" s="206"/>
      <c r="BQ217" s="51"/>
      <c r="BR217" s="206"/>
      <c r="BS217" s="206"/>
      <c r="BT217" s="51"/>
      <c r="BU217" s="206"/>
      <c r="BV217" s="206"/>
      <c r="BW217" s="51"/>
      <c r="BX217" s="51"/>
      <c r="BY217" s="51"/>
      <c r="BZ217" s="206"/>
      <c r="CA217" s="42"/>
      <c r="CB217" s="42"/>
      <c r="CC217" s="42"/>
      <c r="CD217" s="42"/>
      <c r="CE217" s="42"/>
      <c r="CF217" s="42"/>
      <c r="CI217" s="381"/>
      <c r="CK217" s="381"/>
      <c r="CL217" s="391"/>
      <c r="CO217" s="366"/>
      <c r="CP217" s="225"/>
      <c r="CQ217" s="273"/>
      <c r="CR217" s="366"/>
      <c r="CS217" s="301"/>
      <c r="CT217" s="273"/>
      <c r="CU217" s="366"/>
      <c r="CV217" s="225"/>
      <c r="CW217" s="273"/>
      <c r="CX217" s="366"/>
      <c r="CY217" s="225"/>
      <c r="CZ217" s="273"/>
      <c r="DA217" s="366"/>
      <c r="DB217" s="225"/>
      <c r="DC217" s="273"/>
      <c r="DD217" s="366"/>
      <c r="DE217" s="225"/>
      <c r="DF217" s="273"/>
      <c r="DG217" s="366"/>
      <c r="DH217" s="225"/>
      <c r="DI217" s="273"/>
      <c r="DJ217" s="366"/>
      <c r="DK217" s="225"/>
      <c r="DL217" s="273"/>
      <c r="DN217" s="331"/>
    </row>
    <row r="218" spans="1:118" s="33" customFormat="1" ht="55.7" customHeight="1">
      <c r="A218" s="120"/>
      <c r="B218" s="120"/>
      <c r="C218" s="120"/>
      <c r="D218" s="120"/>
      <c r="E218" s="120"/>
      <c r="F218" s="120"/>
      <c r="G218" s="206"/>
      <c r="H218" s="206"/>
      <c r="I218" s="206"/>
      <c r="J218" s="206"/>
      <c r="K218" s="206"/>
      <c r="L218" s="206"/>
      <c r="M218" s="206"/>
      <c r="N218" s="206"/>
      <c r="O218" s="206"/>
      <c r="P218" s="206"/>
      <c r="Q218" s="206"/>
      <c r="R218" s="206"/>
      <c r="S218" s="206"/>
      <c r="T218" s="206"/>
      <c r="U218" s="206"/>
      <c r="V218" s="206"/>
      <c r="W218" s="206"/>
      <c r="X218" s="206"/>
      <c r="Y218" s="206"/>
      <c r="Z218" s="206"/>
      <c r="AA218" s="206"/>
      <c r="AB218" s="206"/>
      <c r="AC218" s="206"/>
      <c r="AD218" s="206"/>
      <c r="AE218" s="206"/>
      <c r="AF218" s="206"/>
      <c r="AG218" s="206"/>
      <c r="AH218" s="206"/>
      <c r="AI218" s="206"/>
      <c r="AJ218" s="206"/>
      <c r="AK218" s="206"/>
      <c r="AL218" s="114"/>
      <c r="AM218" s="114"/>
      <c r="AN218" s="206"/>
      <c r="AO218" s="206"/>
      <c r="AP218" s="206"/>
      <c r="AQ218" s="206"/>
      <c r="AR218" s="206"/>
      <c r="AS218" s="206"/>
      <c r="AT218" s="206"/>
      <c r="AU218" s="206"/>
      <c r="AV218" s="206"/>
      <c r="AW218" s="206"/>
      <c r="AX218" s="206"/>
      <c r="AY218" s="193"/>
      <c r="AZ218" s="206"/>
      <c r="BA218" s="120"/>
      <c r="BB218" s="121"/>
      <c r="BC218" s="227"/>
      <c r="BD218" s="227"/>
      <c r="BE218" s="121"/>
      <c r="BF218" s="227"/>
      <c r="BG218" s="230"/>
      <c r="BH218" s="51"/>
      <c r="BI218" s="230"/>
      <c r="BJ218" s="206"/>
      <c r="BK218" s="51"/>
      <c r="BL218" s="206"/>
      <c r="BM218" s="206"/>
      <c r="BN218" s="51"/>
      <c r="BO218" s="206"/>
      <c r="BP218" s="206"/>
      <c r="BQ218" s="51"/>
      <c r="BR218" s="206"/>
      <c r="BS218" s="206"/>
      <c r="BT218" s="51"/>
      <c r="BU218" s="206"/>
      <c r="BV218" s="206"/>
      <c r="BW218" s="51"/>
      <c r="BX218" s="51"/>
      <c r="BY218" s="51"/>
      <c r="BZ218" s="206"/>
      <c r="CA218" s="42"/>
      <c r="CB218" s="42"/>
      <c r="CC218" s="42"/>
      <c r="CD218" s="42"/>
      <c r="CE218" s="42"/>
      <c r="CF218" s="42"/>
      <c r="CI218" s="374"/>
      <c r="CK218" s="374"/>
      <c r="CL218" s="279"/>
      <c r="CO218" s="365"/>
      <c r="CP218" s="34"/>
      <c r="CQ218" s="271"/>
      <c r="CR218" s="365"/>
      <c r="CS218" s="300"/>
      <c r="CT218" s="271"/>
      <c r="CU218" s="365"/>
      <c r="CV218" s="34"/>
      <c r="CW218" s="271"/>
      <c r="CX218" s="365"/>
      <c r="CY218" s="34"/>
      <c r="CZ218" s="271"/>
      <c r="DA218" s="365"/>
      <c r="DB218" s="34"/>
      <c r="DC218" s="271"/>
      <c r="DD218" s="365"/>
      <c r="DE218" s="34"/>
      <c r="DF218" s="271"/>
      <c r="DG218" s="365"/>
      <c r="DH218" s="34"/>
      <c r="DI218" s="271"/>
      <c r="DJ218" s="365"/>
      <c r="DK218" s="34"/>
      <c r="DL218" s="271"/>
      <c r="DN218" s="329"/>
    </row>
    <row r="219" spans="1:118" s="33" customFormat="1" ht="55.5" customHeight="1">
      <c r="A219" s="42" t="s">
        <v>418</v>
      </c>
      <c r="B219" s="42"/>
      <c r="C219" s="42"/>
      <c r="D219" s="42"/>
      <c r="E219" s="42"/>
      <c r="F219" s="42"/>
      <c r="G219" s="42"/>
      <c r="H219" s="42"/>
      <c r="I219" s="42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  <c r="AJ219" s="80"/>
      <c r="AK219" s="80"/>
      <c r="AL219" s="80"/>
      <c r="AM219" s="80"/>
      <c r="AN219" s="80"/>
      <c r="AO219" s="80"/>
      <c r="AP219" s="80"/>
      <c r="AQ219" s="80"/>
      <c r="AR219" s="80"/>
      <c r="AS219" s="80"/>
      <c r="AT219" s="80"/>
      <c r="AU219" s="80"/>
      <c r="AV219" s="80"/>
      <c r="AW219" s="80"/>
      <c r="AX219" s="206"/>
      <c r="AY219" s="193"/>
      <c r="AZ219" s="206"/>
      <c r="BA219" s="207" t="s">
        <v>210</v>
      </c>
      <c r="BB219" s="207"/>
      <c r="BC219" s="228"/>
      <c r="BD219" s="228"/>
      <c r="BE219" s="228"/>
      <c r="BF219" s="228"/>
      <c r="BG219" s="228"/>
      <c r="BH219" s="228"/>
      <c r="BI219" s="228"/>
      <c r="BJ219" s="207"/>
      <c r="BK219" s="207"/>
      <c r="BL219" s="207"/>
      <c r="BM219" s="207"/>
      <c r="BN219" s="207"/>
      <c r="BO219" s="207"/>
      <c r="BP219" s="207"/>
      <c r="BQ219" s="207"/>
      <c r="BR219" s="207"/>
      <c r="BS219" s="207"/>
      <c r="BT219" s="207"/>
      <c r="BU219" s="206"/>
      <c r="BV219" s="206"/>
      <c r="BW219" s="51"/>
      <c r="BX219" s="51"/>
      <c r="BY219" s="51"/>
      <c r="BZ219" s="206"/>
      <c r="CA219" s="42"/>
      <c r="CB219" s="42"/>
      <c r="CC219" s="42"/>
      <c r="CD219" s="42"/>
      <c r="CE219" s="42"/>
      <c r="CF219" s="42"/>
      <c r="CI219" s="374"/>
      <c r="CK219" s="374"/>
      <c r="CL219" s="279"/>
      <c r="CO219" s="365"/>
      <c r="CP219" s="34"/>
      <c r="CQ219" s="271"/>
      <c r="CR219" s="365"/>
      <c r="CS219" s="300"/>
      <c r="CT219" s="271"/>
      <c r="CU219" s="365"/>
      <c r="CV219" s="34"/>
      <c r="CW219" s="271"/>
      <c r="CX219" s="365"/>
      <c r="CY219" s="34"/>
      <c r="CZ219" s="271"/>
      <c r="DA219" s="365"/>
      <c r="DB219" s="34"/>
      <c r="DC219" s="271"/>
      <c r="DD219" s="365"/>
      <c r="DE219" s="34"/>
      <c r="DF219" s="271"/>
      <c r="DG219" s="365"/>
      <c r="DH219" s="34"/>
      <c r="DI219" s="271"/>
      <c r="DJ219" s="365"/>
      <c r="DK219" s="34"/>
      <c r="DL219" s="271"/>
      <c r="DN219" s="329"/>
    </row>
    <row r="220" spans="1:118" s="33" customFormat="1" ht="55.7" customHeight="1">
      <c r="A220" s="581" t="s">
        <v>385</v>
      </c>
      <c r="B220" s="581"/>
      <c r="C220" s="581"/>
      <c r="D220" s="581"/>
      <c r="E220" s="581"/>
      <c r="F220" s="581"/>
      <c r="G220" s="581"/>
      <c r="H220" s="581"/>
      <c r="I220" s="581"/>
      <c r="J220" s="581"/>
      <c r="K220" s="581"/>
      <c r="L220" s="581"/>
      <c r="M220" s="581"/>
      <c r="N220" s="581"/>
      <c r="O220" s="581"/>
      <c r="P220" s="581"/>
      <c r="Q220" s="581"/>
      <c r="R220" s="581"/>
      <c r="S220" s="581"/>
      <c r="T220" s="206"/>
      <c r="U220" s="206"/>
      <c r="V220" s="206"/>
      <c r="W220" s="206"/>
      <c r="X220" s="206"/>
      <c r="Y220" s="206"/>
      <c r="Z220" s="206"/>
      <c r="AA220" s="206"/>
      <c r="AB220" s="206"/>
      <c r="AC220" s="206"/>
      <c r="AD220" s="206"/>
      <c r="AE220" s="206"/>
      <c r="AF220" s="206"/>
      <c r="AG220" s="206"/>
      <c r="AH220" s="206"/>
      <c r="AI220" s="206"/>
      <c r="AJ220" s="206"/>
      <c r="AK220" s="206"/>
      <c r="AL220" s="206"/>
      <c r="AM220" s="206"/>
      <c r="AN220" s="206"/>
      <c r="AO220" s="206"/>
      <c r="AP220" s="206"/>
      <c r="AQ220" s="206"/>
      <c r="AR220" s="47"/>
      <c r="AS220" s="47"/>
      <c r="AT220" s="47"/>
      <c r="AU220" s="47"/>
      <c r="AV220" s="47"/>
      <c r="AW220" s="47"/>
      <c r="AX220" s="206"/>
      <c r="AY220" s="193"/>
      <c r="AZ220" s="42"/>
      <c r="BA220" s="207"/>
      <c r="BB220" s="122"/>
      <c r="BC220" s="228" t="s">
        <v>210</v>
      </c>
      <c r="BD220" s="228"/>
      <c r="BE220" s="122"/>
      <c r="BF220" s="228"/>
      <c r="BG220" s="228"/>
      <c r="BH220" s="122"/>
      <c r="BI220" s="228"/>
      <c r="BJ220" s="207"/>
      <c r="BK220" s="122"/>
      <c r="BL220" s="207"/>
      <c r="BM220" s="207"/>
      <c r="BN220" s="122"/>
      <c r="BO220" s="207"/>
      <c r="BP220" s="207"/>
      <c r="BQ220" s="122"/>
      <c r="BR220" s="207"/>
      <c r="BS220" s="207"/>
      <c r="BT220" s="122"/>
      <c r="BU220" s="42"/>
      <c r="BV220" s="42"/>
      <c r="BW220" s="49"/>
      <c r="BX220" s="49"/>
      <c r="BY220" s="49"/>
      <c r="BZ220" s="50"/>
      <c r="CA220" s="42"/>
      <c r="CB220" s="42"/>
      <c r="CC220" s="42"/>
      <c r="CD220" s="42"/>
      <c r="CE220" s="42"/>
      <c r="CF220" s="42"/>
      <c r="CI220" s="374"/>
      <c r="CK220" s="374"/>
      <c r="CL220" s="279"/>
      <c r="CO220" s="365"/>
      <c r="CP220" s="34"/>
      <c r="CQ220" s="271"/>
      <c r="CR220" s="365"/>
      <c r="CS220" s="300"/>
      <c r="CT220" s="271"/>
      <c r="CU220" s="365"/>
      <c r="CV220" s="34"/>
      <c r="CW220" s="271"/>
      <c r="CX220" s="365"/>
      <c r="CY220" s="34"/>
      <c r="CZ220" s="271"/>
      <c r="DA220" s="365"/>
      <c r="DB220" s="34"/>
      <c r="DC220" s="271"/>
      <c r="DD220" s="365"/>
      <c r="DE220" s="34"/>
      <c r="DF220" s="271"/>
      <c r="DG220" s="365"/>
      <c r="DH220" s="34"/>
      <c r="DI220" s="271"/>
      <c r="DJ220" s="365"/>
      <c r="DK220" s="34"/>
      <c r="DL220" s="271"/>
      <c r="DN220" s="329"/>
    </row>
    <row r="221" spans="1:118" s="33" customFormat="1" ht="79.5" customHeight="1">
      <c r="A221" s="229"/>
      <c r="B221" s="229"/>
      <c r="C221" s="229"/>
      <c r="D221" s="229"/>
      <c r="E221" s="229"/>
      <c r="F221" s="229"/>
      <c r="G221" s="230"/>
      <c r="H221" s="479" t="s">
        <v>212</v>
      </c>
      <c r="I221" s="479"/>
      <c r="J221" s="479"/>
      <c r="K221" s="479"/>
      <c r="L221" s="479"/>
      <c r="M221" s="479"/>
      <c r="N221" s="479"/>
      <c r="O221" s="479"/>
      <c r="P221" s="479"/>
      <c r="Q221" s="479"/>
      <c r="R221" s="479"/>
      <c r="S221" s="231"/>
      <c r="T221" s="231"/>
      <c r="U221" s="231"/>
      <c r="V221" s="231"/>
      <c r="W221" s="231"/>
      <c r="X221" s="231"/>
      <c r="Y221" s="231"/>
      <c r="Z221" s="231"/>
      <c r="AA221" s="231"/>
      <c r="AB221" s="231"/>
      <c r="AC221" s="231"/>
      <c r="AD221" s="231"/>
      <c r="AE221" s="231"/>
      <c r="AF221" s="231"/>
      <c r="AG221" s="231"/>
      <c r="AH221" s="231"/>
      <c r="AI221" s="231"/>
      <c r="AJ221" s="231"/>
      <c r="AK221" s="231"/>
      <c r="AL221" s="231"/>
      <c r="AM221" s="231"/>
      <c r="AN221" s="80"/>
      <c r="AO221" s="80"/>
      <c r="AP221" s="80"/>
      <c r="AQ221" s="80"/>
      <c r="AR221" s="80"/>
      <c r="AS221" s="80"/>
      <c r="AT221" s="80"/>
      <c r="AU221" s="80"/>
      <c r="AV221" s="80"/>
      <c r="AW221" s="80"/>
      <c r="AX221" s="206"/>
      <c r="AY221" s="193"/>
      <c r="AZ221" s="206"/>
      <c r="BA221" s="115"/>
      <c r="BB221" s="115"/>
      <c r="BC221" s="115"/>
      <c r="BD221" s="115"/>
      <c r="BE221" s="115"/>
      <c r="BF221" s="479" t="s">
        <v>280</v>
      </c>
      <c r="BG221" s="479"/>
      <c r="BH221" s="479"/>
      <c r="BI221" s="479"/>
      <c r="BJ221" s="116"/>
      <c r="BK221" s="116"/>
      <c r="BL221" s="116"/>
      <c r="BM221" s="116"/>
      <c r="BN221" s="51"/>
      <c r="BO221" s="206"/>
      <c r="BP221" s="206"/>
      <c r="BQ221" s="51"/>
      <c r="BR221" s="206"/>
      <c r="BS221" s="206"/>
      <c r="BT221" s="51"/>
      <c r="BU221" s="206"/>
      <c r="BV221" s="206"/>
      <c r="BW221" s="51"/>
      <c r="BX221" s="51"/>
      <c r="BY221" s="51"/>
      <c r="BZ221" s="206"/>
      <c r="CA221" s="42"/>
      <c r="CB221" s="42"/>
      <c r="CC221" s="42"/>
      <c r="CD221" s="42"/>
      <c r="CE221" s="42"/>
      <c r="CF221" s="42"/>
      <c r="CI221" s="374"/>
      <c r="CK221" s="374"/>
      <c r="CL221" s="279"/>
      <c r="CO221" s="365"/>
      <c r="CP221" s="34"/>
      <c r="CQ221" s="271"/>
      <c r="CR221" s="365"/>
      <c r="CS221" s="300"/>
      <c r="CT221" s="271"/>
      <c r="CU221" s="365"/>
      <c r="CV221" s="34"/>
      <c r="CW221" s="271"/>
      <c r="CX221" s="365"/>
      <c r="CY221" s="34"/>
      <c r="CZ221" s="271"/>
      <c r="DA221" s="365"/>
      <c r="DB221" s="34"/>
      <c r="DC221" s="271"/>
      <c r="DD221" s="365"/>
      <c r="DE221" s="34"/>
      <c r="DF221" s="271"/>
      <c r="DG221" s="365"/>
      <c r="DH221" s="34"/>
      <c r="DI221" s="271"/>
      <c r="DJ221" s="365"/>
      <c r="DK221" s="34"/>
      <c r="DL221" s="271"/>
      <c r="DN221" s="329"/>
    </row>
    <row r="222" spans="1:118" s="33" customFormat="1" ht="71.25" customHeight="1">
      <c r="A222" s="52" t="s">
        <v>326</v>
      </c>
      <c r="B222" s="206"/>
      <c r="C222" s="206"/>
      <c r="D222" s="206"/>
      <c r="E222" s="206"/>
      <c r="F222" s="206"/>
      <c r="G222" s="206"/>
      <c r="H222" s="52"/>
      <c r="I222" s="206"/>
      <c r="J222" s="206"/>
      <c r="K222" s="206"/>
      <c r="L222" s="206"/>
      <c r="M222" s="206"/>
      <c r="N222" s="206"/>
      <c r="O222" s="206"/>
      <c r="P222" s="206"/>
      <c r="Q222" s="206"/>
      <c r="R222" s="206"/>
      <c r="S222" s="206"/>
      <c r="T222" s="206"/>
      <c r="U222" s="206"/>
      <c r="V222" s="206"/>
      <c r="W222" s="206"/>
      <c r="X222" s="206"/>
      <c r="Y222" s="206"/>
      <c r="Z222" s="206"/>
      <c r="AA222" s="206"/>
      <c r="AB222" s="206"/>
      <c r="AC222" s="206"/>
      <c r="AD222" s="206"/>
      <c r="AE222" s="206"/>
      <c r="AF222" s="206"/>
      <c r="AG222" s="206"/>
      <c r="AH222" s="206"/>
      <c r="AI222" s="206"/>
      <c r="AJ222" s="206"/>
      <c r="AK222" s="206"/>
      <c r="AL222" s="114"/>
      <c r="AM222" s="114"/>
      <c r="AN222" s="198"/>
      <c r="AO222" s="198"/>
      <c r="AP222" s="198"/>
      <c r="AQ222" s="198"/>
      <c r="AR222" s="198"/>
      <c r="AS222" s="198"/>
      <c r="AT222" s="198"/>
      <c r="AU222" s="198"/>
      <c r="AV222" s="198"/>
      <c r="AW222" s="198"/>
      <c r="AX222" s="206"/>
      <c r="AY222" s="193"/>
      <c r="AZ222" s="193"/>
      <c r="BA222" s="478" t="s">
        <v>327</v>
      </c>
      <c r="BB222" s="478"/>
      <c r="BC222" s="478"/>
      <c r="BD222" s="478"/>
      <c r="BE222" s="478"/>
      <c r="BF222" s="478"/>
      <c r="BG222" s="478"/>
      <c r="BH222" s="478"/>
      <c r="BI222" s="478"/>
      <c r="BJ222" s="478"/>
      <c r="BK222" s="478"/>
      <c r="BL222" s="478"/>
      <c r="BM222" s="478"/>
      <c r="BN222" s="51"/>
      <c r="BO222" s="206"/>
      <c r="BP222" s="206"/>
      <c r="BQ222" s="51"/>
      <c r="BR222" s="206"/>
      <c r="BS222" s="206"/>
      <c r="BT222" s="51"/>
      <c r="BU222" s="206"/>
      <c r="BV222" s="206"/>
      <c r="BW222" s="51"/>
      <c r="BX222" s="51"/>
      <c r="BY222" s="51"/>
      <c r="BZ222" s="206"/>
      <c r="CA222" s="42"/>
      <c r="CB222" s="42"/>
      <c r="CC222" s="42"/>
      <c r="CD222" s="42"/>
      <c r="CE222" s="42"/>
      <c r="CF222" s="42"/>
      <c r="CI222" s="374"/>
      <c r="CK222" s="374"/>
      <c r="CL222" s="279"/>
      <c r="CO222" s="365"/>
      <c r="CP222" s="34"/>
      <c r="CQ222" s="271"/>
      <c r="CR222" s="365"/>
      <c r="CS222" s="300"/>
      <c r="CT222" s="271"/>
      <c r="CU222" s="365"/>
      <c r="CV222" s="34"/>
      <c r="CW222" s="271"/>
      <c r="CX222" s="365"/>
      <c r="CY222" s="34"/>
      <c r="CZ222" s="271"/>
      <c r="DA222" s="365"/>
      <c r="DB222" s="34"/>
      <c r="DC222" s="271"/>
      <c r="DD222" s="365"/>
      <c r="DE222" s="34"/>
      <c r="DF222" s="271"/>
      <c r="DG222" s="365"/>
      <c r="DH222" s="34"/>
      <c r="DI222" s="271"/>
      <c r="DJ222" s="365"/>
      <c r="DK222" s="34"/>
      <c r="DL222" s="271"/>
      <c r="DN222" s="329"/>
    </row>
    <row r="223" spans="1:118" s="224" customFormat="1" ht="49.5" customHeight="1">
      <c r="AN223" s="206"/>
      <c r="AO223" s="206"/>
      <c r="AP223" s="206"/>
      <c r="AQ223" s="206"/>
      <c r="AR223" s="206"/>
      <c r="AS223" s="206"/>
      <c r="AT223" s="206"/>
      <c r="AU223" s="206"/>
      <c r="AV223" s="206"/>
      <c r="AW223" s="206"/>
      <c r="AX223" s="206"/>
      <c r="AY223" s="193"/>
      <c r="AZ223" s="206"/>
      <c r="BA223" s="478"/>
      <c r="BB223" s="478"/>
      <c r="BC223" s="478"/>
      <c r="BD223" s="478"/>
      <c r="BE223" s="478"/>
      <c r="BF223" s="478"/>
      <c r="BG223" s="206"/>
      <c r="BH223" s="118"/>
      <c r="BI223" s="119"/>
      <c r="BJ223" s="119"/>
      <c r="BK223" s="118"/>
      <c r="BL223" s="119"/>
      <c r="BM223" s="119"/>
      <c r="BN223" s="51"/>
      <c r="BO223" s="206"/>
      <c r="BP223" s="206"/>
      <c r="BQ223" s="51"/>
      <c r="BR223" s="206"/>
      <c r="BS223" s="206"/>
      <c r="BT223" s="51"/>
      <c r="BU223" s="206"/>
      <c r="BV223" s="206"/>
      <c r="BW223" s="51"/>
      <c r="BX223" s="51"/>
      <c r="BY223" s="51"/>
      <c r="BZ223" s="206"/>
      <c r="CA223" s="42"/>
      <c r="CB223" s="42"/>
      <c r="CC223" s="42"/>
      <c r="CD223" s="42"/>
      <c r="CE223" s="42"/>
      <c r="CF223" s="42"/>
      <c r="CI223" s="381"/>
      <c r="CK223" s="381"/>
      <c r="CL223" s="391"/>
      <c r="CO223" s="366"/>
      <c r="CP223" s="225"/>
      <c r="CQ223" s="273"/>
      <c r="CR223" s="366"/>
      <c r="CS223" s="301"/>
      <c r="CT223" s="273"/>
      <c r="CU223" s="366"/>
      <c r="CV223" s="225"/>
      <c r="CW223" s="273"/>
      <c r="CX223" s="366"/>
      <c r="CY223" s="225"/>
      <c r="CZ223" s="273"/>
      <c r="DA223" s="366"/>
      <c r="DB223" s="225"/>
      <c r="DC223" s="273"/>
      <c r="DD223" s="366"/>
      <c r="DE223" s="225"/>
      <c r="DF223" s="273"/>
      <c r="DG223" s="366"/>
      <c r="DH223" s="225"/>
      <c r="DI223" s="273"/>
      <c r="DJ223" s="366"/>
      <c r="DK223" s="225"/>
      <c r="DL223" s="273"/>
      <c r="DN223" s="331"/>
    </row>
    <row r="224" spans="1:118" s="33" customFormat="1" ht="55.5" customHeight="1">
      <c r="A224" s="581" t="s">
        <v>211</v>
      </c>
      <c r="B224" s="581"/>
      <c r="C224" s="581"/>
      <c r="D224" s="581"/>
      <c r="E224" s="581"/>
      <c r="F224" s="581"/>
      <c r="G224" s="581"/>
      <c r="H224" s="581"/>
      <c r="I224" s="581"/>
      <c r="J224" s="581"/>
      <c r="K224" s="581"/>
      <c r="L224" s="581"/>
      <c r="M224" s="581"/>
      <c r="N224" s="581"/>
      <c r="O224" s="581"/>
      <c r="P224" s="581"/>
      <c r="Q224" s="581"/>
      <c r="R224" s="581"/>
      <c r="S224" s="581"/>
      <c r="T224" s="581"/>
      <c r="U224" s="581"/>
      <c r="V224" s="581"/>
      <c r="W224" s="581"/>
      <c r="X224" s="581"/>
      <c r="Y224" s="581"/>
      <c r="Z224" s="581"/>
      <c r="AA224" s="581"/>
      <c r="AB224" s="581"/>
      <c r="AC224" s="581"/>
      <c r="AD224" s="581"/>
      <c r="AE224" s="581"/>
      <c r="AF224" s="581"/>
      <c r="AG224" s="581"/>
      <c r="AH224" s="581"/>
      <c r="AI224" s="581"/>
      <c r="AJ224" s="581"/>
      <c r="AK224" s="581"/>
      <c r="AL224" s="581"/>
      <c r="AM224" s="581"/>
      <c r="AN224" s="581"/>
      <c r="AO224" s="581"/>
      <c r="AP224" s="581"/>
      <c r="AQ224" s="581"/>
      <c r="AR224" s="47"/>
      <c r="AS224" s="47"/>
      <c r="AT224" s="47"/>
      <c r="AU224" s="47"/>
      <c r="AV224" s="47"/>
      <c r="AW224" s="47"/>
      <c r="AX224" s="206"/>
      <c r="AY224" s="193"/>
      <c r="AZ224" s="42"/>
      <c r="BA224" s="42"/>
      <c r="BB224" s="48"/>
      <c r="BC224" s="42"/>
      <c r="BD224" s="42"/>
      <c r="BE224" s="48"/>
      <c r="BF224" s="42"/>
      <c r="BG224" s="42"/>
      <c r="BH224" s="48"/>
      <c r="BI224" s="42"/>
      <c r="BJ224" s="42"/>
      <c r="BK224" s="48"/>
      <c r="BL224" s="42"/>
      <c r="BM224" s="42"/>
      <c r="BN224" s="48"/>
      <c r="BO224" s="42"/>
      <c r="BP224" s="42"/>
      <c r="BQ224" s="48"/>
      <c r="BR224" s="42"/>
      <c r="BS224" s="42"/>
      <c r="BT224" s="48"/>
      <c r="BU224" s="42"/>
      <c r="BV224" s="42"/>
      <c r="BW224" s="49"/>
      <c r="BX224" s="49"/>
      <c r="BY224" s="49"/>
      <c r="BZ224" s="50"/>
      <c r="CA224" s="42"/>
      <c r="CB224" s="42"/>
      <c r="CC224" s="42"/>
      <c r="CD224" s="42"/>
      <c r="CE224" s="42"/>
      <c r="CF224" s="42"/>
      <c r="CI224" s="374"/>
      <c r="CK224" s="374"/>
      <c r="CL224" s="279"/>
      <c r="CO224" s="365"/>
      <c r="CP224" s="34"/>
      <c r="CQ224" s="271"/>
      <c r="CR224" s="365"/>
      <c r="CS224" s="300"/>
      <c r="CT224" s="271"/>
      <c r="CU224" s="365"/>
      <c r="CV224" s="34"/>
      <c r="CW224" s="271"/>
      <c r="CX224" s="365"/>
      <c r="CY224" s="34"/>
      <c r="CZ224" s="271"/>
      <c r="DA224" s="365"/>
      <c r="DB224" s="34"/>
      <c r="DC224" s="271"/>
      <c r="DD224" s="365"/>
      <c r="DE224" s="34"/>
      <c r="DF224" s="271"/>
      <c r="DG224" s="365"/>
      <c r="DH224" s="34"/>
      <c r="DI224" s="271"/>
      <c r="DJ224" s="365"/>
      <c r="DK224" s="34"/>
      <c r="DL224" s="271"/>
      <c r="DN224" s="329"/>
    </row>
    <row r="225" spans="1:118" s="33" customFormat="1" ht="55.7" customHeight="1">
      <c r="A225" s="581" t="s">
        <v>208</v>
      </c>
      <c r="B225" s="581"/>
      <c r="C225" s="581"/>
      <c r="D225" s="581"/>
      <c r="E225" s="581"/>
      <c r="F225" s="581"/>
      <c r="G225" s="581"/>
      <c r="H225" s="581"/>
      <c r="I225" s="581"/>
      <c r="J225" s="581"/>
      <c r="K225" s="581"/>
      <c r="L225" s="581"/>
      <c r="M225" s="581"/>
      <c r="N225" s="581"/>
      <c r="O225" s="581"/>
      <c r="P225" s="581"/>
      <c r="Q225" s="581"/>
      <c r="R225" s="581"/>
      <c r="S225" s="581"/>
      <c r="T225" s="581"/>
      <c r="U225" s="581"/>
      <c r="V225" s="206"/>
      <c r="W225" s="206"/>
      <c r="X225" s="206"/>
      <c r="Y225" s="206"/>
      <c r="Z225" s="206"/>
      <c r="AA225" s="206"/>
      <c r="AB225" s="206"/>
      <c r="AC225" s="206"/>
      <c r="AD225" s="206"/>
      <c r="AE225" s="206"/>
      <c r="AF225" s="206"/>
      <c r="AG225" s="206"/>
      <c r="AH225" s="206"/>
      <c r="AI225" s="206"/>
      <c r="AJ225" s="206"/>
      <c r="AK225" s="206"/>
      <c r="AL225" s="206"/>
      <c r="AM225" s="206"/>
      <c r="AN225" s="206"/>
      <c r="AO225" s="206"/>
      <c r="AP225" s="206"/>
      <c r="AQ225" s="206"/>
      <c r="AR225" s="47"/>
      <c r="AS225" s="47"/>
      <c r="AT225" s="47"/>
      <c r="AU225" s="47"/>
      <c r="AV225" s="47"/>
      <c r="AW225" s="47"/>
      <c r="AX225" s="206"/>
      <c r="AY225" s="193"/>
      <c r="AZ225" s="42"/>
      <c r="BA225" s="42"/>
      <c r="BB225" s="48"/>
      <c r="BC225" s="42"/>
      <c r="BD225" s="42"/>
      <c r="BE225" s="48"/>
      <c r="BF225" s="42"/>
      <c r="BG225" s="42"/>
      <c r="BH225" s="48"/>
      <c r="BI225" s="42"/>
      <c r="BJ225" s="42"/>
      <c r="BK225" s="48"/>
      <c r="BL225" s="42"/>
      <c r="BM225" s="42"/>
      <c r="BN225" s="48"/>
      <c r="BO225" s="42"/>
      <c r="BP225" s="42"/>
      <c r="BQ225" s="48"/>
      <c r="BR225" s="42"/>
      <c r="BS225" s="42"/>
      <c r="BT225" s="48"/>
      <c r="BU225" s="42"/>
      <c r="BV225" s="42"/>
      <c r="BW225" s="49"/>
      <c r="BX225" s="49"/>
      <c r="BY225" s="49"/>
      <c r="BZ225" s="50"/>
      <c r="CA225" s="42"/>
      <c r="CB225" s="42"/>
      <c r="CC225" s="42"/>
      <c r="CD225" s="42"/>
      <c r="CE225" s="42"/>
      <c r="CF225" s="42"/>
      <c r="CI225" s="374"/>
      <c r="CK225" s="374"/>
      <c r="CL225" s="279"/>
      <c r="CO225" s="365"/>
      <c r="CP225" s="34"/>
      <c r="CQ225" s="271"/>
      <c r="CR225" s="365"/>
      <c r="CS225" s="300"/>
      <c r="CT225" s="271"/>
      <c r="CU225" s="365"/>
      <c r="CV225" s="34"/>
      <c r="CW225" s="271"/>
      <c r="CX225" s="365"/>
      <c r="CY225" s="34"/>
      <c r="CZ225" s="271"/>
      <c r="DA225" s="365"/>
      <c r="DB225" s="34"/>
      <c r="DC225" s="271"/>
      <c r="DD225" s="365"/>
      <c r="DE225" s="34"/>
      <c r="DF225" s="271"/>
      <c r="DG225" s="365"/>
      <c r="DH225" s="34"/>
      <c r="DI225" s="271"/>
      <c r="DJ225" s="365"/>
      <c r="DK225" s="34"/>
      <c r="DL225" s="271"/>
      <c r="DN225" s="329"/>
    </row>
    <row r="226" spans="1:118" s="33" customFormat="1" ht="55.7" customHeight="1">
      <c r="A226" s="578" t="s">
        <v>209</v>
      </c>
      <c r="B226" s="578"/>
      <c r="C226" s="578"/>
      <c r="D226" s="578"/>
      <c r="E226" s="578"/>
      <c r="F226" s="578"/>
      <c r="G226" s="578"/>
      <c r="H226" s="578"/>
      <c r="I226" s="578"/>
      <c r="J226" s="578"/>
      <c r="K226" s="578"/>
      <c r="L226" s="578"/>
      <c r="M226" s="578"/>
      <c r="N226" s="578"/>
      <c r="O226" s="578"/>
      <c r="P226" s="578"/>
      <c r="Q226" s="578"/>
      <c r="R226" s="578"/>
      <c r="S226" s="578"/>
      <c r="T226" s="578"/>
      <c r="U226" s="578"/>
      <c r="V226" s="578"/>
      <c r="W226" s="578"/>
      <c r="X226" s="578"/>
      <c r="Y226" s="578"/>
      <c r="Z226" s="578"/>
      <c r="AA226" s="578"/>
      <c r="AB226" s="578"/>
      <c r="AC226" s="578"/>
      <c r="AD226" s="578"/>
      <c r="AE226" s="578"/>
      <c r="AF226" s="578"/>
      <c r="AG226" s="578"/>
      <c r="AH226" s="578"/>
      <c r="AI226" s="578"/>
      <c r="AJ226" s="578"/>
      <c r="AK226" s="578"/>
      <c r="AL226" s="578"/>
      <c r="AM226" s="578"/>
      <c r="AN226" s="578"/>
      <c r="AO226" s="578"/>
      <c r="AP226" s="578"/>
      <c r="AQ226" s="578"/>
      <c r="AR226" s="578"/>
      <c r="AS226" s="578"/>
      <c r="AT226" s="578"/>
      <c r="AU226" s="578"/>
      <c r="AV226" s="578"/>
      <c r="AW226" s="578"/>
      <c r="AX226" s="206"/>
      <c r="AY226" s="193"/>
      <c r="AZ226" s="206"/>
      <c r="BA226" s="579"/>
      <c r="BB226" s="579"/>
      <c r="BC226" s="579"/>
      <c r="BD226" s="579"/>
      <c r="BE226" s="579"/>
      <c r="BF226" s="579"/>
      <c r="BG226" s="579"/>
      <c r="BH226" s="579"/>
      <c r="BI226" s="579"/>
      <c r="BJ226" s="579"/>
      <c r="BK226" s="579"/>
      <c r="BL226" s="579"/>
      <c r="BM226" s="579"/>
      <c r="BN226" s="579"/>
      <c r="BO226" s="579"/>
      <c r="BP226" s="579"/>
      <c r="BQ226" s="579"/>
      <c r="BR226" s="579"/>
      <c r="BS226" s="579"/>
      <c r="BT226" s="579"/>
      <c r="BU226" s="206"/>
      <c r="BV226" s="206"/>
      <c r="BW226" s="51"/>
      <c r="BX226" s="51"/>
      <c r="BY226" s="51"/>
      <c r="BZ226" s="206"/>
      <c r="CA226" s="42"/>
      <c r="CB226" s="42"/>
      <c r="CC226" s="42"/>
      <c r="CD226" s="42"/>
      <c r="CE226" s="42"/>
      <c r="CF226" s="42"/>
      <c r="CI226" s="374"/>
      <c r="CK226" s="374"/>
      <c r="CL226" s="279"/>
      <c r="CO226" s="365"/>
      <c r="CP226" s="34"/>
      <c r="CQ226" s="271"/>
      <c r="CR226" s="365"/>
      <c r="CS226" s="300"/>
      <c r="CT226" s="271"/>
      <c r="CU226" s="365"/>
      <c r="CV226" s="34"/>
      <c r="CW226" s="271"/>
      <c r="CX226" s="365"/>
      <c r="CY226" s="34"/>
      <c r="CZ226" s="271"/>
      <c r="DA226" s="365"/>
      <c r="DB226" s="34"/>
      <c r="DC226" s="271"/>
      <c r="DD226" s="365"/>
      <c r="DE226" s="34"/>
      <c r="DF226" s="271"/>
      <c r="DG226" s="365"/>
      <c r="DH226" s="34"/>
      <c r="DI226" s="271"/>
      <c r="DJ226" s="365"/>
      <c r="DK226" s="34"/>
      <c r="DL226" s="271"/>
      <c r="DN226" s="329"/>
    </row>
    <row r="227" spans="1:118" s="33" customFormat="1" ht="55.7" customHeight="1">
      <c r="A227" s="424"/>
      <c r="B227" s="424"/>
      <c r="C227" s="424"/>
      <c r="D227" s="424"/>
      <c r="E227" s="424"/>
      <c r="F227" s="424"/>
      <c r="G227" s="424"/>
      <c r="H227" s="424"/>
      <c r="I227" s="424"/>
      <c r="J227" s="424"/>
      <c r="K227" s="424"/>
      <c r="L227" s="424"/>
      <c r="M227" s="424"/>
      <c r="N227" s="424"/>
      <c r="O227" s="424"/>
      <c r="P227" s="424"/>
      <c r="Q227" s="424"/>
      <c r="R227" s="424"/>
      <c r="S227" s="424"/>
      <c r="T227" s="424"/>
      <c r="U227" s="424"/>
      <c r="V227" s="424"/>
      <c r="W227" s="424"/>
      <c r="X227" s="424"/>
      <c r="Y227" s="424"/>
      <c r="Z227" s="424"/>
      <c r="AA227" s="424"/>
      <c r="AB227" s="424"/>
      <c r="AC227" s="424"/>
      <c r="AD227" s="424"/>
      <c r="AE227" s="424"/>
      <c r="AF227" s="424"/>
      <c r="AG227" s="424"/>
      <c r="AH227" s="424"/>
      <c r="AI227" s="424"/>
      <c r="AJ227" s="424"/>
      <c r="AK227" s="424"/>
      <c r="AL227" s="424"/>
      <c r="AM227" s="424"/>
      <c r="AN227" s="424"/>
      <c r="AO227" s="424"/>
      <c r="AP227" s="424"/>
      <c r="AQ227" s="424"/>
      <c r="AR227" s="424"/>
      <c r="AS227" s="424"/>
      <c r="AT227" s="424"/>
      <c r="AU227" s="424"/>
      <c r="AV227" s="424"/>
      <c r="AW227" s="424"/>
      <c r="AX227" s="423"/>
      <c r="AY227" s="424"/>
      <c r="AZ227" s="423"/>
      <c r="BA227" s="425"/>
      <c r="BB227" s="425"/>
      <c r="BC227" s="425"/>
      <c r="BD227" s="425"/>
      <c r="BE227" s="425"/>
      <c r="BF227" s="425"/>
      <c r="BG227" s="425"/>
      <c r="BH227" s="425"/>
      <c r="BI227" s="425"/>
      <c r="BJ227" s="425"/>
      <c r="BK227" s="425"/>
      <c r="BL227" s="425"/>
      <c r="BM227" s="425"/>
      <c r="BN227" s="425"/>
      <c r="BO227" s="425"/>
      <c r="BP227" s="425"/>
      <c r="BQ227" s="425"/>
      <c r="BR227" s="425"/>
      <c r="BS227" s="425"/>
      <c r="BT227" s="425"/>
      <c r="BU227" s="423"/>
      <c r="BV227" s="423"/>
      <c r="BW227" s="51"/>
      <c r="BX227" s="51"/>
      <c r="BY227" s="51"/>
      <c r="BZ227" s="423"/>
      <c r="CA227" s="42"/>
      <c r="CB227" s="42"/>
      <c r="CC227" s="42"/>
      <c r="CD227" s="42"/>
      <c r="CE227" s="42"/>
      <c r="CF227" s="42"/>
      <c r="CI227" s="374"/>
      <c r="CK227" s="374"/>
      <c r="CL227" s="279"/>
      <c r="CO227" s="365"/>
      <c r="CP227" s="34"/>
      <c r="CQ227" s="271"/>
      <c r="CR227" s="365"/>
      <c r="CS227" s="300"/>
      <c r="CT227" s="271"/>
      <c r="CU227" s="365"/>
      <c r="CV227" s="34"/>
      <c r="CW227" s="271"/>
      <c r="CX227" s="365"/>
      <c r="CY227" s="34"/>
      <c r="CZ227" s="271"/>
      <c r="DA227" s="365"/>
      <c r="DB227" s="34"/>
      <c r="DC227" s="271"/>
      <c r="DD227" s="365"/>
      <c r="DE227" s="34"/>
      <c r="DF227" s="271"/>
      <c r="DG227" s="365"/>
      <c r="DH227" s="34"/>
      <c r="DI227" s="271"/>
      <c r="DJ227" s="365"/>
      <c r="DK227" s="34"/>
      <c r="DL227" s="271"/>
      <c r="DN227" s="329"/>
    </row>
    <row r="228" spans="1:118" s="33" customFormat="1" ht="55.7" customHeight="1">
      <c r="A228" s="424"/>
      <c r="B228" s="424"/>
      <c r="C228" s="424"/>
      <c r="D228" s="424"/>
      <c r="E228" s="424"/>
      <c r="F228" s="424"/>
      <c r="G228" s="424"/>
      <c r="H228" s="424"/>
      <c r="I228" s="424"/>
      <c r="J228" s="424"/>
      <c r="K228" s="424"/>
      <c r="L228" s="424"/>
      <c r="M228" s="424"/>
      <c r="N228" s="424"/>
      <c r="O228" s="424"/>
      <c r="P228" s="424"/>
      <c r="Q228" s="424"/>
      <c r="R228" s="424"/>
      <c r="S228" s="424"/>
      <c r="T228" s="424"/>
      <c r="U228" s="424"/>
      <c r="V228" s="424"/>
      <c r="W228" s="424"/>
      <c r="X228" s="424"/>
      <c r="Y228" s="424"/>
      <c r="Z228" s="424"/>
      <c r="AA228" s="424"/>
      <c r="AB228" s="424"/>
      <c r="AC228" s="424"/>
      <c r="AD228" s="424"/>
      <c r="AE228" s="424"/>
      <c r="AF228" s="424"/>
      <c r="AG228" s="424"/>
      <c r="AH228" s="424"/>
      <c r="AI228" s="424"/>
      <c r="AJ228" s="424"/>
      <c r="AK228" s="424"/>
      <c r="AL228" s="424"/>
      <c r="AM228" s="424"/>
      <c r="AN228" s="424"/>
      <c r="AO228" s="424"/>
      <c r="AP228" s="424"/>
      <c r="AQ228" s="424"/>
      <c r="AR228" s="424"/>
      <c r="AS228" s="424"/>
      <c r="AT228" s="424"/>
      <c r="AU228" s="424"/>
      <c r="AV228" s="424"/>
      <c r="AW228" s="424"/>
      <c r="AX228" s="423"/>
      <c r="AY228" s="424"/>
      <c r="AZ228" s="423"/>
      <c r="BA228" s="425"/>
      <c r="BB228" s="425"/>
      <c r="BC228" s="425"/>
      <c r="BD228" s="425"/>
      <c r="BE228" s="425"/>
      <c r="BF228" s="425"/>
      <c r="BG228" s="425"/>
      <c r="BH228" s="425"/>
      <c r="BI228" s="425"/>
      <c r="BJ228" s="425"/>
      <c r="BK228" s="425"/>
      <c r="BL228" s="425"/>
      <c r="BM228" s="425"/>
      <c r="BN228" s="425"/>
      <c r="BO228" s="425"/>
      <c r="BP228" s="425"/>
      <c r="BQ228" s="425"/>
      <c r="BR228" s="425"/>
      <c r="BS228" s="425"/>
      <c r="BT228" s="425"/>
      <c r="BU228" s="423"/>
      <c r="BV228" s="423"/>
      <c r="BW228" s="51"/>
      <c r="BX228" s="51"/>
      <c r="BY228" s="51"/>
      <c r="BZ228" s="423"/>
      <c r="CA228" s="42"/>
      <c r="CB228" s="42"/>
      <c r="CC228" s="42"/>
      <c r="CD228" s="42"/>
      <c r="CE228" s="42"/>
      <c r="CF228" s="42"/>
      <c r="CI228" s="374"/>
      <c r="CK228" s="374"/>
      <c r="CL228" s="279"/>
      <c r="CO228" s="365"/>
      <c r="CP228" s="34"/>
      <c r="CQ228" s="271"/>
      <c r="CR228" s="365"/>
      <c r="CS228" s="300"/>
      <c r="CT228" s="271"/>
      <c r="CU228" s="365"/>
      <c r="CV228" s="34"/>
      <c r="CW228" s="271"/>
      <c r="CX228" s="365"/>
      <c r="CY228" s="34"/>
      <c r="CZ228" s="271"/>
      <c r="DA228" s="365"/>
      <c r="DB228" s="34"/>
      <c r="DC228" s="271"/>
      <c r="DD228" s="365"/>
      <c r="DE228" s="34"/>
      <c r="DF228" s="271"/>
      <c r="DG228" s="365"/>
      <c r="DH228" s="34"/>
      <c r="DI228" s="271"/>
      <c r="DJ228" s="365"/>
      <c r="DK228" s="34"/>
      <c r="DL228" s="271"/>
      <c r="DN228" s="329"/>
    </row>
    <row r="229" spans="1:118" s="33" customFormat="1" ht="87" customHeight="1">
      <c r="A229" s="97" t="s">
        <v>293</v>
      </c>
      <c r="B229" s="97"/>
      <c r="C229" s="97"/>
      <c r="D229" s="97"/>
      <c r="E229" s="79"/>
      <c r="F229" s="79"/>
      <c r="G229" s="79"/>
      <c r="H229" s="79"/>
      <c r="I229" s="79"/>
      <c r="J229" s="97" t="s">
        <v>294</v>
      </c>
      <c r="K229" s="97"/>
      <c r="L229" s="79"/>
      <c r="M229" s="79"/>
      <c r="N229" s="79"/>
      <c r="O229" s="79"/>
      <c r="P229" s="79"/>
      <c r="Q229" s="79"/>
      <c r="R229" s="79"/>
      <c r="S229" s="97" t="s">
        <v>328</v>
      </c>
      <c r="U229" s="97"/>
      <c r="V229" s="97"/>
      <c r="W229" s="97"/>
      <c r="X229" s="97"/>
      <c r="Y229" s="97"/>
      <c r="Z229" s="97"/>
      <c r="AA229" s="97"/>
      <c r="AB229" s="97"/>
      <c r="AC229" s="97"/>
      <c r="AD229" s="97"/>
      <c r="AE229" s="97"/>
      <c r="AF229" s="97"/>
      <c r="AG229" s="97"/>
      <c r="AH229" s="97"/>
      <c r="AI229" s="97"/>
      <c r="AJ229" s="97"/>
      <c r="AK229" s="97"/>
      <c r="AL229" s="97"/>
      <c r="AM229" s="97"/>
      <c r="AN229" s="97"/>
      <c r="AO229" s="97"/>
      <c r="AP229" s="97"/>
      <c r="AQ229" s="97"/>
      <c r="AR229" s="97"/>
      <c r="AS229" s="97"/>
      <c r="AT229" s="97"/>
      <c r="AU229" s="97"/>
      <c r="AV229" s="97"/>
      <c r="AW229" s="52"/>
      <c r="AX229" s="198"/>
      <c r="AY229" s="193"/>
      <c r="AZ229" s="42"/>
      <c r="BA229" s="42"/>
      <c r="BB229" s="48"/>
      <c r="BC229" s="42"/>
      <c r="BD229" s="42"/>
      <c r="BE229" s="48"/>
      <c r="BF229" s="42"/>
      <c r="BG229" s="42"/>
      <c r="BH229" s="48"/>
      <c r="BI229" s="42"/>
      <c r="BJ229" s="42"/>
      <c r="BK229" s="48"/>
      <c r="BL229" s="42"/>
      <c r="BM229" s="42"/>
      <c r="BN229" s="48"/>
      <c r="BO229" s="42"/>
      <c r="BP229" s="42"/>
      <c r="BQ229" s="48"/>
      <c r="BR229" s="42"/>
      <c r="BS229" s="42"/>
      <c r="BT229" s="48"/>
      <c r="BU229" s="42"/>
      <c r="BV229" s="42"/>
      <c r="BW229" s="49"/>
      <c r="BX229" s="49"/>
      <c r="BY229" s="49"/>
      <c r="BZ229" s="50"/>
      <c r="CA229" s="42"/>
      <c r="CB229" s="42"/>
      <c r="CC229" s="42"/>
      <c r="CD229" s="42"/>
      <c r="CE229" s="42"/>
      <c r="CF229" s="42"/>
      <c r="CI229" s="374"/>
      <c r="CK229" s="374"/>
      <c r="CL229" s="279"/>
      <c r="CO229" s="365"/>
      <c r="CP229" s="34"/>
      <c r="CQ229" s="271"/>
      <c r="CR229" s="365"/>
      <c r="CS229" s="300"/>
      <c r="CT229" s="271"/>
      <c r="CU229" s="365"/>
      <c r="CV229" s="34"/>
      <c r="CW229" s="271"/>
      <c r="CX229" s="365"/>
      <c r="CY229" s="34"/>
      <c r="CZ229" s="271"/>
      <c r="DA229" s="365"/>
      <c r="DB229" s="34"/>
      <c r="DC229" s="271"/>
      <c r="DD229" s="365"/>
      <c r="DE229" s="34"/>
      <c r="DF229" s="271"/>
      <c r="DG229" s="365"/>
      <c r="DH229" s="34"/>
      <c r="DI229" s="271"/>
      <c r="DJ229" s="365"/>
      <c r="DK229" s="34"/>
      <c r="DL229" s="271"/>
      <c r="DN229" s="329"/>
    </row>
    <row r="230" spans="1:118" s="224" customFormat="1" ht="55.7" customHeight="1">
      <c r="A230" s="576"/>
      <c r="B230" s="576"/>
      <c r="C230" s="576"/>
      <c r="D230" s="576"/>
      <c r="E230" s="576"/>
      <c r="F230" s="576"/>
      <c r="G230" s="207"/>
      <c r="H230" s="207"/>
      <c r="I230" s="207"/>
      <c r="J230" s="198"/>
      <c r="K230" s="198"/>
      <c r="L230" s="198"/>
      <c r="M230" s="198"/>
      <c r="N230" s="198"/>
      <c r="O230" s="198"/>
      <c r="P230" s="198"/>
      <c r="Q230" s="198"/>
      <c r="R230" s="198"/>
      <c r="S230" s="198"/>
      <c r="T230" s="198"/>
      <c r="U230" s="198"/>
      <c r="V230" s="198"/>
      <c r="W230" s="198"/>
      <c r="X230" s="198"/>
      <c r="Y230" s="198"/>
      <c r="Z230" s="198"/>
      <c r="AA230" s="198"/>
      <c r="AB230" s="198"/>
      <c r="AC230" s="198"/>
      <c r="AD230" s="198"/>
      <c r="AE230" s="198"/>
      <c r="AF230" s="198"/>
      <c r="AG230" s="198"/>
      <c r="AH230" s="198"/>
      <c r="AI230" s="198"/>
      <c r="AJ230" s="198"/>
      <c r="AK230" s="198"/>
      <c r="AL230" s="198"/>
      <c r="AM230" s="198"/>
      <c r="AN230" s="198"/>
      <c r="AO230" s="198"/>
      <c r="AP230" s="198"/>
      <c r="AQ230" s="198"/>
      <c r="AR230" s="198"/>
      <c r="AS230" s="198"/>
      <c r="AT230" s="198"/>
      <c r="AU230" s="198"/>
      <c r="AV230" s="198"/>
      <c r="AW230" s="198"/>
      <c r="AX230" s="206"/>
      <c r="AY230" s="193"/>
      <c r="AZ230" s="206"/>
      <c r="BA230" s="206"/>
      <c r="BB230" s="206"/>
      <c r="BC230" s="206"/>
      <c r="BD230" s="576"/>
      <c r="BE230" s="576"/>
      <c r="BF230" s="576"/>
      <c r="BG230" s="576"/>
      <c r="BH230" s="576"/>
      <c r="BI230" s="576"/>
      <c r="BJ230" s="206"/>
      <c r="BK230" s="51"/>
      <c r="BL230" s="206"/>
      <c r="BM230" s="206"/>
      <c r="BN230" s="51"/>
      <c r="BO230" s="206"/>
      <c r="BP230" s="206"/>
      <c r="BQ230" s="51"/>
      <c r="BR230" s="206"/>
      <c r="BS230" s="206"/>
      <c r="BT230" s="51"/>
      <c r="BU230" s="42"/>
      <c r="BV230" s="42"/>
      <c r="BW230" s="48"/>
      <c r="BX230" s="42"/>
      <c r="BY230" s="42"/>
      <c r="BZ230" s="49"/>
      <c r="CA230" s="49"/>
      <c r="CB230" s="49"/>
      <c r="CC230" s="50"/>
      <c r="CD230" s="42"/>
      <c r="CE230" s="42"/>
      <c r="CF230" s="42"/>
      <c r="CI230" s="381"/>
      <c r="CK230" s="381"/>
      <c r="CL230" s="381"/>
      <c r="CO230" s="366"/>
      <c r="CP230" s="225"/>
      <c r="CQ230" s="273"/>
      <c r="CR230" s="366"/>
      <c r="CS230" s="301"/>
      <c r="CT230" s="273"/>
      <c r="CU230" s="366"/>
      <c r="CV230" s="225"/>
      <c r="CW230" s="273"/>
      <c r="CX230" s="366"/>
      <c r="CY230" s="225"/>
      <c r="CZ230" s="273"/>
      <c r="DA230" s="366"/>
      <c r="DB230" s="225"/>
      <c r="DC230" s="273"/>
      <c r="DD230" s="366"/>
      <c r="DE230" s="225"/>
      <c r="DF230" s="273"/>
      <c r="DG230" s="366"/>
      <c r="DH230" s="225"/>
      <c r="DI230" s="273"/>
      <c r="DJ230" s="366"/>
      <c r="DK230" s="225"/>
      <c r="DL230" s="273"/>
      <c r="DN230" s="331"/>
    </row>
    <row r="231" spans="1:118" s="33" customFormat="1" ht="55.7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226"/>
      <c r="AM231" s="226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193"/>
      <c r="AZ231" s="206"/>
      <c r="BA231" s="206"/>
      <c r="BB231" s="206"/>
      <c r="BC231" s="206"/>
      <c r="BD231" s="206"/>
      <c r="BE231" s="51"/>
      <c r="BF231" s="206"/>
      <c r="BG231" s="206"/>
      <c r="BH231" s="51"/>
      <c r="BI231" s="206"/>
      <c r="BJ231" s="206"/>
      <c r="BK231" s="51"/>
      <c r="BL231" s="206"/>
      <c r="BM231" s="206"/>
      <c r="BN231" s="51"/>
      <c r="BO231" s="206"/>
      <c r="BP231" s="206"/>
      <c r="BQ231" s="51"/>
      <c r="BR231" s="206"/>
      <c r="BS231" s="206"/>
      <c r="BT231" s="51"/>
      <c r="BU231" s="42"/>
      <c r="BV231" s="42"/>
      <c r="BW231" s="48"/>
      <c r="BX231" s="42"/>
      <c r="BY231" s="42"/>
      <c r="BZ231" s="49"/>
      <c r="CA231" s="49"/>
      <c r="CB231" s="49"/>
      <c r="CC231" s="50"/>
      <c r="CD231" s="42"/>
      <c r="CE231" s="42"/>
      <c r="CF231" s="42"/>
      <c r="CI231" s="374"/>
      <c r="CK231" s="374"/>
      <c r="CL231" s="374"/>
      <c r="CO231" s="365"/>
      <c r="CP231" s="34"/>
      <c r="CQ231" s="271"/>
      <c r="CR231" s="365"/>
      <c r="CS231" s="300"/>
      <c r="CT231" s="271"/>
      <c r="CU231" s="365"/>
      <c r="CV231" s="34"/>
      <c r="CW231" s="271"/>
      <c r="CX231" s="365"/>
      <c r="CY231" s="34"/>
      <c r="CZ231" s="271"/>
      <c r="DA231" s="365"/>
      <c r="DB231" s="34"/>
      <c r="DC231" s="271"/>
      <c r="DD231" s="365"/>
      <c r="DE231" s="34"/>
      <c r="DF231" s="271"/>
      <c r="DG231" s="365"/>
      <c r="DH231" s="34"/>
      <c r="DI231" s="271"/>
      <c r="DJ231" s="365"/>
      <c r="DK231" s="34"/>
      <c r="DL231" s="271"/>
      <c r="DN231" s="329"/>
    </row>
    <row r="232" spans="1:118" s="33" customFormat="1" ht="55.7" customHeight="1">
      <c r="A232" s="581"/>
      <c r="B232" s="581"/>
      <c r="C232" s="581"/>
      <c r="D232" s="581"/>
      <c r="E232" s="581"/>
      <c r="F232" s="581"/>
      <c r="G232" s="581"/>
      <c r="H232" s="581"/>
      <c r="I232" s="581"/>
      <c r="J232" s="581"/>
      <c r="K232" s="581"/>
      <c r="L232" s="581"/>
      <c r="M232" s="581"/>
      <c r="N232" s="581"/>
      <c r="O232" s="581"/>
      <c r="P232" s="581"/>
      <c r="Q232" s="581"/>
      <c r="R232" s="581"/>
      <c r="S232" s="581"/>
      <c r="T232" s="581"/>
      <c r="U232" s="581"/>
      <c r="V232" s="581"/>
      <c r="W232" s="581"/>
      <c r="X232" s="581"/>
      <c r="Y232" s="581"/>
      <c r="Z232" s="581"/>
      <c r="AA232" s="581"/>
      <c r="AB232" s="581"/>
      <c r="AC232" s="581"/>
      <c r="AD232" s="581"/>
      <c r="AE232" s="581"/>
      <c r="AF232" s="581"/>
      <c r="AG232" s="581"/>
      <c r="AH232" s="581"/>
      <c r="AI232" s="581"/>
      <c r="AJ232" s="581"/>
      <c r="AK232" s="581"/>
      <c r="AL232" s="581"/>
      <c r="AM232" s="581"/>
      <c r="AN232" s="581"/>
      <c r="AO232" s="581"/>
      <c r="AP232" s="581"/>
      <c r="AQ232" s="581"/>
      <c r="AR232" s="47"/>
      <c r="AS232" s="47"/>
      <c r="AT232" s="47"/>
      <c r="AU232" s="47"/>
      <c r="AV232" s="47"/>
      <c r="AW232" s="47"/>
      <c r="AX232" s="206"/>
      <c r="AY232" s="193"/>
      <c r="AZ232" s="206"/>
      <c r="BA232" s="206"/>
      <c r="BB232" s="206"/>
      <c r="BC232" s="42"/>
      <c r="BD232" s="42"/>
      <c r="BE232" s="48"/>
      <c r="BF232" s="42"/>
      <c r="BG232" s="42"/>
      <c r="BH232" s="48"/>
      <c r="BI232" s="42"/>
      <c r="BJ232" s="42"/>
      <c r="BK232" s="48"/>
      <c r="BL232" s="42"/>
      <c r="BM232" s="42"/>
      <c r="BN232" s="48"/>
      <c r="BO232" s="42"/>
      <c r="BP232" s="42"/>
      <c r="BQ232" s="48"/>
      <c r="BR232" s="42"/>
      <c r="BS232" s="42"/>
      <c r="BT232" s="48"/>
      <c r="BU232" s="42"/>
      <c r="BV232" s="42"/>
      <c r="BW232" s="48"/>
      <c r="BX232" s="42"/>
      <c r="BY232" s="42"/>
      <c r="BZ232" s="49"/>
      <c r="CA232" s="49"/>
      <c r="CB232" s="49"/>
      <c r="CC232" s="50"/>
      <c r="CD232" s="42"/>
      <c r="CE232" s="42"/>
      <c r="CF232" s="42"/>
      <c r="CI232" s="374"/>
      <c r="CK232" s="374"/>
      <c r="CL232" s="374"/>
      <c r="CO232" s="365"/>
      <c r="CP232" s="34"/>
      <c r="CQ232" s="271"/>
      <c r="CR232" s="365"/>
      <c r="CS232" s="300"/>
      <c r="CT232" s="271"/>
      <c r="CU232" s="365"/>
      <c r="CV232" s="34"/>
      <c r="CW232" s="271"/>
      <c r="CX232" s="365"/>
      <c r="CY232" s="34"/>
      <c r="CZ232" s="271"/>
      <c r="DA232" s="365"/>
      <c r="DB232" s="34"/>
      <c r="DC232" s="271"/>
      <c r="DD232" s="365"/>
      <c r="DE232" s="34"/>
      <c r="DF232" s="271"/>
      <c r="DG232" s="365"/>
      <c r="DH232" s="34"/>
      <c r="DI232" s="271"/>
      <c r="DJ232" s="365"/>
      <c r="DK232" s="34"/>
      <c r="DL232" s="271"/>
      <c r="DN232" s="329"/>
    </row>
    <row r="233" spans="1:118" s="33" customFormat="1" ht="55.7" customHeight="1">
      <c r="A233" s="581"/>
      <c r="B233" s="581"/>
      <c r="C233" s="581"/>
      <c r="D233" s="581"/>
      <c r="E233" s="581"/>
      <c r="F233" s="581"/>
      <c r="G233" s="581"/>
      <c r="H233" s="581"/>
      <c r="I233" s="581"/>
      <c r="J233" s="581"/>
      <c r="K233" s="581"/>
      <c r="L233" s="581"/>
      <c r="M233" s="581"/>
      <c r="N233" s="581"/>
      <c r="O233" s="581"/>
      <c r="P233" s="581"/>
      <c r="Q233" s="581"/>
      <c r="R233" s="581"/>
      <c r="S233" s="581"/>
      <c r="T233" s="581"/>
      <c r="U233" s="581"/>
      <c r="V233" s="206"/>
      <c r="W233" s="206"/>
      <c r="X233" s="206"/>
      <c r="Y233" s="206"/>
      <c r="Z233" s="206"/>
      <c r="AA233" s="206"/>
      <c r="AB233" s="206"/>
      <c r="AC233" s="206"/>
      <c r="AD233" s="206"/>
      <c r="AE233" s="206"/>
      <c r="AF233" s="206"/>
      <c r="AG233" s="206"/>
      <c r="AH233" s="206"/>
      <c r="AI233" s="206"/>
      <c r="AJ233" s="206"/>
      <c r="AK233" s="206"/>
      <c r="AL233" s="206"/>
      <c r="AM233" s="206"/>
      <c r="AN233" s="206"/>
      <c r="AO233" s="206"/>
      <c r="AP233" s="206"/>
      <c r="AQ233" s="206"/>
      <c r="AR233" s="47"/>
      <c r="AS233" s="47"/>
      <c r="AT233" s="47"/>
      <c r="AU233" s="47"/>
      <c r="AV233" s="47"/>
      <c r="AW233" s="47"/>
      <c r="AX233" s="206"/>
      <c r="AY233" s="193"/>
      <c r="AZ233" s="206"/>
      <c r="BA233" s="206"/>
      <c r="BB233" s="206"/>
      <c r="BC233" s="42"/>
      <c r="BD233" s="42"/>
      <c r="BE233" s="48"/>
      <c r="BF233" s="42"/>
      <c r="BG233" s="42"/>
      <c r="BH233" s="48"/>
      <c r="BI233" s="42"/>
      <c r="BJ233" s="42"/>
      <c r="BK233" s="48"/>
      <c r="BL233" s="42"/>
      <c r="BM233" s="42"/>
      <c r="BN233" s="48"/>
      <c r="BO233" s="42"/>
      <c r="BP233" s="42"/>
      <c r="BQ233" s="48"/>
      <c r="BR233" s="42"/>
      <c r="BS233" s="42"/>
      <c r="BT233" s="48"/>
      <c r="BU233" s="42"/>
      <c r="BV233" s="42"/>
      <c r="BW233" s="48"/>
      <c r="BX233" s="42"/>
      <c r="BY233" s="42"/>
      <c r="BZ233" s="49"/>
      <c r="CA233" s="49"/>
      <c r="CB233" s="49"/>
      <c r="CC233" s="50"/>
      <c r="CD233" s="42"/>
      <c r="CE233" s="42"/>
      <c r="CF233" s="42"/>
      <c r="CI233" s="374"/>
      <c r="CK233" s="374"/>
      <c r="CL233" s="374"/>
      <c r="CO233" s="365"/>
      <c r="CP233" s="34"/>
      <c r="CQ233" s="271"/>
      <c r="CR233" s="365"/>
      <c r="CS233" s="300"/>
      <c r="CT233" s="271"/>
      <c r="CU233" s="365"/>
      <c r="CV233" s="34"/>
      <c r="CW233" s="271"/>
      <c r="CX233" s="365"/>
      <c r="CY233" s="34"/>
      <c r="CZ233" s="271"/>
      <c r="DA233" s="365"/>
      <c r="DB233" s="34"/>
      <c r="DC233" s="271"/>
      <c r="DD233" s="365"/>
      <c r="DE233" s="34"/>
      <c r="DF233" s="271"/>
      <c r="DG233" s="365"/>
      <c r="DH233" s="34"/>
      <c r="DI233" s="271"/>
      <c r="DJ233" s="365"/>
      <c r="DK233" s="34"/>
      <c r="DL233" s="271"/>
      <c r="DN233" s="329"/>
    </row>
    <row r="234" spans="1:118" s="33" customFormat="1" ht="55.7" customHeight="1">
      <c r="A234" s="578"/>
      <c r="B234" s="578"/>
      <c r="C234" s="578"/>
      <c r="D234" s="578"/>
      <c r="E234" s="578"/>
      <c r="F234" s="578"/>
      <c r="G234" s="578"/>
      <c r="H234" s="578"/>
      <c r="I234" s="578"/>
      <c r="J234" s="578"/>
      <c r="K234" s="578"/>
      <c r="L234" s="578"/>
      <c r="M234" s="578"/>
      <c r="N234" s="578"/>
      <c r="O234" s="578"/>
      <c r="P234" s="578"/>
      <c r="Q234" s="578"/>
      <c r="R234" s="578"/>
      <c r="S234" s="578"/>
      <c r="T234" s="578"/>
      <c r="U234" s="578"/>
      <c r="V234" s="578"/>
      <c r="W234" s="578"/>
      <c r="X234" s="578"/>
      <c r="Y234" s="578"/>
      <c r="Z234" s="578"/>
      <c r="AA234" s="578"/>
      <c r="AB234" s="578"/>
      <c r="AC234" s="578"/>
      <c r="AD234" s="578"/>
      <c r="AE234" s="578"/>
      <c r="AF234" s="578"/>
      <c r="AG234" s="578"/>
      <c r="AH234" s="578"/>
      <c r="AI234" s="578"/>
      <c r="AJ234" s="578"/>
      <c r="AK234" s="578"/>
      <c r="AL234" s="578"/>
      <c r="AM234" s="578"/>
      <c r="AN234" s="578"/>
      <c r="AO234" s="578"/>
      <c r="AP234" s="578"/>
      <c r="AQ234" s="578"/>
      <c r="AR234" s="578"/>
      <c r="AS234" s="578"/>
      <c r="AT234" s="578"/>
      <c r="AU234" s="578"/>
      <c r="AV234" s="578"/>
      <c r="AW234" s="578"/>
      <c r="AX234" s="206"/>
      <c r="AY234" s="193"/>
      <c r="AZ234" s="206"/>
      <c r="BA234" s="206"/>
      <c r="BB234" s="206"/>
      <c r="BC234" s="206"/>
      <c r="BD234" s="579"/>
      <c r="BE234" s="579"/>
      <c r="BF234" s="579"/>
      <c r="BG234" s="579"/>
      <c r="BH234" s="579"/>
      <c r="BI234" s="579"/>
      <c r="BJ234" s="579"/>
      <c r="BK234" s="579"/>
      <c r="BL234" s="579"/>
      <c r="BM234" s="579"/>
      <c r="BN234" s="579"/>
      <c r="BO234" s="579"/>
      <c r="BP234" s="579"/>
      <c r="BQ234" s="579"/>
      <c r="BR234" s="579"/>
      <c r="BS234" s="579"/>
      <c r="BT234" s="579"/>
      <c r="BU234" s="579"/>
      <c r="BV234" s="579"/>
      <c r="BW234" s="579"/>
      <c r="BX234" s="206"/>
      <c r="BY234" s="206"/>
      <c r="BZ234" s="51"/>
      <c r="CA234" s="51"/>
      <c r="CB234" s="51"/>
      <c r="CC234" s="206"/>
      <c r="CD234" s="42"/>
      <c r="CE234" s="42"/>
      <c r="CF234" s="42"/>
      <c r="CI234" s="374"/>
      <c r="CK234" s="374"/>
      <c r="CL234" s="374"/>
      <c r="CO234" s="365"/>
      <c r="CP234" s="34"/>
      <c r="CQ234" s="271"/>
      <c r="CR234" s="365"/>
      <c r="CS234" s="300"/>
      <c r="CT234" s="271"/>
      <c r="CU234" s="365"/>
      <c r="CV234" s="34"/>
      <c r="CW234" s="271"/>
      <c r="CX234" s="365"/>
      <c r="CY234" s="34"/>
      <c r="CZ234" s="271"/>
      <c r="DA234" s="365"/>
      <c r="DB234" s="34"/>
      <c r="DC234" s="271"/>
      <c r="DD234" s="365"/>
      <c r="DE234" s="34"/>
      <c r="DF234" s="271"/>
      <c r="DG234" s="365"/>
      <c r="DH234" s="34"/>
      <c r="DI234" s="271"/>
      <c r="DJ234" s="365"/>
      <c r="DK234" s="34"/>
      <c r="DL234" s="271"/>
      <c r="DN234" s="329"/>
    </row>
    <row r="235" spans="1:118" s="33" customFormat="1" ht="55.7" customHeight="1">
      <c r="A235" s="577"/>
      <c r="B235" s="577"/>
      <c r="C235" s="577"/>
      <c r="D235" s="577"/>
      <c r="E235" s="577"/>
      <c r="F235" s="577"/>
      <c r="G235" s="577"/>
      <c r="H235" s="577"/>
      <c r="I235" s="577"/>
      <c r="J235" s="577"/>
      <c r="K235" s="577"/>
      <c r="L235" s="577"/>
      <c r="M235" s="577"/>
      <c r="N235" s="577"/>
      <c r="O235" s="577"/>
      <c r="P235" s="577"/>
      <c r="Q235" s="577"/>
      <c r="R235" s="577"/>
      <c r="S235" s="577"/>
      <c r="T235" s="577"/>
      <c r="U235" s="577"/>
      <c r="V235" s="577"/>
      <c r="W235" s="577"/>
      <c r="X235" s="577"/>
      <c r="Y235" s="577"/>
      <c r="Z235" s="577"/>
      <c r="AA235" s="577"/>
      <c r="AB235" s="577"/>
      <c r="AC235" s="577"/>
      <c r="AD235" s="577"/>
      <c r="AE235" s="577"/>
      <c r="AF235" s="577"/>
      <c r="AG235" s="577"/>
      <c r="AH235" s="577"/>
      <c r="AI235" s="577"/>
      <c r="AJ235" s="577"/>
      <c r="AK235" s="577"/>
      <c r="AL235" s="577"/>
      <c r="AM235" s="577"/>
      <c r="AN235" s="577"/>
      <c r="AO235" s="577"/>
      <c r="AP235" s="577"/>
      <c r="AQ235" s="577"/>
      <c r="AR235" s="577"/>
      <c r="AS235" s="577"/>
      <c r="AT235" s="577"/>
      <c r="AU235" s="577"/>
      <c r="AV235" s="577"/>
      <c r="AW235" s="52"/>
      <c r="AX235" s="198"/>
      <c r="AY235" s="193"/>
      <c r="AZ235" s="206"/>
      <c r="BA235" s="206"/>
      <c r="BB235" s="206"/>
      <c r="BC235" s="42"/>
      <c r="BD235" s="42"/>
      <c r="BE235" s="48"/>
      <c r="BF235" s="42"/>
      <c r="BG235" s="42"/>
      <c r="BH235" s="48"/>
      <c r="BI235" s="42"/>
      <c r="BJ235" s="42"/>
      <c r="BK235" s="48"/>
      <c r="BL235" s="42"/>
      <c r="BM235" s="42"/>
      <c r="BN235" s="48"/>
      <c r="BO235" s="42"/>
      <c r="BP235" s="42"/>
      <c r="BQ235" s="48"/>
      <c r="BR235" s="42"/>
      <c r="BS235" s="42"/>
      <c r="BT235" s="48"/>
      <c r="BU235" s="42"/>
      <c r="BV235" s="42"/>
      <c r="BW235" s="48"/>
      <c r="BX235" s="42"/>
      <c r="BY235" s="42"/>
      <c r="BZ235" s="49"/>
      <c r="CA235" s="49"/>
      <c r="CB235" s="49"/>
      <c r="CC235" s="50"/>
      <c r="CD235" s="42"/>
      <c r="CE235" s="42"/>
      <c r="CF235" s="42"/>
      <c r="CI235" s="374"/>
      <c r="CK235" s="374"/>
      <c r="CL235" s="374"/>
      <c r="CO235" s="365"/>
      <c r="CP235" s="34"/>
      <c r="CQ235" s="271"/>
      <c r="CR235" s="365"/>
      <c r="CS235" s="300"/>
      <c r="CT235" s="271"/>
      <c r="CU235" s="365"/>
      <c r="CV235" s="34"/>
      <c r="CW235" s="271"/>
      <c r="CX235" s="365"/>
      <c r="CY235" s="34"/>
      <c r="CZ235" s="271"/>
      <c r="DA235" s="365"/>
      <c r="DB235" s="34"/>
      <c r="DC235" s="271"/>
      <c r="DD235" s="365"/>
      <c r="DE235" s="34"/>
      <c r="DF235" s="271"/>
      <c r="DG235" s="365"/>
      <c r="DH235" s="34"/>
      <c r="DI235" s="271"/>
      <c r="DJ235" s="365"/>
      <c r="DK235" s="34"/>
      <c r="DL235" s="271"/>
      <c r="DN235" s="329"/>
    </row>
    <row r="236" spans="1:118" s="93" customFormat="1" ht="60.75" customHeight="1">
      <c r="A236" s="574"/>
      <c r="B236" s="574"/>
      <c r="C236" s="574"/>
      <c r="D236" s="574"/>
      <c r="E236" s="574"/>
      <c r="F236" s="574"/>
      <c r="G236" s="204"/>
      <c r="H236" s="575"/>
      <c r="I236" s="575"/>
      <c r="J236" s="575"/>
      <c r="K236" s="575"/>
      <c r="L236" s="575"/>
      <c r="M236" s="575"/>
      <c r="N236" s="198"/>
      <c r="O236" s="198"/>
      <c r="P236" s="198"/>
      <c r="Q236" s="198"/>
      <c r="R236" s="198"/>
      <c r="S236" s="198"/>
      <c r="T236" s="80"/>
      <c r="U236" s="198"/>
      <c r="V236" s="198"/>
      <c r="W236" s="198"/>
      <c r="X236" s="198"/>
      <c r="Y236" s="198"/>
      <c r="Z236" s="198"/>
      <c r="AA236" s="198"/>
      <c r="AB236" s="198"/>
      <c r="AC236" s="198"/>
      <c r="AD236" s="198"/>
      <c r="AE236" s="198"/>
      <c r="AF236" s="198"/>
      <c r="AG236" s="198"/>
      <c r="AH236" s="198"/>
      <c r="AI236" s="198"/>
      <c r="AJ236" s="198"/>
      <c r="AK236" s="198"/>
      <c r="AL236" s="198"/>
      <c r="AM236" s="198"/>
      <c r="AN236" s="198"/>
      <c r="AO236" s="198"/>
      <c r="AP236" s="198"/>
      <c r="AQ236" s="198"/>
      <c r="AR236" s="198"/>
      <c r="AS236" s="198"/>
      <c r="AT236" s="198"/>
      <c r="AU236" s="198"/>
      <c r="AV236" s="198"/>
      <c r="AW236" s="198"/>
      <c r="AX236" s="198"/>
      <c r="AY236" s="193"/>
      <c r="AZ236" s="193"/>
      <c r="BA236" s="193"/>
      <c r="BB236" s="193"/>
      <c r="BC236" s="96"/>
      <c r="BD236" s="96"/>
      <c r="BE236" s="39"/>
      <c r="BF236" s="96"/>
      <c r="BG236" s="96"/>
      <c r="BH236" s="39"/>
      <c r="BI236" s="96"/>
      <c r="BJ236" s="96"/>
      <c r="BK236" s="39"/>
      <c r="BL236" s="96"/>
      <c r="BM236" s="96"/>
      <c r="BN236" s="39"/>
      <c r="BO236" s="96"/>
      <c r="BP236" s="96"/>
      <c r="BQ236" s="39"/>
      <c r="BR236" s="96"/>
      <c r="BS236" s="96"/>
      <c r="BT236" s="39"/>
      <c r="BU236" s="96"/>
      <c r="BV236" s="96"/>
      <c r="BW236" s="39"/>
      <c r="BX236" s="96"/>
      <c r="BY236" s="96"/>
      <c r="BZ236" s="53"/>
      <c r="CA236" s="53"/>
      <c r="CB236" s="53"/>
      <c r="CC236" s="54"/>
      <c r="CD236" s="96"/>
      <c r="CE236" s="96"/>
      <c r="CF236" s="96"/>
      <c r="CI236" s="94"/>
      <c r="CK236" s="94"/>
      <c r="CL236" s="94"/>
      <c r="CO236" s="358"/>
      <c r="CP236" s="95"/>
      <c r="CQ236" s="269"/>
      <c r="CR236" s="358"/>
      <c r="CS236" s="302"/>
      <c r="CT236" s="269"/>
      <c r="CU236" s="358"/>
      <c r="CV236" s="95"/>
      <c r="CW236" s="269"/>
      <c r="CX236" s="358"/>
      <c r="CY236" s="95"/>
      <c r="CZ236" s="269"/>
      <c r="DA236" s="358"/>
      <c r="DB236" s="95"/>
      <c r="DC236" s="269"/>
      <c r="DD236" s="358"/>
      <c r="DE236" s="95"/>
      <c r="DF236" s="269"/>
      <c r="DG236" s="358"/>
      <c r="DH236" s="95"/>
      <c r="DI236" s="269"/>
      <c r="DJ236" s="358"/>
      <c r="DK236" s="95"/>
      <c r="DL236" s="269"/>
      <c r="DN236" s="325"/>
    </row>
    <row r="237" spans="1:118" s="19" customFormat="1" ht="64.5">
      <c r="A237" s="97"/>
      <c r="B237" s="96"/>
      <c r="C237" s="96"/>
      <c r="D237" s="96"/>
      <c r="E237" s="96"/>
      <c r="F237" s="96"/>
      <c r="G237" s="96"/>
      <c r="H237" s="96"/>
      <c r="I237" s="96"/>
      <c r="J237" s="96"/>
      <c r="K237" s="54"/>
      <c r="L237" s="54"/>
      <c r="M237" s="54"/>
      <c r="N237" s="102"/>
      <c r="O237" s="102"/>
      <c r="P237" s="102"/>
      <c r="Q237" s="96"/>
      <c r="R237" s="96"/>
      <c r="S237" s="96"/>
      <c r="T237" s="96"/>
      <c r="U237" s="96"/>
      <c r="V237" s="96"/>
      <c r="W237" s="96"/>
      <c r="X237" s="96"/>
      <c r="Y237" s="96"/>
      <c r="Z237" s="96"/>
      <c r="AA237" s="96"/>
      <c r="AB237" s="96"/>
      <c r="AC237" s="96"/>
      <c r="AD237" s="96"/>
      <c r="AE237" s="96"/>
      <c r="AF237" s="96"/>
      <c r="AG237" s="96"/>
      <c r="AH237" s="96"/>
      <c r="AI237" s="96"/>
      <c r="AJ237" s="96"/>
      <c r="AK237" s="96"/>
      <c r="AL237" s="102"/>
      <c r="AM237" s="102"/>
      <c r="AN237" s="96"/>
      <c r="AO237" s="96"/>
      <c r="AP237" s="96"/>
      <c r="AQ237" s="96"/>
      <c r="AR237" s="96"/>
      <c r="AS237" s="96"/>
      <c r="AT237" s="96"/>
      <c r="AU237" s="96"/>
      <c r="AV237" s="96"/>
      <c r="AW237" s="96"/>
      <c r="AX237" s="96"/>
      <c r="AY237" s="96"/>
      <c r="AZ237" s="96"/>
      <c r="BA237" s="96"/>
      <c r="BB237" s="96"/>
      <c r="BC237" s="96"/>
      <c r="BD237" s="40"/>
      <c r="BE237" s="41"/>
      <c r="BF237" s="40"/>
      <c r="BG237" s="55"/>
      <c r="BH237" s="56"/>
      <c r="BI237" s="40"/>
      <c r="BJ237" s="40"/>
      <c r="BK237" s="57"/>
      <c r="BL237" s="96"/>
      <c r="BM237" s="96"/>
      <c r="BN237" s="39"/>
      <c r="BO237" s="96"/>
      <c r="BP237" s="96"/>
      <c r="BQ237" s="39"/>
      <c r="BR237" s="96"/>
      <c r="BS237" s="96"/>
      <c r="BT237" s="39"/>
      <c r="BU237" s="96"/>
      <c r="BV237" s="96"/>
      <c r="BW237" s="39"/>
      <c r="BX237" s="96"/>
      <c r="BY237" s="96"/>
      <c r="BZ237" s="39"/>
      <c r="CA237" s="39"/>
      <c r="CB237" s="39"/>
      <c r="CC237" s="54"/>
      <c r="CD237" s="54"/>
      <c r="CE237" s="54"/>
      <c r="CF237" s="54"/>
      <c r="CH237" s="20"/>
      <c r="CI237" s="382"/>
      <c r="CJ237" s="21"/>
      <c r="CK237" s="382"/>
      <c r="CL237" s="382"/>
      <c r="CM237" s="21"/>
      <c r="CN237" s="20"/>
      <c r="CO237" s="355"/>
      <c r="CP237" s="274"/>
      <c r="CQ237" s="282"/>
      <c r="CR237" s="355"/>
      <c r="CS237" s="293"/>
      <c r="CT237" s="282"/>
      <c r="CU237" s="355"/>
      <c r="CV237" s="274"/>
      <c r="CW237" s="282"/>
      <c r="CX237" s="355"/>
      <c r="CY237" s="274"/>
      <c r="CZ237" s="282"/>
      <c r="DA237" s="355"/>
      <c r="DB237" s="274"/>
      <c r="DC237" s="282"/>
      <c r="DD237" s="355"/>
      <c r="DE237" s="274"/>
      <c r="DF237" s="282"/>
      <c r="DG237" s="355"/>
      <c r="DH237" s="274"/>
      <c r="DI237" s="282"/>
      <c r="DJ237" s="355"/>
      <c r="DK237" s="274"/>
      <c r="DL237" s="282"/>
      <c r="DN237" s="332"/>
    </row>
    <row r="238" spans="1:118" s="11" customFormat="1">
      <c r="A238" s="61"/>
      <c r="B238" s="98"/>
      <c r="C238" s="98"/>
      <c r="D238" s="98"/>
      <c r="E238" s="98"/>
      <c r="F238" s="98"/>
      <c r="G238" s="98"/>
      <c r="H238" s="98"/>
      <c r="I238" s="98"/>
      <c r="J238" s="98"/>
      <c r="K238" s="63"/>
      <c r="L238" s="63"/>
      <c r="M238" s="63"/>
      <c r="N238" s="81"/>
      <c r="O238" s="81"/>
      <c r="P238" s="61"/>
      <c r="Q238" s="68"/>
      <c r="R238" s="98"/>
      <c r="S238" s="98"/>
      <c r="T238" s="98"/>
      <c r="U238" s="98"/>
      <c r="V238" s="98"/>
      <c r="W238" s="98"/>
      <c r="X238" s="98"/>
      <c r="Y238" s="98"/>
      <c r="Z238" s="98"/>
      <c r="AA238" s="98"/>
      <c r="AB238" s="98"/>
      <c r="AC238" s="98"/>
      <c r="AD238" s="98"/>
      <c r="AE238" s="98"/>
      <c r="AF238" s="98"/>
      <c r="AG238" s="98"/>
      <c r="AH238" s="98"/>
      <c r="AI238" s="98"/>
      <c r="AJ238" s="98"/>
      <c r="AK238" s="98"/>
      <c r="AL238" s="82"/>
      <c r="AM238" s="82"/>
      <c r="AN238" s="98"/>
      <c r="AO238" s="98"/>
      <c r="AP238" s="98"/>
      <c r="AQ238" s="98"/>
      <c r="AR238" s="98"/>
      <c r="AS238" s="98"/>
      <c r="AT238" s="98"/>
      <c r="AU238" s="98"/>
      <c r="AV238" s="98"/>
      <c r="AW238" s="98"/>
      <c r="AX238" s="98"/>
      <c r="AY238" s="98"/>
      <c r="AZ238" s="98"/>
      <c r="BA238" s="98"/>
      <c r="BB238" s="98"/>
      <c r="BC238" s="58"/>
      <c r="BD238" s="59"/>
      <c r="BE238" s="60"/>
      <c r="BF238" s="61"/>
      <c r="BG238" s="58"/>
      <c r="BH238" s="62"/>
      <c r="BI238" s="59"/>
      <c r="BJ238" s="63"/>
      <c r="BK238" s="64"/>
      <c r="BL238" s="63"/>
      <c r="BM238" s="63"/>
      <c r="BN238" s="65"/>
      <c r="BO238" s="61"/>
      <c r="BP238" s="98"/>
      <c r="BQ238" s="66"/>
      <c r="BR238" s="98"/>
      <c r="BS238" s="98"/>
      <c r="BT238" s="66"/>
      <c r="BU238" s="98"/>
      <c r="BV238" s="98"/>
      <c r="BW238" s="66"/>
      <c r="BX238" s="98"/>
      <c r="BY238" s="98"/>
      <c r="BZ238" s="66"/>
      <c r="CA238" s="66"/>
      <c r="CB238" s="66"/>
      <c r="CC238" s="67"/>
      <c r="CD238" s="67"/>
      <c r="CE238" s="67"/>
      <c r="CF238" s="67"/>
      <c r="CH238" s="12"/>
      <c r="CI238" s="383"/>
      <c r="CJ238" s="13"/>
      <c r="CK238" s="383"/>
      <c r="CL238" s="383"/>
      <c r="CM238" s="13"/>
      <c r="CN238" s="12"/>
      <c r="CO238" s="367"/>
      <c r="CP238" s="280"/>
      <c r="CQ238" s="289"/>
      <c r="CR238" s="367"/>
      <c r="CS238" s="303"/>
      <c r="CT238" s="289"/>
      <c r="CU238" s="367"/>
      <c r="CV238" s="280"/>
      <c r="CW238" s="289"/>
      <c r="CX238" s="367"/>
      <c r="CY238" s="280"/>
      <c r="CZ238" s="289"/>
      <c r="DA238" s="367"/>
      <c r="DB238" s="280"/>
      <c r="DC238" s="289"/>
      <c r="DD238" s="367"/>
      <c r="DE238" s="280"/>
      <c r="DF238" s="289"/>
      <c r="DG238" s="367"/>
      <c r="DH238" s="280"/>
      <c r="DI238" s="289"/>
      <c r="DJ238" s="367"/>
      <c r="DK238" s="280"/>
      <c r="DL238" s="289"/>
      <c r="DN238" s="333"/>
    </row>
    <row r="239" spans="1:118" s="11" customFormat="1" ht="35.25" customHeight="1">
      <c r="A239" s="63"/>
      <c r="B239" s="98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  <c r="W239" s="98"/>
      <c r="X239" s="98"/>
      <c r="Y239" s="98"/>
      <c r="Z239" s="98"/>
      <c r="AA239" s="98"/>
      <c r="AB239" s="98"/>
      <c r="AC239" s="98"/>
      <c r="AD239" s="98"/>
      <c r="AE239" s="98"/>
      <c r="AF239" s="98"/>
      <c r="AG239" s="98"/>
      <c r="AH239" s="98"/>
      <c r="AI239" s="98"/>
      <c r="AJ239" s="98"/>
      <c r="AK239" s="98"/>
      <c r="AL239" s="82"/>
      <c r="AM239" s="82"/>
      <c r="AN239" s="98"/>
      <c r="AO239" s="98"/>
      <c r="AP239" s="98"/>
      <c r="AQ239" s="98"/>
      <c r="AR239" s="98"/>
      <c r="AS239" s="98"/>
      <c r="AT239" s="98"/>
      <c r="AU239" s="98"/>
      <c r="AV239" s="98"/>
      <c r="AW239" s="98"/>
      <c r="AX239" s="98"/>
      <c r="AY239" s="98"/>
      <c r="AZ239" s="98"/>
      <c r="BA239" s="98"/>
      <c r="BB239" s="98"/>
      <c r="BC239" s="63"/>
      <c r="BD239" s="98"/>
      <c r="BE239" s="66"/>
      <c r="BF239" s="98"/>
      <c r="BG239" s="68"/>
      <c r="BH239" s="65"/>
      <c r="BI239" s="68"/>
      <c r="BJ239" s="59"/>
      <c r="BK239" s="65"/>
      <c r="BL239" s="68"/>
      <c r="BM239" s="68"/>
      <c r="BN239" s="65"/>
      <c r="BO239" s="68"/>
      <c r="BP239" s="68"/>
      <c r="BQ239" s="66"/>
      <c r="BR239" s="98"/>
      <c r="BS239" s="98"/>
      <c r="BT239" s="66"/>
      <c r="BU239" s="98"/>
      <c r="BV239" s="98"/>
      <c r="BW239" s="66"/>
      <c r="BX239" s="98"/>
      <c r="BY239" s="98"/>
      <c r="BZ239" s="66"/>
      <c r="CA239" s="66"/>
      <c r="CB239" s="66"/>
      <c r="CC239" s="67"/>
      <c r="CD239" s="67"/>
      <c r="CE239" s="67"/>
      <c r="CF239" s="67"/>
      <c r="CH239" s="12"/>
      <c r="CI239" s="383"/>
      <c r="CJ239" s="13"/>
      <c r="CK239" s="383"/>
      <c r="CL239" s="383"/>
      <c r="CM239" s="13"/>
      <c r="CN239" s="12"/>
      <c r="CO239" s="367"/>
      <c r="CP239" s="280"/>
      <c r="CQ239" s="289"/>
      <c r="CR239" s="367"/>
      <c r="CS239" s="303"/>
      <c r="CT239" s="289"/>
      <c r="CU239" s="367"/>
      <c r="CV239" s="280"/>
      <c r="CW239" s="289"/>
      <c r="CX239" s="367"/>
      <c r="CY239" s="280"/>
      <c r="CZ239" s="289"/>
      <c r="DA239" s="367"/>
      <c r="DB239" s="280"/>
      <c r="DC239" s="289"/>
      <c r="DD239" s="367"/>
      <c r="DE239" s="280"/>
      <c r="DF239" s="289"/>
      <c r="DG239" s="367"/>
      <c r="DH239" s="280"/>
      <c r="DI239" s="289"/>
      <c r="DJ239" s="367"/>
      <c r="DK239" s="280"/>
      <c r="DL239" s="289"/>
      <c r="DN239" s="333"/>
    </row>
    <row r="240" spans="1:118" s="11" customFormat="1">
      <c r="A240" s="98"/>
      <c r="B240" s="98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  <c r="Z240" s="98"/>
      <c r="AA240" s="98"/>
      <c r="AB240" s="98"/>
      <c r="AC240" s="98"/>
      <c r="AD240" s="98"/>
      <c r="AE240" s="98"/>
      <c r="AF240" s="98"/>
      <c r="AG240" s="98"/>
      <c r="AH240" s="98"/>
      <c r="AI240" s="98"/>
      <c r="AJ240" s="98"/>
      <c r="AK240" s="98"/>
      <c r="AL240" s="82"/>
      <c r="AM240" s="82"/>
      <c r="AN240" s="98"/>
      <c r="AO240" s="98"/>
      <c r="AP240" s="98"/>
      <c r="AQ240" s="98"/>
      <c r="AR240" s="98"/>
      <c r="AS240" s="98"/>
      <c r="AT240" s="98"/>
      <c r="AU240" s="98"/>
      <c r="AV240" s="98"/>
      <c r="AW240" s="98"/>
      <c r="AX240" s="98"/>
      <c r="AY240" s="98"/>
      <c r="AZ240" s="98"/>
      <c r="BA240" s="98"/>
      <c r="BB240" s="98"/>
      <c r="BC240" s="98"/>
      <c r="BD240" s="98"/>
      <c r="BE240" s="66"/>
      <c r="BF240" s="98"/>
      <c r="BG240" s="98"/>
      <c r="BH240" s="66"/>
      <c r="BI240" s="98"/>
      <c r="BJ240" s="98"/>
      <c r="BK240" s="66"/>
      <c r="BL240" s="98"/>
      <c r="BM240" s="98"/>
      <c r="BN240" s="66"/>
      <c r="BO240" s="98"/>
      <c r="BP240" s="98"/>
      <c r="BQ240" s="66"/>
      <c r="BR240" s="98"/>
      <c r="BS240" s="98"/>
      <c r="BT240" s="66"/>
      <c r="BU240" s="98"/>
      <c r="BV240" s="98"/>
      <c r="BW240" s="66"/>
      <c r="BX240" s="98"/>
      <c r="BY240" s="98"/>
      <c r="BZ240" s="66"/>
      <c r="CA240" s="66"/>
      <c r="CB240" s="66"/>
      <c r="CC240" s="67"/>
      <c r="CD240" s="67"/>
      <c r="CE240" s="67"/>
      <c r="CF240" s="67"/>
      <c r="CH240" s="12"/>
      <c r="CI240" s="383"/>
      <c r="CJ240" s="13"/>
      <c r="CK240" s="383"/>
      <c r="CL240" s="383"/>
      <c r="CM240" s="13"/>
      <c r="CN240" s="12"/>
      <c r="CO240" s="367"/>
      <c r="CP240" s="280"/>
      <c r="CQ240" s="289"/>
      <c r="CR240" s="367"/>
      <c r="CS240" s="303"/>
      <c r="CT240" s="289"/>
      <c r="CU240" s="367"/>
      <c r="CV240" s="280"/>
      <c r="CW240" s="289"/>
      <c r="CX240" s="367"/>
      <c r="CY240" s="280"/>
      <c r="CZ240" s="289"/>
      <c r="DA240" s="367"/>
      <c r="DB240" s="280"/>
      <c r="DC240" s="289"/>
      <c r="DD240" s="367"/>
      <c r="DE240" s="280"/>
      <c r="DF240" s="289"/>
      <c r="DG240" s="367"/>
      <c r="DH240" s="280"/>
      <c r="DI240" s="289"/>
      <c r="DJ240" s="367"/>
      <c r="DK240" s="280"/>
      <c r="DL240" s="289"/>
      <c r="DN240" s="333"/>
    </row>
    <row r="241" spans="1:118" s="11" customFormat="1">
      <c r="A241" s="98"/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  <c r="Z241" s="98"/>
      <c r="AA241" s="98"/>
      <c r="AB241" s="98"/>
      <c r="AC241" s="98"/>
      <c r="AD241" s="98"/>
      <c r="AE241" s="98"/>
      <c r="AF241" s="98"/>
      <c r="AG241" s="98"/>
      <c r="AH241" s="98"/>
      <c r="AI241" s="98"/>
      <c r="AJ241" s="98"/>
      <c r="AK241" s="98"/>
      <c r="AL241" s="82"/>
      <c r="AM241" s="82"/>
      <c r="AN241" s="98"/>
      <c r="AO241" s="98"/>
      <c r="AP241" s="98"/>
      <c r="AQ241" s="98"/>
      <c r="AR241" s="98"/>
      <c r="AS241" s="98"/>
      <c r="AT241" s="98"/>
      <c r="AU241" s="98"/>
      <c r="AV241" s="98"/>
      <c r="AW241" s="98"/>
      <c r="AX241" s="98"/>
      <c r="AY241" s="98"/>
      <c r="AZ241" s="98"/>
      <c r="BA241" s="98"/>
      <c r="BB241" s="98"/>
      <c r="BC241" s="98"/>
      <c r="BD241" s="98"/>
      <c r="BE241" s="66"/>
      <c r="BF241" s="98"/>
      <c r="BG241" s="98"/>
      <c r="BH241" s="66"/>
      <c r="BI241" s="98"/>
      <c r="BJ241" s="98"/>
      <c r="BK241" s="66"/>
      <c r="BL241" s="98"/>
      <c r="BM241" s="98"/>
      <c r="BN241" s="66"/>
      <c r="BO241" s="98"/>
      <c r="BP241" s="98"/>
      <c r="BQ241" s="66"/>
      <c r="BR241" s="98"/>
      <c r="BS241" s="98"/>
      <c r="BT241" s="66"/>
      <c r="BU241" s="98"/>
      <c r="BV241" s="98"/>
      <c r="BW241" s="66"/>
      <c r="BX241" s="98"/>
      <c r="BY241" s="98"/>
      <c r="BZ241" s="66"/>
      <c r="CA241" s="66"/>
      <c r="CB241" s="66"/>
      <c r="CC241" s="67"/>
      <c r="CD241" s="67"/>
      <c r="CE241" s="67"/>
      <c r="CF241" s="67"/>
      <c r="CH241" s="12"/>
      <c r="CI241" s="383"/>
      <c r="CJ241" s="13"/>
      <c r="CK241" s="383"/>
      <c r="CL241" s="383"/>
      <c r="CM241" s="13"/>
      <c r="CN241" s="12"/>
      <c r="CO241" s="367"/>
      <c r="CP241" s="280"/>
      <c r="CQ241" s="289"/>
      <c r="CR241" s="367"/>
      <c r="CS241" s="303"/>
      <c r="CT241" s="289"/>
      <c r="CU241" s="367"/>
      <c r="CV241" s="280"/>
      <c r="CW241" s="289"/>
      <c r="CX241" s="367"/>
      <c r="CY241" s="280"/>
      <c r="CZ241" s="289"/>
      <c r="DA241" s="367"/>
      <c r="DB241" s="280"/>
      <c r="DC241" s="289"/>
      <c r="DD241" s="367"/>
      <c r="DE241" s="280"/>
      <c r="DF241" s="289"/>
      <c r="DG241" s="367"/>
      <c r="DH241" s="280"/>
      <c r="DI241" s="289"/>
      <c r="DJ241" s="367"/>
      <c r="DK241" s="280"/>
      <c r="DL241" s="289"/>
      <c r="DN241" s="333"/>
    </row>
    <row r="242" spans="1:118" s="11" customFormat="1">
      <c r="A242" s="63"/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  <c r="W242" s="98"/>
      <c r="X242" s="98"/>
      <c r="Y242" s="98"/>
      <c r="Z242" s="98"/>
      <c r="AA242" s="98"/>
      <c r="AB242" s="98"/>
      <c r="AC242" s="98"/>
      <c r="AD242" s="98"/>
      <c r="AE242" s="98"/>
      <c r="AF242" s="98"/>
      <c r="AG242" s="98"/>
      <c r="AH242" s="98"/>
      <c r="AI242" s="98"/>
      <c r="AJ242" s="98"/>
      <c r="AK242" s="98"/>
      <c r="AL242" s="82"/>
      <c r="AM242" s="82"/>
      <c r="AN242" s="98"/>
      <c r="AO242" s="98"/>
      <c r="AP242" s="98"/>
      <c r="AQ242" s="98"/>
      <c r="AR242" s="98"/>
      <c r="AS242" s="98"/>
      <c r="AT242" s="98"/>
      <c r="AU242" s="98"/>
      <c r="AV242" s="98"/>
      <c r="AW242" s="98"/>
      <c r="AX242" s="98"/>
      <c r="AY242" s="98"/>
      <c r="AZ242" s="98"/>
      <c r="BA242" s="98"/>
      <c r="BB242" s="98"/>
      <c r="BC242" s="98"/>
      <c r="BD242" s="98"/>
      <c r="BE242" s="66"/>
      <c r="BF242" s="98"/>
      <c r="BG242" s="98"/>
      <c r="BH242" s="66"/>
      <c r="BI242" s="98"/>
      <c r="BJ242" s="98"/>
      <c r="BK242" s="66"/>
      <c r="BL242" s="98"/>
      <c r="BM242" s="98"/>
      <c r="BN242" s="66"/>
      <c r="BO242" s="98"/>
      <c r="BP242" s="98"/>
      <c r="BQ242" s="66"/>
      <c r="BR242" s="98"/>
      <c r="BS242" s="98"/>
      <c r="BT242" s="66"/>
      <c r="BU242" s="98"/>
      <c r="BV242" s="98"/>
      <c r="BW242" s="66"/>
      <c r="BX242" s="98"/>
      <c r="BY242" s="98"/>
      <c r="BZ242" s="66"/>
      <c r="CA242" s="66"/>
      <c r="CB242" s="66"/>
      <c r="CC242" s="67"/>
      <c r="CD242" s="67"/>
      <c r="CE242" s="67"/>
      <c r="CF242" s="67"/>
      <c r="CH242" s="12"/>
      <c r="CI242" s="383"/>
      <c r="CJ242" s="13"/>
      <c r="CK242" s="383"/>
      <c r="CL242" s="383"/>
      <c r="CM242" s="13"/>
      <c r="CN242" s="12"/>
      <c r="CO242" s="367"/>
      <c r="CP242" s="280"/>
      <c r="CQ242" s="289"/>
      <c r="CR242" s="367"/>
      <c r="CS242" s="303"/>
      <c r="CT242" s="289"/>
      <c r="CU242" s="367"/>
      <c r="CV242" s="280"/>
      <c r="CW242" s="289"/>
      <c r="CX242" s="367"/>
      <c r="CY242" s="280"/>
      <c r="CZ242" s="289"/>
      <c r="DA242" s="367"/>
      <c r="DB242" s="280"/>
      <c r="DC242" s="289"/>
      <c r="DD242" s="367"/>
      <c r="DE242" s="280"/>
      <c r="DF242" s="289"/>
      <c r="DG242" s="367"/>
      <c r="DH242" s="280"/>
      <c r="DI242" s="289"/>
      <c r="DJ242" s="367"/>
      <c r="DK242" s="280"/>
      <c r="DL242" s="289"/>
      <c r="DN242" s="333"/>
    </row>
    <row r="243" spans="1:118" s="11" customFormat="1">
      <c r="A243" s="98"/>
      <c r="B243" s="98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  <c r="W243" s="98"/>
      <c r="X243" s="98"/>
      <c r="Y243" s="98"/>
      <c r="Z243" s="98"/>
      <c r="AA243" s="98"/>
      <c r="AB243" s="98"/>
      <c r="AC243" s="98"/>
      <c r="AD243" s="98"/>
      <c r="AE243" s="98"/>
      <c r="AF243" s="98"/>
      <c r="AG243" s="98"/>
      <c r="AH243" s="98"/>
      <c r="AI243" s="98"/>
      <c r="AJ243" s="98"/>
      <c r="AK243" s="98"/>
      <c r="AL243" s="82"/>
      <c r="AM243" s="82"/>
      <c r="AN243" s="98"/>
      <c r="AO243" s="98"/>
      <c r="AP243" s="98"/>
      <c r="AQ243" s="98"/>
      <c r="AR243" s="98"/>
      <c r="AS243" s="98"/>
      <c r="AT243" s="98"/>
      <c r="AU243" s="98"/>
      <c r="AV243" s="98"/>
      <c r="AW243" s="98"/>
      <c r="AX243" s="98"/>
      <c r="AY243" s="98"/>
      <c r="AZ243" s="98"/>
      <c r="BA243" s="98"/>
      <c r="BB243" s="98"/>
      <c r="BC243" s="98"/>
      <c r="BD243" s="98"/>
      <c r="BE243" s="66"/>
      <c r="BF243" s="98"/>
      <c r="BG243" s="98"/>
      <c r="BH243" s="66"/>
      <c r="BI243" s="98"/>
      <c r="BJ243" s="98"/>
      <c r="BK243" s="66"/>
      <c r="BL243" s="98"/>
      <c r="BM243" s="98"/>
      <c r="BN243" s="66"/>
      <c r="BO243" s="98"/>
      <c r="BP243" s="98"/>
      <c r="BQ243" s="66"/>
      <c r="BR243" s="98"/>
      <c r="BS243" s="98"/>
      <c r="BT243" s="66"/>
      <c r="BU243" s="98"/>
      <c r="BV243" s="98"/>
      <c r="BW243" s="66"/>
      <c r="BX243" s="98"/>
      <c r="BY243" s="98"/>
      <c r="BZ243" s="66"/>
      <c r="CA243" s="66"/>
      <c r="CB243" s="66"/>
      <c r="CC243" s="67"/>
      <c r="CD243" s="67"/>
      <c r="CE243" s="67"/>
      <c r="CF243" s="67"/>
      <c r="CH243" s="12"/>
      <c r="CI243" s="383"/>
      <c r="CJ243" s="13"/>
      <c r="CK243" s="383"/>
      <c r="CL243" s="383"/>
      <c r="CM243" s="13"/>
      <c r="CN243" s="12"/>
      <c r="CO243" s="367"/>
      <c r="CP243" s="280"/>
      <c r="CQ243" s="289"/>
      <c r="CR243" s="367"/>
      <c r="CS243" s="303"/>
      <c r="CT243" s="289"/>
      <c r="CU243" s="367"/>
      <c r="CV243" s="280"/>
      <c r="CW243" s="289"/>
      <c r="CX243" s="367"/>
      <c r="CY243" s="280"/>
      <c r="CZ243" s="289"/>
      <c r="DA243" s="367"/>
      <c r="DB243" s="280"/>
      <c r="DC243" s="289"/>
      <c r="DD243" s="367"/>
      <c r="DE243" s="280"/>
      <c r="DF243" s="289"/>
      <c r="DG243" s="367"/>
      <c r="DH243" s="280"/>
      <c r="DI243" s="289"/>
      <c r="DJ243" s="367"/>
      <c r="DK243" s="280"/>
      <c r="DL243" s="289"/>
      <c r="DN243" s="333"/>
    </row>
    <row r="244" spans="1:118" s="9" customFormat="1" ht="30" customHeight="1">
      <c r="A244" s="99"/>
      <c r="B244" s="99"/>
      <c r="C244" s="99"/>
      <c r="D244" s="99"/>
      <c r="E244" s="99"/>
      <c r="F244" s="99"/>
      <c r="G244" s="99"/>
      <c r="H244" s="99"/>
      <c r="I244" s="99"/>
      <c r="J244" s="99"/>
      <c r="K244" s="99"/>
      <c r="L244" s="99"/>
      <c r="M244" s="99"/>
      <c r="N244" s="99"/>
      <c r="O244" s="99"/>
      <c r="P244" s="99"/>
      <c r="Q244" s="99"/>
      <c r="R244" s="99"/>
      <c r="S244" s="99"/>
      <c r="T244" s="99"/>
      <c r="U244" s="99"/>
      <c r="V244" s="99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83"/>
      <c r="AM244" s="83"/>
      <c r="AN244" s="99"/>
      <c r="AO244" s="99"/>
      <c r="AP244" s="99"/>
      <c r="AQ244" s="99"/>
      <c r="AR244" s="99"/>
      <c r="AS244" s="99"/>
      <c r="AT244" s="99"/>
      <c r="AU244" s="99"/>
      <c r="AV244" s="99"/>
      <c r="AW244" s="99"/>
      <c r="AX244" s="99"/>
      <c r="AY244" s="99"/>
      <c r="AZ244" s="99"/>
      <c r="BA244" s="99"/>
      <c r="BB244" s="99"/>
      <c r="BC244" s="99"/>
      <c r="BD244" s="99"/>
      <c r="BE244" s="69"/>
      <c r="BF244" s="99"/>
      <c r="BG244" s="99"/>
      <c r="BH244" s="69"/>
      <c r="BI244" s="99"/>
      <c r="BJ244" s="99"/>
      <c r="BK244" s="69"/>
      <c r="BL244" s="99"/>
      <c r="BM244" s="99"/>
      <c r="BN244" s="69"/>
      <c r="BO244" s="99"/>
      <c r="BP244" s="99"/>
      <c r="BQ244" s="69"/>
      <c r="BR244" s="99"/>
      <c r="BS244" s="99"/>
      <c r="BT244" s="69"/>
      <c r="BU244" s="99"/>
      <c r="BV244" s="99"/>
      <c r="BW244" s="69"/>
      <c r="BX244" s="99"/>
      <c r="BY244" s="99"/>
      <c r="BZ244" s="69"/>
      <c r="CA244" s="69"/>
      <c r="CB244" s="69"/>
      <c r="CC244" s="70"/>
      <c r="CD244" s="70"/>
      <c r="CE244" s="70"/>
      <c r="CF244" s="70"/>
      <c r="CG244" s="8"/>
      <c r="CI244" s="384"/>
      <c r="CJ244" s="10"/>
      <c r="CK244" s="384"/>
      <c r="CL244" s="384"/>
      <c r="CM244" s="10"/>
      <c r="CN244" s="12"/>
      <c r="CO244" s="367"/>
      <c r="CP244" s="280"/>
      <c r="CQ244" s="289"/>
      <c r="CR244" s="367"/>
      <c r="CS244" s="303"/>
      <c r="CT244" s="289"/>
      <c r="CU244" s="367"/>
      <c r="CV244" s="280"/>
      <c r="CW244" s="289"/>
      <c r="CX244" s="367"/>
      <c r="CY244" s="280"/>
      <c r="CZ244" s="289"/>
      <c r="DA244" s="367"/>
      <c r="DB244" s="280"/>
      <c r="DC244" s="289"/>
      <c r="DD244" s="367"/>
      <c r="DE244" s="280"/>
      <c r="DF244" s="289"/>
      <c r="DG244" s="367"/>
      <c r="DH244" s="280"/>
      <c r="DI244" s="289"/>
      <c r="DJ244" s="367"/>
      <c r="DK244" s="280"/>
      <c r="DL244" s="289"/>
      <c r="DN244" s="334"/>
    </row>
    <row r="245" spans="1:118" s="9" customFormat="1">
      <c r="A245" s="84"/>
      <c r="B245" s="100"/>
      <c r="C245" s="100"/>
      <c r="D245" s="100"/>
      <c r="E245" s="100"/>
      <c r="F245" s="100"/>
      <c r="G245" s="100"/>
      <c r="H245" s="100"/>
      <c r="I245" s="100"/>
      <c r="J245" s="100"/>
      <c r="K245" s="100"/>
      <c r="L245" s="100"/>
      <c r="M245" s="100"/>
      <c r="N245" s="100"/>
      <c r="O245" s="100"/>
      <c r="P245" s="100"/>
      <c r="Q245" s="100"/>
      <c r="R245" s="100"/>
      <c r="S245" s="100"/>
      <c r="T245" s="100"/>
      <c r="U245" s="100"/>
      <c r="V245" s="100"/>
      <c r="W245" s="100"/>
      <c r="X245" s="100"/>
      <c r="Y245" s="100"/>
      <c r="Z245" s="100"/>
      <c r="AA245" s="100"/>
      <c r="AB245" s="100"/>
      <c r="AC245" s="100"/>
      <c r="AD245" s="100"/>
      <c r="AE245" s="100"/>
      <c r="AF245" s="100"/>
      <c r="AG245" s="100"/>
      <c r="AH245" s="100"/>
      <c r="AI245" s="100"/>
      <c r="AJ245" s="100"/>
      <c r="AK245" s="100"/>
      <c r="AL245" s="85"/>
      <c r="AM245" s="85"/>
      <c r="AN245" s="100"/>
      <c r="AO245" s="100"/>
      <c r="AP245" s="100"/>
      <c r="AQ245" s="100"/>
      <c r="AR245" s="100"/>
      <c r="AS245" s="100"/>
      <c r="AT245" s="100"/>
      <c r="AU245" s="100"/>
      <c r="AV245" s="100"/>
      <c r="AW245" s="100"/>
      <c r="AX245" s="100"/>
      <c r="AY245" s="100"/>
      <c r="AZ245" s="100"/>
      <c r="BA245" s="100"/>
      <c r="BB245" s="100"/>
      <c r="BC245" s="100"/>
      <c r="BD245" s="100"/>
      <c r="BE245" s="71"/>
      <c r="BF245" s="100"/>
      <c r="BG245" s="100"/>
      <c r="BH245" s="71"/>
      <c r="BI245" s="100"/>
      <c r="BJ245" s="100"/>
      <c r="BK245" s="71"/>
      <c r="BL245" s="100"/>
      <c r="BM245" s="100"/>
      <c r="BN245" s="71"/>
      <c r="BO245" s="100"/>
      <c r="BP245" s="100"/>
      <c r="BQ245" s="71"/>
      <c r="BR245" s="100"/>
      <c r="BS245" s="100"/>
      <c r="BT245" s="71"/>
      <c r="BU245" s="100"/>
      <c r="BV245" s="100"/>
      <c r="BW245" s="71"/>
      <c r="BX245" s="100"/>
      <c r="BY245" s="100"/>
      <c r="BZ245" s="71"/>
      <c r="CA245" s="71"/>
      <c r="CB245" s="71"/>
      <c r="CC245" s="72"/>
      <c r="CD245" s="72"/>
      <c r="CE245" s="72"/>
      <c r="CF245" s="72"/>
      <c r="CG245" s="8"/>
      <c r="CI245" s="384"/>
      <c r="CJ245" s="10"/>
      <c r="CK245" s="384"/>
      <c r="CL245" s="384"/>
      <c r="CM245" s="10"/>
      <c r="CN245" s="12"/>
      <c r="CO245" s="367"/>
      <c r="CP245" s="280"/>
      <c r="CQ245" s="289"/>
      <c r="CR245" s="367"/>
      <c r="CS245" s="303"/>
      <c r="CT245" s="289"/>
      <c r="CU245" s="367"/>
      <c r="CV245" s="280"/>
      <c r="CW245" s="289"/>
      <c r="CX245" s="367"/>
      <c r="CY245" s="280"/>
      <c r="CZ245" s="289"/>
      <c r="DA245" s="367"/>
      <c r="DB245" s="280"/>
      <c r="DC245" s="289"/>
      <c r="DD245" s="367"/>
      <c r="DE245" s="280"/>
      <c r="DF245" s="289"/>
      <c r="DG245" s="367"/>
      <c r="DH245" s="280"/>
      <c r="DI245" s="289"/>
      <c r="DJ245" s="367"/>
      <c r="DK245" s="280"/>
      <c r="DL245" s="289"/>
      <c r="DN245" s="334"/>
    </row>
  </sheetData>
  <mergeCells count="1171">
    <mergeCell ref="E168:CB168"/>
    <mergeCell ref="CC168:CF168"/>
    <mergeCell ref="A55:A58"/>
    <mergeCell ref="B55:S58"/>
    <mergeCell ref="T55:U58"/>
    <mergeCell ref="AL55:AM58"/>
    <mergeCell ref="AN55:AY55"/>
    <mergeCell ref="BC55:BZ55"/>
    <mergeCell ref="AN56:AO58"/>
    <mergeCell ref="AP56:AQ58"/>
    <mergeCell ref="AR56:AY56"/>
    <mergeCell ref="BC56:BH56"/>
    <mergeCell ref="BI56:BN56"/>
    <mergeCell ref="BO56:BT56"/>
    <mergeCell ref="BU56:BZ56"/>
    <mergeCell ref="AR57:AS58"/>
    <mergeCell ref="AT57:AU58"/>
    <mergeCell ref="AV57:AW58"/>
    <mergeCell ref="AX57:AY58"/>
    <mergeCell ref="AZ57:BB57"/>
    <mergeCell ref="BC57:BE57"/>
    <mergeCell ref="BF57:BH57"/>
    <mergeCell ref="BI57:BK57"/>
    <mergeCell ref="BL57:BN57"/>
    <mergeCell ref="BO57:BQ57"/>
    <mergeCell ref="BR57:BT57"/>
    <mergeCell ref="BU57:BW57"/>
    <mergeCell ref="BX57:BZ57"/>
    <mergeCell ref="E147:CB147"/>
    <mergeCell ref="BO128:BQ128"/>
    <mergeCell ref="AP68:AQ68"/>
    <mergeCell ref="CC114:CF114"/>
    <mergeCell ref="AX114:AY114"/>
    <mergeCell ref="BX125:BZ125"/>
    <mergeCell ref="AV114:AW114"/>
    <mergeCell ref="CA118:CB118"/>
    <mergeCell ref="CC116:CF116"/>
    <mergeCell ref="AP120:AQ120"/>
    <mergeCell ref="AR120:AS120"/>
    <mergeCell ref="AT120:AU120"/>
    <mergeCell ref="CC128:CF128"/>
    <mergeCell ref="S137:AL137"/>
    <mergeCell ref="AR128:AS128"/>
    <mergeCell ref="BU127:BW127"/>
    <mergeCell ref="BX127:BZ127"/>
    <mergeCell ref="BL132:CF132"/>
    <mergeCell ref="AL120:AM120"/>
    <mergeCell ref="AN120:AO120"/>
    <mergeCell ref="CA117:CB117"/>
    <mergeCell ref="CC117:CF117"/>
    <mergeCell ref="B114:S114"/>
    <mergeCell ref="BC125:BE125"/>
    <mergeCell ref="AP124:AQ124"/>
    <mergeCell ref="BX129:BZ129"/>
    <mergeCell ref="S134:AL136"/>
    <mergeCell ref="BC128:BE128"/>
    <mergeCell ref="BF128:BH128"/>
    <mergeCell ref="BR127:BT127"/>
    <mergeCell ref="AR115:AS115"/>
    <mergeCell ref="T118:U118"/>
    <mergeCell ref="AL118:AM118"/>
    <mergeCell ref="AT115:AU115"/>
    <mergeCell ref="AV115:AW115"/>
    <mergeCell ref="AX115:AY115"/>
    <mergeCell ref="BA223:BF223"/>
    <mergeCell ref="A224:AQ224"/>
    <mergeCell ref="A225:U225"/>
    <mergeCell ref="A226:AW226"/>
    <mergeCell ref="BA226:BT226"/>
    <mergeCell ref="A127:AM127"/>
    <mergeCell ref="BI126:BK126"/>
    <mergeCell ref="BG140:BH142"/>
    <mergeCell ref="BI140:BK142"/>
    <mergeCell ref="BF129:BH129"/>
    <mergeCell ref="L132:R132"/>
    <mergeCell ref="AM137:AP137"/>
    <mergeCell ref="BU128:BW128"/>
    <mergeCell ref="AZ127:BB127"/>
    <mergeCell ref="AN125:AO125"/>
    <mergeCell ref="AP125:AQ125"/>
    <mergeCell ref="A174:D174"/>
    <mergeCell ref="A220:S220"/>
    <mergeCell ref="BF221:BI221"/>
    <mergeCell ref="E155:CB155"/>
    <mergeCell ref="BD133:BF133"/>
    <mergeCell ref="BI133:BK133"/>
    <mergeCell ref="BL133:CF138"/>
    <mergeCell ref="BG133:BH133"/>
    <mergeCell ref="A157:D157"/>
    <mergeCell ref="E157:CB157"/>
    <mergeCell ref="CC157:CF157"/>
    <mergeCell ref="S133:AL133"/>
    <mergeCell ref="E156:CB156"/>
    <mergeCell ref="AM142:AP142"/>
    <mergeCell ref="E153:CB153"/>
    <mergeCell ref="CC180:CF180"/>
    <mergeCell ref="AT95:AU95"/>
    <mergeCell ref="AV83:AW83"/>
    <mergeCell ref="CA72:CB72"/>
    <mergeCell ref="CA123:CB123"/>
    <mergeCell ref="AN127:AO127"/>
    <mergeCell ref="AX59:AY59"/>
    <mergeCell ref="CA59:CB59"/>
    <mergeCell ref="CA50:CB50"/>
    <mergeCell ref="CA114:CB114"/>
    <mergeCell ref="CA113:CB113"/>
    <mergeCell ref="CA115:CB115"/>
    <mergeCell ref="AP87:AQ87"/>
    <mergeCell ref="AP86:AQ86"/>
    <mergeCell ref="B68:S68"/>
    <mergeCell ref="BF125:BH125"/>
    <mergeCell ref="BX128:BZ128"/>
    <mergeCell ref="AV126:AW126"/>
    <mergeCell ref="BF126:BH126"/>
    <mergeCell ref="BR126:BT126"/>
    <mergeCell ref="AV117:AW117"/>
    <mergeCell ref="T68:U68"/>
    <mergeCell ref="AL68:AM68"/>
    <mergeCell ref="AN68:AO68"/>
    <mergeCell ref="AT128:AU128"/>
    <mergeCell ref="AN122:AO122"/>
    <mergeCell ref="AT121:AU121"/>
    <mergeCell ref="AT126:AU126"/>
    <mergeCell ref="AL119:AM119"/>
    <mergeCell ref="AV128:AW128"/>
    <mergeCell ref="AX128:AY128"/>
    <mergeCell ref="AZ128:BB128"/>
    <mergeCell ref="AN126:AO126"/>
    <mergeCell ref="BA206:BU207"/>
    <mergeCell ref="H209:P209"/>
    <mergeCell ref="BF209:BI209"/>
    <mergeCell ref="A184:D184"/>
    <mergeCell ref="E184:CB184"/>
    <mergeCell ref="B120:S120"/>
    <mergeCell ref="T120:U120"/>
    <mergeCell ref="BU126:BW126"/>
    <mergeCell ref="BL126:BN126"/>
    <mergeCell ref="A201:CC201"/>
    <mergeCell ref="CC184:CF184"/>
    <mergeCell ref="CC121:CF121"/>
    <mergeCell ref="E159:CB159"/>
    <mergeCell ref="AM138:AP138"/>
    <mergeCell ref="CC171:CF171"/>
    <mergeCell ref="S138:AL138"/>
    <mergeCell ref="E152:CB152"/>
    <mergeCell ref="CC152:CF152"/>
    <mergeCell ref="A168:D168"/>
    <mergeCell ref="BG132:BH132"/>
    <mergeCell ref="BD132:BF132"/>
    <mergeCell ref="AX126:AY126"/>
    <mergeCell ref="AZ126:BB126"/>
    <mergeCell ref="BC126:BE126"/>
    <mergeCell ref="AP126:AQ126"/>
    <mergeCell ref="BL139:CF142"/>
    <mergeCell ref="CC151:CF151"/>
    <mergeCell ref="AM132:AP132"/>
    <mergeCell ref="AQ138:BC138"/>
    <mergeCell ref="E145:CB145"/>
    <mergeCell ref="CC145:CF145"/>
    <mergeCell ref="A146:D146"/>
    <mergeCell ref="AX99:AY99"/>
    <mergeCell ref="CA99:CB99"/>
    <mergeCell ref="AR68:AS68"/>
    <mergeCell ref="AT68:AU68"/>
    <mergeCell ref="AV68:AW68"/>
    <mergeCell ref="AX68:AY68"/>
    <mergeCell ref="CA68:CB68"/>
    <mergeCell ref="CC68:CF68"/>
    <mergeCell ref="CC80:CF80"/>
    <mergeCell ref="CC83:CF83"/>
    <mergeCell ref="CC100:CF101"/>
    <mergeCell ref="CA81:CB81"/>
    <mergeCell ref="AV81:AW81"/>
    <mergeCell ref="BA212:BT214"/>
    <mergeCell ref="A214:N214"/>
    <mergeCell ref="A216:F216"/>
    <mergeCell ref="H216:T216"/>
    <mergeCell ref="BF216:BI216"/>
    <mergeCell ref="AM139:AP139"/>
    <mergeCell ref="BI128:BK128"/>
    <mergeCell ref="BL128:BN128"/>
    <mergeCell ref="AT127:AU127"/>
    <mergeCell ref="AV127:AW127"/>
    <mergeCell ref="BX117:BY117"/>
    <mergeCell ref="BR129:BT129"/>
    <mergeCell ref="CA124:CB124"/>
    <mergeCell ref="CA125:CB125"/>
    <mergeCell ref="CA128:CB128"/>
    <mergeCell ref="AV129:AW129"/>
    <mergeCell ref="AX129:AY129"/>
    <mergeCell ref="AZ129:BB129"/>
    <mergeCell ref="AX117:AY117"/>
    <mergeCell ref="CA82:CB82"/>
    <mergeCell ref="AV71:AW71"/>
    <mergeCell ref="AX71:AY71"/>
    <mergeCell ref="AT71:AU71"/>
    <mergeCell ref="B104:S104"/>
    <mergeCell ref="T99:U99"/>
    <mergeCell ref="B103:S103"/>
    <mergeCell ref="T100:U100"/>
    <mergeCell ref="T101:U101"/>
    <mergeCell ref="B100:S100"/>
    <mergeCell ref="B102:S102"/>
    <mergeCell ref="CA95:CB95"/>
    <mergeCell ref="CC95:CF95"/>
    <mergeCell ref="CC99:CF99"/>
    <mergeCell ref="CC71:CF71"/>
    <mergeCell ref="CC50:CF50"/>
    <mergeCell ref="AT47:AU47"/>
    <mergeCell ref="CC75:CF75"/>
    <mergeCell ref="CA76:CB76"/>
    <mergeCell ref="CC84:CF85"/>
    <mergeCell ref="CC73:CF73"/>
    <mergeCell ref="AR69:AS69"/>
    <mergeCell ref="AT69:AU69"/>
    <mergeCell ref="CA49:CB49"/>
    <mergeCell ref="CC49:CF49"/>
    <mergeCell ref="AV47:AW47"/>
    <mergeCell ref="AX47:AY47"/>
    <mergeCell ref="CA47:CB47"/>
    <mergeCell ref="CC47:CF47"/>
    <mergeCell ref="CC48:CF48"/>
    <mergeCell ref="CC63:CF63"/>
    <mergeCell ref="CA102:CB102"/>
    <mergeCell ref="T84:U84"/>
    <mergeCell ref="AL84:AM84"/>
    <mergeCell ref="B84:S84"/>
    <mergeCell ref="T85:U85"/>
    <mergeCell ref="AL85:AM85"/>
    <mergeCell ref="AV95:AW95"/>
    <mergeCell ref="B96:S96"/>
    <mergeCell ref="T96:U96"/>
    <mergeCell ref="AL92:AM92"/>
    <mergeCell ref="AT84:AU84"/>
    <mergeCell ref="AP91:AQ91"/>
    <mergeCell ref="AR91:AS91"/>
    <mergeCell ref="AT103:AU103"/>
    <mergeCell ref="AR104:AS104"/>
    <mergeCell ref="AV103:AW103"/>
    <mergeCell ref="AL70:AM70"/>
    <mergeCell ref="CC124:CF124"/>
    <mergeCell ref="B89:S89"/>
    <mergeCell ref="B90:S90"/>
    <mergeCell ref="B92:S92"/>
    <mergeCell ref="AT96:AU96"/>
    <mergeCell ref="B98:S98"/>
    <mergeCell ref="AX84:AY84"/>
    <mergeCell ref="AL89:AM89"/>
    <mergeCell ref="B93:S93"/>
    <mergeCell ref="B94:S94"/>
    <mergeCell ref="AN92:AO92"/>
    <mergeCell ref="AV97:AW97"/>
    <mergeCell ref="AL95:AM95"/>
    <mergeCell ref="AX95:AY95"/>
    <mergeCell ref="AL121:AM121"/>
    <mergeCell ref="AP121:AQ121"/>
    <mergeCell ref="T117:U117"/>
    <mergeCell ref="AL117:AM117"/>
    <mergeCell ref="AN117:AO117"/>
    <mergeCell ref="AP117:AQ117"/>
    <mergeCell ref="AR117:AS117"/>
    <mergeCell ref="AT117:AU117"/>
    <mergeCell ref="AZ125:BB125"/>
    <mergeCell ref="AR119:AS119"/>
    <mergeCell ref="AV119:AW119"/>
    <mergeCell ref="AN121:AO121"/>
    <mergeCell ref="B121:S121"/>
    <mergeCell ref="BI125:BK125"/>
    <mergeCell ref="BL125:BN125"/>
    <mergeCell ref="AX125:AY125"/>
    <mergeCell ref="A124:AM124"/>
    <mergeCell ref="AT124:AU124"/>
    <mergeCell ref="B119:S119"/>
    <mergeCell ref="T121:U121"/>
    <mergeCell ref="AN119:AO119"/>
    <mergeCell ref="AR125:AS125"/>
    <mergeCell ref="T114:U114"/>
    <mergeCell ref="BD140:BF142"/>
    <mergeCell ref="BI138:BK138"/>
    <mergeCell ref="A139:K141"/>
    <mergeCell ref="A142:K142"/>
    <mergeCell ref="L142:R142"/>
    <mergeCell ref="S142:AL142"/>
    <mergeCell ref="L137:R137"/>
    <mergeCell ref="L138:R138"/>
    <mergeCell ref="B117:S117"/>
    <mergeCell ref="B115:S115"/>
    <mergeCell ref="B118:S118"/>
    <mergeCell ref="L133:R133"/>
    <mergeCell ref="L134:R136"/>
    <mergeCell ref="AM134:AP136"/>
    <mergeCell ref="AQ133:BC133"/>
    <mergeCell ref="AV125:AW125"/>
    <mergeCell ref="T116:U116"/>
    <mergeCell ref="AL114:AM114"/>
    <mergeCell ref="AP119:AQ119"/>
    <mergeCell ref="AT125:AU125"/>
    <mergeCell ref="BI132:BK132"/>
    <mergeCell ref="AX119:AY119"/>
    <mergeCell ref="A133:K134"/>
    <mergeCell ref="A135:K136"/>
    <mergeCell ref="A125:AM125"/>
    <mergeCell ref="L140:R141"/>
    <mergeCell ref="AT129:AU129"/>
    <mergeCell ref="AQ131:BK131"/>
    <mergeCell ref="BI129:BK129"/>
    <mergeCell ref="AM133:AP133"/>
    <mergeCell ref="AV124:AW124"/>
    <mergeCell ref="CC146:CF146"/>
    <mergeCell ref="A147:D147"/>
    <mergeCell ref="E148:CB148"/>
    <mergeCell ref="CC148:CF148"/>
    <mergeCell ref="A149:D149"/>
    <mergeCell ref="E149:CB149"/>
    <mergeCell ref="BF127:BH127"/>
    <mergeCell ref="A132:K132"/>
    <mergeCell ref="A129:AM129"/>
    <mergeCell ref="A148:D148"/>
    <mergeCell ref="CC147:CF147"/>
    <mergeCell ref="AQ139:BC139"/>
    <mergeCell ref="CC129:CF129"/>
    <mergeCell ref="BU129:BW129"/>
    <mergeCell ref="BG134:BH137"/>
    <mergeCell ref="BL129:BN129"/>
    <mergeCell ref="BO129:BQ129"/>
    <mergeCell ref="BC129:BE129"/>
    <mergeCell ref="A128:AM128"/>
    <mergeCell ref="AN128:AO128"/>
    <mergeCell ref="AP128:AQ128"/>
    <mergeCell ref="AN129:AO129"/>
    <mergeCell ref="AP127:AQ127"/>
    <mergeCell ref="S132:AL132"/>
    <mergeCell ref="AQ134:BC137"/>
    <mergeCell ref="BD134:BF137"/>
    <mergeCell ref="CA126:CB126"/>
    <mergeCell ref="BU125:BW125"/>
    <mergeCell ref="AP129:AQ129"/>
    <mergeCell ref="A236:F236"/>
    <mergeCell ref="H236:M236"/>
    <mergeCell ref="A230:F230"/>
    <mergeCell ref="BD230:BI230"/>
    <mergeCell ref="E177:CB177"/>
    <mergeCell ref="A235:AV235"/>
    <mergeCell ref="A234:AW234"/>
    <mergeCell ref="BD234:BW234"/>
    <mergeCell ref="A206:AW206"/>
    <mergeCell ref="A207:AW207"/>
    <mergeCell ref="A209:F209"/>
    <mergeCell ref="A233:U233"/>
    <mergeCell ref="E144:CB144"/>
    <mergeCell ref="L139:R139"/>
    <mergeCell ref="A232:AQ232"/>
    <mergeCell ref="A198:BE198"/>
    <mergeCell ref="BF198:BR198"/>
    <mergeCell ref="A180:D180"/>
    <mergeCell ref="E180:CB180"/>
    <mergeCell ref="E181:CB181"/>
    <mergeCell ref="A182:D182"/>
    <mergeCell ref="A200:BX200"/>
    <mergeCell ref="A203:CD203"/>
    <mergeCell ref="CC153:CF153"/>
    <mergeCell ref="BI139:BK139"/>
    <mergeCell ref="AQ140:BC142"/>
    <mergeCell ref="A190:BG190"/>
    <mergeCell ref="A155:D155"/>
    <mergeCell ref="E146:CB146"/>
    <mergeCell ref="A159:D159"/>
    <mergeCell ref="A145:D145"/>
    <mergeCell ref="B86:S86"/>
    <mergeCell ref="CA101:CB101"/>
    <mergeCell ref="AX87:AY87"/>
    <mergeCell ref="AV88:AW88"/>
    <mergeCell ref="CA87:CB87"/>
    <mergeCell ref="CA100:CB100"/>
    <mergeCell ref="AP102:AQ102"/>
    <mergeCell ref="AR102:AS102"/>
    <mergeCell ref="AT102:AU102"/>
    <mergeCell ref="AL83:AM83"/>
    <mergeCell ref="AN83:AO83"/>
    <mergeCell ref="AP83:AQ83"/>
    <mergeCell ref="AR83:AS83"/>
    <mergeCell ref="AT83:AU83"/>
    <mergeCell ref="B87:S87"/>
    <mergeCell ref="T87:U87"/>
    <mergeCell ref="T88:U88"/>
    <mergeCell ref="AL87:AM87"/>
    <mergeCell ref="CA89:CB89"/>
    <mergeCell ref="AT86:AU86"/>
    <mergeCell ref="CA86:CB86"/>
    <mergeCell ref="AL96:AM96"/>
    <mergeCell ref="AL99:AM99"/>
    <mergeCell ref="B88:S88"/>
    <mergeCell ref="CA85:CB85"/>
    <mergeCell ref="CA96:CB96"/>
    <mergeCell ref="BD138:BF138"/>
    <mergeCell ref="BI134:BK137"/>
    <mergeCell ref="AM140:AP141"/>
    <mergeCell ref="BD139:BF139"/>
    <mergeCell ref="AR78:AS78"/>
    <mergeCell ref="E178:CB178"/>
    <mergeCell ref="B81:S81"/>
    <mergeCell ref="T102:U102"/>
    <mergeCell ref="B83:S83"/>
    <mergeCell ref="T83:U83"/>
    <mergeCell ref="AL97:AM97"/>
    <mergeCell ref="AT98:AU98"/>
    <mergeCell ref="T81:U81"/>
    <mergeCell ref="AL81:AM81"/>
    <mergeCell ref="AN81:AO81"/>
    <mergeCell ref="CC81:CF81"/>
    <mergeCell ref="B95:S95"/>
    <mergeCell ref="B82:S82"/>
    <mergeCell ref="B85:S85"/>
    <mergeCell ref="AV92:AW92"/>
    <mergeCell ref="AX92:AY92"/>
    <mergeCell ref="CA92:CB92"/>
    <mergeCell ref="B91:S91"/>
    <mergeCell ref="T86:U86"/>
    <mergeCell ref="AL86:AM86"/>
    <mergeCell ref="CC93:CF93"/>
    <mergeCell ref="CC90:CF90"/>
    <mergeCell ref="CC91:CF91"/>
    <mergeCell ref="CC92:CF92"/>
    <mergeCell ref="AR97:AS97"/>
    <mergeCell ref="T93:U93"/>
    <mergeCell ref="AN93:AO93"/>
    <mergeCell ref="AP93:AQ93"/>
    <mergeCell ref="AR93:AS93"/>
    <mergeCell ref="AT93:AU93"/>
    <mergeCell ref="CA84:CB84"/>
    <mergeCell ref="B69:S69"/>
    <mergeCell ref="CC74:CF74"/>
    <mergeCell ref="B76:S76"/>
    <mergeCell ref="T76:U76"/>
    <mergeCell ref="AL76:AM76"/>
    <mergeCell ref="CA75:CB75"/>
    <mergeCell ref="CC76:CF76"/>
    <mergeCell ref="CA77:CB77"/>
    <mergeCell ref="CA78:CB78"/>
    <mergeCell ref="CC78:CF78"/>
    <mergeCell ref="B79:S79"/>
    <mergeCell ref="T79:U79"/>
    <mergeCell ref="AL79:AM79"/>
    <mergeCell ref="AN79:AO79"/>
    <mergeCell ref="CC79:CF79"/>
    <mergeCell ref="AL80:AM80"/>
    <mergeCell ref="AP80:AQ80"/>
    <mergeCell ref="AV79:AW79"/>
    <mergeCell ref="AX78:AY78"/>
    <mergeCell ref="AP79:AQ79"/>
    <mergeCell ref="AX79:AY79"/>
    <mergeCell ref="AR79:AS79"/>
    <mergeCell ref="CC77:CF77"/>
    <mergeCell ref="AR74:AS74"/>
    <mergeCell ref="B74:S74"/>
    <mergeCell ref="T74:U74"/>
    <mergeCell ref="AP76:AQ76"/>
    <mergeCell ref="AT76:AU76"/>
    <mergeCell ref="AL74:AM74"/>
    <mergeCell ref="AV76:AW76"/>
    <mergeCell ref="AT80:AU80"/>
    <mergeCell ref="AR80:AS80"/>
    <mergeCell ref="CC64:CF64"/>
    <mergeCell ref="B66:S66"/>
    <mergeCell ref="AR65:AS65"/>
    <mergeCell ref="AT65:AU65"/>
    <mergeCell ref="AV65:AW65"/>
    <mergeCell ref="AX65:AY65"/>
    <mergeCell ref="AV66:AW66"/>
    <mergeCell ref="AX66:AY66"/>
    <mergeCell ref="CA66:CB66"/>
    <mergeCell ref="B64:S64"/>
    <mergeCell ref="T66:U66"/>
    <mergeCell ref="AL66:AM66"/>
    <mergeCell ref="AN66:AO66"/>
    <mergeCell ref="AP66:AQ66"/>
    <mergeCell ref="AR66:AS66"/>
    <mergeCell ref="AT66:AU66"/>
    <mergeCell ref="CC66:CF67"/>
    <mergeCell ref="B67:S67"/>
    <mergeCell ref="T67:U67"/>
    <mergeCell ref="AL67:AM67"/>
    <mergeCell ref="AT67:AU67"/>
    <mergeCell ref="B62:S62"/>
    <mergeCell ref="T62:U62"/>
    <mergeCell ref="AL62:AM62"/>
    <mergeCell ref="CA62:CB62"/>
    <mergeCell ref="CA60:CB60"/>
    <mergeCell ref="CC60:CF60"/>
    <mergeCell ref="B61:S61"/>
    <mergeCell ref="AP63:AQ63"/>
    <mergeCell ref="AV62:AW62"/>
    <mergeCell ref="AX62:AY62"/>
    <mergeCell ref="AV60:AW60"/>
    <mergeCell ref="AX60:AY60"/>
    <mergeCell ref="AR63:AS63"/>
    <mergeCell ref="AT63:AU63"/>
    <mergeCell ref="AV63:AW63"/>
    <mergeCell ref="AN60:AO60"/>
    <mergeCell ref="AP60:AQ60"/>
    <mergeCell ref="AP62:AQ62"/>
    <mergeCell ref="CA61:CB61"/>
    <mergeCell ref="CC61:CF61"/>
    <mergeCell ref="T61:U61"/>
    <mergeCell ref="AL61:AM61"/>
    <mergeCell ref="B60:S60"/>
    <mergeCell ref="T60:U60"/>
    <mergeCell ref="AL60:AM60"/>
    <mergeCell ref="AN63:AO63"/>
    <mergeCell ref="AN61:AO61"/>
    <mergeCell ref="AN62:AO62"/>
    <mergeCell ref="AX61:AY61"/>
    <mergeCell ref="AP61:AQ61"/>
    <mergeCell ref="AR61:AS61"/>
    <mergeCell ref="AT61:AU61"/>
    <mergeCell ref="B52:S52"/>
    <mergeCell ref="T52:U52"/>
    <mergeCell ref="AL52:AM52"/>
    <mergeCell ref="AN52:AO52"/>
    <mergeCell ref="AP52:AQ52"/>
    <mergeCell ref="AR52:AS52"/>
    <mergeCell ref="AT52:AU52"/>
    <mergeCell ref="AV52:AW52"/>
    <mergeCell ref="AX52:AY52"/>
    <mergeCell ref="CA52:CB52"/>
    <mergeCell ref="CC52:CF52"/>
    <mergeCell ref="B59:S59"/>
    <mergeCell ref="T59:U59"/>
    <mergeCell ref="AL59:AM59"/>
    <mergeCell ref="AN59:AO59"/>
    <mergeCell ref="AP59:AQ59"/>
    <mergeCell ref="AR59:AS59"/>
    <mergeCell ref="AT59:AU59"/>
    <mergeCell ref="AV59:AW59"/>
    <mergeCell ref="CC59:CF59"/>
    <mergeCell ref="CA43:CB43"/>
    <mergeCell ref="B47:S47"/>
    <mergeCell ref="AR45:AS45"/>
    <mergeCell ref="AT45:AU45"/>
    <mergeCell ref="CC43:CF43"/>
    <mergeCell ref="AT43:AU43"/>
    <mergeCell ref="AV43:AW43"/>
    <mergeCell ref="AX43:AY43"/>
    <mergeCell ref="AN43:AO43"/>
    <mergeCell ref="AP43:AQ43"/>
    <mergeCell ref="AR43:AS43"/>
    <mergeCell ref="T43:U43"/>
    <mergeCell ref="AT46:AU46"/>
    <mergeCell ref="AV46:AW46"/>
    <mergeCell ref="AX46:AY46"/>
    <mergeCell ref="AN46:AO46"/>
    <mergeCell ref="AP46:AQ46"/>
    <mergeCell ref="CA44:CB44"/>
    <mergeCell ref="CC44:CF44"/>
    <mergeCell ref="T45:U45"/>
    <mergeCell ref="AL45:AM45"/>
    <mergeCell ref="AN45:AO45"/>
    <mergeCell ref="AP45:AQ45"/>
    <mergeCell ref="AV45:AW45"/>
    <mergeCell ref="B44:S44"/>
    <mergeCell ref="T44:U44"/>
    <mergeCell ref="AL44:AM44"/>
    <mergeCell ref="AN44:AO44"/>
    <mergeCell ref="AP44:AQ44"/>
    <mergeCell ref="AR44:AS44"/>
    <mergeCell ref="AT44:AU44"/>
    <mergeCell ref="AV44:AW44"/>
    <mergeCell ref="CA41:CB41"/>
    <mergeCell ref="CC41:CF41"/>
    <mergeCell ref="B42:S42"/>
    <mergeCell ref="T42:U42"/>
    <mergeCell ref="AL42:AM42"/>
    <mergeCell ref="CC42:CF42"/>
    <mergeCell ref="CA40:CB40"/>
    <mergeCell ref="CC40:CF40"/>
    <mergeCell ref="AL40:AM40"/>
    <mergeCell ref="AT40:AU40"/>
    <mergeCell ref="AV40:AW40"/>
    <mergeCell ref="AX40:AY40"/>
    <mergeCell ref="AN42:AO42"/>
    <mergeCell ref="AP42:AQ42"/>
    <mergeCell ref="AR42:AS42"/>
    <mergeCell ref="AT42:AU42"/>
    <mergeCell ref="AX42:AY42"/>
    <mergeCell ref="AV42:AW42"/>
    <mergeCell ref="CA42:CB42"/>
    <mergeCell ref="CA39:CB39"/>
    <mergeCell ref="CC39:CF39"/>
    <mergeCell ref="CA37:CB37"/>
    <mergeCell ref="AX34:AY35"/>
    <mergeCell ref="AR36:AS36"/>
    <mergeCell ref="BU34:BW34"/>
    <mergeCell ref="BX34:BZ34"/>
    <mergeCell ref="AV34:AW35"/>
    <mergeCell ref="AT36:AU36"/>
    <mergeCell ref="AR18:AT18"/>
    <mergeCell ref="AL37:AM37"/>
    <mergeCell ref="AN37:AO37"/>
    <mergeCell ref="AP37:AQ37"/>
    <mergeCell ref="AR37:AS37"/>
    <mergeCell ref="AT37:AU37"/>
    <mergeCell ref="CC32:CF35"/>
    <mergeCell ref="AN33:AO35"/>
    <mergeCell ref="AP33:AQ35"/>
    <mergeCell ref="AR33:AY33"/>
    <mergeCell ref="BC33:BH33"/>
    <mergeCell ref="AR38:AS38"/>
    <mergeCell ref="AX38:AY38"/>
    <mergeCell ref="CA38:CB38"/>
    <mergeCell ref="CC38:CF38"/>
    <mergeCell ref="BD18:BF18"/>
    <mergeCell ref="AN18:AP18"/>
    <mergeCell ref="BI33:BN33"/>
    <mergeCell ref="BU18:BX18"/>
    <mergeCell ref="BY18:BY19"/>
    <mergeCell ref="BZ18:BZ19"/>
    <mergeCell ref="CA18:CA19"/>
    <mergeCell ref="BO34:BQ34"/>
    <mergeCell ref="K1:BQ1"/>
    <mergeCell ref="K3:BR3"/>
    <mergeCell ref="M9:BQ9"/>
    <mergeCell ref="L6:BR6"/>
    <mergeCell ref="U13:BJ13"/>
    <mergeCell ref="BQ18:BS18"/>
    <mergeCell ref="CB18:CB19"/>
    <mergeCell ref="CC18:CC19"/>
    <mergeCell ref="CD18:CD19"/>
    <mergeCell ref="CE18:CE19"/>
    <mergeCell ref="CF18:CF19"/>
    <mergeCell ref="J5:BN5"/>
    <mergeCell ref="AM11:BH11"/>
    <mergeCell ref="BT2:CF2"/>
    <mergeCell ref="AC12:BC12"/>
    <mergeCell ref="B36:S36"/>
    <mergeCell ref="T36:U36"/>
    <mergeCell ref="O18:R18"/>
    <mergeCell ref="AL36:AM36"/>
    <mergeCell ref="BH18:BK18"/>
    <mergeCell ref="BL18:BO18"/>
    <mergeCell ref="S18:AL18"/>
    <mergeCell ref="F18:I18"/>
    <mergeCell ref="B20:E20"/>
    <mergeCell ref="K18:M18"/>
    <mergeCell ref="BF34:BH34"/>
    <mergeCell ref="BI34:BK34"/>
    <mergeCell ref="BL34:BN34"/>
    <mergeCell ref="CA32:CB35"/>
    <mergeCell ref="BC32:BZ32"/>
    <mergeCell ref="BO33:BT33"/>
    <mergeCell ref="BU33:BZ33"/>
    <mergeCell ref="BR34:BT34"/>
    <mergeCell ref="AT34:AU35"/>
    <mergeCell ref="AX36:AY36"/>
    <mergeCell ref="CA36:CB36"/>
    <mergeCell ref="CC36:CF36"/>
    <mergeCell ref="BC34:BE34"/>
    <mergeCell ref="AV37:AW37"/>
    <mergeCell ref="AV36:AW36"/>
    <mergeCell ref="AP36:AQ36"/>
    <mergeCell ref="AR34:AS35"/>
    <mergeCell ref="AZ34:BB34"/>
    <mergeCell ref="CC37:CF37"/>
    <mergeCell ref="A32:A35"/>
    <mergeCell ref="B32:S35"/>
    <mergeCell ref="T32:U35"/>
    <mergeCell ref="AL32:AM35"/>
    <mergeCell ref="AN32:AY32"/>
    <mergeCell ref="B39:S39"/>
    <mergeCell ref="B40:S40"/>
    <mergeCell ref="B38:S38"/>
    <mergeCell ref="T39:U39"/>
    <mergeCell ref="AT41:AU41"/>
    <mergeCell ref="AV41:AW41"/>
    <mergeCell ref="AX41:AY41"/>
    <mergeCell ref="A18:A19"/>
    <mergeCell ref="B18:E18"/>
    <mergeCell ref="B43:S43"/>
    <mergeCell ref="AT38:AU38"/>
    <mergeCell ref="AN38:AO38"/>
    <mergeCell ref="AP38:AQ38"/>
    <mergeCell ref="AN40:AO40"/>
    <mergeCell ref="AP40:AQ40"/>
    <mergeCell ref="AR40:AS40"/>
    <mergeCell ref="T38:U38"/>
    <mergeCell ref="T40:U40"/>
    <mergeCell ref="AV38:AW38"/>
    <mergeCell ref="AN39:AO39"/>
    <mergeCell ref="AP39:AQ39"/>
    <mergeCell ref="AR39:AS39"/>
    <mergeCell ref="AT39:AU39"/>
    <mergeCell ref="AV39:AW39"/>
    <mergeCell ref="AN48:AO48"/>
    <mergeCell ref="AP48:AQ48"/>
    <mergeCell ref="AR48:AS48"/>
    <mergeCell ref="B63:S63"/>
    <mergeCell ref="T63:U63"/>
    <mergeCell ref="AL63:AM63"/>
    <mergeCell ref="T64:U64"/>
    <mergeCell ref="AL64:AM64"/>
    <mergeCell ref="AR64:AS64"/>
    <mergeCell ref="AX39:AY39"/>
    <mergeCell ref="T37:U37"/>
    <mergeCell ref="AV18:AY18"/>
    <mergeCell ref="AL39:AM39"/>
    <mergeCell ref="B41:S41"/>
    <mergeCell ref="T41:U41"/>
    <mergeCell ref="AL41:AM41"/>
    <mergeCell ref="AN41:AO41"/>
    <mergeCell ref="AP41:AQ41"/>
    <mergeCell ref="AR41:AS41"/>
    <mergeCell ref="AT48:AU48"/>
    <mergeCell ref="AR49:AS49"/>
    <mergeCell ref="AT49:AU49"/>
    <mergeCell ref="B50:S50"/>
    <mergeCell ref="T50:U50"/>
    <mergeCell ref="AL50:AM50"/>
    <mergeCell ref="AN50:AO50"/>
    <mergeCell ref="AP50:AQ50"/>
    <mergeCell ref="B37:S37"/>
    <mergeCell ref="AN36:AO36"/>
    <mergeCell ref="AL43:AM43"/>
    <mergeCell ref="AX37:AY37"/>
    <mergeCell ref="AL38:AM38"/>
    <mergeCell ref="B65:S65"/>
    <mergeCell ref="T65:U65"/>
    <mergeCell ref="AL65:AM65"/>
    <mergeCell ref="AN65:AO65"/>
    <mergeCell ref="AP65:AQ65"/>
    <mergeCell ref="AN67:AO67"/>
    <mergeCell ref="AP67:AQ67"/>
    <mergeCell ref="AR67:AS67"/>
    <mergeCell ref="AT72:AU72"/>
    <mergeCell ref="AL51:AM51"/>
    <mergeCell ref="AN51:AO51"/>
    <mergeCell ref="AP51:AQ51"/>
    <mergeCell ref="AT64:AU64"/>
    <mergeCell ref="AV64:AW64"/>
    <mergeCell ref="AX44:AY44"/>
    <mergeCell ref="T46:U46"/>
    <mergeCell ref="AL46:AM46"/>
    <mergeCell ref="AR50:AS50"/>
    <mergeCell ref="AT50:AU50"/>
    <mergeCell ref="AV50:AW50"/>
    <mergeCell ref="AX50:AY50"/>
    <mergeCell ref="B49:S49"/>
    <mergeCell ref="T49:U49"/>
    <mergeCell ref="AL49:AM49"/>
    <mergeCell ref="AN49:AO49"/>
    <mergeCell ref="AP49:AQ49"/>
    <mergeCell ref="AX48:AY48"/>
    <mergeCell ref="T47:U47"/>
    <mergeCell ref="AL47:AM47"/>
    <mergeCell ref="AN47:AO47"/>
    <mergeCell ref="B45:S45"/>
    <mergeCell ref="AV48:AW48"/>
    <mergeCell ref="CC177:CF177"/>
    <mergeCell ref="CC178:CF178"/>
    <mergeCell ref="E176:CB176"/>
    <mergeCell ref="A170:D170"/>
    <mergeCell ref="AN124:AO124"/>
    <mergeCell ref="B99:S99"/>
    <mergeCell ref="T98:U98"/>
    <mergeCell ref="B97:S97"/>
    <mergeCell ref="T97:U97"/>
    <mergeCell ref="AL98:AM98"/>
    <mergeCell ref="CC97:CF97"/>
    <mergeCell ref="CA98:CB98"/>
    <mergeCell ref="CC98:CF98"/>
    <mergeCell ref="B116:S116"/>
    <mergeCell ref="AR99:AS99"/>
    <mergeCell ref="T115:U115"/>
    <mergeCell ref="A173:D173"/>
    <mergeCell ref="E173:CB173"/>
    <mergeCell ref="CC155:CF155"/>
    <mergeCell ref="CC159:CF159"/>
    <mergeCell ref="BL131:CF131"/>
    <mergeCell ref="A131:AP131"/>
    <mergeCell ref="BG139:BH139"/>
    <mergeCell ref="A137:K138"/>
    <mergeCell ref="BC127:BE127"/>
    <mergeCell ref="BG138:BH138"/>
    <mergeCell ref="CC173:CF173"/>
    <mergeCell ref="AP99:AQ99"/>
    <mergeCell ref="T119:U119"/>
    <mergeCell ref="BO126:BQ126"/>
    <mergeCell ref="A154:D154"/>
    <mergeCell ref="A177:D177"/>
    <mergeCell ref="CA83:CB83"/>
    <mergeCell ref="AR88:AS88"/>
    <mergeCell ref="AT88:AU88"/>
    <mergeCell ref="AR87:AS87"/>
    <mergeCell ref="AT87:AU87"/>
    <mergeCell ref="AR96:AS96"/>
    <mergeCell ref="AX80:AY80"/>
    <mergeCell ref="AR81:AS81"/>
    <mergeCell ref="AT81:AU81"/>
    <mergeCell ref="AX81:AY81"/>
    <mergeCell ref="AX83:AY83"/>
    <mergeCell ref="AV98:AW98"/>
    <mergeCell ref="A152:D152"/>
    <mergeCell ref="A153:D153"/>
    <mergeCell ref="AX93:AY93"/>
    <mergeCell ref="CA93:CB93"/>
    <mergeCell ref="AN101:AO101"/>
    <mergeCell ref="AP101:AQ101"/>
    <mergeCell ref="AR101:AS101"/>
    <mergeCell ref="AX101:AY101"/>
    <mergeCell ref="AV113:AW113"/>
    <mergeCell ref="AR113:AS113"/>
    <mergeCell ref="AR98:AS98"/>
    <mergeCell ref="AN96:AO96"/>
    <mergeCell ref="AN97:AO97"/>
    <mergeCell ref="AP97:AQ97"/>
    <mergeCell ref="AL88:AM88"/>
    <mergeCell ref="AP81:AQ81"/>
    <mergeCell ref="AR85:AS85"/>
    <mergeCell ref="AN95:AO95"/>
    <mergeCell ref="CA91:CB91"/>
    <mergeCell ref="BX126:BZ126"/>
    <mergeCell ref="B70:S70"/>
    <mergeCell ref="B75:S75"/>
    <mergeCell ref="T75:U75"/>
    <mergeCell ref="AL75:AM75"/>
    <mergeCell ref="AN80:AO80"/>
    <mergeCell ref="B77:S77"/>
    <mergeCell ref="T77:U77"/>
    <mergeCell ref="AL77:AM77"/>
    <mergeCell ref="AN71:AO71"/>
    <mergeCell ref="AN77:AO77"/>
    <mergeCell ref="AP77:AQ77"/>
    <mergeCell ref="AP70:AQ70"/>
    <mergeCell ref="AR70:AS70"/>
    <mergeCell ref="AT70:AU70"/>
    <mergeCell ref="AR77:AS77"/>
    <mergeCell ref="AT77:AU77"/>
    <mergeCell ref="AV77:AW77"/>
    <mergeCell ref="AT79:AU79"/>
    <mergeCell ref="AV80:AW80"/>
    <mergeCell ref="AV78:AW78"/>
    <mergeCell ref="AP78:AQ78"/>
    <mergeCell ref="AT78:AU78"/>
    <mergeCell ref="B80:S80"/>
    <mergeCell ref="T80:U80"/>
    <mergeCell ref="AN73:AO73"/>
    <mergeCell ref="AP73:AQ73"/>
    <mergeCell ref="AR73:AS73"/>
    <mergeCell ref="AT73:AU73"/>
    <mergeCell ref="B72:S72"/>
    <mergeCell ref="T72:U72"/>
    <mergeCell ref="AL72:AM72"/>
    <mergeCell ref="T70:U70"/>
    <mergeCell ref="AT118:AU118"/>
    <mergeCell ref="AT119:AU119"/>
    <mergeCell ref="AV118:AW118"/>
    <mergeCell ref="AX77:AY77"/>
    <mergeCell ref="B78:S78"/>
    <mergeCell ref="B71:S71"/>
    <mergeCell ref="AP71:AQ71"/>
    <mergeCell ref="AR71:AS71"/>
    <mergeCell ref="AX72:AY72"/>
    <mergeCell ref="AV72:AW72"/>
    <mergeCell ref="AN72:AO72"/>
    <mergeCell ref="B73:S73"/>
    <mergeCell ref="T73:U73"/>
    <mergeCell ref="AL73:AM73"/>
    <mergeCell ref="AN74:AO74"/>
    <mergeCell ref="T103:U103"/>
    <mergeCell ref="T104:U104"/>
    <mergeCell ref="AL104:AM104"/>
    <mergeCell ref="AL103:AM103"/>
    <mergeCell ref="AP104:AQ104"/>
    <mergeCell ref="AX104:AY104"/>
    <mergeCell ref="AX103:AY103"/>
    <mergeCell ref="AN103:AO103"/>
    <mergeCell ref="AP103:AQ103"/>
    <mergeCell ref="AR103:AS103"/>
    <mergeCell ref="AT104:AU104"/>
    <mergeCell ref="AV104:AW104"/>
    <mergeCell ref="AN104:AO104"/>
    <mergeCell ref="AR72:AS72"/>
    <mergeCell ref="AV75:AW75"/>
    <mergeCell ref="AX76:AY76"/>
    <mergeCell ref="AN75:AO75"/>
    <mergeCell ref="CC175:CF175"/>
    <mergeCell ref="CC149:CF149"/>
    <mergeCell ref="CC150:CF150"/>
    <mergeCell ref="CC169:CF169"/>
    <mergeCell ref="AV73:AW73"/>
    <mergeCell ref="AX73:AY73"/>
    <mergeCell ref="CA73:CB73"/>
    <mergeCell ref="B113:S113"/>
    <mergeCell ref="T113:U113"/>
    <mergeCell ref="AT75:AU75"/>
    <mergeCell ref="A176:D176"/>
    <mergeCell ref="AQ132:BC132"/>
    <mergeCell ref="CA129:CB129"/>
    <mergeCell ref="AR129:AS129"/>
    <mergeCell ref="BI127:BK127"/>
    <mergeCell ref="S139:AL139"/>
    <mergeCell ref="A126:AM126"/>
    <mergeCell ref="E154:BY154"/>
    <mergeCell ref="CC154:CF154"/>
    <mergeCell ref="CC172:CF172"/>
    <mergeCell ref="AV116:AW116"/>
    <mergeCell ref="AL116:AM116"/>
    <mergeCell ref="AN116:AO116"/>
    <mergeCell ref="A175:D175"/>
    <mergeCell ref="E175:CB175"/>
    <mergeCell ref="A150:D150"/>
    <mergeCell ref="E150:CB150"/>
    <mergeCell ref="A151:D151"/>
    <mergeCell ref="E151:CB151"/>
    <mergeCell ref="AN118:AO118"/>
    <mergeCell ref="AX118:AY118"/>
    <mergeCell ref="S140:AL141"/>
    <mergeCell ref="A199:CC199"/>
    <mergeCell ref="A185:D185"/>
    <mergeCell ref="E185:CB185"/>
    <mergeCell ref="CC185:CF185"/>
    <mergeCell ref="A143:CF143"/>
    <mergeCell ref="A189:CF189"/>
    <mergeCell ref="A192:BH192"/>
    <mergeCell ref="A193:BE193"/>
    <mergeCell ref="A194:BK194"/>
    <mergeCell ref="CC144:CF144"/>
    <mergeCell ref="A144:D144"/>
    <mergeCell ref="E170:CB170"/>
    <mergeCell ref="CC170:CF170"/>
    <mergeCell ref="A172:D172"/>
    <mergeCell ref="E172:CB172"/>
    <mergeCell ref="A169:D169"/>
    <mergeCell ref="E182:CB182"/>
    <mergeCell ref="CC181:CF181"/>
    <mergeCell ref="A171:D171"/>
    <mergeCell ref="E171:CB171"/>
    <mergeCell ref="A195:BK195"/>
    <mergeCell ref="BL195:CC195"/>
    <mergeCell ref="E179:CB179"/>
    <mergeCell ref="CC179:CF179"/>
    <mergeCell ref="E169:CB169"/>
    <mergeCell ref="A181:D181"/>
    <mergeCell ref="CC176:CF176"/>
    <mergeCell ref="CC174:CF174"/>
    <mergeCell ref="A191:BG191"/>
    <mergeCell ref="CC182:CF182"/>
    <mergeCell ref="E174:CB174"/>
    <mergeCell ref="A178:D178"/>
    <mergeCell ref="A179:D179"/>
    <mergeCell ref="AX45:AY45"/>
    <mergeCell ref="CA45:CB45"/>
    <mergeCell ref="CC45:CF45"/>
    <mergeCell ref="B46:S46"/>
    <mergeCell ref="T69:U69"/>
    <mergeCell ref="AL69:AM69"/>
    <mergeCell ref="AN69:AO69"/>
    <mergeCell ref="AP69:AQ69"/>
    <mergeCell ref="AV69:AW69"/>
    <mergeCell ref="AX69:AY69"/>
    <mergeCell ref="AP47:AQ47"/>
    <mergeCell ref="AR47:AS47"/>
    <mergeCell ref="AR46:AS46"/>
    <mergeCell ref="B48:S48"/>
    <mergeCell ref="T48:U48"/>
    <mergeCell ref="AL48:AM48"/>
    <mergeCell ref="CA48:CB48"/>
    <mergeCell ref="CA46:CB46"/>
    <mergeCell ref="CC46:CF46"/>
    <mergeCell ref="B51:S51"/>
    <mergeCell ref="T51:U51"/>
    <mergeCell ref="AX63:AY63"/>
    <mergeCell ref="AN64:AO64"/>
    <mergeCell ref="AP64:AQ64"/>
    <mergeCell ref="CC69:CF69"/>
    <mergeCell ref="AV49:AW49"/>
    <mergeCell ref="AX49:AY49"/>
    <mergeCell ref="AX64:AY64"/>
    <mergeCell ref="AR60:AS60"/>
    <mergeCell ref="AT60:AU60"/>
    <mergeCell ref="AT62:AU62"/>
    <mergeCell ref="AR51:AS51"/>
    <mergeCell ref="AT51:AU51"/>
    <mergeCell ref="AV51:AW51"/>
    <mergeCell ref="AX51:AY51"/>
    <mergeCell ref="CA51:CB51"/>
    <mergeCell ref="CC51:CF51"/>
    <mergeCell ref="CC62:CF62"/>
    <mergeCell ref="AV61:AW61"/>
    <mergeCell ref="AR62:AS62"/>
    <mergeCell ref="CA71:CB71"/>
    <mergeCell ref="CC70:CF70"/>
    <mergeCell ref="CA65:CB65"/>
    <mergeCell ref="CC65:CF65"/>
    <mergeCell ref="CA80:CB80"/>
    <mergeCell ref="AP74:AQ74"/>
    <mergeCell ref="T78:U78"/>
    <mergeCell ref="AL78:AM78"/>
    <mergeCell ref="AN78:AO78"/>
    <mergeCell ref="CA74:CB74"/>
    <mergeCell ref="CC72:CF72"/>
    <mergeCell ref="AX75:AY75"/>
    <mergeCell ref="AP75:AQ75"/>
    <mergeCell ref="AR75:AS75"/>
    <mergeCell ref="AN70:AO70"/>
    <mergeCell ref="T71:U71"/>
    <mergeCell ref="AP72:AQ72"/>
    <mergeCell ref="CA67:CB67"/>
    <mergeCell ref="AV67:AW67"/>
    <mergeCell ref="AX67:AY67"/>
    <mergeCell ref="CA63:CB63"/>
    <mergeCell ref="CA69:CB69"/>
    <mergeCell ref="CA64:CB64"/>
    <mergeCell ref="AP95:AQ95"/>
    <mergeCell ref="AR95:AS95"/>
    <mergeCell ref="CA88:CB88"/>
    <mergeCell ref="CA97:CB97"/>
    <mergeCell ref="CA104:CB104"/>
    <mergeCell ref="AV102:AW102"/>
    <mergeCell ref="AV70:AW70"/>
    <mergeCell ref="AX70:AY70"/>
    <mergeCell ref="CA70:CB70"/>
    <mergeCell ref="AL71:AM71"/>
    <mergeCell ref="AX74:AY74"/>
    <mergeCell ref="AL93:AM93"/>
    <mergeCell ref="CA90:CB90"/>
    <mergeCell ref="T91:U91"/>
    <mergeCell ref="AL91:AM91"/>
    <mergeCell ref="AX91:AY91"/>
    <mergeCell ref="AN85:AO85"/>
    <mergeCell ref="T82:U82"/>
    <mergeCell ref="AL82:AM82"/>
    <mergeCell ref="AP92:AQ92"/>
    <mergeCell ref="AR92:AS92"/>
    <mergeCell ref="AT92:AU92"/>
    <mergeCell ref="CA79:CB79"/>
    <mergeCell ref="AT74:AU74"/>
    <mergeCell ref="AV74:AW74"/>
    <mergeCell ref="AN76:AO76"/>
    <mergeCell ref="AR76:AS76"/>
    <mergeCell ref="AV93:AW93"/>
    <mergeCell ref="AV96:AW96"/>
    <mergeCell ref="AX96:AY96"/>
    <mergeCell ref="AP96:AQ96"/>
    <mergeCell ref="AR86:AS86"/>
    <mergeCell ref="CC115:CF115"/>
    <mergeCell ref="AV121:AW121"/>
    <mergeCell ref="AR121:AS121"/>
    <mergeCell ref="BO127:BQ127"/>
    <mergeCell ref="CA127:CB127"/>
    <mergeCell ref="BR128:BT128"/>
    <mergeCell ref="AR114:AS114"/>
    <mergeCell ref="AN114:AO114"/>
    <mergeCell ref="CC127:CF127"/>
    <mergeCell ref="AR124:AS124"/>
    <mergeCell ref="AX127:AY127"/>
    <mergeCell ref="AR127:AS127"/>
    <mergeCell ref="AP122:AQ122"/>
    <mergeCell ref="AT101:AU101"/>
    <mergeCell ref="AP100:AQ100"/>
    <mergeCell ref="AP115:AQ115"/>
    <mergeCell ref="AN115:AO115"/>
    <mergeCell ref="BL127:BN127"/>
    <mergeCell ref="BO125:BQ125"/>
    <mergeCell ref="BR125:BT125"/>
    <mergeCell ref="AX124:AY124"/>
    <mergeCell ref="AR126:AS126"/>
    <mergeCell ref="AP114:AQ114"/>
    <mergeCell ref="CC113:CF113"/>
    <mergeCell ref="CA103:CB103"/>
    <mergeCell ref="AV120:AW120"/>
    <mergeCell ref="AX120:AY120"/>
    <mergeCell ref="CA120:CB120"/>
    <mergeCell ref="AR118:AS118"/>
    <mergeCell ref="AP118:AQ118"/>
    <mergeCell ref="CC118:CF119"/>
    <mergeCell ref="CC125:CF125"/>
    <mergeCell ref="AL113:AM113"/>
    <mergeCell ref="AT114:AU114"/>
    <mergeCell ref="CC102:CF102"/>
    <mergeCell ref="CC86:CF86"/>
    <mergeCell ref="AP90:AQ90"/>
    <mergeCell ref="AV94:AW94"/>
    <mergeCell ref="AX94:AY94"/>
    <mergeCell ref="CA94:CB94"/>
    <mergeCell ref="CC94:CF94"/>
    <mergeCell ref="CC87:CF87"/>
    <mergeCell ref="CC88:CF88"/>
    <mergeCell ref="CC96:CF96"/>
    <mergeCell ref="AT91:AU91"/>
    <mergeCell ref="AV91:AW91"/>
    <mergeCell ref="AX97:AY97"/>
    <mergeCell ref="AN98:AO98"/>
    <mergeCell ref="AR94:AS94"/>
    <mergeCell ref="AN113:AO113"/>
    <mergeCell ref="AT113:AU113"/>
    <mergeCell ref="AP98:AQ98"/>
    <mergeCell ref="AN99:AO99"/>
    <mergeCell ref="AR90:AS90"/>
    <mergeCell ref="AT90:AU90"/>
    <mergeCell ref="AV90:AW90"/>
    <mergeCell ref="AX90:AY90"/>
    <mergeCell ref="AN91:AO91"/>
    <mergeCell ref="AL102:AM102"/>
    <mergeCell ref="AN102:AO102"/>
    <mergeCell ref="CC103:CF103"/>
    <mergeCell ref="CC104:CF104"/>
    <mergeCell ref="AT99:AU99"/>
    <mergeCell ref="AV99:AW99"/>
    <mergeCell ref="A196:BK196"/>
    <mergeCell ref="BL196:CC196"/>
    <mergeCell ref="A156:D156"/>
    <mergeCell ref="AN84:AO84"/>
    <mergeCell ref="AP84:AQ84"/>
    <mergeCell ref="AN88:AO88"/>
    <mergeCell ref="AN87:AO87"/>
    <mergeCell ref="AV87:AW87"/>
    <mergeCell ref="AV86:AW86"/>
    <mergeCell ref="AT85:AU85"/>
    <mergeCell ref="AX88:AY88"/>
    <mergeCell ref="AV84:AW84"/>
    <mergeCell ref="AR84:AS84"/>
    <mergeCell ref="AX86:AY86"/>
    <mergeCell ref="AP88:AQ88"/>
    <mergeCell ref="AN86:AO86"/>
    <mergeCell ref="AP85:AQ85"/>
    <mergeCell ref="AT97:AU97"/>
    <mergeCell ref="AX98:AY98"/>
    <mergeCell ref="AP116:AQ116"/>
    <mergeCell ref="AT94:AU94"/>
    <mergeCell ref="AL101:AM101"/>
    <mergeCell ref="AX102:AY102"/>
    <mergeCell ref="AL115:AM115"/>
    <mergeCell ref="AL100:AM100"/>
    <mergeCell ref="T89:U89"/>
    <mergeCell ref="T92:U92"/>
    <mergeCell ref="T95:U95"/>
    <mergeCell ref="CC120:CF120"/>
    <mergeCell ref="AV100:AW100"/>
    <mergeCell ref="AX100:AY100"/>
    <mergeCell ref="AV101:AW101"/>
    <mergeCell ref="CC156:CF156"/>
    <mergeCell ref="AV85:AW85"/>
    <mergeCell ref="AX85:AY85"/>
    <mergeCell ref="BA210:BH210"/>
    <mergeCell ref="BA217:BH217"/>
    <mergeCell ref="BA222:BM222"/>
    <mergeCell ref="H221:R221"/>
    <mergeCell ref="AP113:AQ113"/>
    <mergeCell ref="AT100:AU100"/>
    <mergeCell ref="AX113:AY113"/>
    <mergeCell ref="AN100:AO100"/>
    <mergeCell ref="AR100:AS100"/>
    <mergeCell ref="B101:S101"/>
    <mergeCell ref="A183:D183"/>
    <mergeCell ref="E183:CB183"/>
    <mergeCell ref="CC183:CF183"/>
    <mergeCell ref="CC89:CF89"/>
    <mergeCell ref="T90:U90"/>
    <mergeCell ref="AL90:AM90"/>
    <mergeCell ref="AN90:AO90"/>
    <mergeCell ref="A197:CD197"/>
    <mergeCell ref="T94:U94"/>
    <mergeCell ref="AL94:AM94"/>
    <mergeCell ref="AN94:AO94"/>
    <mergeCell ref="AP94:AQ94"/>
    <mergeCell ref="A158:D158"/>
    <mergeCell ref="E158:CB158"/>
    <mergeCell ref="CC158:CF158"/>
    <mergeCell ref="AX121:AY121"/>
    <mergeCell ref="CA121:CB121"/>
    <mergeCell ref="CA119:CB119"/>
    <mergeCell ref="CC126:CF126"/>
  </mergeCells>
  <printOptions horizontalCentered="1"/>
  <pageMargins left="0.11811023622047245" right="0" top="0.31496062992125984" bottom="0.19685039370078741" header="0.11811023622047245" footer="0.11811023622047245"/>
  <pageSetup paperSize="8" scale="12" fitToHeight="0" orientation="landscape" r:id="rId1"/>
  <rowBreaks count="3" manualBreakCount="3">
    <brk id="52" max="83" man="1"/>
    <brk id="110" max="83" man="1"/>
    <brk id="165" max="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График ПИЛЧС(М) (итогов)</vt:lpstr>
      <vt:lpstr>Учебный план ПИЛЧС(М) (итогов)</vt:lpstr>
      <vt:lpstr>'График ПИЛЧС(М) (итогов)'!Область_печати</vt:lpstr>
      <vt:lpstr>'Учебный план ПИЛЧС(М) (итогов)'!Область_печати</vt:lpstr>
    </vt:vector>
  </TitlesOfParts>
  <Company>ВЦ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123_velichkovich</cp:lastModifiedBy>
  <cp:lastPrinted>2022-10-28T09:42:29Z</cp:lastPrinted>
  <dcterms:created xsi:type="dcterms:W3CDTF">1999-02-26T09:40:51Z</dcterms:created>
  <dcterms:modified xsi:type="dcterms:W3CDTF">2022-12-15T12:09:09Z</dcterms:modified>
</cp:coreProperties>
</file>