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idoruk\входящая\печать\"/>
    </mc:Choice>
  </mc:AlternateContent>
  <bookViews>
    <workbookView xWindow="0" yWindow="0" windowWidth="17280" windowHeight="6660" tabRatio="584" activeTab="1"/>
  </bookViews>
  <sheets>
    <sheet name="График ПиПБ(М) (итогов)" sheetId="29" r:id="rId1"/>
    <sheet name="Учебный план ПиПБ(М) (итогов)" sheetId="26" r:id="rId2"/>
  </sheets>
  <definedNames>
    <definedName name="_xlnm.Print_Area" localSheetId="0">'График ПиПБ(М) (итогов)'!$A$1:$CD$33</definedName>
    <definedName name="_xlnm.Print_Area" localSheetId="1">'Учебный план ПиПБ(М) (итогов)'!$A$1:$CC$230</definedName>
  </definedNames>
  <calcPr calcId="162913"/>
</workbook>
</file>

<file path=xl/calcChain.xml><?xml version="1.0" encoding="utf-8"?>
<calcChain xmlns="http://schemas.openxmlformats.org/spreadsheetml/2006/main">
  <c r="AE137" i="26" l="1"/>
  <c r="AF137" i="26"/>
  <c r="AG137" i="26"/>
  <c r="AH137" i="26"/>
  <c r="AI137" i="26"/>
  <c r="AJ137" i="26"/>
  <c r="AK137" i="26"/>
  <c r="W137" i="26"/>
  <c r="X137" i="26"/>
  <c r="Y137" i="26"/>
  <c r="Z137" i="26"/>
  <c r="AA137" i="26"/>
  <c r="AB137" i="26"/>
  <c r="AC137" i="26"/>
  <c r="DI88" i="26" l="1"/>
  <c r="DH88" i="26"/>
  <c r="DG88" i="26"/>
  <c r="DF88" i="26"/>
  <c r="DE88" i="26"/>
  <c r="DD88" i="26"/>
  <c r="DC88" i="26"/>
  <c r="DB88" i="26"/>
  <c r="DA88" i="26"/>
  <c r="CZ88" i="26"/>
  <c r="CY88" i="26"/>
  <c r="CX88" i="26"/>
  <c r="CW88" i="26"/>
  <c r="CV88" i="26"/>
  <c r="CU88" i="26"/>
  <c r="CT88" i="26"/>
  <c r="CS88" i="26"/>
  <c r="CR88" i="26"/>
  <c r="CQ88" i="26"/>
  <c r="CP88" i="26"/>
  <c r="CO88" i="26"/>
  <c r="CN88" i="26"/>
  <c r="CM88" i="26"/>
  <c r="CL88" i="26"/>
  <c r="CK88" i="26"/>
  <c r="CI88" i="26"/>
  <c r="CH88" i="26"/>
  <c r="CJ88" i="26" s="1"/>
  <c r="CF88" i="26"/>
  <c r="CG88" i="26" s="1"/>
  <c r="BX88" i="26"/>
  <c r="BT37" i="26" l="1"/>
  <c r="BU37" i="26"/>
  <c r="BV37" i="26"/>
  <c r="BW37" i="26"/>
  <c r="BR37" i="26"/>
  <c r="BS37" i="26"/>
  <c r="BO37" i="26"/>
  <c r="BP37" i="26"/>
  <c r="BQ37" i="26"/>
  <c r="BJ37" i="26"/>
  <c r="BK37" i="26"/>
  <c r="BL37" i="26"/>
  <c r="BM37" i="26"/>
  <c r="BN37" i="26"/>
  <c r="BG37" i="26"/>
  <c r="BH37" i="26"/>
  <c r="BI37" i="26"/>
  <c r="BD37" i="26"/>
  <c r="BE37" i="26"/>
  <c r="BF37" i="26"/>
  <c r="BA37" i="26"/>
  <c r="BB37" i="26"/>
  <c r="BC37" i="26"/>
  <c r="BC129" i="26"/>
  <c r="DI113" i="26" l="1"/>
  <c r="DH113" i="26"/>
  <c r="DG113" i="26"/>
  <c r="DF113" i="26"/>
  <c r="DE113" i="26"/>
  <c r="DD113" i="26"/>
  <c r="DC113" i="26"/>
  <c r="DB113" i="26"/>
  <c r="DA113" i="26"/>
  <c r="CZ113" i="26"/>
  <c r="CY113" i="26"/>
  <c r="CX113" i="26"/>
  <c r="CW113" i="26"/>
  <c r="CV113" i="26"/>
  <c r="CU113" i="26"/>
  <c r="CT113" i="26"/>
  <c r="CS113" i="26"/>
  <c r="CR113" i="26"/>
  <c r="CQ113" i="26"/>
  <c r="CP113" i="26"/>
  <c r="CO113" i="26"/>
  <c r="CN113" i="26"/>
  <c r="CM113" i="26"/>
  <c r="CL113" i="26"/>
  <c r="CK113" i="26"/>
  <c r="CI113" i="26"/>
  <c r="CH113" i="26"/>
  <c r="CF113" i="26"/>
  <c r="CG113" i="26" s="1"/>
  <c r="BX113" i="26"/>
  <c r="BA70" i="26"/>
  <c r="BB70" i="26"/>
  <c r="BC70" i="26"/>
  <c r="BD70" i="26"/>
  <c r="BE70" i="26"/>
  <c r="BF70" i="26"/>
  <c r="BG70" i="26"/>
  <c r="BH70" i="26"/>
  <c r="BI70" i="26"/>
  <c r="BJ70" i="26"/>
  <c r="BK70" i="26"/>
  <c r="BL70" i="26"/>
  <c r="BM70" i="26"/>
  <c r="BN70" i="26"/>
  <c r="BO70" i="26"/>
  <c r="BP70" i="26"/>
  <c r="BQ70" i="26"/>
  <c r="BR70" i="26"/>
  <c r="BS70" i="26"/>
  <c r="BT70" i="26"/>
  <c r="BU70" i="26"/>
  <c r="BV70" i="26"/>
  <c r="BW70" i="26"/>
  <c r="AZ70" i="26"/>
  <c r="AP70" i="26"/>
  <c r="AR70" i="26"/>
  <c r="AT70" i="26"/>
  <c r="AV70" i="26"/>
  <c r="AX70" i="26"/>
  <c r="AN70" i="26"/>
  <c r="DI110" i="26"/>
  <c r="DH110" i="26"/>
  <c r="DG110" i="26"/>
  <c r="DF110" i="26"/>
  <c r="DE110" i="26"/>
  <c r="DD110" i="26"/>
  <c r="DC110" i="26"/>
  <c r="DB110" i="26"/>
  <c r="DA110" i="26"/>
  <c r="CZ110" i="26"/>
  <c r="CY110" i="26"/>
  <c r="CX110" i="26"/>
  <c r="CW110" i="26"/>
  <c r="CV110" i="26"/>
  <c r="CU110" i="26"/>
  <c r="CT110" i="26"/>
  <c r="CS110" i="26"/>
  <c r="CR110" i="26"/>
  <c r="CQ110" i="26"/>
  <c r="CP110" i="26"/>
  <c r="CO110" i="26"/>
  <c r="CN110" i="26"/>
  <c r="CM110" i="26"/>
  <c r="CL110" i="26"/>
  <c r="CK110" i="26"/>
  <c r="CI110" i="26"/>
  <c r="CH110" i="26"/>
  <c r="CF110" i="26"/>
  <c r="CG110" i="26" s="1"/>
  <c r="BX110" i="26"/>
  <c r="DI109" i="26"/>
  <c r="DH109" i="26"/>
  <c r="DG109" i="26"/>
  <c r="DF109" i="26"/>
  <c r="DE109" i="26"/>
  <c r="DD109" i="26"/>
  <c r="DC109" i="26"/>
  <c r="DB109" i="26"/>
  <c r="DA109" i="26"/>
  <c r="CZ109" i="26"/>
  <c r="CY109" i="26"/>
  <c r="CX109" i="26"/>
  <c r="CW109" i="26"/>
  <c r="CV109" i="26"/>
  <c r="CU109" i="26"/>
  <c r="CT109" i="26"/>
  <c r="CS109" i="26"/>
  <c r="CR109" i="26"/>
  <c r="CQ109" i="26"/>
  <c r="CP109" i="26"/>
  <c r="CO109" i="26"/>
  <c r="CN109" i="26"/>
  <c r="CM109" i="26"/>
  <c r="CL109" i="26"/>
  <c r="CK109" i="26"/>
  <c r="CI109" i="26"/>
  <c r="CH109" i="26"/>
  <c r="CF109" i="26"/>
  <c r="CG109" i="26" s="1"/>
  <c r="BX109" i="26"/>
  <c r="DI108" i="26"/>
  <c r="DH108" i="26"/>
  <c r="DG108" i="26"/>
  <c r="DF108" i="26"/>
  <c r="DE108" i="26"/>
  <c r="DD108" i="26"/>
  <c r="DC108" i="26"/>
  <c r="DB108" i="26"/>
  <c r="DA108" i="26"/>
  <c r="CZ108" i="26"/>
  <c r="CY108" i="26"/>
  <c r="CX108" i="26"/>
  <c r="CW108" i="26"/>
  <c r="CV108" i="26"/>
  <c r="CU108" i="26"/>
  <c r="CT108" i="26"/>
  <c r="CS108" i="26"/>
  <c r="CR108" i="26"/>
  <c r="CQ108" i="26"/>
  <c r="CP108" i="26"/>
  <c r="CO108" i="26"/>
  <c r="CN108" i="26"/>
  <c r="CM108" i="26"/>
  <c r="CL108" i="26"/>
  <c r="CK108" i="26"/>
  <c r="CI108" i="26"/>
  <c r="CH108" i="26"/>
  <c r="CF108" i="26"/>
  <c r="CG108" i="26" s="1"/>
  <c r="DI66" i="26"/>
  <c r="DH66" i="26"/>
  <c r="DG66" i="26"/>
  <c r="DF66" i="26"/>
  <c r="DE66" i="26"/>
  <c r="DD66" i="26"/>
  <c r="DC66" i="26"/>
  <c r="DB66" i="26"/>
  <c r="DA66" i="26"/>
  <c r="CZ66" i="26"/>
  <c r="CY66" i="26"/>
  <c r="CX66" i="26"/>
  <c r="CW66" i="26"/>
  <c r="CV66" i="26"/>
  <c r="CU66" i="26"/>
  <c r="CT66" i="26"/>
  <c r="CS66" i="26"/>
  <c r="CR66" i="26"/>
  <c r="CQ66" i="26"/>
  <c r="CP66" i="26"/>
  <c r="CO66" i="26"/>
  <c r="CN66" i="26"/>
  <c r="CM66" i="26"/>
  <c r="CL66" i="26"/>
  <c r="CK66" i="26"/>
  <c r="CI66" i="26"/>
  <c r="CH66" i="26"/>
  <c r="CF66" i="26"/>
  <c r="CG66" i="26" s="1"/>
  <c r="BX66" i="26"/>
  <c r="CJ108" i="26" l="1"/>
  <c r="CJ110" i="26"/>
  <c r="CJ113" i="26"/>
  <c r="CJ109" i="26"/>
  <c r="CJ66" i="26"/>
  <c r="AD137" i="26" l="1"/>
  <c r="CW105" i="26"/>
  <c r="BI129" i="26" l="1"/>
  <c r="BL129" i="26"/>
  <c r="BO129" i="26"/>
  <c r="BF129" i="26"/>
  <c r="BU129" i="26"/>
  <c r="BR129" i="26"/>
  <c r="DI72" i="26"/>
  <c r="DH72" i="26"/>
  <c r="DG72" i="26"/>
  <c r="DF72" i="26"/>
  <c r="DE72" i="26"/>
  <c r="DD72" i="26"/>
  <c r="DC72" i="26"/>
  <c r="DB72" i="26"/>
  <c r="DA72" i="26"/>
  <c r="CZ72" i="26"/>
  <c r="CY72" i="26"/>
  <c r="CX72" i="26"/>
  <c r="CW72" i="26"/>
  <c r="CV72" i="26"/>
  <c r="CU72" i="26"/>
  <c r="CT72" i="26"/>
  <c r="CS72" i="26"/>
  <c r="CR72" i="26"/>
  <c r="CQ72" i="26"/>
  <c r="CP72" i="26"/>
  <c r="CO72" i="26"/>
  <c r="CN72" i="26"/>
  <c r="CM72" i="26"/>
  <c r="CL72" i="26"/>
  <c r="CK72" i="26"/>
  <c r="CI72" i="26"/>
  <c r="CH72" i="26"/>
  <c r="CF72" i="26"/>
  <c r="CG72" i="26" s="1"/>
  <c r="BX72" i="26"/>
  <c r="DI62" i="26"/>
  <c r="DH62" i="26"/>
  <c r="DG62" i="26"/>
  <c r="DF62" i="26"/>
  <c r="DE62" i="26"/>
  <c r="DD62" i="26"/>
  <c r="DC62" i="26"/>
  <c r="DB62" i="26"/>
  <c r="DA62" i="26"/>
  <c r="CZ62" i="26"/>
  <c r="CY62" i="26"/>
  <c r="CX62" i="26"/>
  <c r="CW62" i="26"/>
  <c r="CV62" i="26"/>
  <c r="CU62" i="26"/>
  <c r="CT62" i="26"/>
  <c r="CS62" i="26"/>
  <c r="CR62" i="26"/>
  <c r="CQ62" i="26"/>
  <c r="CP62" i="26"/>
  <c r="CO62" i="26"/>
  <c r="CN62" i="26"/>
  <c r="CM62" i="26"/>
  <c r="CL62" i="26"/>
  <c r="CK62" i="26"/>
  <c r="CI62" i="26"/>
  <c r="CH62" i="26"/>
  <c r="CF62" i="26"/>
  <c r="CG62" i="26" s="1"/>
  <c r="BX62" i="26"/>
  <c r="DI61" i="26"/>
  <c r="DH61" i="26"/>
  <c r="DG61" i="26"/>
  <c r="DF61" i="26"/>
  <c r="DE61" i="26"/>
  <c r="DD61" i="26"/>
  <c r="DC61" i="26"/>
  <c r="DB61" i="26"/>
  <c r="DA61" i="26"/>
  <c r="CZ61" i="26"/>
  <c r="CY61" i="26"/>
  <c r="CX61" i="26"/>
  <c r="CW61" i="26"/>
  <c r="CV61" i="26"/>
  <c r="CU61" i="26"/>
  <c r="CT61" i="26"/>
  <c r="CS61" i="26"/>
  <c r="CR61" i="26"/>
  <c r="CQ61" i="26"/>
  <c r="CP61" i="26"/>
  <c r="CO61" i="26"/>
  <c r="CN61" i="26"/>
  <c r="CM61" i="26"/>
  <c r="CL61" i="26"/>
  <c r="CK61" i="26"/>
  <c r="CI61" i="26"/>
  <c r="CH61" i="26"/>
  <c r="CF61" i="26"/>
  <c r="CG61" i="26" s="1"/>
  <c r="BX61" i="26"/>
  <c r="DI57" i="26"/>
  <c r="DH57" i="26"/>
  <c r="DG57" i="26"/>
  <c r="DF57" i="26"/>
  <c r="DE57" i="26"/>
  <c r="DD57" i="26"/>
  <c r="DC57" i="26"/>
  <c r="DB57" i="26"/>
  <c r="DA57" i="26"/>
  <c r="CZ57" i="26"/>
  <c r="CY57" i="26"/>
  <c r="CX57" i="26"/>
  <c r="CW57" i="26"/>
  <c r="CV57" i="26"/>
  <c r="CU57" i="26"/>
  <c r="CT57" i="26"/>
  <c r="CS57" i="26"/>
  <c r="CR57" i="26"/>
  <c r="CQ57" i="26"/>
  <c r="CP57" i="26"/>
  <c r="CO57" i="26"/>
  <c r="CN57" i="26"/>
  <c r="CM57" i="26"/>
  <c r="CL57" i="26"/>
  <c r="CK57" i="26"/>
  <c r="CI57" i="26"/>
  <c r="CH57" i="26"/>
  <c r="CF57" i="26"/>
  <c r="CG57" i="26" s="1"/>
  <c r="BX57" i="26"/>
  <c r="CJ72" i="26" l="1"/>
  <c r="CJ61" i="26"/>
  <c r="CJ62" i="26"/>
  <c r="CJ57" i="26"/>
  <c r="DI117" i="26"/>
  <c r="DH117" i="26"/>
  <c r="DG117" i="26"/>
  <c r="DF117" i="26"/>
  <c r="DE117" i="26"/>
  <c r="DD117" i="26"/>
  <c r="DC117" i="26"/>
  <c r="DB117" i="26"/>
  <c r="DA117" i="26"/>
  <c r="CZ117" i="26"/>
  <c r="CY117" i="26"/>
  <c r="CX117" i="26"/>
  <c r="CW117" i="26"/>
  <c r="CV117" i="26"/>
  <c r="CU117" i="26"/>
  <c r="CT117" i="26"/>
  <c r="CS117" i="26"/>
  <c r="CR117" i="26"/>
  <c r="CQ117" i="26"/>
  <c r="CP117" i="26"/>
  <c r="CO117" i="26"/>
  <c r="CN117" i="26"/>
  <c r="CM117" i="26"/>
  <c r="CL117" i="26"/>
  <c r="CK117" i="26"/>
  <c r="CI117" i="26"/>
  <c r="CH117" i="26"/>
  <c r="CF117" i="26"/>
  <c r="CG117" i="26" s="1"/>
  <c r="BX117" i="26"/>
  <c r="CJ117" i="26" l="1"/>
  <c r="DI59" i="26"/>
  <c r="DH59" i="26"/>
  <c r="DG59" i="26"/>
  <c r="DF59" i="26"/>
  <c r="DE59" i="26"/>
  <c r="DD59" i="26"/>
  <c r="DC59" i="26"/>
  <c r="DB59" i="26"/>
  <c r="DA59" i="26"/>
  <c r="CZ59" i="26"/>
  <c r="CY59" i="26"/>
  <c r="CX59" i="26"/>
  <c r="CW59" i="26"/>
  <c r="CV59" i="26"/>
  <c r="CU59" i="26"/>
  <c r="CT59" i="26"/>
  <c r="CS59" i="26"/>
  <c r="CR59" i="26"/>
  <c r="CQ59" i="26"/>
  <c r="CP59" i="26"/>
  <c r="CO59" i="26"/>
  <c r="CN59" i="26"/>
  <c r="CM59" i="26"/>
  <c r="CL59" i="26"/>
  <c r="CK59" i="26"/>
  <c r="CI59" i="26"/>
  <c r="CH59" i="26"/>
  <c r="CF59" i="26"/>
  <c r="CG59" i="26" s="1"/>
  <c r="BX59" i="26"/>
  <c r="DI65" i="26"/>
  <c r="DH65" i="26"/>
  <c r="DG65" i="26"/>
  <c r="DF65" i="26"/>
  <c r="DE65" i="26"/>
  <c r="DD65" i="26"/>
  <c r="DC65" i="26"/>
  <c r="DB65" i="26"/>
  <c r="DA65" i="26"/>
  <c r="CZ65" i="26"/>
  <c r="CY65" i="26"/>
  <c r="CX65" i="26"/>
  <c r="CW65" i="26"/>
  <c r="CV65" i="26"/>
  <c r="CU65" i="26"/>
  <c r="CT65" i="26"/>
  <c r="CS65" i="26"/>
  <c r="CR65" i="26"/>
  <c r="CQ65" i="26"/>
  <c r="CP65" i="26"/>
  <c r="CO65" i="26"/>
  <c r="CN65" i="26"/>
  <c r="CM65" i="26"/>
  <c r="CL65" i="26"/>
  <c r="CK65" i="26"/>
  <c r="CI65" i="26"/>
  <c r="CH65" i="26"/>
  <c r="CF65" i="26"/>
  <c r="CG65" i="26" s="1"/>
  <c r="BX65" i="26"/>
  <c r="CJ59" i="26" l="1"/>
  <c r="CJ65" i="26"/>
  <c r="AZ37" i="26"/>
  <c r="AX37" i="26"/>
  <c r="AP37" i="26"/>
  <c r="AR37" i="26"/>
  <c r="AT37" i="26"/>
  <c r="AV37" i="26"/>
  <c r="AN37" i="26"/>
  <c r="DI115" i="26" l="1"/>
  <c r="DH115" i="26"/>
  <c r="DG115" i="26"/>
  <c r="DF115" i="26"/>
  <c r="DE115" i="26"/>
  <c r="DD115" i="26"/>
  <c r="DC115" i="26"/>
  <c r="DB115" i="26"/>
  <c r="DA115" i="26"/>
  <c r="CZ115" i="26"/>
  <c r="CY115" i="26"/>
  <c r="CX115" i="26"/>
  <c r="CW115" i="26"/>
  <c r="CV115" i="26"/>
  <c r="CU115" i="26"/>
  <c r="CT115" i="26"/>
  <c r="CS115" i="26"/>
  <c r="CR115" i="26"/>
  <c r="CQ115" i="26"/>
  <c r="CP115" i="26"/>
  <c r="CO115" i="26"/>
  <c r="CN115" i="26"/>
  <c r="CM115" i="26"/>
  <c r="CL115" i="26"/>
  <c r="CK115" i="26"/>
  <c r="CI115" i="26"/>
  <c r="CH115" i="26"/>
  <c r="CF115" i="26"/>
  <c r="CG115" i="26" s="1"/>
  <c r="DI114" i="26"/>
  <c r="DH114" i="26"/>
  <c r="DG114" i="26"/>
  <c r="DF114" i="26"/>
  <c r="DE114" i="26"/>
  <c r="DD114" i="26"/>
  <c r="DC114" i="26"/>
  <c r="DB114" i="26"/>
  <c r="DA114" i="26"/>
  <c r="CZ114" i="26"/>
  <c r="CY114" i="26"/>
  <c r="CX114" i="26"/>
  <c r="CW114" i="26"/>
  <c r="CV114" i="26"/>
  <c r="CU114" i="26"/>
  <c r="CT114" i="26"/>
  <c r="CS114" i="26"/>
  <c r="CR114" i="26"/>
  <c r="CQ114" i="26"/>
  <c r="CP114" i="26"/>
  <c r="CO114" i="26"/>
  <c r="CN114" i="26"/>
  <c r="CM114" i="26"/>
  <c r="CL114" i="26"/>
  <c r="CK114" i="26"/>
  <c r="CI114" i="26"/>
  <c r="CH114" i="26"/>
  <c r="CF114" i="26"/>
  <c r="CG114" i="26" s="1"/>
  <c r="V137" i="26"/>
  <c r="BX119" i="26"/>
  <c r="BX118" i="26"/>
  <c r="CH70" i="26" l="1"/>
  <c r="CJ114" i="26"/>
  <c r="CJ115" i="26"/>
  <c r="CI70" i="26"/>
  <c r="CJ70" i="26" l="1"/>
  <c r="AN131" i="26"/>
  <c r="CM47" i="26"/>
  <c r="CM48" i="26"/>
  <c r="CL48" i="26"/>
  <c r="CN47" i="26"/>
  <c r="BU135" i="26" l="1"/>
  <c r="CP70" i="26" l="1"/>
  <c r="CT70" i="26"/>
  <c r="CS70" i="26"/>
  <c r="CW70" i="26"/>
  <c r="CV70" i="26"/>
  <c r="DC70" i="26"/>
  <c r="DF70" i="26"/>
  <c r="DI70" i="26"/>
  <c r="DH70" i="26"/>
  <c r="CK70" i="26"/>
  <c r="CF111" i="26"/>
  <c r="CG111" i="26" s="1"/>
  <c r="CH111" i="26"/>
  <c r="CI111" i="26"/>
  <c r="CK111" i="26"/>
  <c r="CL111" i="26"/>
  <c r="CM111" i="26"/>
  <c r="CN111" i="26"/>
  <c r="CO111" i="26"/>
  <c r="CP111" i="26"/>
  <c r="CQ111" i="26"/>
  <c r="CR111" i="26"/>
  <c r="CS111" i="26"/>
  <c r="CT111" i="26"/>
  <c r="CU111" i="26"/>
  <c r="CV111" i="26"/>
  <c r="CW111" i="26"/>
  <c r="CX111" i="26"/>
  <c r="CY111" i="26"/>
  <c r="CZ111" i="26"/>
  <c r="DA111" i="26"/>
  <c r="DB111" i="26"/>
  <c r="DC111" i="26"/>
  <c r="DD111" i="26"/>
  <c r="DE111" i="26"/>
  <c r="DF111" i="26"/>
  <c r="DG111" i="26"/>
  <c r="DH111" i="26"/>
  <c r="DI111" i="26"/>
  <c r="CF73" i="26"/>
  <c r="CG73" i="26" s="1"/>
  <c r="CH73" i="26"/>
  <c r="CI73" i="26"/>
  <c r="CK73" i="26"/>
  <c r="CL73" i="26"/>
  <c r="CM73" i="26"/>
  <c r="CN73" i="26"/>
  <c r="CO73" i="26"/>
  <c r="CP73" i="26"/>
  <c r="CQ73" i="26"/>
  <c r="CR73" i="26"/>
  <c r="CS73" i="26"/>
  <c r="CT73" i="26"/>
  <c r="CU73" i="26"/>
  <c r="CV73" i="26"/>
  <c r="CW73" i="26"/>
  <c r="CX73" i="26"/>
  <c r="CY73" i="26"/>
  <c r="CZ73" i="26"/>
  <c r="DA73" i="26"/>
  <c r="DB73" i="26"/>
  <c r="DC73" i="26"/>
  <c r="DD73" i="26"/>
  <c r="DE73" i="26"/>
  <c r="DF73" i="26"/>
  <c r="DG73" i="26"/>
  <c r="DH73" i="26"/>
  <c r="DI73" i="26"/>
  <c r="CF74" i="26"/>
  <c r="CG74" i="26" s="1"/>
  <c r="CH74" i="26"/>
  <c r="CI74" i="26"/>
  <c r="CK74" i="26"/>
  <c r="CL74" i="26"/>
  <c r="CM74" i="26"/>
  <c r="CN74" i="26"/>
  <c r="CO74" i="26"/>
  <c r="CP74" i="26"/>
  <c r="CQ74" i="26"/>
  <c r="CR74" i="26"/>
  <c r="CS74" i="26"/>
  <c r="CT74" i="26"/>
  <c r="CU74" i="26"/>
  <c r="CV74" i="26"/>
  <c r="CW74" i="26"/>
  <c r="CX74" i="26"/>
  <c r="CY74" i="26"/>
  <c r="CZ74" i="26"/>
  <c r="DA74" i="26"/>
  <c r="DB74" i="26"/>
  <c r="DC74" i="26"/>
  <c r="DD74" i="26"/>
  <c r="DE74" i="26"/>
  <c r="DF74" i="26"/>
  <c r="DG74" i="26"/>
  <c r="DH74" i="26"/>
  <c r="DI74" i="26"/>
  <c r="CF75" i="26"/>
  <c r="CG75" i="26" s="1"/>
  <c r="CH75" i="26"/>
  <c r="CI75" i="26"/>
  <c r="CK75" i="26"/>
  <c r="CL75" i="26"/>
  <c r="CM75" i="26"/>
  <c r="CN75" i="26"/>
  <c r="CO75" i="26"/>
  <c r="CP75" i="26"/>
  <c r="CQ75" i="26"/>
  <c r="CR75" i="26"/>
  <c r="CS75" i="26"/>
  <c r="CT75" i="26"/>
  <c r="CU75" i="26"/>
  <c r="CV75" i="26"/>
  <c r="CW75" i="26"/>
  <c r="CX75" i="26"/>
  <c r="CY75" i="26"/>
  <c r="CZ75" i="26"/>
  <c r="DA75" i="26"/>
  <c r="DB75" i="26"/>
  <c r="DC75" i="26"/>
  <c r="DD75" i="26"/>
  <c r="DE75" i="26"/>
  <c r="DF75" i="26"/>
  <c r="DG75" i="26"/>
  <c r="DH75" i="26"/>
  <c r="DI75" i="26"/>
  <c r="CF76" i="26"/>
  <c r="CG76" i="26" s="1"/>
  <c r="CH76" i="26"/>
  <c r="CI76" i="26"/>
  <c r="CK76" i="26"/>
  <c r="CL76" i="26"/>
  <c r="CM76" i="26"/>
  <c r="CN76" i="26"/>
  <c r="CO76" i="26"/>
  <c r="CP76" i="26"/>
  <c r="CQ76" i="26"/>
  <c r="CR76" i="26"/>
  <c r="CS76" i="26"/>
  <c r="CT76" i="26"/>
  <c r="CU76" i="26"/>
  <c r="CV76" i="26"/>
  <c r="CW76" i="26"/>
  <c r="CX76" i="26"/>
  <c r="CY76" i="26"/>
  <c r="CZ76" i="26"/>
  <c r="DA76" i="26"/>
  <c r="DB76" i="26"/>
  <c r="DC76" i="26"/>
  <c r="DD76" i="26"/>
  <c r="DE76" i="26"/>
  <c r="DF76" i="26"/>
  <c r="DG76" i="26"/>
  <c r="DH76" i="26"/>
  <c r="DI76" i="26"/>
  <c r="CF77" i="26"/>
  <c r="CG77" i="26" s="1"/>
  <c r="CH77" i="26"/>
  <c r="CI77" i="26"/>
  <c r="CK77" i="26"/>
  <c r="CL77" i="26"/>
  <c r="CM77" i="26"/>
  <c r="CN77" i="26"/>
  <c r="CO77" i="26"/>
  <c r="CP77" i="26"/>
  <c r="CQ77" i="26"/>
  <c r="CR77" i="26"/>
  <c r="CS77" i="26"/>
  <c r="CT77" i="26"/>
  <c r="CU77" i="26"/>
  <c r="CV77" i="26"/>
  <c r="CW77" i="26"/>
  <c r="CX77" i="26"/>
  <c r="CY77" i="26"/>
  <c r="CZ77" i="26"/>
  <c r="DA77" i="26"/>
  <c r="DB77" i="26"/>
  <c r="DC77" i="26"/>
  <c r="DD77" i="26"/>
  <c r="DE77" i="26"/>
  <c r="DF77" i="26"/>
  <c r="DG77" i="26"/>
  <c r="DH77" i="26"/>
  <c r="DI77" i="26"/>
  <c r="CF78" i="26"/>
  <c r="CG78" i="26" s="1"/>
  <c r="CH78" i="26"/>
  <c r="CI78" i="26"/>
  <c r="CK78" i="26"/>
  <c r="CL78" i="26"/>
  <c r="CM78" i="26"/>
  <c r="CN78" i="26"/>
  <c r="CO78" i="26"/>
  <c r="CP78" i="26"/>
  <c r="CQ78" i="26"/>
  <c r="CR78" i="26"/>
  <c r="CS78" i="26"/>
  <c r="CT78" i="26"/>
  <c r="CU78" i="26"/>
  <c r="CV78" i="26"/>
  <c r="CW78" i="26"/>
  <c r="CX78" i="26"/>
  <c r="CY78" i="26"/>
  <c r="CZ78" i="26"/>
  <c r="DA78" i="26"/>
  <c r="DB78" i="26"/>
  <c r="DC78" i="26"/>
  <c r="DD78" i="26"/>
  <c r="DE78" i="26"/>
  <c r="DF78" i="26"/>
  <c r="DG78" i="26"/>
  <c r="DH78" i="26"/>
  <c r="DI78" i="26"/>
  <c r="CF79" i="26"/>
  <c r="CG79" i="26" s="1"/>
  <c r="CH79" i="26"/>
  <c r="CI79" i="26"/>
  <c r="CK79" i="26"/>
  <c r="CL79" i="26"/>
  <c r="CM79" i="26"/>
  <c r="CN79" i="26"/>
  <c r="CO79" i="26"/>
  <c r="CP79" i="26"/>
  <c r="CQ79" i="26"/>
  <c r="CR79" i="26"/>
  <c r="CS79" i="26"/>
  <c r="CT79" i="26"/>
  <c r="CU79" i="26"/>
  <c r="CV79" i="26"/>
  <c r="CW79" i="26"/>
  <c r="CX79" i="26"/>
  <c r="CY79" i="26"/>
  <c r="CZ79" i="26"/>
  <c r="DA79" i="26"/>
  <c r="DB79" i="26"/>
  <c r="DC79" i="26"/>
  <c r="DD79" i="26"/>
  <c r="DE79" i="26"/>
  <c r="DF79" i="26"/>
  <c r="DG79" i="26"/>
  <c r="DH79" i="26"/>
  <c r="DI79" i="26"/>
  <c r="CF80" i="26"/>
  <c r="CG80" i="26" s="1"/>
  <c r="CH80" i="26"/>
  <c r="CI80" i="26"/>
  <c r="CK80" i="26"/>
  <c r="CL80" i="26"/>
  <c r="CM80" i="26"/>
  <c r="CN80" i="26"/>
  <c r="CO80" i="26"/>
  <c r="CP80" i="26"/>
  <c r="CQ80" i="26"/>
  <c r="CR80" i="26"/>
  <c r="CS80" i="26"/>
  <c r="CT80" i="26"/>
  <c r="CU80" i="26"/>
  <c r="CV80" i="26"/>
  <c r="CW80" i="26"/>
  <c r="CX80" i="26"/>
  <c r="CY80" i="26"/>
  <c r="CZ80" i="26"/>
  <c r="DA80" i="26"/>
  <c r="DB80" i="26"/>
  <c r="DC80" i="26"/>
  <c r="DD80" i="26"/>
  <c r="DE80" i="26"/>
  <c r="DF80" i="26"/>
  <c r="DG80" i="26"/>
  <c r="DH80" i="26"/>
  <c r="DI80" i="26"/>
  <c r="CF81" i="26"/>
  <c r="CG81" i="26" s="1"/>
  <c r="CH81" i="26"/>
  <c r="CI81" i="26"/>
  <c r="CK81" i="26"/>
  <c r="CL81" i="26"/>
  <c r="CM81" i="26"/>
  <c r="CN81" i="26"/>
  <c r="CO81" i="26"/>
  <c r="CP81" i="26"/>
  <c r="CQ81" i="26"/>
  <c r="CR81" i="26"/>
  <c r="CS81" i="26"/>
  <c r="CT81" i="26"/>
  <c r="CU81" i="26"/>
  <c r="CV81" i="26"/>
  <c r="CW81" i="26"/>
  <c r="CX81" i="26"/>
  <c r="CY81" i="26"/>
  <c r="CZ81" i="26"/>
  <c r="DA81" i="26"/>
  <c r="DB81" i="26"/>
  <c r="DC81" i="26"/>
  <c r="DD81" i="26"/>
  <c r="DE81" i="26"/>
  <c r="DF81" i="26"/>
  <c r="DG81" i="26"/>
  <c r="DH81" i="26"/>
  <c r="DI81" i="26"/>
  <c r="CF82" i="26"/>
  <c r="CG82" i="26" s="1"/>
  <c r="CH82" i="26"/>
  <c r="CI82" i="26"/>
  <c r="CK82" i="26"/>
  <c r="CL82" i="26"/>
  <c r="CM82" i="26"/>
  <c r="CN82" i="26"/>
  <c r="CO82" i="26"/>
  <c r="CP82" i="26"/>
  <c r="CQ82" i="26"/>
  <c r="CR82" i="26"/>
  <c r="CS82" i="26"/>
  <c r="CT82" i="26"/>
  <c r="CU82" i="26"/>
  <c r="CV82" i="26"/>
  <c r="CW82" i="26"/>
  <c r="CX82" i="26"/>
  <c r="CY82" i="26"/>
  <c r="CZ82" i="26"/>
  <c r="DA82" i="26"/>
  <c r="DB82" i="26"/>
  <c r="DC82" i="26"/>
  <c r="DD82" i="26"/>
  <c r="DE82" i="26"/>
  <c r="DF82" i="26"/>
  <c r="DG82" i="26"/>
  <c r="DH82" i="26"/>
  <c r="DI82" i="26"/>
  <c r="CF83" i="26"/>
  <c r="CG83" i="26" s="1"/>
  <c r="CH83" i="26"/>
  <c r="CI83" i="26"/>
  <c r="CK83" i="26"/>
  <c r="CL83" i="26"/>
  <c r="CM83" i="26"/>
  <c r="CN83" i="26"/>
  <c r="CO83" i="26"/>
  <c r="CP83" i="26"/>
  <c r="CQ83" i="26"/>
  <c r="CR83" i="26"/>
  <c r="CS83" i="26"/>
  <c r="CT83" i="26"/>
  <c r="CU83" i="26"/>
  <c r="CV83" i="26"/>
  <c r="CW83" i="26"/>
  <c r="CX83" i="26"/>
  <c r="CY83" i="26"/>
  <c r="CZ83" i="26"/>
  <c r="DA83" i="26"/>
  <c r="DB83" i="26"/>
  <c r="DC83" i="26"/>
  <c r="DD83" i="26"/>
  <c r="DE83" i="26"/>
  <c r="DF83" i="26"/>
  <c r="DG83" i="26"/>
  <c r="DH83" i="26"/>
  <c r="DI83" i="26"/>
  <c r="CF84" i="26"/>
  <c r="CG84" i="26" s="1"/>
  <c r="CH84" i="26"/>
  <c r="CI84" i="26"/>
  <c r="CK84" i="26"/>
  <c r="CL84" i="26"/>
  <c r="CM84" i="26"/>
  <c r="CN84" i="26"/>
  <c r="CO84" i="26"/>
  <c r="CP84" i="26"/>
  <c r="CQ84" i="26"/>
  <c r="CR84" i="26"/>
  <c r="CS84" i="26"/>
  <c r="CT84" i="26"/>
  <c r="CU84" i="26"/>
  <c r="CV84" i="26"/>
  <c r="CW84" i="26"/>
  <c r="CX84" i="26"/>
  <c r="CY84" i="26"/>
  <c r="CZ84" i="26"/>
  <c r="DA84" i="26"/>
  <c r="DB84" i="26"/>
  <c r="DC84" i="26"/>
  <c r="DD84" i="26"/>
  <c r="DE84" i="26"/>
  <c r="DF84" i="26"/>
  <c r="DG84" i="26"/>
  <c r="DH84" i="26"/>
  <c r="DI84" i="26"/>
  <c r="CF85" i="26"/>
  <c r="CG85" i="26" s="1"/>
  <c r="CH85" i="26"/>
  <c r="CI85" i="26"/>
  <c r="CK85" i="26"/>
  <c r="CL85" i="26"/>
  <c r="CM85" i="26"/>
  <c r="CN85" i="26"/>
  <c r="CO85" i="26"/>
  <c r="CP85" i="26"/>
  <c r="CQ85" i="26"/>
  <c r="CR85" i="26"/>
  <c r="CS85" i="26"/>
  <c r="CT85" i="26"/>
  <c r="CU85" i="26"/>
  <c r="CV85" i="26"/>
  <c r="CW85" i="26"/>
  <c r="CX85" i="26"/>
  <c r="CY85" i="26"/>
  <c r="CZ85" i="26"/>
  <c r="DA85" i="26"/>
  <c r="DB85" i="26"/>
  <c r="DC85" i="26"/>
  <c r="DD85" i="26"/>
  <c r="DE85" i="26"/>
  <c r="DF85" i="26"/>
  <c r="DG85" i="26"/>
  <c r="DH85" i="26"/>
  <c r="DI85" i="26"/>
  <c r="CF86" i="26"/>
  <c r="CG86" i="26" s="1"/>
  <c r="CH86" i="26"/>
  <c r="CI86" i="26"/>
  <c r="CK86" i="26"/>
  <c r="CL86" i="26"/>
  <c r="CM86" i="26"/>
  <c r="CN86" i="26"/>
  <c r="CO86" i="26"/>
  <c r="CP86" i="26"/>
  <c r="CQ86" i="26"/>
  <c r="CR86" i="26"/>
  <c r="CS86" i="26"/>
  <c r="CT86" i="26"/>
  <c r="CU86" i="26"/>
  <c r="CV86" i="26"/>
  <c r="CW86" i="26"/>
  <c r="CX86" i="26"/>
  <c r="CY86" i="26"/>
  <c r="CZ86" i="26"/>
  <c r="DA86" i="26"/>
  <c r="DB86" i="26"/>
  <c r="DC86" i="26"/>
  <c r="DD86" i="26"/>
  <c r="DE86" i="26"/>
  <c r="DF86" i="26"/>
  <c r="DG86" i="26"/>
  <c r="DH86" i="26"/>
  <c r="DI86" i="26"/>
  <c r="CF87" i="26"/>
  <c r="CG87" i="26" s="1"/>
  <c r="CH87" i="26"/>
  <c r="CI87" i="26"/>
  <c r="CK87" i="26"/>
  <c r="CL87" i="26"/>
  <c r="CM87" i="26"/>
  <c r="CN87" i="26"/>
  <c r="CO87" i="26"/>
  <c r="CP87" i="26"/>
  <c r="CQ87" i="26"/>
  <c r="CR87" i="26"/>
  <c r="CS87" i="26"/>
  <c r="CT87" i="26"/>
  <c r="CU87" i="26"/>
  <c r="CV87" i="26"/>
  <c r="CW87" i="26"/>
  <c r="CX87" i="26"/>
  <c r="CY87" i="26"/>
  <c r="CZ87" i="26"/>
  <c r="DA87" i="26"/>
  <c r="DB87" i="26"/>
  <c r="DC87" i="26"/>
  <c r="DD87" i="26"/>
  <c r="DE87" i="26"/>
  <c r="DF87" i="26"/>
  <c r="DG87" i="26"/>
  <c r="DH87" i="26"/>
  <c r="DI87" i="26"/>
  <c r="CF89" i="26"/>
  <c r="CG89" i="26" s="1"/>
  <c r="CH89" i="26"/>
  <c r="CI89" i="26"/>
  <c r="CK89" i="26"/>
  <c r="CL89" i="26"/>
  <c r="CM89" i="26"/>
  <c r="CN89" i="26"/>
  <c r="CO89" i="26"/>
  <c r="CP89" i="26"/>
  <c r="CQ89" i="26"/>
  <c r="CR89" i="26"/>
  <c r="CS89" i="26"/>
  <c r="CT89" i="26"/>
  <c r="CU89" i="26"/>
  <c r="CV89" i="26"/>
  <c r="CW89" i="26"/>
  <c r="CX89" i="26"/>
  <c r="CY89" i="26"/>
  <c r="CZ89" i="26"/>
  <c r="DA89" i="26"/>
  <c r="DB89" i="26"/>
  <c r="DC89" i="26"/>
  <c r="DD89" i="26"/>
  <c r="DE89" i="26"/>
  <c r="DF89" i="26"/>
  <c r="DG89" i="26"/>
  <c r="DH89" i="26"/>
  <c r="DI89" i="26"/>
  <c r="CF101" i="26"/>
  <c r="CG101" i="26" s="1"/>
  <c r="CH101" i="26"/>
  <c r="CI101" i="26"/>
  <c r="CK101" i="26"/>
  <c r="CL101" i="26"/>
  <c r="CM101" i="26"/>
  <c r="CN101" i="26"/>
  <c r="CO101" i="26"/>
  <c r="CP101" i="26"/>
  <c r="CQ101" i="26"/>
  <c r="CR101" i="26"/>
  <c r="CS101" i="26"/>
  <c r="CT101" i="26"/>
  <c r="CU101" i="26"/>
  <c r="CV101" i="26"/>
  <c r="CW101" i="26"/>
  <c r="CX101" i="26"/>
  <c r="CY101" i="26"/>
  <c r="CZ101" i="26"/>
  <c r="DA101" i="26"/>
  <c r="DB101" i="26"/>
  <c r="DC101" i="26"/>
  <c r="DD101" i="26"/>
  <c r="DE101" i="26"/>
  <c r="DF101" i="26"/>
  <c r="DG101" i="26"/>
  <c r="DH101" i="26"/>
  <c r="DI101" i="26"/>
  <c r="CF102" i="26"/>
  <c r="CG102" i="26" s="1"/>
  <c r="CH102" i="26"/>
  <c r="CI102" i="26"/>
  <c r="CK102" i="26"/>
  <c r="CL102" i="26"/>
  <c r="CM102" i="26"/>
  <c r="CN102" i="26"/>
  <c r="CO102" i="26"/>
  <c r="CP102" i="26"/>
  <c r="CQ102" i="26"/>
  <c r="CR102" i="26"/>
  <c r="CS102" i="26"/>
  <c r="CT102" i="26"/>
  <c r="CU102" i="26"/>
  <c r="CV102" i="26"/>
  <c r="CW102" i="26"/>
  <c r="CX102" i="26"/>
  <c r="CY102" i="26"/>
  <c r="CZ102" i="26"/>
  <c r="DA102" i="26"/>
  <c r="DB102" i="26"/>
  <c r="DC102" i="26"/>
  <c r="DD102" i="26"/>
  <c r="DE102" i="26"/>
  <c r="DF102" i="26"/>
  <c r="DG102" i="26"/>
  <c r="DH102" i="26"/>
  <c r="DI102" i="26"/>
  <c r="CF103" i="26"/>
  <c r="CG103" i="26" s="1"/>
  <c r="CH103" i="26"/>
  <c r="CI103" i="26"/>
  <c r="CK103" i="26"/>
  <c r="CL103" i="26"/>
  <c r="CM103" i="26"/>
  <c r="CN103" i="26"/>
  <c r="CO103" i="26"/>
  <c r="CP103" i="26"/>
  <c r="CQ103" i="26"/>
  <c r="CR103" i="26"/>
  <c r="CS103" i="26"/>
  <c r="CT103" i="26"/>
  <c r="CU103" i="26"/>
  <c r="CV103" i="26"/>
  <c r="CW103" i="26"/>
  <c r="CX103" i="26"/>
  <c r="CY103" i="26"/>
  <c r="CZ103" i="26"/>
  <c r="DA103" i="26"/>
  <c r="DB103" i="26"/>
  <c r="DC103" i="26"/>
  <c r="DD103" i="26"/>
  <c r="DE103" i="26"/>
  <c r="DF103" i="26"/>
  <c r="DG103" i="26"/>
  <c r="DH103" i="26"/>
  <c r="DI103" i="26"/>
  <c r="CF104" i="26"/>
  <c r="CG104" i="26" s="1"/>
  <c r="CH104" i="26"/>
  <c r="CI104" i="26"/>
  <c r="CK104" i="26"/>
  <c r="CL104" i="26"/>
  <c r="CM104" i="26"/>
  <c r="CN104" i="26"/>
  <c r="CO104" i="26"/>
  <c r="CP104" i="26"/>
  <c r="CQ104" i="26"/>
  <c r="CR104" i="26"/>
  <c r="CS104" i="26"/>
  <c r="CT104" i="26"/>
  <c r="CU104" i="26"/>
  <c r="CV104" i="26"/>
  <c r="CW104" i="26"/>
  <c r="CX104" i="26"/>
  <c r="CY104" i="26"/>
  <c r="CZ104" i="26"/>
  <c r="DA104" i="26"/>
  <c r="DB104" i="26"/>
  <c r="DC104" i="26"/>
  <c r="DD104" i="26"/>
  <c r="DE104" i="26"/>
  <c r="DF104" i="26"/>
  <c r="DG104" i="26"/>
  <c r="DH104" i="26"/>
  <c r="DI104" i="26"/>
  <c r="CF105" i="26"/>
  <c r="CG105" i="26" s="1"/>
  <c r="CH105" i="26"/>
  <c r="CI105" i="26"/>
  <c r="CK105" i="26"/>
  <c r="CL105" i="26"/>
  <c r="CM105" i="26"/>
  <c r="CN105" i="26"/>
  <c r="CO105" i="26"/>
  <c r="CP105" i="26"/>
  <c r="CQ105" i="26"/>
  <c r="CR105" i="26"/>
  <c r="CS105" i="26"/>
  <c r="CT105" i="26"/>
  <c r="CU105" i="26"/>
  <c r="CV105" i="26"/>
  <c r="CX105" i="26"/>
  <c r="CY105" i="26"/>
  <c r="CZ105" i="26"/>
  <c r="DA105" i="26"/>
  <c r="DB105" i="26"/>
  <c r="DC105" i="26"/>
  <c r="DD105" i="26"/>
  <c r="DE105" i="26"/>
  <c r="DF105" i="26"/>
  <c r="DG105" i="26"/>
  <c r="DH105" i="26"/>
  <c r="DI105" i="26"/>
  <c r="CF106" i="26"/>
  <c r="CG106" i="26" s="1"/>
  <c r="CH106" i="26"/>
  <c r="CI106" i="26"/>
  <c r="CK106" i="26"/>
  <c r="CL106" i="26"/>
  <c r="CM106" i="26"/>
  <c r="CN106" i="26"/>
  <c r="CO106" i="26"/>
  <c r="CP106" i="26"/>
  <c r="CQ106" i="26"/>
  <c r="CR106" i="26"/>
  <c r="CS106" i="26"/>
  <c r="CT106" i="26"/>
  <c r="CU106" i="26"/>
  <c r="CV106" i="26"/>
  <c r="CW106" i="26"/>
  <c r="CX106" i="26"/>
  <c r="CY106" i="26"/>
  <c r="CZ106" i="26"/>
  <c r="DA106" i="26"/>
  <c r="DB106" i="26"/>
  <c r="DC106" i="26"/>
  <c r="DD106" i="26"/>
  <c r="DE106" i="26"/>
  <c r="DF106" i="26"/>
  <c r="DG106" i="26"/>
  <c r="DH106" i="26"/>
  <c r="DI106" i="26"/>
  <c r="CF107" i="26"/>
  <c r="CG107" i="26" s="1"/>
  <c r="CH107" i="26"/>
  <c r="CI107" i="26"/>
  <c r="CK107" i="26"/>
  <c r="CL107" i="26"/>
  <c r="CM107" i="26"/>
  <c r="CN107" i="26"/>
  <c r="CO107" i="26"/>
  <c r="CP107" i="26"/>
  <c r="CQ107" i="26"/>
  <c r="CR107" i="26"/>
  <c r="CS107" i="26"/>
  <c r="CT107" i="26"/>
  <c r="CU107" i="26"/>
  <c r="CV107" i="26"/>
  <c r="CW107" i="26"/>
  <c r="CX107" i="26"/>
  <c r="CY107" i="26"/>
  <c r="CZ107" i="26"/>
  <c r="DA107" i="26"/>
  <c r="DB107" i="26"/>
  <c r="DC107" i="26"/>
  <c r="DD107" i="26"/>
  <c r="DE107" i="26"/>
  <c r="DF107" i="26"/>
  <c r="DG107" i="26"/>
  <c r="DH107" i="26"/>
  <c r="DI107" i="26"/>
  <c r="CF63" i="26"/>
  <c r="CG63" i="26" s="1"/>
  <c r="CH63" i="26"/>
  <c r="CI63" i="26"/>
  <c r="CK63" i="26"/>
  <c r="CL63" i="26"/>
  <c r="CM63" i="26"/>
  <c r="CN63" i="26"/>
  <c r="CO63" i="26"/>
  <c r="CP63" i="26"/>
  <c r="CQ63" i="26"/>
  <c r="CR63" i="26"/>
  <c r="CS63" i="26"/>
  <c r="CT63" i="26"/>
  <c r="CU63" i="26"/>
  <c r="CV63" i="26"/>
  <c r="CW63" i="26"/>
  <c r="CX63" i="26"/>
  <c r="CY63" i="26"/>
  <c r="CZ63" i="26"/>
  <c r="DA63" i="26"/>
  <c r="DB63" i="26"/>
  <c r="DC63" i="26"/>
  <c r="DD63" i="26"/>
  <c r="DE63" i="26"/>
  <c r="DF63" i="26"/>
  <c r="DG63" i="26"/>
  <c r="DH63" i="26"/>
  <c r="DI63" i="26"/>
  <c r="CF64" i="26"/>
  <c r="CG64" i="26" s="1"/>
  <c r="CH64" i="26"/>
  <c r="CI64" i="26"/>
  <c r="CK64" i="26"/>
  <c r="CL64" i="26"/>
  <c r="CM64" i="26"/>
  <c r="CN64" i="26"/>
  <c r="CO64" i="26"/>
  <c r="CP64" i="26"/>
  <c r="CQ64" i="26"/>
  <c r="CR64" i="26"/>
  <c r="CS64" i="26"/>
  <c r="CT64" i="26"/>
  <c r="CU64" i="26"/>
  <c r="CV64" i="26"/>
  <c r="CW64" i="26"/>
  <c r="CX64" i="26"/>
  <c r="CY64" i="26"/>
  <c r="CZ64" i="26"/>
  <c r="DA64" i="26"/>
  <c r="DB64" i="26"/>
  <c r="DC64" i="26"/>
  <c r="DD64" i="26"/>
  <c r="DE64" i="26"/>
  <c r="DF64" i="26"/>
  <c r="DG64" i="26"/>
  <c r="DH64" i="26"/>
  <c r="DI64" i="26"/>
  <c r="CF67" i="26"/>
  <c r="CG67" i="26" s="1"/>
  <c r="CH67" i="26"/>
  <c r="CI67" i="26"/>
  <c r="CK67" i="26"/>
  <c r="CL67" i="26"/>
  <c r="CM67" i="26"/>
  <c r="CN67" i="26"/>
  <c r="CO67" i="26"/>
  <c r="CP67" i="26"/>
  <c r="CQ67" i="26"/>
  <c r="CR67" i="26"/>
  <c r="CS67" i="26"/>
  <c r="CT67" i="26"/>
  <c r="CU67" i="26"/>
  <c r="CV67" i="26"/>
  <c r="CW67" i="26"/>
  <c r="CX67" i="26"/>
  <c r="CY67" i="26"/>
  <c r="CZ67" i="26"/>
  <c r="DA67" i="26"/>
  <c r="DB67" i="26"/>
  <c r="DC67" i="26"/>
  <c r="DD67" i="26"/>
  <c r="DE67" i="26"/>
  <c r="DF67" i="26"/>
  <c r="DG67" i="26"/>
  <c r="DH67" i="26"/>
  <c r="DI67" i="26"/>
  <c r="CF68" i="26"/>
  <c r="CG68" i="26" s="1"/>
  <c r="CH68" i="26"/>
  <c r="CI68" i="26"/>
  <c r="CK68" i="26"/>
  <c r="CL68" i="26"/>
  <c r="CM68" i="26"/>
  <c r="CN68" i="26"/>
  <c r="CO68" i="26"/>
  <c r="CP68" i="26"/>
  <c r="CQ68" i="26"/>
  <c r="CR68" i="26"/>
  <c r="CS68" i="26"/>
  <c r="CT68" i="26"/>
  <c r="CU68" i="26"/>
  <c r="CV68" i="26"/>
  <c r="CW68" i="26"/>
  <c r="CX68" i="26"/>
  <c r="CY68" i="26"/>
  <c r="CZ68" i="26"/>
  <c r="DA68" i="26"/>
  <c r="DB68" i="26"/>
  <c r="DC68" i="26"/>
  <c r="DD68" i="26"/>
  <c r="DE68" i="26"/>
  <c r="DF68" i="26"/>
  <c r="DG68" i="26"/>
  <c r="DH68" i="26"/>
  <c r="DI68" i="26"/>
  <c r="CF69" i="26"/>
  <c r="CG69" i="26" s="1"/>
  <c r="CH69" i="26"/>
  <c r="CI69" i="26"/>
  <c r="CK69" i="26"/>
  <c r="CL69" i="26"/>
  <c r="CM69" i="26"/>
  <c r="CN69" i="26"/>
  <c r="CO69" i="26"/>
  <c r="CP69" i="26"/>
  <c r="CQ69" i="26"/>
  <c r="CR69" i="26"/>
  <c r="CS69" i="26"/>
  <c r="CT69" i="26"/>
  <c r="CU69" i="26"/>
  <c r="CV69" i="26"/>
  <c r="CW69" i="26"/>
  <c r="CX69" i="26"/>
  <c r="CY69" i="26"/>
  <c r="CZ69" i="26"/>
  <c r="DA69" i="26"/>
  <c r="DB69" i="26"/>
  <c r="DC69" i="26"/>
  <c r="DD69" i="26"/>
  <c r="DE69" i="26"/>
  <c r="DF69" i="26"/>
  <c r="DG69" i="26"/>
  <c r="DH69" i="26"/>
  <c r="DI69" i="26"/>
  <c r="CM70" i="26"/>
  <c r="CQ70" i="26"/>
  <c r="CY70" i="26"/>
  <c r="DB70" i="26"/>
  <c r="DE70" i="26"/>
  <c r="DG70" i="26"/>
  <c r="CF71" i="26"/>
  <c r="CG71" i="26" s="1"/>
  <c r="CH71" i="26"/>
  <c r="CI71" i="26"/>
  <c r="CK71" i="26"/>
  <c r="CL71" i="26"/>
  <c r="CM71" i="26"/>
  <c r="CN71" i="26"/>
  <c r="CO71" i="26"/>
  <c r="CP71" i="26"/>
  <c r="CQ71" i="26"/>
  <c r="CR71" i="26"/>
  <c r="CS71" i="26"/>
  <c r="CT71" i="26"/>
  <c r="CU71" i="26"/>
  <c r="CV71" i="26"/>
  <c r="CW71" i="26"/>
  <c r="CX71" i="26"/>
  <c r="CY71" i="26"/>
  <c r="CZ71" i="26"/>
  <c r="DA71" i="26"/>
  <c r="DB71" i="26"/>
  <c r="DC71" i="26"/>
  <c r="DD71" i="26"/>
  <c r="DE71" i="26"/>
  <c r="DF71" i="26"/>
  <c r="DG71" i="26"/>
  <c r="DH71" i="26"/>
  <c r="DI71" i="26"/>
  <c r="DI60" i="26"/>
  <c r="DH60" i="26"/>
  <c r="DG60" i="26"/>
  <c r="DF60" i="26"/>
  <c r="DE60" i="26"/>
  <c r="DD60" i="26"/>
  <c r="DC60" i="26"/>
  <c r="DB60" i="26"/>
  <c r="DA60" i="26"/>
  <c r="CZ60" i="26"/>
  <c r="CY60" i="26"/>
  <c r="CX60" i="26"/>
  <c r="CW60" i="26"/>
  <c r="CV60" i="26"/>
  <c r="CU60" i="26"/>
  <c r="CT60" i="26"/>
  <c r="CS60" i="26"/>
  <c r="CR60" i="26"/>
  <c r="CQ60" i="26"/>
  <c r="CP60" i="26"/>
  <c r="CO60" i="26"/>
  <c r="CN60" i="26"/>
  <c r="CM60" i="26"/>
  <c r="CL60" i="26"/>
  <c r="CK60" i="26"/>
  <c r="CI60" i="26"/>
  <c r="CH60" i="26"/>
  <c r="CF60" i="26"/>
  <c r="CG60" i="26" s="1"/>
  <c r="CF40" i="26"/>
  <c r="CG40" i="26" s="1"/>
  <c r="CH40" i="26"/>
  <c r="CI40" i="26"/>
  <c r="CK40" i="26"/>
  <c r="CL40" i="26"/>
  <c r="CM40" i="26"/>
  <c r="CN40" i="26"/>
  <c r="CO40" i="26"/>
  <c r="CP40" i="26"/>
  <c r="CQ40" i="26"/>
  <c r="CR40" i="26"/>
  <c r="CS40" i="26"/>
  <c r="CT40" i="26"/>
  <c r="CU40" i="26"/>
  <c r="CV40" i="26"/>
  <c r="CW40" i="26"/>
  <c r="CX40" i="26"/>
  <c r="CY40" i="26"/>
  <c r="CZ40" i="26"/>
  <c r="DA40" i="26"/>
  <c r="DB40" i="26"/>
  <c r="DC40" i="26"/>
  <c r="DD40" i="26"/>
  <c r="DE40" i="26"/>
  <c r="DF40" i="26"/>
  <c r="DG40" i="26"/>
  <c r="DH40" i="26"/>
  <c r="DI40" i="26"/>
  <c r="CF41" i="26"/>
  <c r="CG41" i="26" s="1"/>
  <c r="CH41" i="26"/>
  <c r="CI41" i="26"/>
  <c r="CK41" i="26"/>
  <c r="CL41" i="26"/>
  <c r="CM41" i="26"/>
  <c r="CN41" i="26"/>
  <c r="CO41" i="26"/>
  <c r="CP41" i="26"/>
  <c r="CQ41" i="26"/>
  <c r="CR41" i="26"/>
  <c r="CS41" i="26"/>
  <c r="CT41" i="26"/>
  <c r="CU41" i="26"/>
  <c r="CV41" i="26"/>
  <c r="CW41" i="26"/>
  <c r="CX41" i="26"/>
  <c r="CY41" i="26"/>
  <c r="CZ41" i="26"/>
  <c r="DA41" i="26"/>
  <c r="DB41" i="26"/>
  <c r="DC41" i="26"/>
  <c r="DD41" i="26"/>
  <c r="DE41" i="26"/>
  <c r="DF41" i="26"/>
  <c r="DG41" i="26"/>
  <c r="DH41" i="26"/>
  <c r="DI41" i="26"/>
  <c r="CF42" i="26"/>
  <c r="CG42" i="26" s="1"/>
  <c r="CH42" i="26"/>
  <c r="CI42" i="26"/>
  <c r="CK42" i="26"/>
  <c r="CL42" i="26"/>
  <c r="CM42" i="26"/>
  <c r="CN42" i="26"/>
  <c r="CO42" i="26"/>
  <c r="CP42" i="26"/>
  <c r="CQ42" i="26"/>
  <c r="CR42" i="26"/>
  <c r="CS42" i="26"/>
  <c r="CT42" i="26"/>
  <c r="CU42" i="26"/>
  <c r="CV42" i="26"/>
  <c r="CW42" i="26"/>
  <c r="CX42" i="26"/>
  <c r="CY42" i="26"/>
  <c r="CZ42" i="26"/>
  <c r="DA42" i="26"/>
  <c r="DB42" i="26"/>
  <c r="DC42" i="26"/>
  <c r="DD42" i="26"/>
  <c r="DE42" i="26"/>
  <c r="DF42" i="26"/>
  <c r="DG42" i="26"/>
  <c r="DH42" i="26"/>
  <c r="DI42" i="26"/>
  <c r="CF43" i="26"/>
  <c r="CG43" i="26" s="1"/>
  <c r="CH43" i="26"/>
  <c r="CI43" i="26"/>
  <c r="CK43" i="26"/>
  <c r="CL43" i="26"/>
  <c r="CM43" i="26"/>
  <c r="CN43" i="26"/>
  <c r="CO43" i="26"/>
  <c r="CP43" i="26"/>
  <c r="CQ43" i="26"/>
  <c r="CR43" i="26"/>
  <c r="CS43" i="26"/>
  <c r="CT43" i="26"/>
  <c r="CU43" i="26"/>
  <c r="CV43" i="26"/>
  <c r="CW43" i="26"/>
  <c r="CX43" i="26"/>
  <c r="CY43" i="26"/>
  <c r="CZ43" i="26"/>
  <c r="DA43" i="26"/>
  <c r="DB43" i="26"/>
  <c r="DC43" i="26"/>
  <c r="DD43" i="26"/>
  <c r="DE43" i="26"/>
  <c r="DF43" i="26"/>
  <c r="DG43" i="26"/>
  <c r="DH43" i="26"/>
  <c r="DI43" i="26"/>
  <c r="CF44" i="26"/>
  <c r="CG44" i="26" s="1"/>
  <c r="CH44" i="26"/>
  <c r="CI44" i="26"/>
  <c r="CK44" i="26"/>
  <c r="CL44" i="26"/>
  <c r="CM44" i="26"/>
  <c r="CN44" i="26"/>
  <c r="CO44" i="26"/>
  <c r="CP44" i="26"/>
  <c r="CQ44" i="26"/>
  <c r="CR44" i="26"/>
  <c r="CS44" i="26"/>
  <c r="CT44" i="26"/>
  <c r="CU44" i="26"/>
  <c r="CV44" i="26"/>
  <c r="CW44" i="26"/>
  <c r="CX44" i="26"/>
  <c r="CY44" i="26"/>
  <c r="CZ44" i="26"/>
  <c r="DA44" i="26"/>
  <c r="DB44" i="26"/>
  <c r="DC44" i="26"/>
  <c r="DD44" i="26"/>
  <c r="DE44" i="26"/>
  <c r="DF44" i="26"/>
  <c r="DG44" i="26"/>
  <c r="DH44" i="26"/>
  <c r="DI44" i="26"/>
  <c r="CF45" i="26"/>
  <c r="CG45" i="26" s="1"/>
  <c r="CH45" i="26"/>
  <c r="CI45" i="26"/>
  <c r="CK45" i="26"/>
  <c r="CL45" i="26"/>
  <c r="CM45" i="26"/>
  <c r="CN45" i="26"/>
  <c r="CO45" i="26"/>
  <c r="CP45" i="26"/>
  <c r="CQ45" i="26"/>
  <c r="CR45" i="26"/>
  <c r="CS45" i="26"/>
  <c r="CT45" i="26"/>
  <c r="CU45" i="26"/>
  <c r="CV45" i="26"/>
  <c r="CW45" i="26"/>
  <c r="CX45" i="26"/>
  <c r="CY45" i="26"/>
  <c r="CZ45" i="26"/>
  <c r="DA45" i="26"/>
  <c r="DB45" i="26"/>
  <c r="DC45" i="26"/>
  <c r="DD45" i="26"/>
  <c r="DE45" i="26"/>
  <c r="DF45" i="26"/>
  <c r="DG45" i="26"/>
  <c r="DH45" i="26"/>
  <c r="DI45" i="26"/>
  <c r="CF46" i="26"/>
  <c r="CG46" i="26" s="1"/>
  <c r="CH46" i="26"/>
  <c r="CI46" i="26"/>
  <c r="CK46" i="26"/>
  <c r="CL46" i="26"/>
  <c r="CM46" i="26"/>
  <c r="CN46" i="26"/>
  <c r="CO46" i="26"/>
  <c r="CP46" i="26"/>
  <c r="CQ46" i="26"/>
  <c r="CR46" i="26"/>
  <c r="CS46" i="26"/>
  <c r="CT46" i="26"/>
  <c r="CU46" i="26"/>
  <c r="CV46" i="26"/>
  <c r="CW46" i="26"/>
  <c r="CX46" i="26"/>
  <c r="CY46" i="26"/>
  <c r="CZ46" i="26"/>
  <c r="DA46" i="26"/>
  <c r="DB46" i="26"/>
  <c r="DC46" i="26"/>
  <c r="DD46" i="26"/>
  <c r="DE46" i="26"/>
  <c r="DF46" i="26"/>
  <c r="DG46" i="26"/>
  <c r="DH46" i="26"/>
  <c r="DI46" i="26"/>
  <c r="CF47" i="26"/>
  <c r="CG47" i="26" s="1"/>
  <c r="CH47" i="26"/>
  <c r="CI47" i="26"/>
  <c r="CK47" i="26"/>
  <c r="CL47" i="26"/>
  <c r="CO47" i="26"/>
  <c r="CP47" i="26"/>
  <c r="CQ47" i="26"/>
  <c r="CR47" i="26"/>
  <c r="CS47" i="26"/>
  <c r="CT47" i="26"/>
  <c r="CU47" i="26"/>
  <c r="CV47" i="26"/>
  <c r="CW47" i="26"/>
  <c r="CX47" i="26"/>
  <c r="CY47" i="26"/>
  <c r="CZ47" i="26"/>
  <c r="DA47" i="26"/>
  <c r="DB47" i="26"/>
  <c r="DC47" i="26"/>
  <c r="DD47" i="26"/>
  <c r="DE47" i="26"/>
  <c r="DF47" i="26"/>
  <c r="DG47" i="26"/>
  <c r="DH47" i="26"/>
  <c r="DI47" i="26"/>
  <c r="CF48" i="26"/>
  <c r="CG48" i="26" s="1"/>
  <c r="CH48" i="26"/>
  <c r="CI48" i="26"/>
  <c r="CK48" i="26"/>
  <c r="CN48" i="26"/>
  <c r="CO48" i="26"/>
  <c r="CP48" i="26"/>
  <c r="CQ48" i="26"/>
  <c r="CR48" i="26"/>
  <c r="CS48" i="26"/>
  <c r="CT48" i="26"/>
  <c r="CU48" i="26"/>
  <c r="CV48" i="26"/>
  <c r="CW48" i="26"/>
  <c r="CX48" i="26"/>
  <c r="CY48" i="26"/>
  <c r="CZ48" i="26"/>
  <c r="DA48" i="26"/>
  <c r="DB48" i="26"/>
  <c r="DC48" i="26"/>
  <c r="DD48" i="26"/>
  <c r="DE48" i="26"/>
  <c r="DF48" i="26"/>
  <c r="DG48" i="26"/>
  <c r="DH48" i="26"/>
  <c r="DI48" i="26"/>
  <c r="CF49" i="26"/>
  <c r="CG49" i="26" s="1"/>
  <c r="CH49" i="26"/>
  <c r="CI49" i="26"/>
  <c r="CK49" i="26"/>
  <c r="CL49" i="26"/>
  <c r="CM49" i="26"/>
  <c r="CN49" i="26"/>
  <c r="CO49" i="26"/>
  <c r="CP49" i="26"/>
  <c r="CQ49" i="26"/>
  <c r="CR49" i="26"/>
  <c r="CS49" i="26"/>
  <c r="CT49" i="26"/>
  <c r="CU49" i="26"/>
  <c r="CV49" i="26"/>
  <c r="CW49" i="26"/>
  <c r="CX49" i="26"/>
  <c r="CY49" i="26"/>
  <c r="CZ49" i="26"/>
  <c r="DA49" i="26"/>
  <c r="DB49" i="26"/>
  <c r="DC49" i="26"/>
  <c r="DD49" i="26"/>
  <c r="DE49" i="26"/>
  <c r="DF49" i="26"/>
  <c r="DG49" i="26"/>
  <c r="DH49" i="26"/>
  <c r="DI49" i="26"/>
  <c r="CF50" i="26"/>
  <c r="CG50" i="26" s="1"/>
  <c r="CH50" i="26"/>
  <c r="CI50" i="26"/>
  <c r="CK50" i="26"/>
  <c r="CL50" i="26"/>
  <c r="CM50" i="26"/>
  <c r="CN50" i="26"/>
  <c r="CO50" i="26"/>
  <c r="CP50" i="26"/>
  <c r="CQ50" i="26"/>
  <c r="CR50" i="26"/>
  <c r="CS50" i="26"/>
  <c r="CT50" i="26"/>
  <c r="CU50" i="26"/>
  <c r="CV50" i="26"/>
  <c r="CW50" i="26"/>
  <c r="CX50" i="26"/>
  <c r="CY50" i="26"/>
  <c r="CZ50" i="26"/>
  <c r="DA50" i="26"/>
  <c r="DB50" i="26"/>
  <c r="DC50" i="26"/>
  <c r="DD50" i="26"/>
  <c r="DE50" i="26"/>
  <c r="DF50" i="26"/>
  <c r="DG50" i="26"/>
  <c r="DH50" i="26"/>
  <c r="DI50" i="26"/>
  <c r="CF51" i="26"/>
  <c r="CG51" i="26" s="1"/>
  <c r="CH51" i="26"/>
  <c r="CI51" i="26"/>
  <c r="CK51" i="26"/>
  <c r="CL51" i="26"/>
  <c r="CM51" i="26"/>
  <c r="CN51" i="26"/>
  <c r="CO51" i="26"/>
  <c r="CP51" i="26"/>
  <c r="CQ51" i="26"/>
  <c r="CR51" i="26"/>
  <c r="CS51" i="26"/>
  <c r="CT51" i="26"/>
  <c r="CU51" i="26"/>
  <c r="CV51" i="26"/>
  <c r="CW51" i="26"/>
  <c r="CX51" i="26"/>
  <c r="CY51" i="26"/>
  <c r="CZ51" i="26"/>
  <c r="DA51" i="26"/>
  <c r="DB51" i="26"/>
  <c r="DC51" i="26"/>
  <c r="DD51" i="26"/>
  <c r="DE51" i="26"/>
  <c r="DF51" i="26"/>
  <c r="DG51" i="26"/>
  <c r="DH51" i="26"/>
  <c r="DI51" i="26"/>
  <c r="CF56" i="26"/>
  <c r="CG56" i="26" s="1"/>
  <c r="CH56" i="26"/>
  <c r="CI56" i="26"/>
  <c r="CK56" i="26"/>
  <c r="CL56" i="26"/>
  <c r="CM56" i="26"/>
  <c r="CN56" i="26"/>
  <c r="CO56" i="26"/>
  <c r="CP56" i="26"/>
  <c r="CQ56" i="26"/>
  <c r="CR56" i="26"/>
  <c r="CS56" i="26"/>
  <c r="CT56" i="26"/>
  <c r="CU56" i="26"/>
  <c r="CV56" i="26"/>
  <c r="CW56" i="26"/>
  <c r="CX56" i="26"/>
  <c r="CY56" i="26"/>
  <c r="CZ56" i="26"/>
  <c r="DA56" i="26"/>
  <c r="DB56" i="26"/>
  <c r="DC56" i="26"/>
  <c r="DD56" i="26"/>
  <c r="DE56" i="26"/>
  <c r="DF56" i="26"/>
  <c r="DG56" i="26"/>
  <c r="DH56" i="26"/>
  <c r="DI56" i="26"/>
  <c r="CF58" i="26"/>
  <c r="CG58" i="26" s="1"/>
  <c r="CH58" i="26"/>
  <c r="CI58" i="26"/>
  <c r="CK58" i="26"/>
  <c r="CL58" i="26"/>
  <c r="CM58" i="26"/>
  <c r="CN58" i="26"/>
  <c r="CO58" i="26"/>
  <c r="CP58" i="26"/>
  <c r="CQ58" i="26"/>
  <c r="CR58" i="26"/>
  <c r="CS58" i="26"/>
  <c r="CT58" i="26"/>
  <c r="CU58" i="26"/>
  <c r="CV58" i="26"/>
  <c r="CW58" i="26"/>
  <c r="CX58" i="26"/>
  <c r="CY58" i="26"/>
  <c r="CZ58" i="26"/>
  <c r="DA58" i="26"/>
  <c r="DB58" i="26"/>
  <c r="DC58" i="26"/>
  <c r="DD58" i="26"/>
  <c r="DE58" i="26"/>
  <c r="DF58" i="26"/>
  <c r="DG58" i="26"/>
  <c r="DH58" i="26"/>
  <c r="DI58" i="26"/>
  <c r="AP131" i="26"/>
  <c r="CJ69" i="26" l="1"/>
  <c r="CJ106" i="26"/>
  <c r="CJ105" i="26"/>
  <c r="CJ73" i="26"/>
  <c r="CJ87" i="26"/>
  <c r="CJ84" i="26"/>
  <c r="CJ80" i="26"/>
  <c r="CJ79" i="26"/>
  <c r="CJ45" i="26"/>
  <c r="CJ41" i="26"/>
  <c r="CJ71" i="26"/>
  <c r="CJ51" i="26"/>
  <c r="CJ47" i="26"/>
  <c r="CJ67" i="26"/>
  <c r="CJ102" i="26"/>
  <c r="CJ89" i="26"/>
  <c r="CJ83" i="26"/>
  <c r="CJ76" i="26"/>
  <c r="CJ75" i="26"/>
  <c r="CJ58" i="26"/>
  <c r="CJ50" i="26"/>
  <c r="CJ43" i="26"/>
  <c r="CL70" i="26"/>
  <c r="CX70" i="26"/>
  <c r="CU70" i="26"/>
  <c r="CJ49" i="26"/>
  <c r="CJ48" i="26"/>
  <c r="CJ60" i="26"/>
  <c r="CZ70" i="26"/>
  <c r="CJ64" i="26"/>
  <c r="CJ63" i="26"/>
  <c r="CJ107" i="26"/>
  <c r="CJ104" i="26"/>
  <c r="CJ103" i="26"/>
  <c r="CJ101" i="26"/>
  <c r="CJ86" i="26"/>
  <c r="CJ85" i="26"/>
  <c r="CJ82" i="26"/>
  <c r="CJ81" i="26"/>
  <c r="CJ78" i="26"/>
  <c r="CJ77" i="26"/>
  <c r="CJ74" i="26"/>
  <c r="CJ111" i="26"/>
  <c r="CJ56" i="26"/>
  <c r="CJ46" i="26"/>
  <c r="CJ44" i="26"/>
  <c r="CJ42" i="26"/>
  <c r="CJ40" i="26"/>
  <c r="CJ68" i="26"/>
  <c r="DD70" i="26"/>
  <c r="DA70" i="26"/>
  <c r="CO70" i="26"/>
  <c r="CR70" i="26"/>
  <c r="CF70" i="26"/>
  <c r="CG70" i="26" s="1"/>
  <c r="CN70" i="26"/>
  <c r="BX103" i="26"/>
  <c r="BX102" i="26"/>
  <c r="BX58" i="26"/>
  <c r="BV20" i="26" l="1"/>
  <c r="BV21" i="26"/>
  <c r="BV22" i="26"/>
  <c r="BW24" i="26"/>
  <c r="BX24" i="26"/>
  <c r="BY24" i="26"/>
  <c r="BZ24" i="26"/>
  <c r="CA24" i="26"/>
  <c r="CB24" i="26"/>
  <c r="BV24" i="26" l="1"/>
  <c r="CF121" i="26"/>
  <c r="BX115" i="26"/>
  <c r="BX114" i="26"/>
  <c r="BX48" i="26"/>
  <c r="BX47" i="26"/>
  <c r="CF118" i="26" l="1"/>
  <c r="CG118" i="26" s="1"/>
  <c r="CH118" i="26"/>
  <c r="CI118" i="26"/>
  <c r="CF119" i="26"/>
  <c r="CG119" i="26" s="1"/>
  <c r="CH119" i="26"/>
  <c r="CI119" i="26"/>
  <c r="CF120" i="26"/>
  <c r="CG120" i="26" s="1"/>
  <c r="CH120" i="26"/>
  <c r="CI120" i="26"/>
  <c r="CJ120" i="26" l="1"/>
  <c r="CJ119" i="26"/>
  <c r="CJ118" i="26"/>
  <c r="BX107" i="26"/>
  <c r="BX106" i="26"/>
  <c r="BX105" i="26"/>
  <c r="BX89" i="26"/>
  <c r="BX87" i="26"/>
  <c r="BX86" i="26"/>
  <c r="BX85" i="26"/>
  <c r="BX84" i="26"/>
  <c r="BX82" i="26"/>
  <c r="BX81" i="26"/>
  <c r="BX80" i="26"/>
  <c r="BX78" i="26"/>
  <c r="BX77" i="26"/>
  <c r="BX76" i="26"/>
  <c r="BX75" i="26"/>
  <c r="BX73" i="26"/>
  <c r="BX69" i="26"/>
  <c r="BX64" i="26"/>
  <c r="BX63" i="26"/>
  <c r="BX51" i="26"/>
  <c r="BX50" i="26"/>
  <c r="BX45" i="26"/>
  <c r="BX44" i="26"/>
  <c r="BX40" i="26"/>
  <c r="BX41" i="26"/>
  <c r="BX42" i="26"/>
  <c r="BX39" i="26"/>
  <c r="BX70" i="26" l="1"/>
  <c r="CI200" i="26"/>
  <c r="CH200" i="26"/>
  <c r="CG200" i="26"/>
  <c r="CI197" i="26"/>
  <c r="CH197" i="26"/>
  <c r="CG197" i="26"/>
  <c r="CI196" i="26"/>
  <c r="CH196" i="26"/>
  <c r="CG196" i="26"/>
  <c r="CI194" i="26"/>
  <c r="CJ194" i="26" s="1"/>
  <c r="CG194" i="26"/>
  <c r="CF130" i="26"/>
  <c r="CG130" i="26" s="1"/>
  <c r="CI204" i="26"/>
  <c r="CH204" i="26"/>
  <c r="CG204" i="26"/>
  <c r="CI202" i="26"/>
  <c r="CH202" i="26"/>
  <c r="CG202" i="26"/>
  <c r="CI195" i="26"/>
  <c r="CH195" i="26"/>
  <c r="CG195" i="26"/>
  <c r="CJ197" i="26" l="1"/>
  <c r="CJ196" i="26"/>
  <c r="CJ200" i="26"/>
  <c r="CJ202" i="26"/>
  <c r="CJ195" i="26"/>
  <c r="CJ204" i="26"/>
  <c r="CI121" i="26"/>
  <c r="CI122" i="26"/>
  <c r="CI123" i="26"/>
  <c r="CI124" i="26"/>
  <c r="CI125" i="26"/>
  <c r="CI126" i="26"/>
  <c r="CI127" i="26"/>
  <c r="CI128" i="26"/>
  <c r="CF122" i="26"/>
  <c r="CF123" i="26"/>
  <c r="CH127" i="26"/>
  <c r="CF128" i="26"/>
  <c r="CG128" i="26" s="1"/>
  <c r="AZ129" i="26"/>
  <c r="CG123" i="26" l="1"/>
  <c r="CH123" i="26"/>
  <c r="CJ123" i="26" s="1"/>
  <c r="CK123" i="26"/>
  <c r="CL123" i="26"/>
  <c r="CM123" i="26"/>
  <c r="CN123" i="26"/>
  <c r="CO123" i="26"/>
  <c r="CP123" i="26"/>
  <c r="CQ123" i="26"/>
  <c r="CR123" i="26"/>
  <c r="CS123" i="26"/>
  <c r="CT123" i="26"/>
  <c r="CU123" i="26"/>
  <c r="CV123" i="26"/>
  <c r="CW123" i="26"/>
  <c r="CX123" i="26"/>
  <c r="CY123" i="26"/>
  <c r="CZ123" i="26"/>
  <c r="DA123" i="26"/>
  <c r="DB123" i="26"/>
  <c r="DC123" i="26"/>
  <c r="DD123" i="26"/>
  <c r="DE123" i="26"/>
  <c r="DF123" i="26"/>
  <c r="DG123" i="26"/>
  <c r="DH123" i="26"/>
  <c r="DI123" i="26"/>
  <c r="BC135" i="26"/>
  <c r="DI127" i="26"/>
  <c r="DH127" i="26"/>
  <c r="DG127" i="26"/>
  <c r="DF127" i="26"/>
  <c r="DE127" i="26"/>
  <c r="DD127" i="26"/>
  <c r="DC127" i="26"/>
  <c r="DB127" i="26"/>
  <c r="DA127" i="26"/>
  <c r="CZ127" i="26"/>
  <c r="CY127" i="26"/>
  <c r="CX127" i="26"/>
  <c r="CW127" i="26"/>
  <c r="CV127" i="26"/>
  <c r="CU127" i="26"/>
  <c r="CT127" i="26"/>
  <c r="CS127" i="26"/>
  <c r="CR127" i="26"/>
  <c r="CQ127" i="26"/>
  <c r="CP127" i="26"/>
  <c r="CO127" i="26"/>
  <c r="CN127" i="26"/>
  <c r="CM127" i="26"/>
  <c r="CL127" i="26"/>
  <c r="CK127" i="26"/>
  <c r="CF127" i="26"/>
  <c r="CG127" i="26" s="1"/>
  <c r="DI126" i="26"/>
  <c r="DH126" i="26"/>
  <c r="DG126" i="26"/>
  <c r="DF126" i="26"/>
  <c r="DE126" i="26"/>
  <c r="DD126" i="26"/>
  <c r="DC126" i="26"/>
  <c r="DB126" i="26"/>
  <c r="DA126" i="26"/>
  <c r="CZ126" i="26"/>
  <c r="CY126" i="26"/>
  <c r="CX126" i="26"/>
  <c r="CW126" i="26"/>
  <c r="CV126" i="26"/>
  <c r="CU126" i="26"/>
  <c r="CT126" i="26"/>
  <c r="CS126" i="26"/>
  <c r="CR126" i="26"/>
  <c r="CQ126" i="26"/>
  <c r="CP126" i="26"/>
  <c r="CO126" i="26"/>
  <c r="CN126" i="26"/>
  <c r="CM126" i="26"/>
  <c r="CL126" i="26"/>
  <c r="CK126" i="26"/>
  <c r="CH126" i="26"/>
  <c r="CF126" i="26"/>
  <c r="CG126" i="26" s="1"/>
  <c r="DI125" i="26"/>
  <c r="DH125" i="26"/>
  <c r="DG125" i="26"/>
  <c r="DF125" i="26"/>
  <c r="DE125" i="26"/>
  <c r="DD125" i="26"/>
  <c r="DC125" i="26"/>
  <c r="DB125" i="26"/>
  <c r="DA125" i="26"/>
  <c r="CZ125" i="26"/>
  <c r="CY125" i="26"/>
  <c r="CX125" i="26"/>
  <c r="CW125" i="26"/>
  <c r="CV125" i="26"/>
  <c r="CU125" i="26"/>
  <c r="CT125" i="26"/>
  <c r="CS125" i="26"/>
  <c r="CR125" i="26"/>
  <c r="CQ125" i="26"/>
  <c r="CP125" i="26"/>
  <c r="CO125" i="26"/>
  <c r="CN125" i="26"/>
  <c r="CM125" i="26"/>
  <c r="CL125" i="26"/>
  <c r="CK125" i="26"/>
  <c r="CH125" i="26"/>
  <c r="CF125" i="26"/>
  <c r="CG125" i="26" s="1"/>
  <c r="CJ127" i="26" l="1"/>
  <c r="CJ125" i="26"/>
  <c r="CJ126" i="26"/>
  <c r="DH136" i="26" l="1"/>
  <c r="DE136" i="26"/>
  <c r="DB136" i="26"/>
  <c r="CY136" i="26"/>
  <c r="CV136" i="26"/>
  <c r="CS136" i="26"/>
  <c r="CP136" i="26"/>
  <c r="CM136" i="26"/>
  <c r="CI136" i="26"/>
  <c r="CH136" i="26"/>
  <c r="DH135" i="26"/>
  <c r="DE135" i="26"/>
  <c r="DB135" i="26"/>
  <c r="CY135" i="26"/>
  <c r="CV135" i="26"/>
  <c r="CS135" i="26"/>
  <c r="CP135" i="26"/>
  <c r="CM135" i="26"/>
  <c r="CI135" i="26"/>
  <c r="CH135" i="26"/>
  <c r="DI134" i="26"/>
  <c r="DH134" i="26"/>
  <c r="DG134" i="26"/>
  <c r="DF134" i="26"/>
  <c r="DE134" i="26"/>
  <c r="DD134" i="26"/>
  <c r="DC134" i="26"/>
  <c r="DB134" i="26"/>
  <c r="DA134" i="26"/>
  <c r="CZ134" i="26"/>
  <c r="CY134" i="26"/>
  <c r="CX134" i="26"/>
  <c r="CW134" i="26"/>
  <c r="CV134" i="26"/>
  <c r="CU134" i="26"/>
  <c r="CT134" i="26"/>
  <c r="CS134" i="26"/>
  <c r="CR134" i="26"/>
  <c r="CQ134" i="26"/>
  <c r="CP134" i="26"/>
  <c r="CO134" i="26"/>
  <c r="CN134" i="26"/>
  <c r="CM134" i="26"/>
  <c r="CL134" i="26"/>
  <c r="CK134" i="26"/>
  <c r="CI134" i="26"/>
  <c r="CH134" i="26"/>
  <c r="CF134" i="26"/>
  <c r="CG134" i="26" s="1"/>
  <c r="DI133" i="26"/>
  <c r="DH133" i="26"/>
  <c r="DG133" i="26"/>
  <c r="DF133" i="26"/>
  <c r="DE133" i="26"/>
  <c r="DD133" i="26"/>
  <c r="DC133" i="26"/>
  <c r="DB133" i="26"/>
  <c r="DA133" i="26"/>
  <c r="CZ133" i="26"/>
  <c r="CY133" i="26"/>
  <c r="CX133" i="26"/>
  <c r="CW133" i="26"/>
  <c r="CV133" i="26"/>
  <c r="CU133" i="26"/>
  <c r="CT133" i="26"/>
  <c r="CS133" i="26"/>
  <c r="CR133" i="26"/>
  <c r="CQ133" i="26"/>
  <c r="CP133" i="26"/>
  <c r="CO133" i="26"/>
  <c r="CN133" i="26"/>
  <c r="CM133" i="26"/>
  <c r="CL133" i="26"/>
  <c r="CK133" i="26"/>
  <c r="CI133" i="26"/>
  <c r="CH133" i="26"/>
  <c r="CF133" i="26"/>
  <c r="CG133" i="26" s="1"/>
  <c r="DH132" i="26"/>
  <c r="DE132" i="26"/>
  <c r="DB132" i="26"/>
  <c r="CY132" i="26"/>
  <c r="CV132" i="26"/>
  <c r="CS132" i="26"/>
  <c r="CP132" i="26"/>
  <c r="CM132" i="26"/>
  <c r="CK132" i="26"/>
  <c r="CI132" i="26"/>
  <c r="CH132" i="26"/>
  <c r="CG132" i="26"/>
  <c r="CJ134" i="26" l="1"/>
  <c r="CJ132" i="26"/>
  <c r="CJ133" i="26"/>
  <c r="CJ135" i="26"/>
  <c r="CJ136" i="26"/>
  <c r="BX68" i="26" l="1"/>
  <c r="BX37" i="26" s="1"/>
  <c r="CC27" i="29" l="1"/>
  <c r="CB27" i="29"/>
  <c r="CA27" i="29"/>
  <c r="BZ27" i="29"/>
  <c r="BY27" i="29"/>
  <c r="BX25" i="29"/>
  <c r="BX24" i="29"/>
  <c r="DG128" i="26"/>
  <c r="DD128" i="26"/>
  <c r="DA128" i="26"/>
  <c r="CX128" i="26"/>
  <c r="CU128" i="26"/>
  <c r="CR128" i="26"/>
  <c r="CO128" i="26"/>
  <c r="CL128" i="26"/>
  <c r="CK128" i="26"/>
  <c r="CH128" i="26"/>
  <c r="BX27" i="29" l="1"/>
  <c r="CJ128" i="26"/>
  <c r="DI119" i="26" l="1"/>
  <c r="DH119" i="26"/>
  <c r="DG119" i="26"/>
  <c r="DF119" i="26"/>
  <c r="DE119" i="26"/>
  <c r="DD119" i="26"/>
  <c r="DC119" i="26"/>
  <c r="DB119" i="26"/>
  <c r="DA119" i="26"/>
  <c r="CZ119" i="26"/>
  <c r="CY119" i="26"/>
  <c r="CX119" i="26"/>
  <c r="CW119" i="26"/>
  <c r="CV119" i="26"/>
  <c r="CU119" i="26"/>
  <c r="CT119" i="26"/>
  <c r="CS119" i="26"/>
  <c r="CR119" i="26"/>
  <c r="CQ119" i="26"/>
  <c r="CP119" i="26"/>
  <c r="CO119" i="26"/>
  <c r="CN119" i="26"/>
  <c r="CM119" i="26"/>
  <c r="CL119" i="26"/>
  <c r="CK119" i="26"/>
  <c r="CK118" i="26"/>
  <c r="CL118" i="26"/>
  <c r="CM118" i="26"/>
  <c r="CN118" i="26"/>
  <c r="CO118" i="26"/>
  <c r="CP118" i="26"/>
  <c r="CQ118" i="26"/>
  <c r="CR118" i="26"/>
  <c r="CS118" i="26"/>
  <c r="CT118" i="26"/>
  <c r="CU118" i="26"/>
  <c r="CV118" i="26"/>
  <c r="CW118" i="26"/>
  <c r="CX118" i="26"/>
  <c r="CY118" i="26"/>
  <c r="CZ118" i="26"/>
  <c r="DA118" i="26"/>
  <c r="DB118" i="26"/>
  <c r="DC118" i="26"/>
  <c r="DD118" i="26"/>
  <c r="DE118" i="26"/>
  <c r="DF118" i="26"/>
  <c r="DG118" i="26"/>
  <c r="DH118" i="26"/>
  <c r="DI118" i="26"/>
  <c r="DI120" i="26"/>
  <c r="DH120" i="26"/>
  <c r="DG120" i="26"/>
  <c r="DF120" i="26"/>
  <c r="DE120" i="26"/>
  <c r="DD120" i="26"/>
  <c r="DC120" i="26"/>
  <c r="DB120" i="26"/>
  <c r="DA120" i="26"/>
  <c r="CZ120" i="26"/>
  <c r="CY120" i="26"/>
  <c r="CX120" i="26"/>
  <c r="CW120" i="26"/>
  <c r="CV120" i="26"/>
  <c r="CU120" i="26"/>
  <c r="CT120" i="26"/>
  <c r="CS120" i="26"/>
  <c r="CR120" i="26"/>
  <c r="CQ120" i="26"/>
  <c r="CP120" i="26"/>
  <c r="CO120" i="26"/>
  <c r="CN120" i="26"/>
  <c r="CM120" i="26"/>
  <c r="CL120" i="26"/>
  <c r="CK120" i="26"/>
  <c r="BF135" i="26" l="1"/>
  <c r="BO136" i="26"/>
  <c r="BI136" i="26"/>
  <c r="DC136" i="26" l="1"/>
  <c r="DA136" i="26"/>
  <c r="CW136" i="26"/>
  <c r="CU136" i="26"/>
  <c r="CT135" i="26"/>
  <c r="CR135" i="26"/>
  <c r="BF136" i="26" l="1"/>
  <c r="CK121" i="26"/>
  <c r="CL121" i="26"/>
  <c r="CM121" i="26"/>
  <c r="CN121" i="26"/>
  <c r="CO121" i="26"/>
  <c r="CP121" i="26"/>
  <c r="CQ121" i="26"/>
  <c r="CR121" i="26"/>
  <c r="CS121" i="26"/>
  <c r="CT121" i="26"/>
  <c r="CU121" i="26"/>
  <c r="CV121" i="26"/>
  <c r="CW121" i="26"/>
  <c r="CX121" i="26"/>
  <c r="CY121" i="26"/>
  <c r="CZ121" i="26"/>
  <c r="DA121" i="26"/>
  <c r="DB121" i="26"/>
  <c r="DC121" i="26"/>
  <c r="DD121" i="26"/>
  <c r="DE121" i="26"/>
  <c r="DF121" i="26"/>
  <c r="DG121" i="26"/>
  <c r="DH121" i="26"/>
  <c r="DI121" i="26"/>
  <c r="CK122" i="26"/>
  <c r="CL122" i="26"/>
  <c r="CM122" i="26"/>
  <c r="CN122" i="26"/>
  <c r="CO122" i="26"/>
  <c r="CP122" i="26"/>
  <c r="CQ122" i="26"/>
  <c r="CR122" i="26"/>
  <c r="CS122" i="26"/>
  <c r="CT122" i="26"/>
  <c r="CU122" i="26"/>
  <c r="CV122" i="26"/>
  <c r="CW122" i="26"/>
  <c r="CX122" i="26"/>
  <c r="CY122" i="26"/>
  <c r="CZ122" i="26"/>
  <c r="DA122" i="26"/>
  <c r="DB122" i="26"/>
  <c r="DC122" i="26"/>
  <c r="DD122" i="26"/>
  <c r="DE122" i="26"/>
  <c r="DF122" i="26"/>
  <c r="DG122" i="26"/>
  <c r="DH122" i="26"/>
  <c r="DI122" i="26"/>
  <c r="CK124" i="26"/>
  <c r="CL124" i="26"/>
  <c r="CM124" i="26"/>
  <c r="CN124" i="26"/>
  <c r="CO124" i="26"/>
  <c r="CP124" i="26"/>
  <c r="CQ124" i="26"/>
  <c r="CR124" i="26"/>
  <c r="CS124" i="26"/>
  <c r="CT124" i="26"/>
  <c r="CU124" i="26"/>
  <c r="CV124" i="26"/>
  <c r="CW124" i="26"/>
  <c r="CX124" i="26"/>
  <c r="CY124" i="26"/>
  <c r="CZ124" i="26"/>
  <c r="DA124" i="26"/>
  <c r="DB124" i="26"/>
  <c r="DC124" i="26"/>
  <c r="DD124" i="26"/>
  <c r="DE124" i="26"/>
  <c r="DF124" i="26"/>
  <c r="DG124" i="26"/>
  <c r="DH124" i="26"/>
  <c r="DI124" i="26"/>
  <c r="CG141" i="26"/>
  <c r="CI139" i="26"/>
  <c r="CH139" i="26"/>
  <c r="CG139" i="26"/>
  <c r="CI138" i="26"/>
  <c r="CH138" i="26"/>
  <c r="CG138" i="26"/>
  <c r="CI137" i="26"/>
  <c r="CJ137" i="26" s="1"/>
  <c r="CG137" i="26"/>
  <c r="CH124" i="26"/>
  <c r="CG124" i="26"/>
  <c r="CH122" i="26"/>
  <c r="CG122" i="26"/>
  <c r="CH121" i="26"/>
  <c r="CG121" i="26"/>
  <c r="DI39" i="26"/>
  <c r="DH39" i="26"/>
  <c r="DG39" i="26"/>
  <c r="DF39" i="26"/>
  <c r="DE39" i="26"/>
  <c r="DD39" i="26"/>
  <c r="DC39" i="26"/>
  <c r="DB39" i="26"/>
  <c r="DA39" i="26"/>
  <c r="CZ39" i="26"/>
  <c r="CY39" i="26"/>
  <c r="CX39" i="26"/>
  <c r="CW39" i="26"/>
  <c r="CV39" i="26"/>
  <c r="CU39" i="26"/>
  <c r="CT39" i="26"/>
  <c r="CS39" i="26"/>
  <c r="CR39" i="26"/>
  <c r="CQ39" i="26"/>
  <c r="CP39" i="26"/>
  <c r="CO39" i="26"/>
  <c r="CN39" i="26"/>
  <c r="CM39" i="26"/>
  <c r="CL39" i="26"/>
  <c r="CK39" i="26"/>
  <c r="CI39" i="26"/>
  <c r="CH39" i="26"/>
  <c r="CF39" i="26"/>
  <c r="CG39" i="26" s="1"/>
  <c r="BI135" i="26"/>
  <c r="BL135" i="26"/>
  <c r="BO135" i="26"/>
  <c r="BR135" i="26"/>
  <c r="BC136" i="26"/>
  <c r="BL136" i="26"/>
  <c r="BR136" i="26"/>
  <c r="BU136" i="26"/>
  <c r="AT131" i="26" l="1"/>
  <c r="DF136" i="26"/>
  <c r="DD136" i="26"/>
  <c r="CQ136" i="26"/>
  <c r="CO136" i="26"/>
  <c r="DI135" i="26"/>
  <c r="DG135" i="26"/>
  <c r="DC135" i="26"/>
  <c r="DA135" i="26"/>
  <c r="CW135" i="26"/>
  <c r="CU135" i="26"/>
  <c r="AN135" i="26"/>
  <c r="CK135" i="26" s="1"/>
  <c r="AZ135" i="26"/>
  <c r="CT136" i="26"/>
  <c r="CR136" i="26"/>
  <c r="DI136" i="26"/>
  <c r="DG136" i="26"/>
  <c r="CZ136" i="26"/>
  <c r="CX136" i="26"/>
  <c r="AN136" i="26"/>
  <c r="AZ136" i="26"/>
  <c r="CF136" i="26" s="1"/>
  <c r="DF135" i="26"/>
  <c r="DD135" i="26"/>
  <c r="CZ135" i="26"/>
  <c r="CX135" i="26"/>
  <c r="CQ135" i="26"/>
  <c r="CO135" i="26"/>
  <c r="BU131" i="26"/>
  <c r="CJ122" i="26"/>
  <c r="BF131" i="26"/>
  <c r="CJ39" i="26"/>
  <c r="CJ138" i="26"/>
  <c r="BR131" i="26"/>
  <c r="BN131" i="26"/>
  <c r="BN130" i="26" s="1"/>
  <c r="CJ121" i="26"/>
  <c r="CJ139" i="26"/>
  <c r="CJ124" i="26"/>
  <c r="BH131" i="26" l="1"/>
  <c r="BH130" i="26" s="1"/>
  <c r="BG131" i="26"/>
  <c r="BG137" i="26" s="1"/>
  <c r="BE131" i="26"/>
  <c r="BE130" i="26" s="1"/>
  <c r="BD131" i="26"/>
  <c r="AZ131" i="26"/>
  <c r="CN131" i="26" s="1"/>
  <c r="BB131" i="26"/>
  <c r="BB130" i="26" s="1"/>
  <c r="BK131" i="26"/>
  <c r="BA131" i="26"/>
  <c r="BA137" i="26" s="1"/>
  <c r="AX131" i="26"/>
  <c r="BQ131" i="26"/>
  <c r="BQ130" i="26" s="1"/>
  <c r="CK136" i="26"/>
  <c r="CG136" i="26"/>
  <c r="CN135" i="26"/>
  <c r="CL135" i="26"/>
  <c r="CF135" i="26"/>
  <c r="CG135" i="26" s="1"/>
  <c r="BP131" i="26"/>
  <c r="BP137" i="26" s="1"/>
  <c r="BS131" i="26"/>
  <c r="BS137" i="26" s="1"/>
  <c r="AV131" i="26"/>
  <c r="CN136" i="26"/>
  <c r="CL136" i="26"/>
  <c r="DI131" i="26"/>
  <c r="DF131" i="26"/>
  <c r="CT131" i="26"/>
  <c r="BJ131" i="26"/>
  <c r="BV131" i="26"/>
  <c r="BV137" i="26" s="1"/>
  <c r="CK131" i="26"/>
  <c r="BO131" i="26"/>
  <c r="AR131" i="26"/>
  <c r="BM131" i="26"/>
  <c r="CY131" i="26"/>
  <c r="BT131" i="26"/>
  <c r="BT130" i="26" s="1"/>
  <c r="BL131" i="26"/>
  <c r="BC131" i="26"/>
  <c r="BI131" i="26"/>
  <c r="BW131" i="26"/>
  <c r="BM137" i="26" l="1"/>
  <c r="BL132" i="26"/>
  <c r="CX132" i="26" s="1"/>
  <c r="BJ137" i="26"/>
  <c r="BI132" i="26"/>
  <c r="BD137" i="26"/>
  <c r="BC132" i="26"/>
  <c r="CO132" i="26" s="1"/>
  <c r="AZ132" i="26"/>
  <c r="CN132" i="26" s="1"/>
  <c r="BW130" i="26"/>
  <c r="BX131" i="26"/>
  <c r="CR131" i="26"/>
  <c r="CS131" i="26"/>
  <c r="CI131" i="26"/>
  <c r="CF131" i="26"/>
  <c r="CG131" i="26" s="1"/>
  <c r="BF132" i="26"/>
  <c r="CR132" i="26" s="1"/>
  <c r="CH131" i="26"/>
  <c r="CP131" i="26"/>
  <c r="BK130" i="26"/>
  <c r="BU132" i="26"/>
  <c r="DI132" i="26" s="1"/>
  <c r="CV131" i="26"/>
  <c r="CL131" i="26"/>
  <c r="BO132" i="26"/>
  <c r="DC132" i="26" s="1"/>
  <c r="BR132" i="26"/>
  <c r="DF132" i="26" s="1"/>
  <c r="DD131" i="26"/>
  <c r="CU132" i="26"/>
  <c r="DB131" i="26"/>
  <c r="CM131" i="26"/>
  <c r="CW131" i="26"/>
  <c r="CU131" i="26"/>
  <c r="CZ131" i="26"/>
  <c r="CX131" i="26"/>
  <c r="DC131" i="26"/>
  <c r="DA131" i="26"/>
  <c r="DG131" i="26"/>
  <c r="DH131" i="26"/>
  <c r="CQ131" i="26"/>
  <c r="CO131" i="26"/>
  <c r="DE131" i="26"/>
  <c r="CL132" i="26" l="1"/>
  <c r="CT132" i="26"/>
  <c r="CQ132" i="26"/>
  <c r="DA132" i="26"/>
  <c r="CZ132" i="26"/>
  <c r="CW132" i="26"/>
  <c r="DD132" i="26"/>
  <c r="DG132" i="26"/>
  <c r="CJ131" i="26"/>
  <c r="CA129" i="26"/>
</calcChain>
</file>

<file path=xl/sharedStrings.xml><?xml version="1.0" encoding="utf-8"?>
<sst xmlns="http://schemas.openxmlformats.org/spreadsheetml/2006/main" count="1098" uniqueCount="538">
  <si>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</si>
  <si>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</si>
  <si>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</si>
  <si>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</si>
  <si>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</si>
  <si>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</si>
  <si>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</si>
  <si>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</si>
  <si>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</si>
  <si>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</si>
  <si>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</si>
  <si>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</si>
  <si>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</si>
  <si>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</si>
  <si>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</si>
  <si>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</si>
  <si>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</si>
  <si>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</si>
  <si>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</si>
  <si>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</si>
  <si>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</si>
  <si>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</si>
  <si>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</si>
  <si>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</si>
  <si>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</si>
  <si>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</si>
  <si>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</si>
  <si>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</si>
  <si>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</si>
  <si>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</si>
  <si>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</si>
  <si>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</si>
  <si>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</si>
  <si>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</si>
  <si>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</si>
  <si>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</si>
  <si>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</si>
  <si>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</si>
  <si>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</si>
  <si>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</si>
  <si>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</si>
  <si>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</si>
  <si>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</si>
  <si>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</si>
  <si>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</si>
  <si>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</si>
  <si>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</si>
  <si>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</si>
  <si>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</si>
  <si>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</si>
  <si>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</si>
  <si>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</si>
  <si>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</si>
  <si>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</si>
  <si>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</si>
  <si>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</si>
  <si>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</si>
  <si>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</si>
  <si>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</si>
  <si>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</si>
  <si>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</si>
  <si>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</si>
  <si>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</si>
  <si>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</si>
  <si>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</si>
  <si>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</si>
  <si>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</si>
  <si>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</si>
  <si>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</si>
  <si>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</si>
  <si>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</si>
  <si>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</si>
  <si>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</si>
  <si>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</si>
  <si>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</si>
  <si>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</si>
  <si>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</si>
  <si>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</si>
  <si>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</si>
  <si>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</si>
  <si>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</si>
  <si>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</si>
  <si>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</si>
  <si>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</si>
  <si>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</si>
  <si>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</si>
  <si>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</si>
  <si>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</si>
  <si>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</si>
  <si>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</si>
  <si>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</si>
  <si>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</si>
  <si>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</si>
  <si>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</si>
  <si>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</si>
  <si>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</si>
  <si>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</si>
  <si>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</si>
  <si>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</si>
  <si>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</si>
  <si>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</si>
  <si>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</si>
  <si>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</si>
  <si>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</si>
  <si>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</si>
  <si>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</si>
  <si>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</si>
  <si>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</si>
  <si>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Название модуля, 
учебной дисциплины, курсового проекта (курсовой работы)</t>
  </si>
  <si>
    <t>1.2</t>
  </si>
  <si>
    <t>Философия</t>
  </si>
  <si>
    <t>1.2.1</t>
  </si>
  <si>
    <t>Экономика</t>
  </si>
  <si>
    <t>1.3</t>
  </si>
  <si>
    <t xml:space="preserve">Политология </t>
  </si>
  <si>
    <t>1.1.1</t>
  </si>
  <si>
    <t>1.1.2</t>
  </si>
  <si>
    <t>История</t>
  </si>
  <si>
    <t>2.1.1</t>
  </si>
  <si>
    <t>2.2</t>
  </si>
  <si>
    <t>2.2.1</t>
  </si>
  <si>
    <t>УК-1</t>
  </si>
  <si>
    <t>УК-2</t>
  </si>
  <si>
    <t>БПК-1</t>
  </si>
  <si>
    <t>БПК-2</t>
  </si>
  <si>
    <t>1.1.3</t>
  </si>
  <si>
    <t>1.1.4</t>
  </si>
  <si>
    <t>1.4</t>
  </si>
  <si>
    <t>1.4.1</t>
  </si>
  <si>
    <t>2.3</t>
  </si>
  <si>
    <t>УК-3</t>
  </si>
  <si>
    <t>БПК-3</t>
  </si>
  <si>
    <t>БПК-4</t>
  </si>
  <si>
    <t>1.4.2</t>
  </si>
  <si>
    <t>БПК-5</t>
  </si>
  <si>
    <t>1.5</t>
  </si>
  <si>
    <t>1.5.1</t>
  </si>
  <si>
    <t>1.5.2</t>
  </si>
  <si>
    <t>1.6</t>
  </si>
  <si>
    <t>2.2.2</t>
  </si>
  <si>
    <t>IV курс</t>
  </si>
  <si>
    <t>Военная подготовка</t>
  </si>
  <si>
    <t>2.4</t>
  </si>
  <si>
    <t>2.5</t>
  </si>
  <si>
    <t>2.6</t>
  </si>
  <si>
    <t>2.4.1</t>
  </si>
  <si>
    <t>2.6.1</t>
  </si>
  <si>
    <t>2.6.2</t>
  </si>
  <si>
    <t>IV</t>
  </si>
  <si>
    <t>2.5.2</t>
  </si>
  <si>
    <t>2.4.2</t>
  </si>
  <si>
    <t>2.4.3</t>
  </si>
  <si>
    <t>2.7</t>
  </si>
  <si>
    <t>2.8</t>
  </si>
  <si>
    <t>2.8.1</t>
  </si>
  <si>
    <t>3 семестр,
18 недель</t>
  </si>
  <si>
    <t>СК-1</t>
  </si>
  <si>
    <t>СК-2</t>
  </si>
  <si>
    <t>СК-3</t>
  </si>
  <si>
    <t xml:space="preserve">   I. График образовательного процесса</t>
  </si>
  <si>
    <t>/6</t>
  </si>
  <si>
    <t>СК-4</t>
  </si>
  <si>
    <t>СК-5</t>
  </si>
  <si>
    <t>СК-6</t>
  </si>
  <si>
    <t>СК-7</t>
  </si>
  <si>
    <t>СК-8</t>
  </si>
  <si>
    <t xml:space="preserve">Количество часов учебных занятий                        </t>
  </si>
  <si>
    <t>ЭКСПЕРИМЕНТАЛЬНЫЙ УЧЕБНЫЙ  ПЛАН</t>
  </si>
  <si>
    <t>ГОСУДАРСТВЕННЫЙ КОМПОНЕНТ</t>
  </si>
  <si>
    <t>Высшая математика</t>
  </si>
  <si>
    <t>Физика</t>
  </si>
  <si>
    <t>Безопасность объектов, зданий и сооружений</t>
  </si>
  <si>
    <t>Безопасность инженерных систем</t>
  </si>
  <si>
    <t>Безопасность технологических процессов</t>
  </si>
  <si>
    <t>1.6.2</t>
  </si>
  <si>
    <t>Гражданская оборона</t>
  </si>
  <si>
    <t>Возрастная психология и педагогика</t>
  </si>
  <si>
    <t>Белорусский язык (профессиональная лексика)</t>
  </si>
  <si>
    <t>Инженерная графика</t>
  </si>
  <si>
    <t>Техническая механика</t>
  </si>
  <si>
    <t>Специальная химия</t>
  </si>
  <si>
    <t>Теория возникновения и прекращения горения</t>
  </si>
  <si>
    <t>Прикладная термодинамика</t>
  </si>
  <si>
    <t xml:space="preserve">Специальное водоснабжение </t>
  </si>
  <si>
    <t>Физическая подготовка</t>
  </si>
  <si>
    <t>Пожарно-спасательный спорт</t>
  </si>
  <si>
    <t>Первая помощь в чрезвычайных ситуациях</t>
  </si>
  <si>
    <t>/34</t>
  </si>
  <si>
    <t>3.2</t>
  </si>
  <si>
    <t>3.3</t>
  </si>
  <si>
    <t>Основы энергосбережения</t>
  </si>
  <si>
    <t>VI. Итоговая аттестация</t>
  </si>
  <si>
    <t>VII. Матрица компетенций</t>
  </si>
  <si>
    <t>1,2,3</t>
  </si>
  <si>
    <t>/8</t>
  </si>
  <si>
    <t>Республики Беларусь"</t>
  </si>
  <si>
    <t xml:space="preserve">Великая Отечественная война советского народа (в контексте Второй мировой войны) </t>
  </si>
  <si>
    <t>Пропаганда безопасности жизнедеятельности населения</t>
  </si>
  <si>
    <t>Пожарно-профилактическая 1 - ознакомительная</t>
  </si>
  <si>
    <t>4.2</t>
  </si>
  <si>
    <t xml:space="preserve">Первый заместитель </t>
  </si>
  <si>
    <t xml:space="preserve">     (подпись)  М.П.                 </t>
  </si>
  <si>
    <t>МИНИСТЕРСТВО ОБРАЗОВАНИЯ РЕСПУБЛИКИ БЕЛАРУСЬ</t>
  </si>
  <si>
    <t>МИНИСТЕРСТВО ПО ЧРЕЗВЫЧАЙНЫМ СИТУАЦИЯМ РЕСПУБЛИКИ БЕЛАРУСЬ</t>
  </si>
  <si>
    <t>Государственное учреждение образования</t>
  </si>
  <si>
    <t>"Университет гражданской защиты</t>
  </si>
  <si>
    <t>Министерства по чрезвычайным ситуациям</t>
  </si>
  <si>
    <t>Квалификация специалиста:</t>
  </si>
  <si>
    <t>Срок обучения: 4 года</t>
  </si>
  <si>
    <t>Специальность 1-94 02 02 Пожарная и промышленная безопасность</t>
  </si>
  <si>
    <t xml:space="preserve">инженер по пожарной и </t>
  </si>
  <si>
    <t>промышленной безопасности</t>
  </si>
  <si>
    <t>[1]</t>
  </si>
  <si>
    <t>[2]</t>
  </si>
  <si>
    <t>[3]</t>
  </si>
  <si>
    <t>Пожарная аварийно-спасательная подготовка</t>
  </si>
  <si>
    <t>Ликвидация чрезвычайных ситуаций</t>
  </si>
  <si>
    <t>/16</t>
  </si>
  <si>
    <t>/18</t>
  </si>
  <si>
    <t>/20</t>
  </si>
  <si>
    <t>/4</t>
  </si>
  <si>
    <t>/10</t>
  </si>
  <si>
    <t>/14</t>
  </si>
  <si>
    <t>/2</t>
  </si>
  <si>
    <t>4 
10</t>
  </si>
  <si>
    <t>Лагерный сбор</t>
  </si>
  <si>
    <t>/24</t>
  </si>
  <si>
    <t>[7,8]</t>
  </si>
  <si>
    <t>6 семестр,
20 недель</t>
  </si>
  <si>
    <t xml:space="preserve">                                                                                                                                                                                    29 
04
</t>
  </si>
  <si>
    <t xml:space="preserve">     27 
2
</t>
  </si>
  <si>
    <t xml:space="preserve">     29 
5
</t>
  </si>
  <si>
    <t xml:space="preserve">     27 
3
</t>
  </si>
  <si>
    <t xml:space="preserve">     23 
1
</t>
  </si>
  <si>
    <t xml:space="preserve">     30 
5
</t>
  </si>
  <si>
    <t xml:space="preserve">     26 
1
</t>
  </si>
  <si>
    <t xml:space="preserve">    27 
2
</t>
  </si>
  <si>
    <t xml:space="preserve">                                                                                                                                                                                    29 
4
</t>
  </si>
  <si>
    <t xml:space="preserve">        29 
5
</t>
  </si>
  <si>
    <t>Курсовая работа по учебной дисциплине "Техническая механика"</t>
  </si>
  <si>
    <t>стоит</t>
  </si>
  <si>
    <t>расчет</t>
  </si>
  <si>
    <t>Курсовой проект по учебной дисциплине "Специальное водоснабжение"</t>
  </si>
  <si>
    <t xml:space="preserve">               специализация 1-94 02 02 01 Пожарная безопасность</t>
  </si>
  <si>
    <t xml:space="preserve">               специализация 1-94 02 02 02 Промышленная безопасность</t>
  </si>
  <si>
    <t xml:space="preserve">        (дата)</t>
  </si>
  <si>
    <t>____________ В.А.Богуш</t>
  </si>
  <si>
    <t>1.3.1</t>
  </si>
  <si>
    <t>1.3.2</t>
  </si>
  <si>
    <t xml:space="preserve">Пожарная аварийно-спасательная техника </t>
  </si>
  <si>
    <t>2 семестр,
20 недель</t>
  </si>
  <si>
    <t>4 семестр,
21 неделя</t>
  </si>
  <si>
    <t>2.7.1</t>
  </si>
  <si>
    <t>2.7.2</t>
  </si>
  <si>
    <t>1,2</t>
  </si>
  <si>
    <t>[1 - 8]</t>
  </si>
  <si>
    <t>1.6.1</t>
  </si>
  <si>
    <t>[4]</t>
  </si>
  <si>
    <t>5,7</t>
  </si>
  <si>
    <t>[7]</t>
  </si>
  <si>
    <t>2.6.3</t>
  </si>
  <si>
    <t xml:space="preserve">Регистрационный № </t>
  </si>
  <si>
    <t>7 семестр,
14 недель</t>
  </si>
  <si>
    <t>31 
6</t>
  </si>
  <si>
    <t>7
13</t>
  </si>
  <si>
    <t>14
20</t>
  </si>
  <si>
    <t>21
27</t>
  </si>
  <si>
    <t xml:space="preserve">        28
4
</t>
  </si>
  <si>
    <t xml:space="preserve">    26
1
</t>
  </si>
  <si>
    <t>30
6</t>
  </si>
  <si>
    <t xml:space="preserve">                                                                                                                                                                                    28
3
</t>
  </si>
  <si>
    <t xml:space="preserve">     25
31
</t>
  </si>
  <si>
    <t xml:space="preserve">     22
28
</t>
  </si>
  <si>
    <t xml:space="preserve">  29 
4
</t>
  </si>
  <si>
    <t xml:space="preserve">     26
2
</t>
  </si>
  <si>
    <t>31
6</t>
  </si>
  <si>
    <t xml:space="preserve">     28 
4
</t>
  </si>
  <si>
    <t>23
30</t>
  </si>
  <si>
    <r>
      <t xml:space="preserve">56 </t>
    </r>
    <r>
      <rPr>
        <vertAlign val="superscript"/>
        <sz val="24"/>
        <color theme="0"/>
        <rFont val="Arial"/>
        <family val="2"/>
        <charset val="204"/>
      </rPr>
      <t>1</t>
    </r>
  </si>
  <si>
    <r>
      <t xml:space="preserve">52 </t>
    </r>
    <r>
      <rPr>
        <vertAlign val="superscript"/>
        <sz val="24"/>
        <color theme="0"/>
        <rFont val="Arial"/>
        <family val="2"/>
        <charset val="204"/>
      </rPr>
      <t>1</t>
    </r>
  </si>
  <si>
    <r>
      <t xml:space="preserve">203 </t>
    </r>
    <r>
      <rPr>
        <vertAlign val="superscript"/>
        <sz val="24"/>
        <color theme="0"/>
        <rFont val="Arial"/>
        <family val="2"/>
        <charset val="204"/>
      </rPr>
      <t>1</t>
    </r>
  </si>
  <si>
    <t>8 семестр,
13 недель</t>
  </si>
  <si>
    <t>1 семестр,
22 недели</t>
  </si>
  <si>
    <t>Основы материаловедения, теории сварочных работ и неразрушающего контроля</t>
  </si>
  <si>
    <t xml:space="preserve">Первый заместитель  </t>
  </si>
  <si>
    <t>И.А.Старовойтова</t>
  </si>
  <si>
    <t>__.__.2021</t>
  </si>
  <si>
    <t>Т И П О В О Й  У Ч Е Б Н Ы Й  П Л А Н</t>
  </si>
  <si>
    <t>2
9</t>
  </si>
  <si>
    <t>СОГЛАСОВАНО</t>
  </si>
  <si>
    <t xml:space="preserve">Заместитель Министра </t>
  </si>
  <si>
    <t>по чрезвычайным ситуациям Республики Беларусь</t>
  </si>
  <si>
    <t>А.М.Юржиц</t>
  </si>
  <si>
    <t>Председатель Учебно-методического объединения</t>
  </si>
  <si>
    <t xml:space="preserve">по образованию в области </t>
  </si>
  <si>
    <t>защиты от чрезвычайных ситуаций</t>
  </si>
  <si>
    <t>И.В.Титович</t>
  </si>
  <si>
    <t>Учебно-методического объединения по образованию</t>
  </si>
  <si>
    <t>в области защиты от чрезвычайных ситуаций</t>
  </si>
  <si>
    <t>Эксперт-нормоконтролер</t>
  </si>
  <si>
    <t xml:space="preserve">Рекомендован к утверждению Президиумом Совета </t>
  </si>
  <si>
    <t>Срок обучения 4 года</t>
  </si>
  <si>
    <t>Разработан в качестве примера реализации образовательного стандарта по специальности 1-94 02 02 "Пожарная и промышленная безопасность"</t>
  </si>
  <si>
    <t>[5,6]</t>
  </si>
  <si>
    <t>УК-4</t>
  </si>
  <si>
    <t>Владеть основами исследовательской деятельности, осуществлять поиск, анализ и синтез информации</t>
  </si>
  <si>
    <t>УК-5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</si>
  <si>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</si>
  <si>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УК-6</t>
  </si>
  <si>
    <t>УК-7</t>
  </si>
  <si>
    <t>Работать в команде, толерантно воспринимать социальные, этнические, конфессиональные, культурные и иные различия</t>
  </si>
  <si>
    <t>УК-8</t>
  </si>
  <si>
    <t>Быть способным к саморазвитию и совершенствованию в профессиональной деятельности</t>
  </si>
  <si>
    <t>УК-9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</si>
  <si>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</si>
  <si>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</si>
  <si>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</si>
  <si>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</si>
  <si>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УК-5, БПК-3</t>
  </si>
  <si>
    <r>
      <t xml:space="preserve">56 </t>
    </r>
    <r>
      <rPr>
        <vertAlign val="superscript"/>
        <sz val="33"/>
        <color indexed="8"/>
        <rFont val="Times New Roman"/>
        <family val="1"/>
        <charset val="204"/>
      </rPr>
      <t>1</t>
    </r>
  </si>
  <si>
    <r>
      <t xml:space="preserve">52 </t>
    </r>
    <r>
      <rPr>
        <vertAlign val="superscript"/>
        <sz val="33"/>
        <color indexed="8"/>
        <rFont val="Times New Roman"/>
        <family val="1"/>
        <charset val="204"/>
      </rPr>
      <t>1</t>
    </r>
  </si>
  <si>
    <t>Радиационная и экологическая безопасность</t>
  </si>
  <si>
    <t>Технологии эффективной коммуникации, в том числе культура речи</t>
  </si>
  <si>
    <t>КОМПОНЕНТ УЧРЕЖДЕНИЯ ВЫСШЕГО ОБРАЗОВАНИЯ</t>
  </si>
  <si>
    <t>6,[8]</t>
  </si>
  <si>
    <t>Курсовая работа по учебной дисциплине "Безопасность объектов, зданий и сооружений"</t>
  </si>
  <si>
    <t>Инженерная психология / Психология и педагогика в служебной деятельности</t>
  </si>
  <si>
    <t>Социология чрезвычайных ситуаций / Социология управления</t>
  </si>
  <si>
    <t>5 семестр,
18 недель</t>
  </si>
  <si>
    <r>
      <t xml:space="preserve">204 </t>
    </r>
    <r>
      <rPr>
        <vertAlign val="superscript"/>
        <sz val="33"/>
        <color indexed="8"/>
        <rFont val="Times New Roman"/>
        <family val="1"/>
        <charset val="204"/>
      </rPr>
      <t>1</t>
    </r>
  </si>
  <si>
    <t>Квалификация:</t>
  </si>
  <si>
    <t>специализация 1-94 02 02 01 Пожарная безопасность</t>
  </si>
  <si>
    <t>специализация 1-94 02 02 02 Промышленная безопасность</t>
  </si>
  <si>
    <t>Сноски:</t>
  </si>
  <si>
    <t xml:space="preserve">   И.И.Полевода</t>
  </si>
  <si>
    <t xml:space="preserve"> С.В.Маршина</t>
  </si>
  <si>
    <t>Анализировать поражающие факторы источников чрезвычайных ситуаций</t>
  </si>
  <si>
    <t>Руководить действиями по тушению пожаров и проведению аварийно-спасательных работ</t>
  </si>
  <si>
    <t>СК-2, УК-1</t>
  </si>
  <si>
    <t>СК-1, УК-1</t>
  </si>
  <si>
    <t>2,4,5,8</t>
  </si>
  <si>
    <t>/68</t>
  </si>
  <si>
    <t>/36</t>
  </si>
  <si>
    <t>/208</t>
  </si>
  <si>
    <t>/40</t>
  </si>
  <si>
    <t>/28</t>
  </si>
  <si>
    <t>/58</t>
  </si>
  <si>
    <t>/30</t>
  </si>
  <si>
    <t>/22</t>
  </si>
  <si>
    <t>/220</t>
  </si>
  <si>
    <t>/170</t>
  </si>
  <si>
    <t>/122</t>
  </si>
  <si>
    <t>/48</t>
  </si>
  <si>
    <t>Распределение по курсам и семестрам</t>
  </si>
  <si>
    <t>Начальник Главного управления профессионального образования
Министерства образования Республики Беларусь</t>
  </si>
  <si>
    <t>Председатель научно-методического совета по направлению образования</t>
  </si>
  <si>
    <t>Естественно-научный модуль</t>
  </si>
  <si>
    <t>Организационный модуль</t>
  </si>
  <si>
    <t>Социально-гуманитарный модуль -2</t>
  </si>
  <si>
    <t xml:space="preserve">Расследование дел по пожарам </t>
  </si>
  <si>
    <t>Курсовая работа по учебной дисциплине "Расследование дел по пожарам"</t>
  </si>
  <si>
    <t>Инжиниринг безопасности объектов строительства</t>
  </si>
  <si>
    <t>Техническое расследование аварий и инцидентов</t>
  </si>
  <si>
    <t>4.3</t>
  </si>
  <si>
    <t>4.4</t>
  </si>
  <si>
    <t>2.2.3</t>
  </si>
  <si>
    <t>1.6.3</t>
  </si>
  <si>
    <t>1.7</t>
  </si>
  <si>
    <t>1.7.1</t>
  </si>
  <si>
    <t>1.7.2</t>
  </si>
  <si>
    <t>2.8.2</t>
  </si>
  <si>
    <t>Специальная 1 -  в должности инспектора инспекции надзора и профилактики</t>
  </si>
  <si>
    <t>[8]</t>
  </si>
  <si>
    <t>Социально-гуманитарный модуль - 1</t>
  </si>
  <si>
    <t>Пожарная и производственная автоматика</t>
  </si>
  <si>
    <t>2.1.2</t>
  </si>
  <si>
    <t xml:space="preserve">Надзорно-правовой модуль </t>
  </si>
  <si>
    <t xml:space="preserve">Надзорная деятельность в пожарной безопасности / Надзорная деятельность в промышленной безопасности </t>
  </si>
  <si>
    <t>Модули по выбору обучающегося</t>
  </si>
  <si>
    <t>Вариативный модуль 1 "Пожарная безопасность"</t>
  </si>
  <si>
    <t>Промышленная безопасность потенциально опасных и опасных производственных объектов</t>
  </si>
  <si>
    <t>Пожарно-профилактическая 2 -                     в должности инспектора группы пропаганды и взаимодействия с общественностью</t>
  </si>
  <si>
    <t>Общепрофессиональная -                                           выполнение аварийно-спасательных работ</t>
  </si>
  <si>
    <t>Модуль "Гражданская защита"</t>
  </si>
  <si>
    <t>1. Надзорно-профилактическая деятельность в области пожарной безопасности /                                            Надзорно-профилактическая деятельность в области промышленной безопасности</t>
  </si>
  <si>
    <t>2. Пожарная безопасность / Промышленная безопасность</t>
  </si>
  <si>
    <t>Осуществлять коммуникации на белорусском и иностранном языках для решения задач межличностного и межкультурного взаимодействия</t>
  </si>
  <si>
    <t>Проводить мероприятия, направленные на обучение населения в сфере предупрждения и ликвидации чрезвычайных ситуаций природного и техногенного характера</t>
  </si>
  <si>
    <t>Вырабатывать решения, направленные на обеспечение безопасной эксплуатации опасных производственных объектов и (или) потенциально опасных объектов, а также предупреждение аварий и (или) инцидентов на этих объектах</t>
  </si>
  <si>
    <t>I курс</t>
  </si>
  <si>
    <t>Курсовой проект по учебной дисциплине "Пожарная и производственная автоматика"</t>
  </si>
  <si>
    <t>1.6.4</t>
  </si>
  <si>
    <t>УК-10</t>
  </si>
  <si>
    <t xml:space="preserve">Проводить проверку соблюдения требований по обеспечению пожарной безопасности, образующих систему противопожарного нормирования и стандартизации, при проектировании, монтаже, наладке и техническом обслуживании систем пожарной автоматики </t>
  </si>
  <si>
    <t>Проводить оценку соблюдения субъектами хозяйствования, их должностными лицами, работниками и гражданами требований по обеспечению пожарной безопасности, образующих систему противопожарного нормирования и стандартизации</t>
  </si>
  <si>
    <t>Планировать мероприятия в области защиты населения и территорий от чрезвычайных ситуаций и гражданской обороны на местном уровне</t>
  </si>
  <si>
    <t>БПК-6</t>
  </si>
  <si>
    <t>Анализировать радиационную и экологическую обстановку</t>
  </si>
  <si>
    <t>УК-11</t>
  </si>
  <si>
    <t>Выявлять психологические механизмы и социальные факторы профессиональной деятельности</t>
  </si>
  <si>
    <t>Применять алгоритмы решения прикладных инженерных задач, работать с чертежами и технической документацией в области пожарной и промышленной безопасности</t>
  </si>
  <si>
    <t>1.2, 2.2, 2.3</t>
  </si>
  <si>
    <t xml:space="preserve">Общеинженерный модуль </t>
  </si>
  <si>
    <t xml:space="preserve">Химико-прикладной модуль </t>
  </si>
  <si>
    <t xml:space="preserve"> </t>
  </si>
  <si>
    <t xml:space="preserve">Модуль "Пропаганда безопасности жизнедеятельности" </t>
  </si>
  <si>
    <t>2.3.1</t>
  </si>
  <si>
    <t>2.3.2</t>
  </si>
  <si>
    <t>2.3.3</t>
  </si>
  <si>
    <t>2.4.4</t>
  </si>
  <si>
    <t>Оказывать первую помощь в чрезвычайных ситуациях</t>
  </si>
  <si>
    <t>Осуществлять организационные и технические мероприятия по обеспечению промышленной безопасности</t>
  </si>
  <si>
    <t>СК-9</t>
  </si>
  <si>
    <t>Осуществлять в соответствии с законодательными актами производство по делам об административных правонарушениях</t>
  </si>
  <si>
    <t>СК-10</t>
  </si>
  <si>
    <t>СК-11</t>
  </si>
  <si>
    <t>СК-12</t>
  </si>
  <si>
    <t>Осуществлять в соответствии с законодательными актами производство дознания по уголовным делам</t>
  </si>
  <si>
    <t>СК-13</t>
  </si>
  <si>
    <t>СК-14</t>
  </si>
  <si>
    <t>Модуль "Автоматические системы безопасности"</t>
  </si>
  <si>
    <t xml:space="preserve">Надзорно-профилактический модуль </t>
  </si>
  <si>
    <t>УК-12</t>
  </si>
  <si>
    <t>Анализировать социально-значимые явления, события и процессы, использовать социологическую и экономическую информацию</t>
  </si>
  <si>
    <t>1.4, 2.1, 2.4.3, 2.4.4, 2.6</t>
  </si>
  <si>
    <t>Организовывать служебную деятельность с соответствии с требованиями нормативных правовых актов, регламентирующих деятельность органов и подразделений по чрезвычайным ситуациям, применять при несении службы уставные требования</t>
  </si>
  <si>
    <t>Специальная 2 (преддипломная) - нормативно-техническая в должности старшего инженера отдела нормативно-технической работы и предупреждения ЧС / в должности инженера по промышленной безопасности</t>
  </si>
  <si>
    <t>/2,6</t>
  </si>
  <si>
    <t>94 "Защита от чрезвычайных ситуаций"</t>
  </si>
  <si>
    <t>Осуществлять государственный надзор в области промышленной безопасности</t>
  </si>
  <si>
    <t xml:space="preserve">Осуществлять государственный надзор в области обеспечения пожарной безопасности </t>
  </si>
  <si>
    <t>СК-15</t>
  </si>
  <si>
    <t>СК-10, УК-5</t>
  </si>
  <si>
    <t>О.А.Величкович</t>
  </si>
  <si>
    <t>С.А.Касперович</t>
  </si>
  <si>
    <t>Недельная нагрузка с ФД и ДВО</t>
  </si>
  <si>
    <t>Всего часов с учетом уч.практ</t>
  </si>
  <si>
    <t>Код модуля, учебной дисциплины</t>
  </si>
  <si>
    <t>Применять знание естественнонаучных дисциплин для решения прикладных задач в области пожарной и промышленной безопасности</t>
  </si>
  <si>
    <t>/118</t>
  </si>
  <si>
    <t>/112</t>
  </si>
  <si>
    <t>Лингвистический модуль</t>
  </si>
  <si>
    <t>Обеспечение промышленной безопасности</t>
  </si>
  <si>
    <t>[2-4,7-8]</t>
  </si>
  <si>
    <t>Быть способным к профессиональной мобильности по направлению инженерного профиля</t>
  </si>
  <si>
    <t>Государственные экзамены по учебным дисциплинам</t>
  </si>
  <si>
    <t>Промышленная безопасность</t>
  </si>
  <si>
    <t>Пожарная безопасность. Комплексный подход</t>
  </si>
  <si>
    <t>2.9</t>
  </si>
  <si>
    <t>1.2, 2.4.1, 2.7</t>
  </si>
  <si>
    <t xml:space="preserve">Модуль "Промышленная безопасность-1" </t>
  </si>
  <si>
    <t xml:space="preserve">Вариативный модуль 2 "Промышленная безопасность-2" </t>
  </si>
  <si>
    <t>[5]</t>
  </si>
  <si>
    <t>2.9.1</t>
  </si>
  <si>
    <t>2.9.2</t>
  </si>
  <si>
    <t>/136</t>
  </si>
  <si>
    <t>/54</t>
  </si>
  <si>
    <t>/166</t>
  </si>
  <si>
    <t xml:space="preserve">Информационные технологии в обеспечении безопасности </t>
  </si>
  <si>
    <t>2.5.1</t>
  </si>
  <si>
    <t xml:space="preserve">Протокол № </t>
  </si>
  <si>
    <t>от</t>
  </si>
  <si>
    <t>2021 г.</t>
  </si>
  <si>
    <t>"____"___________ 2021 г.</t>
  </si>
  <si>
    <t>"____"_____________ 2021 г.</t>
  </si>
  <si>
    <t>Проректор по научно-методической работе
Государственного учреждения образования
"Республиканский институт высшей школы"</t>
  </si>
  <si>
    <t>1.2.2</t>
  </si>
  <si>
    <r>
      <t xml:space="preserve">Практика иноязычной коммуникации </t>
    </r>
    <r>
      <rPr>
        <vertAlign val="superscript"/>
        <sz val="50"/>
        <rFont val="Times New Roman"/>
        <family val="1"/>
        <charset val="204"/>
      </rPr>
      <t>2</t>
    </r>
  </si>
  <si>
    <r>
      <t xml:space="preserve">Организация деятельности органов и подразделений по чрезвычайным ситуациям </t>
    </r>
    <r>
      <rPr>
        <vertAlign val="superscript"/>
        <sz val="50"/>
        <rFont val="Times New Roman"/>
        <family val="1"/>
        <charset val="204"/>
      </rPr>
      <t>3</t>
    </r>
  </si>
  <si>
    <r>
      <t xml:space="preserve">Курсовой проект </t>
    </r>
    <r>
      <rPr>
        <vertAlign val="superscript"/>
        <sz val="50"/>
        <rFont val="Times New Roman"/>
        <family val="1"/>
        <charset val="204"/>
      </rPr>
      <t>4</t>
    </r>
  </si>
  <si>
    <r>
      <t>4</t>
    </r>
    <r>
      <rPr>
        <vertAlign val="superscript"/>
        <sz val="50"/>
        <rFont val="Times New Roman"/>
        <family val="1"/>
        <charset val="204"/>
      </rPr>
      <t>5</t>
    </r>
  </si>
  <si>
    <r>
      <t>Оперативно-тактический модуль</t>
    </r>
    <r>
      <rPr>
        <b/>
        <vertAlign val="superscript"/>
        <sz val="50"/>
        <rFont val="Times New Roman"/>
        <family val="1"/>
        <charset val="204"/>
      </rPr>
      <t xml:space="preserve"> </t>
    </r>
  </si>
  <si>
    <r>
      <t>[6]</t>
    </r>
    <r>
      <rPr>
        <vertAlign val="superscript"/>
        <sz val="50"/>
        <rFont val="Times New Roman"/>
        <family val="1"/>
        <charset val="204"/>
      </rPr>
      <t>5</t>
    </r>
  </si>
  <si>
    <r>
      <t xml:space="preserve">Курсовая работа </t>
    </r>
    <r>
      <rPr>
        <vertAlign val="superscript"/>
        <sz val="50"/>
        <rFont val="Times New Roman"/>
        <family val="1"/>
        <charset val="204"/>
      </rPr>
      <t>4</t>
    </r>
  </si>
  <si>
    <t>Начальник Главного управления профессионального образования</t>
  </si>
  <si>
    <t>Проректор по научно-методической работе</t>
  </si>
  <si>
    <t>Министерства образования Республики Беларусь</t>
  </si>
  <si>
    <t>Государственного учреждения образования "Республиканский институт высшей школы"</t>
  </si>
  <si>
    <t>А.С.Касперович</t>
  </si>
  <si>
    <t>"_____"_________________ 2021 г.</t>
  </si>
  <si>
    <t>Продолжение типового учебного плана по специальности 1-94 02 02 "Пожарная и промышленная безопасность", регистрационный № __________________________________</t>
  </si>
  <si>
    <r>
      <t xml:space="preserve">Правоприменительная деятельность </t>
    </r>
    <r>
      <rPr>
        <vertAlign val="superscript"/>
        <sz val="50"/>
        <rFont val="Times New Roman"/>
        <family val="1"/>
        <charset val="204"/>
      </rPr>
      <t>6</t>
    </r>
  </si>
  <si>
    <t xml:space="preserve"> Курсовая работа по учебной дисциплине 
"Техническое расследование аварий и инцидентов"</t>
  </si>
  <si>
    <r>
      <t>Основы управления интеллектуальной собственностью</t>
    </r>
    <r>
      <rPr>
        <vertAlign val="superscript"/>
        <sz val="50"/>
        <rFont val="Times New Roman"/>
        <family val="1"/>
        <charset val="204"/>
      </rPr>
      <t>7</t>
    </r>
  </si>
  <si>
    <r>
      <t xml:space="preserve">Автомобильная подготовка </t>
    </r>
    <r>
      <rPr>
        <vertAlign val="superscript"/>
        <sz val="50"/>
        <rFont val="Times New Roman"/>
        <family val="1"/>
        <charset val="204"/>
      </rPr>
      <t>8</t>
    </r>
  </si>
  <si>
    <r>
      <t xml:space="preserve">Количество экзаменов </t>
    </r>
    <r>
      <rPr>
        <vertAlign val="superscript"/>
        <sz val="50"/>
        <rFont val="Times New Roman"/>
        <family val="1"/>
        <charset val="204"/>
      </rPr>
      <t>9</t>
    </r>
  </si>
  <si>
    <r>
      <t xml:space="preserve">Количество зачетов </t>
    </r>
    <r>
      <rPr>
        <vertAlign val="superscript"/>
        <sz val="50"/>
        <rFont val="Times New Roman"/>
        <family val="1"/>
        <charset val="204"/>
      </rPr>
      <t>9</t>
    </r>
  </si>
  <si>
    <r>
      <t xml:space="preserve">Общепрофессиональная-ознакомительная </t>
    </r>
    <r>
      <rPr>
        <vertAlign val="superscript"/>
        <sz val="50"/>
        <rFont val="Times New Roman"/>
        <family val="1"/>
        <charset val="204"/>
      </rPr>
      <t>1</t>
    </r>
  </si>
  <si>
    <r>
      <t>В должности инспектора группы пропаганды и взаимодействия с общественностью</t>
    </r>
    <r>
      <rPr>
        <vertAlign val="superscript"/>
        <sz val="50"/>
        <rFont val="Times New Roman"/>
        <family val="1"/>
        <charset val="204"/>
      </rPr>
      <t xml:space="preserve"> 1</t>
    </r>
  </si>
  <si>
    <r>
      <t xml:space="preserve">В должности инспектора инспекции надзора и профилактики  </t>
    </r>
    <r>
      <rPr>
        <vertAlign val="superscript"/>
        <sz val="50"/>
        <rFont val="Times New Roman"/>
        <family val="1"/>
        <charset val="204"/>
      </rPr>
      <t>1</t>
    </r>
  </si>
  <si>
    <r>
      <t xml:space="preserve">В должности младшего медицинского работника </t>
    </r>
    <r>
      <rPr>
        <vertAlign val="superscript"/>
        <sz val="50"/>
        <rFont val="Times New Roman"/>
        <family val="1"/>
        <charset val="204"/>
      </rPr>
      <t>1</t>
    </r>
  </si>
  <si>
    <t>УК-1, 11,
БПК-1</t>
  </si>
  <si>
    <t>УК-4, 12</t>
  </si>
  <si>
    <t>/318</t>
  </si>
  <si>
    <t>/316</t>
  </si>
  <si>
    <t>СК-4, УК-5</t>
  </si>
  <si>
    <t>Код 
компетен-ции</t>
  </si>
  <si>
    <t>1.1.3, 3.1</t>
  </si>
  <si>
    <t>1.1.4, 3.1</t>
  </si>
  <si>
    <t xml:space="preserve">Осуществлять проверку соответствия требованиям противопожарного нормирования и стандартизации при проектировании и эксплуатации противопожарного водоснабжения </t>
  </si>
  <si>
    <t>Знать правила эксплуатации, технического обслуживания и ремонта пожарной аварийно-спасательной техники, инструмента, оборудования, средств связи и оповещения, уметь работать с ними</t>
  </si>
  <si>
    <t>2.4.2, 4.3</t>
  </si>
  <si>
    <t xml:space="preserve">Обладать достаточной физической подготовленностью </t>
  </si>
  <si>
    <t>4.1, 4.2</t>
  </si>
  <si>
    <t xml:space="preserve">Вырабатывать решения, направленные на повышение уровня пожарной безопасности объектов </t>
  </si>
  <si>
    <r>
      <rPr>
        <vertAlign val="superscript"/>
        <sz val="50"/>
        <rFont val="Times New Roman"/>
        <family val="1"/>
        <charset val="204"/>
      </rPr>
      <t xml:space="preserve">2 </t>
    </r>
    <r>
      <rPr>
        <sz val="50"/>
        <rFont val="Times New Roman"/>
        <family val="1"/>
        <charset val="204"/>
      </rPr>
      <t xml:space="preserve">-  включая дисциплину "Иностранный язык"; </t>
    </r>
  </si>
  <si>
    <r>
      <rPr>
        <vertAlign val="superscript"/>
        <sz val="50"/>
        <rFont val="Times New Roman"/>
        <family val="1"/>
        <charset val="204"/>
      </rPr>
      <t>3</t>
    </r>
    <r>
      <rPr>
        <sz val="50"/>
        <rFont val="Times New Roman"/>
        <family val="1"/>
        <charset val="204"/>
      </rPr>
      <t xml:space="preserve"> -  включая дисциплину "Охрана труда";</t>
    </r>
  </si>
  <si>
    <r>
      <rPr>
        <vertAlign val="superscript"/>
        <sz val="50"/>
        <rFont val="Times New Roman"/>
        <family val="1"/>
        <charset val="204"/>
      </rPr>
      <t>4</t>
    </r>
    <r>
      <rPr>
        <sz val="50"/>
        <rFont val="Times New Roman"/>
        <family val="1"/>
        <charset val="204"/>
      </rPr>
      <t xml:space="preserve"> -  интегрированный курсовой проект (интегрированная курсовая работа) выполняется по модулю;</t>
    </r>
  </si>
  <si>
    <r>
      <rPr>
        <vertAlign val="superscript"/>
        <sz val="50"/>
        <rFont val="Times New Roman"/>
        <family val="1"/>
        <charset val="204"/>
      </rPr>
      <t>5</t>
    </r>
    <r>
      <rPr>
        <sz val="50"/>
        <rFont val="Times New Roman"/>
        <family val="1"/>
        <charset val="204"/>
      </rPr>
      <t xml:space="preserve"> -  предусмотрена единая сдача экзамена по всем входящим в учебный модуль учебным дисциплинам;</t>
    </r>
  </si>
  <si>
    <r>
      <rPr>
        <vertAlign val="superscript"/>
        <sz val="50"/>
        <rFont val="Times New Roman"/>
        <family val="1"/>
        <charset val="204"/>
      </rPr>
      <t>6</t>
    </r>
    <r>
      <rPr>
        <sz val="50"/>
        <rFont val="Times New Roman"/>
        <family val="1"/>
        <charset val="204"/>
      </rPr>
      <t xml:space="preserve"> -  включая дисциплину "Коррупция и ее общественная опасность";</t>
    </r>
  </si>
  <si>
    <r>
      <rPr>
        <vertAlign val="superscript"/>
        <sz val="50"/>
        <rFont val="Times New Roman"/>
        <family val="1"/>
        <charset val="204"/>
      </rPr>
      <t>7</t>
    </r>
    <r>
      <rPr>
        <sz val="50"/>
        <rFont val="Times New Roman"/>
        <family val="1"/>
        <charset val="204"/>
      </rPr>
      <t xml:space="preserve"> - при составлении учебного плана учреждения высшего образования по специальности (специализации)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образования, дисциплины по выбору или факультативной дисциплины</t>
    </r>
  </si>
  <si>
    <r>
      <rPr>
        <vertAlign val="superscript"/>
        <sz val="50"/>
        <rFont val="Times New Roman"/>
        <family val="1"/>
        <charset val="204"/>
      </rPr>
      <t>8</t>
    </r>
    <r>
      <rPr>
        <sz val="50"/>
        <rFont val="Times New Roman"/>
        <family val="1"/>
        <charset val="204"/>
      </rPr>
      <t xml:space="preserve"> - включая 50 часов практического вождения автомобиля; </t>
    </r>
  </si>
  <si>
    <r>
      <rPr>
        <vertAlign val="superscript"/>
        <sz val="50"/>
        <rFont val="Times New Roman"/>
        <family val="1"/>
        <charset val="204"/>
      </rPr>
      <t>9</t>
    </r>
    <r>
      <rPr>
        <sz val="50"/>
        <rFont val="Times New Roman"/>
        <family val="1"/>
        <charset val="204"/>
      </rPr>
      <t xml:space="preserve"> -  с учетом экзаменов (зачетов) по факультативным дисциплинам и дисциплинам цикла "Дополнительные виды обучения";</t>
    </r>
  </si>
  <si>
    <r>
      <rPr>
        <vertAlign val="superscript"/>
        <sz val="50"/>
        <rFont val="Times New Roman"/>
        <family val="1"/>
        <charset val="204"/>
      </rPr>
      <t>[10] -</t>
    </r>
    <r>
      <rPr>
        <sz val="50"/>
        <rFont val="Times New Roman"/>
        <family val="1"/>
        <charset val="204"/>
      </rPr>
      <t xml:space="preserve"> номер семестра, обозначенный в графе "зачеты" данным образом, указывает на то, что зачет является дифференцированным</t>
    </r>
  </si>
  <si>
    <t>УК-8, 12</t>
  </si>
  <si>
    <t>УК-10, 12</t>
  </si>
  <si>
    <t>1.1.1, 1.1.2, 
2.1, 2.6</t>
  </si>
  <si>
    <t>1.6. 2.2, 
2.4.1, 2.4.2</t>
  </si>
  <si>
    <t>1.7, 2.3, 
2.4.3, 2.4.4</t>
  </si>
  <si>
    <t>1.6.1, 1.6.2, 1.6.3, 2.7, 2.9</t>
  </si>
  <si>
    <t>1.6.1, 1.6.2, 1.6.3, 2.5.1</t>
  </si>
  <si>
    <t>СК-9, 14</t>
  </si>
  <si>
    <t>УК-4, 5, 6, 
БПК-2</t>
  </si>
  <si>
    <t>СК-8 / СК-9, 
УК-5</t>
  </si>
  <si>
    <t>СК-11, 
УК-4, 12</t>
  </si>
  <si>
    <t>УК-7, 9</t>
  </si>
  <si>
    <t>СК-1, 2, 4, 5,             УК-4, 5</t>
  </si>
  <si>
    <t>УК-5,
 БПК-4, СК-1</t>
  </si>
  <si>
    <t>БПК-5, СК-2</t>
  </si>
  <si>
    <t>1.4, 1.7</t>
  </si>
  <si>
    <t>СК-7, 14,          УК-11</t>
  </si>
  <si>
    <t>СК-14, УК-5</t>
  </si>
  <si>
    <r>
      <rPr>
        <vertAlign val="superscript"/>
        <sz val="50"/>
        <rFont val="Times New Roman"/>
        <family val="1"/>
        <charset val="204"/>
      </rPr>
      <t>1</t>
    </r>
    <r>
      <rPr>
        <sz val="50"/>
        <rFont val="Times New Roman"/>
        <family val="1"/>
        <charset val="204"/>
      </rPr>
      <t xml:space="preserve"> - учебная практика совмещается с теоретическим обучением в течение семестра;</t>
    </r>
  </si>
  <si>
    <t>СК-1, 3, 
УК-11</t>
  </si>
  <si>
    <t>СК-1, 4,
УК-5</t>
  </si>
  <si>
    <t>СК-2, 5, 
УК-4, 5</t>
  </si>
  <si>
    <t>СК-2, 6,
УК-4</t>
  </si>
  <si>
    <t>1.4, 1.5.2, 1.6, 2.4.2, 2.4.3, 
2.5.1, 2.5.2, 
2.8, 2.9, 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</si>
</sst>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Arial Cyr"/>
      <charset val="204"/>
    </font>
    <font>
      <sz val="32"/>
      <name val="Arial"/>
      <family val="2"/>
      <charset val="204"/>
    </font>
    <font>
      <sz val="10"/>
      <color theme="1"/>
      <name val="Arial Cyr"/>
      <charset val="204"/>
    </font>
    <font>
      <sz val="24"/>
      <color theme="1"/>
      <name val="Arial Cyr"/>
      <charset val="204"/>
    </font>
    <font>
      <sz val="16"/>
      <color theme="1"/>
      <name val="Arial Cyr"/>
      <charset val="204"/>
    </font>
    <font>
      <sz val="20"/>
      <color theme="1"/>
      <name val="Arial Cyr"/>
      <charset val="204"/>
    </font>
    <font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theme="0"/>
      <name val="Arial Cyr"/>
      <charset val="204"/>
    </font>
    <font>
      <sz val="24"/>
      <color rgb="FFFF0000"/>
      <name val="Arial Cyr"/>
      <charset val="204"/>
    </font>
    <font>
      <sz val="32"/>
      <color theme="1"/>
      <name val="Arial Cyr"/>
      <charset val="204"/>
    </font>
    <font>
      <sz val="24"/>
      <color theme="1"/>
      <name val="Arial"/>
      <family val="2"/>
      <charset val="204"/>
    </font>
    <font>
      <sz val="32"/>
      <color theme="1"/>
      <name val="Arial"/>
      <family val="2"/>
      <charset val="204"/>
    </font>
    <font>
      <sz val="14"/>
      <color theme="0"/>
      <name val="Arial"/>
      <family val="2"/>
      <charset val="204"/>
    </font>
    <font>
      <b/>
      <sz val="32"/>
      <color theme="0"/>
      <name val="Arial"/>
      <family val="2"/>
      <charset val="204"/>
    </font>
    <font>
      <sz val="32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sz val="30"/>
      <color theme="0"/>
      <name val="Arial"/>
      <family val="2"/>
      <charset val="204"/>
    </font>
    <font>
      <sz val="34"/>
      <color theme="0"/>
      <name val="Arial"/>
      <family val="2"/>
      <charset val="204"/>
    </font>
    <font>
      <b/>
      <sz val="34"/>
      <color theme="0"/>
      <name val="Arial"/>
      <family val="2"/>
      <charset val="204"/>
    </font>
    <font>
      <sz val="28"/>
      <color theme="0"/>
      <name val="Arial"/>
      <family val="2"/>
      <charset val="204"/>
    </font>
    <font>
      <sz val="24"/>
      <color theme="0"/>
      <name val="Arial"/>
      <family val="2"/>
      <charset val="204"/>
    </font>
    <font>
      <b/>
      <sz val="40"/>
      <color theme="0"/>
      <name val="Arial"/>
      <family val="2"/>
      <charset val="204"/>
    </font>
    <font>
      <sz val="22"/>
      <color theme="0"/>
      <name val="Arial"/>
      <family val="2"/>
      <charset val="204"/>
    </font>
    <font>
      <sz val="18"/>
      <color theme="0"/>
      <name val="Arial"/>
      <family val="2"/>
      <charset val="204"/>
    </font>
    <font>
      <sz val="20"/>
      <color theme="0"/>
      <name val="Arial"/>
      <family val="2"/>
      <charset val="204"/>
    </font>
    <font>
      <b/>
      <sz val="24"/>
      <color theme="0"/>
      <name val="Arial"/>
      <family val="2"/>
      <charset val="204"/>
    </font>
    <font>
      <b/>
      <sz val="28"/>
      <color theme="0"/>
      <name val="Arial"/>
      <family val="2"/>
      <charset val="204"/>
    </font>
    <font>
      <sz val="16"/>
      <color theme="0"/>
      <name val="Arial Cyr"/>
      <charset val="204"/>
    </font>
    <font>
      <sz val="20"/>
      <color theme="0"/>
      <name val="Arial Cyr"/>
      <charset val="204"/>
    </font>
    <font>
      <sz val="26"/>
      <color theme="0"/>
      <name val="Arial"/>
      <family val="2"/>
      <charset val="204"/>
    </font>
    <font>
      <u/>
      <sz val="32"/>
      <color theme="0"/>
      <name val="Arial"/>
      <family val="2"/>
      <charset val="204"/>
    </font>
    <font>
      <sz val="24"/>
      <color theme="0"/>
      <name val="Arial Cyr"/>
      <charset val="204"/>
    </font>
    <font>
      <vertAlign val="superscript"/>
      <sz val="24"/>
      <color theme="0"/>
      <name val="Arial"/>
      <family val="2"/>
      <charset val="204"/>
    </font>
    <font>
      <sz val="32"/>
      <color theme="0"/>
      <name val="Arial Cyr"/>
      <charset val="204"/>
    </font>
    <font>
      <sz val="28"/>
      <color theme="1"/>
      <name val="Times New Roman"/>
      <family val="1"/>
      <charset val="204"/>
    </font>
    <font>
      <sz val="33"/>
      <color theme="1"/>
      <name val="Times New Roman"/>
      <family val="1"/>
      <charset val="204"/>
    </font>
    <font>
      <sz val="33"/>
      <name val="Times New Roman"/>
      <family val="1"/>
      <charset val="204"/>
    </font>
    <font>
      <b/>
      <sz val="33"/>
      <color theme="1"/>
      <name val="Times New Roman"/>
      <family val="1"/>
      <charset val="204"/>
    </font>
    <font>
      <sz val="33"/>
      <color rgb="FFFF0000"/>
      <name val="Times New Roman"/>
      <family val="1"/>
      <charset val="204"/>
    </font>
    <font>
      <sz val="33"/>
      <color indexed="8"/>
      <name val="Times New Roman"/>
      <family val="1"/>
      <charset val="204"/>
    </font>
    <font>
      <vertAlign val="superscript"/>
      <sz val="33"/>
      <color indexed="8"/>
      <name val="Times New Roman"/>
      <family val="1"/>
      <charset val="204"/>
    </font>
    <font>
      <sz val="46"/>
      <name val="Times New Roman"/>
      <family val="1"/>
      <charset val="204"/>
    </font>
    <font>
      <b/>
      <sz val="46"/>
      <name val="Times New Roman"/>
      <family val="1"/>
      <charset val="204"/>
    </font>
    <font>
      <b/>
      <i/>
      <sz val="46"/>
      <name val="Times New Roman"/>
      <family val="1"/>
      <charset val="204"/>
    </font>
    <font>
      <i/>
      <sz val="46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30"/>
      <name val="Times New Roman"/>
      <family val="1"/>
      <charset val="204"/>
    </font>
    <font>
      <b/>
      <sz val="46"/>
      <color rgb="FFFF0000"/>
      <name val="Times New Roman"/>
      <family val="1"/>
      <charset val="204"/>
    </font>
    <font>
      <sz val="46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32"/>
      <color rgb="FFFF0000"/>
      <name val="Arial Cyr"/>
      <charset val="204"/>
    </font>
    <font>
      <i/>
      <sz val="46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sz val="50"/>
      <name val="Times New Roman"/>
      <family val="1"/>
      <charset val="204"/>
    </font>
    <font>
      <b/>
      <sz val="50"/>
      <name val="Times New Roman"/>
      <family val="1"/>
      <charset val="204"/>
    </font>
    <font>
      <b/>
      <i/>
      <sz val="50"/>
      <name val="Times New Roman"/>
      <family val="1"/>
      <charset val="204"/>
    </font>
    <font>
      <vertAlign val="superscript"/>
      <sz val="50"/>
      <name val="Times New Roman"/>
      <family val="1"/>
      <charset val="204"/>
    </font>
    <font>
      <b/>
      <vertAlign val="superscript"/>
      <sz val="50"/>
      <name val="Times New Roman"/>
      <family val="1"/>
      <charset val="204"/>
    </font>
    <font>
      <sz val="50"/>
      <name val="Arial"/>
      <family val="2"/>
      <charset val="204"/>
    </font>
    <font>
      <sz val="50"/>
      <color theme="1"/>
      <name val="Arial Cyr"/>
      <charset val="204"/>
    </font>
    <font>
      <sz val="50"/>
      <color theme="1"/>
      <name val="Arial"/>
      <family val="2"/>
      <charset val="204"/>
    </font>
    <font>
      <sz val="50"/>
      <name val="Arial Cyr"/>
      <charset val="204"/>
    </font>
    <font>
      <sz val="48"/>
      <name val="Times New Roman"/>
      <family val="1"/>
      <charset val="204"/>
    </font>
    <font>
      <sz val="50"/>
      <color theme="0"/>
      <name val="Times New Roman"/>
      <family val="1"/>
      <charset val="204"/>
    </font>
    <font>
      <sz val="46"/>
      <color theme="0"/>
      <name val="Times New Roman"/>
      <family val="1"/>
      <charset val="204"/>
    </font>
    <font>
      <sz val="48"/>
      <color theme="0"/>
      <name val="Times New Roman"/>
      <family val="1"/>
      <charset val="204"/>
    </font>
    <font>
      <sz val="24"/>
      <color theme="0"/>
      <name val="Times New Roman"/>
      <family val="1"/>
      <charset val="204"/>
    </font>
    <font>
      <b/>
      <sz val="46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6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1" fillId="0" borderId="0" xfId="0" applyFont="1" applyFill="1"/>
    <xf numFmtId="0" fontId="0" fillId="0" borderId="0" xfId="0" applyFont="1" applyFill="1"/>
    <xf numFmtId="0" fontId="4" fillId="2" borderId="0" xfId="0" applyFont="1" applyFill="1"/>
    <xf numFmtId="0" fontId="8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5" fillId="2" borderId="0" xfId="0" applyFont="1" applyFill="1" applyBorder="1"/>
    <xf numFmtId="0" fontId="2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center"/>
    </xf>
    <xf numFmtId="0" fontId="16" fillId="0" borderId="0" xfId="0" applyFont="1" applyFill="1" applyBorder="1"/>
    <xf numFmtId="0" fontId="14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0" fontId="17" fillId="0" borderId="0" xfId="1" applyFont="1" applyFill="1" applyBorder="1"/>
    <xf numFmtId="49" fontId="18" fillId="0" borderId="0" xfId="0" applyNumberFormat="1" applyFont="1" applyFill="1" applyBorder="1" applyAlignment="1">
      <alignment horizontal="center"/>
    </xf>
    <xf numFmtId="49" fontId="18" fillId="0" borderId="0" xfId="0" applyNumberFormat="1" applyFont="1" applyFill="1" applyBorder="1"/>
    <xf numFmtId="0" fontId="19" fillId="0" borderId="0" xfId="0" applyFont="1" applyFill="1" applyBorder="1"/>
    <xf numFmtId="0" fontId="20" fillId="0" borderId="0" xfId="0" applyFont="1" applyFill="1" applyBorder="1"/>
    <xf numFmtId="0" fontId="21" fillId="0" borderId="0" xfId="0" applyFont="1" applyFill="1" applyBorder="1"/>
    <xf numFmtId="0" fontId="22" fillId="0" borderId="0" xfId="0" applyFont="1" applyFill="1" applyBorder="1" applyAlignment="1"/>
    <xf numFmtId="0" fontId="22" fillId="2" borderId="0" xfId="0" applyFont="1" applyFill="1" applyBorder="1" applyAlignment="1"/>
    <xf numFmtId="0" fontId="20" fillId="0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 applyBorder="1"/>
    <xf numFmtId="0" fontId="21" fillId="0" borderId="0" xfId="0" applyFont="1" applyFill="1" applyBorder="1" applyAlignment="1"/>
    <xf numFmtId="0" fontId="2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top"/>
    </xf>
    <xf numFmtId="0" fontId="23" fillId="2" borderId="0" xfId="0" applyFont="1" applyFill="1" applyBorder="1"/>
    <xf numFmtId="0" fontId="23" fillId="0" borderId="0" xfId="0" applyFont="1" applyFill="1" applyBorder="1" applyAlignment="1">
      <alignment horizontal="center"/>
    </xf>
    <xf numFmtId="0" fontId="26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0" fontId="27" fillId="0" borderId="0" xfId="0" applyFont="1" applyFill="1" applyBorder="1"/>
    <xf numFmtId="0" fontId="23" fillId="0" borderId="0" xfId="0" applyFont="1" applyFill="1" applyBorder="1" applyAlignment="1">
      <alignment vertical="top"/>
    </xf>
    <xf numFmtId="0" fontId="18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28" fillId="0" borderId="0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justify" wrapText="1"/>
    </xf>
    <xf numFmtId="0" fontId="19" fillId="2" borderId="0" xfId="0" applyFont="1" applyFill="1" applyBorder="1"/>
    <xf numFmtId="0" fontId="24" fillId="2" borderId="0" xfId="0" applyFont="1" applyFill="1" applyBorder="1"/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center" vertical="center"/>
    </xf>
    <xf numFmtId="49" fontId="24" fillId="0" borderId="0" xfId="0" applyNumberFormat="1" applyFont="1" applyFill="1" applyBorder="1"/>
    <xf numFmtId="49" fontId="24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49" fontId="18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/>
    <xf numFmtId="0" fontId="3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/>
    </xf>
    <xf numFmtId="0" fontId="31" fillId="0" borderId="0" xfId="0" applyFont="1" applyFill="1"/>
    <xf numFmtId="0" fontId="32" fillId="0" borderId="0" xfId="0" applyFont="1" applyFill="1"/>
    <xf numFmtId="0" fontId="11" fillId="0" borderId="0" xfId="0" applyFont="1" applyFill="1" applyAlignment="1">
      <alignment horizontal="center"/>
    </xf>
    <xf numFmtId="0" fontId="3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/>
    <xf numFmtId="0" fontId="18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justify" wrapText="1"/>
    </xf>
    <xf numFmtId="0" fontId="27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vertical="justify" wrapText="1"/>
    </xf>
    <xf numFmtId="0" fontId="29" fillId="0" borderId="0" xfId="0" applyFont="1" applyFill="1" applyBorder="1"/>
    <xf numFmtId="0" fontId="17" fillId="0" borderId="0" xfId="0" applyFont="1" applyFill="1" applyBorder="1"/>
    <xf numFmtId="0" fontId="35" fillId="0" borderId="0" xfId="0" applyFont="1" applyFill="1"/>
    <xf numFmtId="0" fontId="35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37" fillId="0" borderId="0" xfId="0" applyFont="1" applyFill="1"/>
    <xf numFmtId="0" fontId="37" fillId="0" borderId="0" xfId="0" applyFont="1" applyFill="1" applyAlignment="1">
      <alignment horizontal="center"/>
    </xf>
    <xf numFmtId="49" fontId="24" fillId="0" borderId="0" xfId="0" applyNumberFormat="1" applyFont="1" applyFill="1"/>
    <xf numFmtId="49" fontId="24" fillId="0" borderId="0" xfId="0" applyNumberFormat="1" applyFont="1" applyFill="1" applyAlignment="1">
      <alignment horizontal="center"/>
    </xf>
    <xf numFmtId="0" fontId="24" fillId="0" borderId="0" xfId="0" applyFont="1" applyFill="1"/>
    <xf numFmtId="0" fontId="24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 vertical="top"/>
    </xf>
    <xf numFmtId="0" fontId="6" fillId="0" borderId="0" xfId="0" applyFont="1" applyFill="1" applyBorder="1"/>
    <xf numFmtId="0" fontId="7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39" fillId="0" borderId="0" xfId="0" applyFont="1" applyFill="1"/>
    <xf numFmtId="0" fontId="39" fillId="0" borderId="0" xfId="0" applyFont="1" applyFill="1" applyAlignment="1">
      <alignment horizontal="center"/>
    </xf>
    <xf numFmtId="0" fontId="39" fillId="0" borderId="0" xfId="0" applyFont="1" applyFill="1" applyAlignment="1">
      <alignment horizontal="left"/>
    </xf>
    <xf numFmtId="0" fontId="40" fillId="0" borderId="0" xfId="0" applyFont="1" applyFill="1"/>
    <xf numFmtId="0" fontId="40" fillId="0" borderId="0" xfId="0" applyFont="1" applyFill="1" applyAlignment="1">
      <alignment horizontal="center"/>
    </xf>
    <xf numFmtId="0" fontId="41" fillId="0" borderId="0" xfId="0" applyFont="1" applyFill="1" applyAlignment="1">
      <alignment horizontal="left"/>
    </xf>
    <xf numFmtId="0" fontId="42" fillId="0" borderId="0" xfId="0" applyFont="1" applyFill="1"/>
    <xf numFmtId="0" fontId="39" fillId="0" borderId="0" xfId="0" applyFont="1" applyFill="1" applyBorder="1"/>
    <xf numFmtId="0" fontId="39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center"/>
    </xf>
    <xf numFmtId="0" fontId="39" fillId="0" borderId="0" xfId="0" applyFont="1" applyFill="1" applyBorder="1" applyAlignment="1"/>
    <xf numFmtId="0" fontId="41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left" vertical="center"/>
    </xf>
    <xf numFmtId="0" fontId="41" fillId="0" borderId="0" xfId="0" applyFont="1" applyFill="1" applyAlignment="1">
      <alignment vertical="center"/>
    </xf>
    <xf numFmtId="0" fontId="39" fillId="0" borderId="0" xfId="0" applyFont="1" applyFill="1" applyBorder="1" applyAlignment="1">
      <alignment horizontal="left" vertical="top"/>
    </xf>
    <xf numFmtId="0" fontId="39" fillId="0" borderId="0" xfId="0" applyFont="1" applyFill="1" applyBorder="1" applyAlignment="1">
      <alignment vertical="center"/>
    </xf>
    <xf numFmtId="0" fontId="39" fillId="0" borderId="9" xfId="0" applyFont="1" applyFill="1" applyBorder="1" applyAlignment="1"/>
    <xf numFmtId="0" fontId="39" fillId="0" borderId="9" xfId="0" applyFont="1" applyFill="1" applyBorder="1"/>
    <xf numFmtId="0" fontId="39" fillId="0" borderId="0" xfId="0" applyFont="1" applyFill="1" applyAlignment="1"/>
    <xf numFmtId="0" fontId="39" fillId="0" borderId="0" xfId="0" applyFont="1" applyFill="1" applyAlignment="1">
      <alignment horizontal="center" vertical="center"/>
    </xf>
    <xf numFmtId="0" fontId="39" fillId="0" borderId="9" xfId="0" applyFont="1" applyFill="1" applyBorder="1" applyAlignment="1">
      <alignment horizontal="left"/>
    </xf>
    <xf numFmtId="0" fontId="39" fillId="0" borderId="0" xfId="0" applyFont="1" applyFill="1" applyBorder="1" applyAlignment="1">
      <alignment vertical="top"/>
    </xf>
    <xf numFmtId="0" fontId="39" fillId="2" borderId="0" xfId="0" applyFont="1" applyFill="1"/>
    <xf numFmtId="0" fontId="39" fillId="0" borderId="0" xfId="0" applyFont="1" applyFill="1" applyAlignment="1">
      <alignment vertical="justify" wrapText="1"/>
    </xf>
    <xf numFmtId="0" fontId="3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left" vertical="justify" wrapText="1"/>
    </xf>
    <xf numFmtId="0" fontId="41" fillId="0" borderId="0" xfId="1" applyFont="1" applyFill="1" applyBorder="1"/>
    <xf numFmtId="0" fontId="41" fillId="0" borderId="0" xfId="0" applyFont="1" applyFill="1"/>
    <xf numFmtId="0" fontId="43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7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top"/>
    </xf>
    <xf numFmtId="0" fontId="39" fillId="0" borderId="2" xfId="0" applyFont="1" applyFill="1" applyBorder="1" applyAlignment="1">
      <alignment horizontal="center" vertical="center"/>
    </xf>
    <xf numFmtId="0" fontId="39" fillId="0" borderId="2" xfId="0" applyFont="1" applyFill="1" applyBorder="1"/>
    <xf numFmtId="0" fontId="41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vertical="center"/>
    </xf>
    <xf numFmtId="0" fontId="40" fillId="0" borderId="2" xfId="0" applyFont="1" applyFill="1" applyBorder="1" applyAlignment="1">
      <alignment horizontal="center" vertical="center"/>
    </xf>
    <xf numFmtId="49" fontId="39" fillId="0" borderId="0" xfId="0" applyNumberFormat="1" applyFont="1" applyFill="1"/>
    <xf numFmtId="49" fontId="39" fillId="0" borderId="0" xfId="0" applyNumberFormat="1" applyFont="1" applyFill="1" applyAlignment="1">
      <alignment horizontal="center" vertical="center"/>
    </xf>
    <xf numFmtId="49" fontId="39" fillId="0" borderId="0" xfId="0" applyNumberFormat="1" applyFont="1" applyFill="1" applyAlignment="1">
      <alignment horizontal="center"/>
    </xf>
    <xf numFmtId="49" fontId="39" fillId="0" borderId="2" xfId="0" applyNumberFormat="1" applyFont="1" applyFill="1" applyBorder="1" applyAlignment="1">
      <alignment vertical="center"/>
    </xf>
    <xf numFmtId="49" fontId="39" fillId="0" borderId="2" xfId="0" applyNumberFormat="1" applyFont="1" applyFill="1" applyBorder="1" applyAlignment="1">
      <alignment horizontal="center" vertical="center"/>
    </xf>
    <xf numFmtId="49" fontId="39" fillId="0" borderId="0" xfId="0" applyNumberFormat="1" applyFont="1" applyFill="1" applyBorder="1" applyAlignment="1">
      <alignment horizontal="center"/>
    </xf>
    <xf numFmtId="49" fontId="39" fillId="0" borderId="2" xfId="0" applyNumberFormat="1" applyFont="1" applyFill="1" applyBorder="1" applyAlignment="1">
      <alignment horizontal="center"/>
    </xf>
    <xf numFmtId="49" fontId="39" fillId="0" borderId="0" xfId="0" applyNumberFormat="1" applyFont="1" applyFill="1" applyBorder="1"/>
    <xf numFmtId="49" fontId="41" fillId="0" borderId="2" xfId="0" applyNumberFormat="1" applyFont="1" applyFill="1" applyBorder="1" applyAlignment="1">
      <alignment horizontal="center" vertical="center"/>
    </xf>
    <xf numFmtId="49" fontId="45" fillId="0" borderId="0" xfId="0" applyNumberFormat="1" applyFont="1" applyFill="1"/>
    <xf numFmtId="49" fontId="45" fillId="0" borderId="0" xfId="0" applyNumberFormat="1" applyFont="1" applyFill="1" applyAlignment="1">
      <alignment horizontal="center"/>
    </xf>
    <xf numFmtId="0" fontId="46" fillId="0" borderId="0" xfId="1" applyFont="1" applyFill="1" applyBorder="1"/>
    <xf numFmtId="0" fontId="45" fillId="0" borderId="0" xfId="0" applyFont="1" applyFill="1"/>
    <xf numFmtId="0" fontId="45" fillId="0" borderId="0" xfId="0" applyFont="1" applyFill="1" applyAlignment="1">
      <alignment horizontal="center"/>
    </xf>
    <xf numFmtId="0" fontId="46" fillId="0" borderId="0" xfId="0" applyFont="1" applyFill="1"/>
    <xf numFmtId="0" fontId="45" fillId="0" borderId="0" xfId="0" applyFont="1"/>
    <xf numFmtId="164" fontId="45" fillId="0" borderId="0" xfId="0" applyNumberFormat="1" applyFont="1" applyFill="1"/>
    <xf numFmtId="164" fontId="46" fillId="0" borderId="0" xfId="0" applyNumberFormat="1" applyFont="1" applyFill="1" applyAlignment="1">
      <alignment horizontal="center"/>
    </xf>
    <xf numFmtId="0" fontId="45" fillId="2" borderId="0" xfId="0" applyFont="1" applyFill="1"/>
    <xf numFmtId="0" fontId="45" fillId="0" borderId="0" xfId="0" applyFont="1" applyFill="1" applyBorder="1"/>
    <xf numFmtId="0" fontId="45" fillId="2" borderId="0" xfId="0" applyFont="1" applyFill="1" applyBorder="1"/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vertical="center"/>
    </xf>
    <xf numFmtId="49" fontId="45" fillId="0" borderId="0" xfId="0" applyNumberFormat="1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top"/>
    </xf>
    <xf numFmtId="0" fontId="45" fillId="0" borderId="2" xfId="0" applyFont="1" applyBorder="1"/>
    <xf numFmtId="164" fontId="45" fillId="0" borderId="2" xfId="0" applyNumberFormat="1" applyFont="1" applyFill="1" applyBorder="1"/>
    <xf numFmtId="164" fontId="46" fillId="0" borderId="2" xfId="0" applyNumberFormat="1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vertical="top" wrapText="1"/>
    </xf>
    <xf numFmtId="0" fontId="45" fillId="0" borderId="0" xfId="0" applyFont="1" applyFill="1" applyBorder="1" applyAlignment="1">
      <alignment horizontal="left" vertical="center" wrapText="1"/>
    </xf>
    <xf numFmtId="0" fontId="45" fillId="0" borderId="0" xfId="0" applyFont="1" applyFill="1" applyAlignment="1">
      <alignment horizontal="left"/>
    </xf>
    <xf numFmtId="0" fontId="45" fillId="0" borderId="2" xfId="0" applyFont="1" applyFill="1" applyBorder="1"/>
    <xf numFmtId="0" fontId="45" fillId="0" borderId="2" xfId="0" applyFont="1" applyFill="1" applyBorder="1" applyAlignment="1">
      <alignment horizontal="center"/>
    </xf>
    <xf numFmtId="0" fontId="39" fillId="0" borderId="0" xfId="0" applyFont="1" applyFill="1" applyAlignment="1">
      <alignment horizontal="center" vertical="center"/>
    </xf>
    <xf numFmtId="0" fontId="45" fillId="0" borderId="0" xfId="0" applyFont="1" applyFill="1" applyBorder="1" applyAlignment="1">
      <alignment horizontal="center" vertical="top"/>
    </xf>
    <xf numFmtId="1" fontId="22" fillId="0" borderId="0" xfId="0" applyNumberFormat="1" applyFont="1" applyFill="1" applyBorder="1" applyAlignment="1"/>
    <xf numFmtId="1" fontId="20" fillId="0" borderId="0" xfId="0" applyNumberFormat="1" applyFont="1" applyFill="1" applyBorder="1" applyAlignment="1">
      <alignment horizontal="center"/>
    </xf>
    <xf numFmtId="1" fontId="23" fillId="0" borderId="0" xfId="0" applyNumberFormat="1" applyFont="1" applyFill="1" applyBorder="1"/>
    <xf numFmtId="1" fontId="23" fillId="0" borderId="0" xfId="0" applyNumberFormat="1" applyFont="1" applyFill="1" applyBorder="1" applyAlignment="1">
      <alignment vertical="center"/>
    </xf>
    <xf numFmtId="1" fontId="18" fillId="0" borderId="0" xfId="0" applyNumberFormat="1" applyFont="1" applyFill="1" applyBorder="1" applyAlignment="1">
      <alignment vertical="center"/>
    </xf>
    <xf numFmtId="1" fontId="23" fillId="0" borderId="0" xfId="0" applyNumberFormat="1" applyFont="1" applyFill="1" applyBorder="1" applyAlignment="1">
      <alignment vertical="center" wrapText="1"/>
    </xf>
    <xf numFmtId="1" fontId="19" fillId="0" borderId="0" xfId="0" applyNumberFormat="1" applyFont="1" applyFill="1" applyBorder="1"/>
    <xf numFmtId="1" fontId="24" fillId="0" borderId="0" xfId="0" applyNumberFormat="1" applyFont="1" applyFill="1" applyBorder="1" applyAlignment="1">
      <alignment horizontal="center" vertical="center" wrapText="1"/>
    </xf>
    <xf numFmtId="1" fontId="24" fillId="0" borderId="0" xfId="0" applyNumberFormat="1" applyFont="1" applyFill="1" applyBorder="1" applyAlignment="1">
      <alignment horizontal="center" vertical="center"/>
    </xf>
    <xf numFmtId="1" fontId="24" fillId="0" borderId="0" xfId="0" applyNumberFormat="1" applyFont="1" applyFill="1" applyBorder="1"/>
    <xf numFmtId="1" fontId="18" fillId="0" borderId="0" xfId="0" applyNumberFormat="1" applyFont="1" applyFill="1" applyBorder="1"/>
    <xf numFmtId="1" fontId="24" fillId="0" borderId="0" xfId="0" applyNumberFormat="1" applyFont="1" applyFill="1"/>
    <xf numFmtId="1" fontId="45" fillId="0" borderId="0" xfId="0" applyNumberFormat="1" applyFont="1" applyFill="1"/>
    <xf numFmtId="1" fontId="45" fillId="0" borderId="0" xfId="0" applyNumberFormat="1" applyFont="1" applyFill="1" applyBorder="1" applyAlignment="1">
      <alignment horizontal="left" vertical="center" wrapText="1"/>
    </xf>
    <xf numFmtId="1" fontId="45" fillId="0" borderId="0" xfId="0" applyNumberFormat="1" applyFont="1" applyFill="1" applyBorder="1" applyAlignment="1">
      <alignment horizontal="left" vertical="top" wrapText="1"/>
    </xf>
    <xf numFmtId="1" fontId="13" fillId="0" borderId="0" xfId="0" applyNumberFormat="1" applyFont="1" applyFill="1"/>
    <xf numFmtId="1" fontId="4" fillId="0" borderId="0" xfId="0" applyNumberFormat="1" applyFont="1" applyFill="1"/>
    <xf numFmtId="1" fontId="29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/>
    <xf numFmtId="1" fontId="18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/>
    <xf numFmtId="1" fontId="21" fillId="0" borderId="0" xfId="0" applyNumberFormat="1" applyFont="1" applyFill="1" applyBorder="1"/>
    <xf numFmtId="1" fontId="20" fillId="0" borderId="0" xfId="0" applyNumberFormat="1" applyFont="1" applyFill="1" applyBorder="1"/>
    <xf numFmtId="1" fontId="23" fillId="0" borderId="0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Border="1" applyAlignment="1">
      <alignment vertical="top"/>
    </xf>
    <xf numFmtId="1" fontId="27" fillId="0" borderId="0" xfId="0" applyNumberFormat="1" applyFont="1" applyFill="1" applyBorder="1"/>
    <xf numFmtId="1" fontId="24" fillId="0" borderId="0" xfId="0" applyNumberFormat="1" applyFont="1" applyFill="1" applyBorder="1" applyAlignment="1">
      <alignment horizontal="left" vertical="justify" wrapText="1"/>
    </xf>
    <xf numFmtId="1" fontId="24" fillId="0" borderId="0" xfId="0" applyNumberFormat="1" applyFont="1" applyFill="1" applyBorder="1" applyAlignment="1">
      <alignment horizontal="left"/>
    </xf>
    <xf numFmtId="1" fontId="24" fillId="0" borderId="0" xfId="0" applyNumberFormat="1" applyFont="1" applyFill="1" applyBorder="1" applyAlignment="1"/>
    <xf numFmtId="1" fontId="27" fillId="0" borderId="0" xfId="0" applyNumberFormat="1" applyFont="1" applyFill="1" applyBorder="1" applyAlignment="1">
      <alignment vertical="top"/>
    </xf>
    <xf numFmtId="1" fontId="33" fillId="0" borderId="0" xfId="0" applyNumberFormat="1" applyFont="1" applyFill="1" applyBorder="1" applyAlignment="1">
      <alignment vertical="center"/>
    </xf>
    <xf numFmtId="0" fontId="50" fillId="0" borderId="0" xfId="0" applyFont="1" applyFill="1"/>
    <xf numFmtId="0" fontId="45" fillId="2" borderId="2" xfId="0" applyFont="1" applyFill="1" applyBorder="1"/>
    <xf numFmtId="164" fontId="45" fillId="2" borderId="2" xfId="0" applyNumberFormat="1" applyFont="1" applyFill="1" applyBorder="1"/>
    <xf numFmtId="164" fontId="46" fillId="2" borderId="2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0" fontId="45" fillId="0" borderId="0" xfId="0" applyFont="1" applyFill="1" applyAlignment="1">
      <alignment horizontal="left"/>
    </xf>
    <xf numFmtId="0" fontId="45" fillId="0" borderId="5" xfId="0" applyFont="1" applyFill="1" applyBorder="1"/>
    <xf numFmtId="0" fontId="45" fillId="2" borderId="5" xfId="0" applyFont="1" applyFill="1" applyBorder="1"/>
    <xf numFmtId="164" fontId="45" fillId="0" borderId="5" xfId="0" applyNumberFormat="1" applyFont="1" applyFill="1" applyBorder="1"/>
    <xf numFmtId="0" fontId="45" fillId="0" borderId="2" xfId="0" applyFont="1" applyFill="1" applyBorder="1"/>
    <xf numFmtId="0" fontId="52" fillId="0" borderId="0" xfId="0" applyFont="1" applyFill="1"/>
    <xf numFmtId="0" fontId="52" fillId="0" borderId="0" xfId="0" applyFont="1" applyFill="1" applyBorder="1"/>
    <xf numFmtId="0" fontId="52" fillId="2" borderId="0" xfId="0" applyFont="1" applyFill="1" applyBorder="1"/>
    <xf numFmtId="0" fontId="52" fillId="2" borderId="0" xfId="0" applyFont="1" applyFill="1"/>
    <xf numFmtId="164" fontId="52" fillId="2" borderId="0" xfId="0" applyNumberFormat="1" applyFont="1" applyFill="1"/>
    <xf numFmtId="164" fontId="51" fillId="2" borderId="0" xfId="0" applyNumberFormat="1" applyFont="1" applyFill="1"/>
    <xf numFmtId="164" fontId="51" fillId="2" borderId="0" xfId="0" applyNumberFormat="1" applyFont="1" applyFill="1" applyAlignment="1">
      <alignment horizontal="center"/>
    </xf>
    <xf numFmtId="0" fontId="53" fillId="0" borderId="0" xfId="0" applyFont="1" applyFill="1"/>
    <xf numFmtId="0" fontId="54" fillId="0" borderId="0" xfId="0" applyFont="1" applyFill="1"/>
    <xf numFmtId="164" fontId="51" fillId="0" borderId="0" xfId="0" applyNumberFormat="1" applyFont="1" applyFill="1"/>
    <xf numFmtId="164" fontId="51" fillId="0" borderId="2" xfId="0" applyNumberFormat="1" applyFont="1" applyFill="1" applyBorder="1"/>
    <xf numFmtId="164" fontId="51" fillId="2" borderId="2" xfId="0" applyNumberFormat="1" applyFont="1" applyFill="1" applyBorder="1"/>
    <xf numFmtId="0" fontId="52" fillId="0" borderId="2" xfId="0" applyFont="1" applyFill="1" applyBorder="1"/>
    <xf numFmtId="0" fontId="52" fillId="0" borderId="0" xfId="0" applyFont="1" applyFill="1" applyBorder="1" applyAlignment="1">
      <alignment vertical="top"/>
    </xf>
    <xf numFmtId="0" fontId="56" fillId="0" borderId="0" xfId="0" applyFont="1" applyFill="1"/>
    <xf numFmtId="0" fontId="53" fillId="0" borderId="0" xfId="0" applyFont="1" applyFill="1" applyBorder="1"/>
    <xf numFmtId="0" fontId="47" fillId="3" borderId="2" xfId="0" applyFont="1" applyFill="1" applyBorder="1" applyAlignment="1">
      <alignment horizontal="center" vertical="center"/>
    </xf>
    <xf numFmtId="0" fontId="48" fillId="3" borderId="0" xfId="0" applyFont="1" applyFill="1"/>
    <xf numFmtId="0" fontId="55" fillId="3" borderId="0" xfId="0" applyFont="1" applyFill="1"/>
    <xf numFmtId="0" fontId="48" fillId="3" borderId="0" xfId="0" applyFont="1" applyFill="1" applyAlignment="1">
      <alignment horizontal="center"/>
    </xf>
    <xf numFmtId="49" fontId="46" fillId="3" borderId="2" xfId="0" applyNumberFormat="1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1" fontId="46" fillId="3" borderId="2" xfId="0" applyNumberFormat="1" applyFont="1" applyFill="1" applyBorder="1" applyAlignment="1">
      <alignment horizontal="center" vertical="center"/>
    </xf>
    <xf numFmtId="0" fontId="46" fillId="3" borderId="0" xfId="0" applyFont="1" applyFill="1"/>
    <xf numFmtId="0" fontId="51" fillId="3" borderId="0" xfId="0" applyFont="1" applyFill="1"/>
    <xf numFmtId="0" fontId="46" fillId="3" borderId="0" xfId="0" applyFont="1" applyFill="1" applyAlignment="1">
      <alignment horizontal="center"/>
    </xf>
    <xf numFmtId="0" fontId="45" fillId="3" borderId="0" xfId="0" applyFont="1" applyFill="1"/>
    <xf numFmtId="164" fontId="45" fillId="3" borderId="0" xfId="0" applyNumberFormat="1" applyFont="1" applyFill="1"/>
    <xf numFmtId="164" fontId="51" fillId="3" borderId="0" xfId="0" applyNumberFormat="1" applyFont="1" applyFill="1"/>
    <xf numFmtId="164" fontId="46" fillId="3" borderId="0" xfId="0" applyNumberFormat="1" applyFont="1" applyFill="1" applyAlignment="1">
      <alignment horizontal="center"/>
    </xf>
    <xf numFmtId="0" fontId="45" fillId="2" borderId="0" xfId="0" applyFont="1" applyFill="1" applyAlignment="1">
      <alignment vertical="top"/>
    </xf>
    <xf numFmtId="0" fontId="52" fillId="2" borderId="0" xfId="0" applyFont="1" applyFill="1" applyAlignment="1">
      <alignment vertical="top"/>
    </xf>
    <xf numFmtId="0" fontId="50" fillId="2" borderId="0" xfId="0" applyFont="1" applyFill="1"/>
    <xf numFmtId="0" fontId="56" fillId="2" borderId="0" xfId="0" applyFont="1" applyFill="1"/>
    <xf numFmtId="0" fontId="45" fillId="2" borderId="0" xfId="0" applyFont="1" applyFill="1" applyAlignment="1">
      <alignment horizontal="center"/>
    </xf>
    <xf numFmtId="0" fontId="45" fillId="2" borderId="0" xfId="0" applyFont="1" applyFill="1" applyBorder="1" applyAlignment="1">
      <alignment horizontal="center"/>
    </xf>
    <xf numFmtId="164" fontId="46" fillId="3" borderId="0" xfId="0" applyNumberFormat="1" applyFont="1" applyFill="1"/>
    <xf numFmtId="0" fontId="18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left" vertical="top" wrapText="1"/>
    </xf>
    <xf numFmtId="164" fontId="46" fillId="0" borderId="0" xfId="0" applyNumberFormat="1" applyFont="1" applyFill="1"/>
    <xf numFmtId="0" fontId="57" fillId="0" borderId="0" xfId="0" applyFont="1" applyFill="1" applyAlignment="1">
      <alignment vertical="top" wrapText="1"/>
    </xf>
    <xf numFmtId="0" fontId="57" fillId="0" borderId="0" xfId="0" applyFont="1" applyFill="1" applyBorder="1" applyAlignment="1"/>
    <xf numFmtId="0" fontId="57" fillId="0" borderId="9" xfId="0" applyFont="1" applyFill="1" applyBorder="1" applyAlignment="1"/>
    <xf numFmtId="0" fontId="57" fillId="0" borderId="0" xfId="0" applyFont="1" applyFill="1" applyAlignment="1">
      <alignment vertical="top"/>
    </xf>
    <xf numFmtId="0" fontId="57" fillId="0" borderId="0" xfId="0" applyFont="1" applyFill="1"/>
    <xf numFmtId="1" fontId="57" fillId="0" borderId="0" xfId="0" applyNumberFormat="1" applyFont="1" applyFill="1"/>
    <xf numFmtId="1" fontId="57" fillId="0" borderId="0" xfId="0" applyNumberFormat="1" applyFont="1" applyFill="1" applyAlignment="1">
      <alignment horizontal="left"/>
    </xf>
    <xf numFmtId="0" fontId="57" fillId="0" borderId="0" xfId="0" applyFont="1" applyFill="1" applyAlignment="1">
      <alignment horizontal="left"/>
    </xf>
    <xf numFmtId="1" fontId="57" fillId="0" borderId="0" xfId="0" applyNumberFormat="1" applyFont="1" applyFill="1" applyAlignment="1">
      <alignment horizontal="left" vertical="top" wrapText="1"/>
    </xf>
    <xf numFmtId="0" fontId="57" fillId="0" borderId="0" xfId="0" applyFont="1" applyFill="1" applyBorder="1" applyAlignment="1">
      <alignment horizontal="center" vertical="top" wrapText="1"/>
    </xf>
    <xf numFmtId="1" fontId="57" fillId="0" borderId="2" xfId="0" applyNumberFormat="1" applyFont="1" applyFill="1" applyBorder="1" applyAlignment="1">
      <alignment horizontal="center" vertical="center" textRotation="90"/>
    </xf>
    <xf numFmtId="0" fontId="59" fillId="3" borderId="2" xfId="0" applyFont="1" applyFill="1" applyBorder="1" applyAlignment="1">
      <alignment horizontal="center" vertical="center"/>
    </xf>
    <xf numFmtId="49" fontId="57" fillId="0" borderId="2" xfId="0" applyNumberFormat="1" applyFont="1" applyFill="1" applyBorder="1" applyAlignment="1">
      <alignment horizontal="center" vertical="center"/>
    </xf>
    <xf numFmtId="49" fontId="58" fillId="3" borderId="2" xfId="0" applyNumberFormat="1" applyFont="1" applyFill="1" applyBorder="1" applyAlignment="1">
      <alignment horizontal="center" vertical="center"/>
    </xf>
    <xf numFmtId="0" fontId="58" fillId="3" borderId="2" xfId="0" applyFont="1" applyFill="1" applyBorder="1" applyAlignment="1">
      <alignment horizontal="center" vertical="center"/>
    </xf>
    <xf numFmtId="1" fontId="58" fillId="3" borderId="2" xfId="0" applyNumberFormat="1" applyFont="1" applyFill="1" applyBorder="1" applyAlignment="1">
      <alignment horizontal="center" vertical="center"/>
    </xf>
    <xf numFmtId="0" fontId="57" fillId="3" borderId="2" xfId="0" applyFont="1" applyFill="1" applyBorder="1" applyAlignment="1">
      <alignment horizontal="center" vertical="center"/>
    </xf>
    <xf numFmtId="49" fontId="59" fillId="3" borderId="2" xfId="0" applyNumberFormat="1" applyFont="1" applyFill="1" applyBorder="1" applyAlignment="1">
      <alignment horizontal="center" vertical="center"/>
    </xf>
    <xf numFmtId="164" fontId="58" fillId="3" borderId="2" xfId="0" applyNumberFormat="1" applyFont="1" applyFill="1" applyBorder="1" applyAlignment="1">
      <alignment horizontal="center" vertical="center"/>
    </xf>
    <xf numFmtId="1" fontId="57" fillId="3" borderId="2" xfId="0" applyNumberFormat="1" applyFont="1" applyFill="1" applyBorder="1" applyAlignment="1">
      <alignment horizontal="center" vertical="center"/>
    </xf>
    <xf numFmtId="1" fontId="57" fillId="3" borderId="3" xfId="0" applyNumberFormat="1" applyFont="1" applyFill="1" applyBorder="1" applyAlignment="1">
      <alignment horizontal="center" vertical="center"/>
    </xf>
    <xf numFmtId="1" fontId="57" fillId="3" borderId="5" xfId="0" applyNumberFormat="1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/>
    </xf>
    <xf numFmtId="0" fontId="58" fillId="3" borderId="2" xfId="0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/>
    </xf>
    <xf numFmtId="1" fontId="57" fillId="0" borderId="2" xfId="0" applyNumberFormat="1" applyFont="1" applyFill="1" applyBorder="1" applyAlignment="1">
      <alignment horizontal="center" vertical="center"/>
    </xf>
    <xf numFmtId="0" fontId="57" fillId="3" borderId="2" xfId="0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/>
    </xf>
    <xf numFmtId="1" fontId="58" fillId="3" borderId="2" xfId="0" applyNumberFormat="1" applyFont="1" applyFill="1" applyBorder="1" applyAlignment="1">
      <alignment horizontal="center" vertical="center"/>
    </xf>
    <xf numFmtId="0" fontId="59" fillId="3" borderId="2" xfId="0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 textRotation="90"/>
    </xf>
    <xf numFmtId="0" fontId="48" fillId="3" borderId="2" xfId="0" applyFont="1" applyFill="1" applyBorder="1" applyAlignment="1">
      <alignment horizontal="center" vertical="center"/>
    </xf>
    <xf numFmtId="0" fontId="45" fillId="3" borderId="2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57" fillId="0" borderId="9" xfId="0" applyFont="1" applyFill="1" applyBorder="1" applyAlignment="1">
      <alignment horizontal="center" vertical="center" wrapText="1"/>
    </xf>
    <xf numFmtId="0" fontId="57" fillId="0" borderId="6" xfId="0" applyFont="1" applyFill="1" applyBorder="1" applyAlignment="1">
      <alignment horizontal="left" vertical="center" wrapText="1"/>
    </xf>
    <xf numFmtId="0" fontId="57" fillId="0" borderId="0" xfId="0" applyFont="1" applyFill="1" applyAlignment="1">
      <alignment horizontal="left" vertical="top" wrapText="1"/>
    </xf>
    <xf numFmtId="0" fontId="57" fillId="0" borderId="0" xfId="0" applyFont="1" applyFill="1" applyBorder="1" applyAlignment="1">
      <alignment horizontal="left" vertical="top" wrapText="1"/>
    </xf>
    <xf numFmtId="0" fontId="57" fillId="0" borderId="0" xfId="0" applyFont="1" applyFill="1" applyAlignment="1">
      <alignment horizontal="left" vertical="top"/>
    </xf>
    <xf numFmtId="49" fontId="57" fillId="0" borderId="0" xfId="0" applyNumberFormat="1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horizontal="center" vertical="center"/>
    </xf>
    <xf numFmtId="1" fontId="57" fillId="0" borderId="0" xfId="0" applyNumberFormat="1" applyFont="1" applyFill="1" applyBorder="1" applyAlignment="1">
      <alignment horizontal="center" vertical="center"/>
    </xf>
    <xf numFmtId="49" fontId="57" fillId="0" borderId="0" xfId="0" applyNumberFormat="1" applyFont="1" applyFill="1" applyBorder="1" applyAlignment="1">
      <alignment vertical="center"/>
    </xf>
    <xf numFmtId="49" fontId="58" fillId="0" borderId="0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49" fontId="57" fillId="0" borderId="9" xfId="0" applyNumberFormat="1" applyFont="1" applyFill="1" applyBorder="1" applyAlignment="1">
      <alignment vertical="center"/>
    </xf>
    <xf numFmtId="0" fontId="45" fillId="4" borderId="0" xfId="0" applyFont="1" applyFill="1"/>
    <xf numFmtId="0" fontId="52" fillId="4" borderId="0" xfId="0" applyFont="1" applyFill="1"/>
    <xf numFmtId="0" fontId="45" fillId="4" borderId="0" xfId="0" applyFont="1" applyFill="1" applyAlignment="1">
      <alignment horizontal="center"/>
    </xf>
    <xf numFmtId="1" fontId="57" fillId="0" borderId="0" xfId="0" applyNumberFormat="1" applyFont="1" applyFill="1" applyBorder="1" applyAlignment="1">
      <alignment vertical="center"/>
    </xf>
    <xf numFmtId="1" fontId="57" fillId="0" borderId="0" xfId="0" applyNumberFormat="1" applyFont="1" applyFill="1" applyBorder="1"/>
    <xf numFmtId="0" fontId="57" fillId="0" borderId="0" xfId="0" applyFont="1" applyFill="1" applyBorder="1"/>
    <xf numFmtId="0" fontId="57" fillId="0" borderId="0" xfId="0" applyFont="1" applyFill="1" applyBorder="1" applyAlignment="1">
      <alignment vertical="center" wrapText="1"/>
    </xf>
    <xf numFmtId="1" fontId="57" fillId="0" borderId="0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horizontal="center"/>
    </xf>
    <xf numFmtId="0" fontId="62" fillId="0" borderId="0" xfId="0" applyFont="1" applyFill="1" applyBorder="1" applyAlignment="1">
      <alignment horizontal="left"/>
    </xf>
    <xf numFmtId="0" fontId="63" fillId="0" borderId="0" xfId="0" applyFont="1" applyFill="1" applyBorder="1"/>
    <xf numFmtId="0" fontId="62" fillId="0" borderId="0" xfId="0" applyFont="1" applyFill="1" applyBorder="1" applyAlignment="1"/>
    <xf numFmtId="0" fontId="64" fillId="0" borderId="0" xfId="0" applyFont="1" applyFill="1" applyBorder="1" applyAlignment="1">
      <alignment horizontal="center"/>
    </xf>
    <xf numFmtId="0" fontId="64" fillId="0" borderId="0" xfId="0" applyFont="1" applyFill="1" applyBorder="1"/>
    <xf numFmtId="0" fontId="63" fillId="0" borderId="0" xfId="0" applyFont="1" applyFill="1" applyBorder="1" applyAlignment="1">
      <alignment horizontal="center"/>
    </xf>
    <xf numFmtId="0" fontId="62" fillId="0" borderId="0" xfId="0" applyFont="1" applyFill="1" applyBorder="1" applyAlignment="1">
      <alignment horizontal="left" vertical="center"/>
    </xf>
    <xf numFmtId="0" fontId="62" fillId="0" borderId="0" xfId="0" applyFont="1" applyFill="1" applyBorder="1" applyAlignment="1">
      <alignment horizontal="center" vertical="center"/>
    </xf>
    <xf numFmtId="1" fontId="62" fillId="0" borderId="0" xfId="0" applyNumberFormat="1" applyFont="1" applyFill="1" applyBorder="1" applyAlignment="1">
      <alignment horizontal="center" vertical="center"/>
    </xf>
    <xf numFmtId="1" fontId="62" fillId="0" borderId="0" xfId="0" applyNumberFormat="1" applyFont="1" applyFill="1" applyBorder="1" applyAlignment="1">
      <alignment horizontal="left" vertical="center"/>
    </xf>
    <xf numFmtId="1" fontId="62" fillId="0" borderId="0" xfId="0" applyNumberFormat="1" applyFont="1" applyFill="1" applyBorder="1" applyAlignment="1"/>
    <xf numFmtId="1" fontId="62" fillId="0" borderId="0" xfId="0" applyNumberFormat="1" applyFont="1" applyFill="1" applyBorder="1"/>
    <xf numFmtId="0" fontId="65" fillId="0" borderId="0" xfId="0" applyFont="1" applyFill="1" applyBorder="1"/>
    <xf numFmtId="1" fontId="65" fillId="0" borderId="0" xfId="0" applyNumberFormat="1" applyFont="1" applyFill="1" applyBorder="1"/>
    <xf numFmtId="0" fontId="65" fillId="0" borderId="0" xfId="0" applyFont="1" applyFill="1" applyBorder="1" applyAlignment="1">
      <alignment horizontal="left"/>
    </xf>
    <xf numFmtId="0" fontId="66" fillId="0" borderId="0" xfId="0" applyFont="1" applyFill="1" applyBorder="1" applyAlignment="1">
      <alignment horizontal="left"/>
    </xf>
    <xf numFmtId="0" fontId="66" fillId="0" borderId="15" xfId="0" applyFont="1" applyFill="1" applyBorder="1" applyAlignment="1">
      <alignment horizontal="left"/>
    </xf>
    <xf numFmtId="0" fontId="66" fillId="0" borderId="0" xfId="0" applyFont="1" applyFill="1" applyBorder="1"/>
    <xf numFmtId="0" fontId="66" fillId="0" borderId="0" xfId="0" applyFont="1" applyFill="1"/>
    <xf numFmtId="0" fontId="66" fillId="0" borderId="0" xfId="0" applyFont="1" applyFill="1" applyAlignment="1">
      <alignment horizontal="center"/>
    </xf>
    <xf numFmtId="0" fontId="57" fillId="0" borderId="2" xfId="0" applyFont="1" applyFill="1" applyBorder="1" applyAlignment="1">
      <alignment vertical="center"/>
    </xf>
    <xf numFmtId="164" fontId="57" fillId="0" borderId="2" xfId="0" applyNumberFormat="1" applyFont="1" applyFill="1" applyBorder="1" applyAlignment="1">
      <alignment horizontal="center" vertical="center"/>
    </xf>
    <xf numFmtId="1" fontId="57" fillId="0" borderId="2" xfId="0" applyNumberFormat="1" applyFont="1" applyFill="1" applyBorder="1" applyAlignment="1">
      <alignment vertical="center"/>
    </xf>
    <xf numFmtId="0" fontId="67" fillId="0" borderId="0" xfId="0" applyFont="1" applyFill="1" applyBorder="1"/>
    <xf numFmtId="0" fontId="67" fillId="0" borderId="0" xfId="0" applyFont="1" applyFill="1" applyBorder="1" applyAlignment="1">
      <alignment horizontal="center"/>
    </xf>
    <xf numFmtId="1" fontId="58" fillId="0" borderId="2" xfId="0" applyNumberFormat="1" applyFont="1" applyFill="1" applyBorder="1" applyAlignment="1">
      <alignment horizontal="center" vertical="center"/>
    </xf>
    <xf numFmtId="1" fontId="58" fillId="0" borderId="3" xfId="0" applyNumberFormat="1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center" vertical="center"/>
    </xf>
    <xf numFmtId="1" fontId="57" fillId="0" borderId="0" xfId="0" applyNumberFormat="1" applyFont="1" applyFill="1" applyBorder="1" applyAlignment="1">
      <alignment horizontal="left" vertical="center" wrapText="1"/>
    </xf>
    <xf numFmtId="0" fontId="58" fillId="0" borderId="0" xfId="0" applyFont="1" applyFill="1" applyAlignment="1">
      <alignment vertical="top"/>
    </xf>
    <xf numFmtId="0" fontId="57" fillId="0" borderId="0" xfId="0" applyFont="1" applyFill="1" applyAlignment="1">
      <alignment horizontal="center" vertical="top" wrapText="1"/>
    </xf>
    <xf numFmtId="0" fontId="57" fillId="0" borderId="9" xfId="0" applyFont="1" applyFill="1" applyBorder="1" applyAlignment="1">
      <alignment vertical="top" wrapText="1"/>
    </xf>
    <xf numFmtId="0" fontId="57" fillId="0" borderId="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wrapText="1"/>
    </xf>
    <xf numFmtId="1" fontId="57" fillId="0" borderId="0" xfId="0" applyNumberFormat="1" applyFont="1" applyFill="1" applyAlignment="1">
      <alignment vertical="top" wrapText="1"/>
    </xf>
    <xf numFmtId="1" fontId="57" fillId="0" borderId="0" xfId="0" applyNumberFormat="1" applyFont="1" applyFill="1" applyBorder="1" applyAlignment="1">
      <alignment vertical="top"/>
    </xf>
    <xf numFmtId="0" fontId="57" fillId="0" borderId="0" xfId="0" applyFont="1" applyFill="1" applyBorder="1" applyAlignment="1">
      <alignment vertical="top"/>
    </xf>
    <xf numFmtId="0" fontId="57" fillId="0" borderId="0" xfId="0" applyFont="1" applyFill="1" applyBorder="1" applyAlignment="1">
      <alignment horizontal="center" vertical="top"/>
    </xf>
    <xf numFmtId="1" fontId="57" fillId="0" borderId="0" xfId="0" applyNumberFormat="1" applyFont="1" applyFill="1" applyBorder="1" applyAlignment="1">
      <alignment horizontal="center" vertical="top"/>
    </xf>
    <xf numFmtId="0" fontId="57" fillId="0" borderId="0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right" vertical="top" wrapText="1"/>
    </xf>
    <xf numFmtId="1" fontId="57" fillId="0" borderId="0" xfId="0" applyNumberFormat="1" applyFont="1" applyFill="1" applyAlignment="1">
      <alignment horizontal="left" vertical="top"/>
    </xf>
    <xf numFmtId="0" fontId="57" fillId="0" borderId="0" xfId="0" applyFont="1" applyFill="1" applyBorder="1" applyAlignment="1">
      <alignment horizontal="left" vertical="top"/>
    </xf>
    <xf numFmtId="0" fontId="57" fillId="0" borderId="2" xfId="0" applyFont="1" applyFill="1" applyBorder="1" applyAlignment="1">
      <alignment horizontal="center" vertical="center"/>
    </xf>
    <xf numFmtId="0" fontId="58" fillId="3" borderId="2" xfId="0" applyFont="1" applyFill="1" applyBorder="1" applyAlignment="1">
      <alignment horizontal="center" vertical="center"/>
    </xf>
    <xf numFmtId="1" fontId="57" fillId="0" borderId="2" xfId="0" applyNumberFormat="1" applyFont="1" applyFill="1" applyBorder="1" applyAlignment="1">
      <alignment horizontal="center" vertical="center"/>
    </xf>
    <xf numFmtId="1" fontId="58" fillId="3" borderId="2" xfId="0" applyNumberFormat="1" applyFont="1" applyFill="1" applyBorder="1" applyAlignment="1">
      <alignment horizontal="center" vertical="center"/>
    </xf>
    <xf numFmtId="49" fontId="57" fillId="0" borderId="2" xfId="0" applyNumberFormat="1" applyFont="1" applyFill="1" applyBorder="1" applyAlignment="1">
      <alignment horizontal="center" vertical="center"/>
    </xf>
    <xf numFmtId="49" fontId="58" fillId="3" borderId="2" xfId="0" applyNumberFormat="1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/>
    </xf>
    <xf numFmtId="49" fontId="58" fillId="3" borderId="2" xfId="0" applyNumberFormat="1" applyFont="1" applyFill="1" applyBorder="1" applyAlignment="1">
      <alignment horizontal="center" vertical="center"/>
    </xf>
    <xf numFmtId="0" fontId="57" fillId="0" borderId="5" xfId="0" applyFont="1" applyFill="1" applyBorder="1" applyAlignment="1">
      <alignment horizontal="center" vertical="center"/>
    </xf>
    <xf numFmtId="0" fontId="58" fillId="3" borderId="2" xfId="0" applyFont="1" applyFill="1" applyBorder="1" applyAlignment="1">
      <alignment horizontal="center" vertical="center"/>
    </xf>
    <xf numFmtId="1" fontId="57" fillId="0" borderId="2" xfId="0" applyNumberFormat="1" applyFont="1" applyFill="1" applyBorder="1" applyAlignment="1">
      <alignment horizontal="center" vertical="center"/>
    </xf>
    <xf numFmtId="1" fontId="58" fillId="3" borderId="2" xfId="0" applyNumberFormat="1" applyFont="1" applyFill="1" applyBorder="1" applyAlignment="1">
      <alignment horizontal="center" vertical="center"/>
    </xf>
    <xf numFmtId="0" fontId="58" fillId="3" borderId="3" xfId="0" applyFont="1" applyFill="1" applyBorder="1" applyAlignment="1">
      <alignment horizontal="center" vertical="center"/>
    </xf>
    <xf numFmtId="0" fontId="58" fillId="3" borderId="5" xfId="0" applyFont="1" applyFill="1" applyBorder="1" applyAlignment="1">
      <alignment horizontal="center" vertical="center"/>
    </xf>
    <xf numFmtId="0" fontId="57" fillId="3" borderId="2" xfId="0" applyFont="1" applyFill="1" applyBorder="1" applyAlignment="1">
      <alignment horizontal="center" vertical="center"/>
    </xf>
    <xf numFmtId="1" fontId="58" fillId="3" borderId="3" xfId="0" applyNumberFormat="1" applyFont="1" applyFill="1" applyBorder="1" applyAlignment="1">
      <alignment horizontal="center" vertical="center"/>
    </xf>
    <xf numFmtId="1" fontId="58" fillId="3" borderId="5" xfId="0" applyNumberFormat="1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 textRotation="90"/>
    </xf>
    <xf numFmtId="0" fontId="58" fillId="0" borderId="2" xfId="0" applyFont="1" applyFill="1" applyBorder="1" applyAlignment="1">
      <alignment horizontal="center" vertical="center"/>
    </xf>
    <xf numFmtId="0" fontId="57" fillId="3" borderId="3" xfId="0" applyFont="1" applyFill="1" applyBorder="1" applyAlignment="1">
      <alignment horizontal="center" vertical="center"/>
    </xf>
    <xf numFmtId="0" fontId="57" fillId="3" borderId="5" xfId="0" applyFont="1" applyFill="1" applyBorder="1" applyAlignment="1">
      <alignment horizontal="center" vertical="center"/>
    </xf>
    <xf numFmtId="49" fontId="57" fillId="0" borderId="2" xfId="0" applyNumberFormat="1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textRotation="90"/>
    </xf>
    <xf numFmtId="0" fontId="49" fillId="0" borderId="4" xfId="0" applyFont="1" applyFill="1" applyBorder="1" applyAlignment="1">
      <alignment horizontal="center" vertical="center" textRotation="90"/>
    </xf>
    <xf numFmtId="0" fontId="38" fillId="0" borderId="3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38" fillId="0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horizontal="center" vertical="center" textRotation="90"/>
    </xf>
    <xf numFmtId="0" fontId="39" fillId="0" borderId="4" xfId="0" applyFont="1" applyFill="1" applyBorder="1" applyAlignment="1">
      <alignment horizontal="center" vertical="center" textRotation="90"/>
    </xf>
    <xf numFmtId="0" fontId="57" fillId="0" borderId="12" xfId="0" applyFont="1" applyFill="1" applyBorder="1" applyAlignment="1">
      <alignment horizontal="center" vertical="center" wrapText="1"/>
    </xf>
    <xf numFmtId="0" fontId="57" fillId="0" borderId="10" xfId="0" applyFont="1" applyFill="1" applyBorder="1" applyAlignment="1">
      <alignment horizontal="center" vertical="center" wrapText="1"/>
    </xf>
    <xf numFmtId="0" fontId="57" fillId="0" borderId="13" xfId="0" applyFont="1" applyFill="1" applyBorder="1" applyAlignment="1">
      <alignment horizontal="center" vertical="center" wrapText="1"/>
    </xf>
    <xf numFmtId="0" fontId="57" fillId="0" borderId="14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57" fillId="0" borderId="15" xfId="0" applyFont="1" applyFill="1" applyBorder="1" applyAlignment="1">
      <alignment horizontal="center" vertical="center" wrapText="1"/>
    </xf>
    <xf numFmtId="0" fontId="57" fillId="0" borderId="8" xfId="0" applyFont="1" applyFill="1" applyBorder="1" applyAlignment="1">
      <alignment horizontal="center" vertical="center" wrapText="1"/>
    </xf>
    <xf numFmtId="0" fontId="57" fillId="0" borderId="9" xfId="0" applyFont="1" applyFill="1" applyBorder="1" applyAlignment="1">
      <alignment horizontal="center" vertical="center" wrapText="1"/>
    </xf>
    <xf numFmtId="0" fontId="57" fillId="0" borderId="7" xfId="0" applyFont="1" applyFill="1" applyBorder="1" applyAlignment="1">
      <alignment horizontal="center" vertical="center" wrapText="1"/>
    </xf>
    <xf numFmtId="0" fontId="57" fillId="0" borderId="3" xfId="0" applyFont="1" applyFill="1" applyBorder="1" applyAlignment="1">
      <alignment horizontal="left" vertical="center" wrapText="1"/>
    </xf>
    <xf numFmtId="0" fontId="57" fillId="0" borderId="6" xfId="0" applyFont="1" applyFill="1" applyBorder="1" applyAlignment="1">
      <alignment horizontal="left" vertical="center" wrapText="1"/>
    </xf>
    <xf numFmtId="0" fontId="57" fillId="0" borderId="5" xfId="0" applyFont="1" applyFill="1" applyBorder="1" applyAlignment="1">
      <alignment horizontal="left" vertical="center" wrapText="1"/>
    </xf>
    <xf numFmtId="0" fontId="57" fillId="0" borderId="3" xfId="0" applyFont="1" applyFill="1" applyBorder="1" applyAlignment="1">
      <alignment horizontal="center" vertical="center"/>
    </xf>
    <xf numFmtId="0" fontId="57" fillId="0" borderId="5" xfId="0" applyFont="1" applyFill="1" applyBorder="1" applyAlignment="1">
      <alignment horizontal="center" vertical="center"/>
    </xf>
    <xf numFmtId="1" fontId="57" fillId="0" borderId="3" xfId="0" applyNumberFormat="1" applyFont="1" applyFill="1" applyBorder="1" applyAlignment="1">
      <alignment horizontal="center" vertical="center"/>
    </xf>
    <xf numFmtId="1" fontId="57" fillId="0" borderId="5" xfId="0" applyNumberFormat="1" applyFont="1" applyFill="1" applyBorder="1" applyAlignment="1">
      <alignment horizontal="center" vertical="center"/>
    </xf>
    <xf numFmtId="0" fontId="57" fillId="2" borderId="3" xfId="0" applyFont="1" applyFill="1" applyBorder="1" applyAlignment="1">
      <alignment horizontal="center" vertical="center" wrapText="1"/>
    </xf>
    <xf numFmtId="0" fontId="57" fillId="2" borderId="6" xfId="0" applyFont="1" applyFill="1" applyBorder="1" applyAlignment="1">
      <alignment horizontal="center" vertical="center" wrapText="1"/>
    </xf>
    <xf numFmtId="0" fontId="57" fillId="2" borderId="5" xfId="0" applyFont="1" applyFill="1" applyBorder="1" applyAlignment="1">
      <alignment horizontal="center" vertical="center" wrapText="1"/>
    </xf>
    <xf numFmtId="0" fontId="57" fillId="0" borderId="2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 textRotation="90"/>
    </xf>
    <xf numFmtId="0" fontId="58" fillId="0" borderId="3" xfId="0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/>
    </xf>
    <xf numFmtId="0" fontId="58" fillId="0" borderId="5" xfId="0" applyFont="1" applyFill="1" applyBorder="1" applyAlignment="1">
      <alignment horizontal="center" vertical="center"/>
    </xf>
    <xf numFmtId="1" fontId="58" fillId="0" borderId="2" xfId="0" applyNumberFormat="1" applyFont="1" applyFill="1" applyBorder="1" applyAlignment="1">
      <alignment horizontal="center" vertical="center" textRotation="90" wrapText="1"/>
    </xf>
    <xf numFmtId="0" fontId="58" fillId="0" borderId="2" xfId="0" applyFont="1" applyFill="1" applyBorder="1" applyAlignment="1">
      <alignment horizontal="center" vertical="center" textRotation="90"/>
    </xf>
    <xf numFmtId="0" fontId="57" fillId="0" borderId="2" xfId="0" applyFont="1" applyFill="1" applyBorder="1" applyAlignment="1">
      <alignment horizontal="center" vertical="center"/>
    </xf>
    <xf numFmtId="0" fontId="58" fillId="3" borderId="2" xfId="0" applyFont="1" applyFill="1" applyBorder="1" applyAlignment="1">
      <alignment horizontal="center" vertical="center"/>
    </xf>
    <xf numFmtId="0" fontId="57" fillId="0" borderId="10" xfId="0" applyFont="1" applyFill="1" applyBorder="1" applyAlignment="1">
      <alignment horizontal="left" vertical="top"/>
    </xf>
    <xf numFmtId="0" fontId="57" fillId="0" borderId="0" xfId="0" applyFont="1" applyFill="1" applyBorder="1" applyAlignment="1">
      <alignment horizontal="left" vertical="top"/>
    </xf>
    <xf numFmtId="0" fontId="57" fillId="0" borderId="0" xfId="0" applyFont="1" applyFill="1" applyAlignment="1">
      <alignment horizontal="left" vertical="top" wrapText="1"/>
    </xf>
    <xf numFmtId="0" fontId="57" fillId="0" borderId="0" xfId="0" applyFont="1" applyFill="1" applyBorder="1" applyAlignment="1">
      <alignment wrapText="1"/>
    </xf>
    <xf numFmtId="0" fontId="57" fillId="0" borderId="9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wrapText="1"/>
    </xf>
    <xf numFmtId="0" fontId="57" fillId="0" borderId="0" xfId="0" applyFont="1" applyFill="1" applyBorder="1" applyAlignment="1">
      <alignment vertical="top"/>
    </xf>
    <xf numFmtId="0" fontId="57" fillId="0" borderId="0" xfId="0" applyFont="1" applyFill="1" applyBorder="1" applyAlignment="1">
      <alignment horizontal="left" vertical="top" wrapText="1"/>
    </xf>
    <xf numFmtId="0" fontId="57" fillId="0" borderId="0" xfId="0" applyFont="1" applyFill="1" applyAlignment="1">
      <alignment horizontal="left" vertical="top"/>
    </xf>
    <xf numFmtId="0" fontId="57" fillId="0" borderId="9" xfId="0" applyFont="1" applyFill="1" applyBorder="1" applyAlignment="1">
      <alignment horizontal="center" vertical="top" wrapText="1"/>
    </xf>
    <xf numFmtId="49" fontId="57" fillId="0" borderId="2" xfId="0" applyNumberFormat="1" applyFont="1" applyFill="1" applyBorder="1" applyAlignment="1">
      <alignment horizontal="center" vertical="center" wrapText="1"/>
    </xf>
    <xf numFmtId="0" fontId="57" fillId="0" borderId="2" xfId="0" applyFont="1" applyFill="1" applyBorder="1" applyAlignment="1">
      <alignment horizontal="left" vertical="center" wrapText="1"/>
    </xf>
    <xf numFmtId="1" fontId="57" fillId="0" borderId="2" xfId="0" applyNumberFormat="1" applyFont="1" applyFill="1" applyBorder="1" applyAlignment="1">
      <alignment horizontal="center"/>
    </xf>
    <xf numFmtId="0" fontId="58" fillId="3" borderId="3" xfId="0" applyFont="1" applyFill="1" applyBorder="1" applyAlignment="1">
      <alignment horizontal="center" vertical="center"/>
    </xf>
    <xf numFmtId="0" fontId="58" fillId="3" borderId="5" xfId="0" applyFont="1" applyFill="1" applyBorder="1" applyAlignment="1">
      <alignment horizontal="center" vertical="center"/>
    </xf>
    <xf numFmtId="1" fontId="57" fillId="0" borderId="2" xfId="0" applyNumberFormat="1" applyFont="1" applyFill="1" applyBorder="1" applyAlignment="1">
      <alignment horizontal="center" vertical="center"/>
    </xf>
    <xf numFmtId="0" fontId="58" fillId="3" borderId="2" xfId="0" applyFont="1" applyFill="1" applyBorder="1" applyAlignment="1">
      <alignment horizontal="center" vertical="center" wrapText="1"/>
    </xf>
    <xf numFmtId="0" fontId="58" fillId="3" borderId="3" xfId="0" applyFont="1" applyFill="1" applyBorder="1" applyAlignment="1">
      <alignment horizontal="center" vertical="center" wrapText="1"/>
    </xf>
    <xf numFmtId="0" fontId="58" fillId="3" borderId="6" xfId="0" applyFont="1" applyFill="1" applyBorder="1" applyAlignment="1">
      <alignment horizontal="center" vertical="center" wrapText="1"/>
    </xf>
    <xf numFmtId="0" fontId="58" fillId="3" borderId="5" xfId="0" applyFont="1" applyFill="1" applyBorder="1" applyAlignment="1">
      <alignment horizontal="center" vertical="center" wrapText="1"/>
    </xf>
    <xf numFmtId="0" fontId="59" fillId="3" borderId="2" xfId="0" applyFont="1" applyFill="1" applyBorder="1" applyAlignment="1">
      <alignment horizontal="center" vertical="center"/>
    </xf>
    <xf numFmtId="0" fontId="57" fillId="3" borderId="2" xfId="0" applyFont="1" applyFill="1" applyBorder="1" applyAlignment="1">
      <alignment horizontal="center" vertical="center"/>
    </xf>
    <xf numFmtId="49" fontId="58" fillId="3" borderId="2" xfId="0" applyNumberFormat="1" applyFont="1" applyFill="1" applyBorder="1" applyAlignment="1">
      <alignment horizontal="center" vertical="center"/>
    </xf>
    <xf numFmtId="1" fontId="58" fillId="2" borderId="2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left" vertical="center"/>
    </xf>
    <xf numFmtId="0" fontId="57" fillId="0" borderId="2" xfId="0" applyFont="1" applyFill="1" applyBorder="1" applyAlignment="1">
      <alignment vertical="justify" wrapText="1"/>
    </xf>
    <xf numFmtId="0" fontId="57" fillId="3" borderId="2" xfId="0" applyFont="1" applyFill="1" applyBorder="1" applyAlignment="1">
      <alignment horizontal="center" vertical="center" wrapText="1"/>
    </xf>
    <xf numFmtId="1" fontId="57" fillId="3" borderId="2" xfId="0" applyNumberFormat="1" applyFont="1" applyFill="1" applyBorder="1" applyAlignment="1">
      <alignment horizontal="center"/>
    </xf>
    <xf numFmtId="0" fontId="58" fillId="0" borderId="3" xfId="0" applyFont="1" applyFill="1" applyBorder="1" applyAlignment="1">
      <alignment horizontal="center" vertical="center" wrapText="1"/>
    </xf>
    <xf numFmtId="0" fontId="58" fillId="0" borderId="6" xfId="0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horizontal="center" vertical="center" wrapText="1"/>
    </xf>
    <xf numFmtId="0" fontId="57" fillId="0" borderId="2" xfId="0" applyFont="1" applyFill="1" applyBorder="1" applyAlignment="1">
      <alignment horizontal="center" vertical="top"/>
    </xf>
    <xf numFmtId="0" fontId="57" fillId="0" borderId="2" xfId="0" applyFont="1" applyFill="1" applyBorder="1" applyAlignment="1">
      <alignment horizontal="left" vertical="top" wrapText="1"/>
    </xf>
    <xf numFmtId="49" fontId="57" fillId="0" borderId="2" xfId="0" applyNumberFormat="1" applyFont="1" applyFill="1" applyBorder="1" applyAlignment="1">
      <alignment horizontal="center" vertical="top" wrapText="1"/>
    </xf>
    <xf numFmtId="0" fontId="57" fillId="0" borderId="2" xfId="0" applyFont="1" applyFill="1" applyBorder="1" applyAlignment="1">
      <alignment horizontal="center" vertical="top" wrapText="1"/>
    </xf>
    <xf numFmtId="0" fontId="57" fillId="0" borderId="6" xfId="0" applyFont="1" applyFill="1" applyBorder="1" applyAlignment="1">
      <alignment horizontal="center" vertical="center"/>
    </xf>
    <xf numFmtId="0" fontId="57" fillId="0" borderId="2" xfId="0" applyFont="1" applyFill="1" applyBorder="1"/>
    <xf numFmtId="0" fontId="58" fillId="0" borderId="6" xfId="1" applyFont="1" applyFill="1" applyBorder="1" applyAlignment="1">
      <alignment horizontal="center"/>
    </xf>
    <xf numFmtId="0" fontId="57" fillId="0" borderId="0" xfId="0" applyFont="1" applyFill="1" applyBorder="1" applyAlignment="1">
      <alignment horizontal="left" vertical="center" wrapText="1"/>
    </xf>
    <xf numFmtId="0" fontId="57" fillId="0" borderId="3" xfId="0" applyFont="1" applyFill="1" applyBorder="1" applyAlignment="1">
      <alignment horizontal="center" vertical="center" wrapText="1"/>
    </xf>
    <xf numFmtId="0" fontId="57" fillId="0" borderId="6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1" fontId="58" fillId="3" borderId="2" xfId="0" applyNumberFormat="1" applyFont="1" applyFill="1" applyBorder="1" applyAlignment="1">
      <alignment horizontal="center" vertical="center"/>
    </xf>
    <xf numFmtId="0" fontId="57" fillId="3" borderId="2" xfId="0" applyFont="1" applyFill="1" applyBorder="1" applyAlignment="1">
      <alignment vertical="justify" wrapText="1"/>
    </xf>
    <xf numFmtId="1" fontId="57" fillId="2" borderId="2" xfId="0" applyNumberFormat="1" applyFont="1" applyFill="1" applyBorder="1" applyAlignment="1">
      <alignment horizontal="center" vertical="center"/>
    </xf>
    <xf numFmtId="0" fontId="45" fillId="2" borderId="2" xfId="0" applyFont="1" applyFill="1" applyBorder="1" applyAlignment="1">
      <alignment horizontal="center" vertical="center"/>
    </xf>
    <xf numFmtId="49" fontId="57" fillId="0" borderId="2" xfId="0" applyNumberFormat="1" applyFont="1" applyFill="1" applyBorder="1" applyAlignment="1">
      <alignment horizontal="center" vertical="center"/>
    </xf>
    <xf numFmtId="0" fontId="57" fillId="0" borderId="3" xfId="0" applyFont="1" applyFill="1" applyBorder="1"/>
    <xf numFmtId="0" fontId="24" fillId="0" borderId="0" xfId="0" applyFont="1" applyFill="1" applyBorder="1" applyAlignment="1">
      <alignment horizontal="center" vertical="center" textRotation="90"/>
    </xf>
    <xf numFmtId="1" fontId="57" fillId="0" borderId="3" xfId="0" applyNumberFormat="1" applyFont="1" applyFill="1" applyBorder="1" applyAlignment="1">
      <alignment horizontal="center"/>
    </xf>
    <xf numFmtId="1" fontId="57" fillId="0" borderId="5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0" fontId="57" fillId="3" borderId="3" xfId="0" applyFont="1" applyFill="1" applyBorder="1" applyAlignment="1">
      <alignment horizontal="center" vertical="center" wrapText="1"/>
    </xf>
    <xf numFmtId="0" fontId="57" fillId="3" borderId="6" xfId="0" applyFont="1" applyFill="1" applyBorder="1" applyAlignment="1">
      <alignment horizontal="center" vertical="center" wrapText="1"/>
    </xf>
    <xf numFmtId="0" fontId="57" fillId="3" borderId="5" xfId="0" applyFont="1" applyFill="1" applyBorder="1" applyAlignment="1">
      <alignment horizontal="center" vertical="center" wrapText="1"/>
    </xf>
    <xf numFmtId="0" fontId="57" fillId="3" borderId="3" xfId="0" applyFont="1" applyFill="1" applyBorder="1" applyAlignment="1">
      <alignment horizontal="center" vertical="center"/>
    </xf>
    <xf numFmtId="0" fontId="57" fillId="3" borderId="5" xfId="0" applyFont="1" applyFill="1" applyBorder="1" applyAlignment="1">
      <alignment horizontal="center" vertical="center"/>
    </xf>
    <xf numFmtId="1" fontId="24" fillId="0" borderId="0" xfId="0" applyNumberFormat="1" applyFont="1" applyFill="1" applyBorder="1" applyAlignment="1">
      <alignment horizontal="center" vertical="center" textRotation="90"/>
    </xf>
    <xf numFmtId="0" fontId="24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1" fontId="58" fillId="3" borderId="3" xfId="0" applyNumberFormat="1" applyFont="1" applyFill="1" applyBorder="1" applyAlignment="1">
      <alignment horizontal="center" vertical="center"/>
    </xf>
    <xf numFmtId="1" fontId="58" fillId="3" borderId="5" xfId="0" applyNumberFormat="1" applyFont="1" applyFill="1" applyBorder="1" applyAlignment="1">
      <alignment horizontal="center" vertical="center"/>
    </xf>
    <xf numFmtId="16" fontId="57" fillId="0" borderId="2" xfId="0" applyNumberFormat="1" applyFont="1" applyFill="1" applyBorder="1" applyAlignment="1">
      <alignment horizontal="center" vertical="center" wrapText="1"/>
    </xf>
    <xf numFmtId="0" fontId="57" fillId="2" borderId="2" xfId="0" applyFont="1" applyFill="1" applyBorder="1" applyAlignment="1">
      <alignment horizontal="center" vertical="center"/>
    </xf>
    <xf numFmtId="1" fontId="59" fillId="3" borderId="2" xfId="0" applyNumberFormat="1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46" fillId="3" borderId="3" xfId="0" applyFont="1" applyFill="1" applyBorder="1" applyAlignment="1">
      <alignment horizontal="center" vertical="center"/>
    </xf>
    <xf numFmtId="0" fontId="46" fillId="3" borderId="5" xfId="0" applyFont="1" applyFill="1" applyBorder="1" applyAlignment="1">
      <alignment horizontal="center" vertical="center"/>
    </xf>
    <xf numFmtId="0" fontId="59" fillId="3" borderId="2" xfId="0" applyFont="1" applyFill="1" applyBorder="1" applyAlignment="1">
      <alignment horizontal="center" vertical="center" wrapText="1"/>
    </xf>
    <xf numFmtId="0" fontId="48" fillId="3" borderId="3" xfId="0" applyFont="1" applyFill="1" applyBorder="1" applyAlignment="1">
      <alignment horizontal="center" vertical="center"/>
    </xf>
    <xf numFmtId="0" fontId="48" fillId="3" borderId="5" xfId="0" applyFont="1" applyFill="1" applyBorder="1" applyAlignment="1">
      <alignment horizontal="center" vertical="center"/>
    </xf>
    <xf numFmtId="0" fontId="47" fillId="3" borderId="2" xfId="0" applyFont="1" applyFill="1" applyBorder="1" applyAlignment="1">
      <alignment horizontal="center" vertical="center"/>
    </xf>
    <xf numFmtId="0" fontId="45" fillId="3" borderId="2" xfId="0" applyFont="1" applyFill="1" applyBorder="1" applyAlignment="1">
      <alignment horizontal="center" vertical="center" wrapText="1"/>
    </xf>
    <xf numFmtId="1" fontId="46" fillId="3" borderId="3" xfId="0" applyNumberFormat="1" applyFont="1" applyFill="1" applyBorder="1" applyAlignment="1">
      <alignment horizontal="center" vertical="center"/>
    </xf>
    <xf numFmtId="1" fontId="46" fillId="3" borderId="5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49" fontId="45" fillId="2" borderId="11" xfId="0" applyNumberFormat="1" applyFont="1" applyFill="1" applyBorder="1" applyAlignment="1">
      <alignment horizontal="center" vertical="center"/>
    </xf>
    <xf numFmtId="0" fontId="45" fillId="2" borderId="0" xfId="0" applyFont="1" applyFill="1" applyBorder="1" applyAlignment="1">
      <alignment horizontal="left" vertical="center" wrapText="1"/>
    </xf>
    <xf numFmtId="0" fontId="45" fillId="2" borderId="0" xfId="0" applyFont="1" applyFill="1" applyBorder="1" applyAlignment="1">
      <alignment horizontal="center" vertical="center"/>
    </xf>
    <xf numFmtId="0" fontId="45" fillId="2" borderId="0" xfId="0" applyFont="1" applyFill="1" applyBorder="1" applyAlignment="1">
      <alignment vertical="center"/>
    </xf>
    <xf numFmtId="0" fontId="45" fillId="2" borderId="0" xfId="0" applyFont="1" applyFill="1" applyBorder="1" applyAlignment="1">
      <alignment horizontal="center" vertical="center"/>
    </xf>
    <xf numFmtId="49" fontId="57" fillId="0" borderId="3" xfId="0" applyNumberFormat="1" applyFont="1" applyFill="1" applyBorder="1" applyAlignment="1">
      <alignment horizontal="center" vertical="center" wrapText="1"/>
    </xf>
    <xf numFmtId="49" fontId="57" fillId="0" borderId="6" xfId="0" applyNumberFormat="1" applyFont="1" applyFill="1" applyBorder="1" applyAlignment="1">
      <alignment horizontal="center" vertical="center" wrapText="1"/>
    </xf>
    <xf numFmtId="49" fontId="57" fillId="0" borderId="5" xfId="0" applyNumberFormat="1" applyFont="1" applyFill="1" applyBorder="1" applyAlignment="1">
      <alignment horizontal="center" vertical="center" wrapText="1"/>
    </xf>
    <xf numFmtId="0" fontId="67" fillId="0" borderId="0" xfId="0" applyFont="1" applyFill="1"/>
    <xf numFmtId="0" fontId="67" fillId="0" borderId="0" xfId="0" applyFont="1" applyFill="1" applyBorder="1" applyAlignment="1">
      <alignment vertical="center" wrapText="1"/>
    </xf>
    <xf numFmtId="1" fontId="67" fillId="0" borderId="0" xfId="0" applyNumberFormat="1" applyFont="1" applyFill="1" applyBorder="1" applyAlignment="1">
      <alignment vertical="center" wrapText="1"/>
    </xf>
    <xf numFmtId="1" fontId="67" fillId="0" borderId="0" xfId="0" applyNumberFormat="1" applyFont="1" applyFill="1"/>
    <xf numFmtId="1" fontId="67" fillId="0" borderId="0" xfId="0" applyNumberFormat="1" applyFont="1" applyFill="1" applyBorder="1"/>
    <xf numFmtId="0" fontId="68" fillId="2" borderId="0" xfId="0" applyFont="1" applyFill="1" applyBorder="1" applyAlignment="1">
      <alignment horizontal="center" vertical="center"/>
    </xf>
    <xf numFmtId="0" fontId="69" fillId="0" borderId="0" xfId="0" applyFont="1" applyFill="1"/>
    <xf numFmtId="1" fontId="68" fillId="2" borderId="0" xfId="0" applyNumberFormat="1" applyFont="1" applyFill="1" applyBorder="1" applyAlignment="1">
      <alignment horizontal="center" vertical="center"/>
    </xf>
    <xf numFmtId="0" fontId="68" fillId="2" borderId="0" xfId="0" applyFont="1" applyFill="1" applyBorder="1" applyAlignment="1">
      <alignment horizontal="center" vertical="center"/>
    </xf>
    <xf numFmtId="1" fontId="70" fillId="2" borderId="0" xfId="0" applyNumberFormat="1" applyFont="1" applyFill="1" applyBorder="1" applyAlignment="1">
      <alignment horizontal="center" vertical="center"/>
    </xf>
    <xf numFmtId="1" fontId="71" fillId="2" borderId="0" xfId="0" applyNumberFormat="1" applyFont="1" applyFill="1" applyBorder="1" applyAlignment="1">
      <alignment horizontal="center" vertical="center"/>
    </xf>
    <xf numFmtId="2" fontId="71" fillId="2" borderId="0" xfId="0" applyNumberFormat="1" applyFont="1" applyFill="1" applyBorder="1" applyAlignment="1">
      <alignment horizontal="center" vertical="center" wrapText="1"/>
    </xf>
    <xf numFmtId="2" fontId="71" fillId="2" borderId="0" xfId="0" applyNumberFormat="1" applyFont="1" applyFill="1" applyBorder="1" applyAlignment="1">
      <alignment horizontal="center" vertical="center" wrapText="1"/>
    </xf>
    <xf numFmtId="2" fontId="71" fillId="2" borderId="15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5"/>
  <sheetViews>
    <sheetView topLeftCell="A10" zoomScale="32" zoomScaleNormal="32" zoomScaleSheetLayoutView="31" workbookViewId="0">
      <selection activeCell="M19" sqref="M19"/>
    </sheetView>
  </sheetViews>
  <sheetFormatPr defaultColWidth="4.7109375" defaultRowHeight="25.5" x14ac:dyDescent="0.35"/>
  <cols>
    <col min="1" max="1" width="18.85546875" style="1" customWidth="1"/>
    <col min="2" max="3" width="0.140625" style="1" customWidth="1"/>
    <col min="4" max="23" width="10.7109375" style="1" customWidth="1"/>
    <col min="24" max="31" width="10.7109375" style="1" hidden="1" customWidth="1"/>
    <col min="32" max="32" width="10.7109375" style="22" hidden="1" customWidth="1"/>
    <col min="33" max="39" width="10.7109375" style="1" hidden="1" customWidth="1"/>
    <col min="40" max="41" width="10.7109375" style="3" customWidth="1"/>
    <col min="42" max="75" width="10.7109375" style="1" customWidth="1"/>
    <col min="76" max="76" width="12.28515625" style="1" customWidth="1"/>
    <col min="77" max="79" width="10.7109375" style="1" customWidth="1"/>
    <col min="80" max="81" width="10.7109375" style="4" customWidth="1"/>
    <col min="82" max="82" width="17.28515625" style="4" customWidth="1"/>
    <col min="83" max="83" width="5.28515625" style="5" bestFit="1" customWidth="1"/>
    <col min="84" max="84" width="7.42578125" style="1" customWidth="1"/>
    <col min="85" max="85" width="27" style="1" customWidth="1"/>
    <col min="86" max="86" width="25.42578125" style="6" customWidth="1"/>
    <col min="87" max="87" width="19" style="1" customWidth="1"/>
    <col min="88" max="88" width="15.5703125" style="1" customWidth="1"/>
    <col min="89" max="89" width="35.28515625" style="6" customWidth="1"/>
    <col min="90" max="90" width="17.42578125" style="21" customWidth="1"/>
    <col min="91" max="91" width="26.140625" style="21" customWidth="1"/>
    <col min="92" max="92" width="17.140625" style="29" customWidth="1"/>
    <col min="93" max="93" width="16.5703125" style="29" customWidth="1"/>
    <col min="94" max="94" width="22.42578125" style="21" customWidth="1"/>
    <col min="95" max="95" width="17.140625" style="29" customWidth="1"/>
    <col min="96" max="96" width="16.5703125" style="29" customWidth="1"/>
    <col min="97" max="97" width="21.7109375" style="21" customWidth="1"/>
    <col min="98" max="98" width="17.140625" style="29" customWidth="1"/>
    <col min="99" max="99" width="16.5703125" style="29" customWidth="1"/>
    <col min="100" max="100" width="17" style="21" customWidth="1"/>
    <col min="101" max="101" width="17.140625" style="29" customWidth="1"/>
    <col min="102" max="102" width="16.5703125" style="29" customWidth="1"/>
    <col min="103" max="103" width="16.28515625" style="21" customWidth="1"/>
    <col min="104" max="104" width="17.140625" style="29" customWidth="1"/>
    <col min="105" max="105" width="16.5703125" style="29" customWidth="1"/>
    <col min="106" max="106" width="19.42578125" style="21" customWidth="1"/>
    <col min="107" max="107" width="17.140625" style="29" customWidth="1"/>
    <col min="108" max="108" width="16.5703125" style="29" customWidth="1"/>
    <col min="109" max="109" width="17.140625" style="21" customWidth="1"/>
    <col min="110" max="110" width="17.140625" style="29" customWidth="1"/>
    <col min="111" max="111" width="16.5703125" style="29" customWidth="1"/>
    <col min="112" max="112" width="18.28515625" style="21" customWidth="1"/>
    <col min="113" max="113" width="17.140625" style="29" customWidth="1"/>
    <col min="114" max="114" width="16.5703125" style="29" customWidth="1"/>
    <col min="115" max="16384" width="4.7109375" style="1"/>
  </cols>
  <sheetData>
    <row r="1" spans="1:114" ht="144" customHeight="1" x14ac:dyDescent="0.35"/>
    <row r="2" spans="1:114" s="121" customFormat="1" ht="38.25" customHeight="1" x14ac:dyDescent="0.6">
      <c r="A2" s="121" t="s">
        <v>90</v>
      </c>
      <c r="M2" s="126"/>
      <c r="N2" s="126"/>
      <c r="O2" s="412" t="s">
        <v>202</v>
      </c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  <c r="AG2" s="412"/>
      <c r="AH2" s="412"/>
      <c r="AI2" s="412"/>
      <c r="AJ2" s="412"/>
      <c r="AK2" s="412"/>
      <c r="AL2" s="412"/>
      <c r="AM2" s="412"/>
      <c r="AN2" s="412"/>
      <c r="AO2" s="412"/>
      <c r="AP2" s="412"/>
      <c r="AQ2" s="412"/>
      <c r="AR2" s="412"/>
      <c r="AS2" s="412"/>
      <c r="AT2" s="412"/>
      <c r="AU2" s="412"/>
      <c r="AV2" s="412"/>
      <c r="AW2" s="412"/>
      <c r="AX2" s="412"/>
      <c r="AY2" s="412"/>
      <c r="AZ2" s="412"/>
      <c r="BA2" s="412"/>
      <c r="BB2" s="412"/>
      <c r="BC2" s="412"/>
      <c r="BD2" s="412"/>
      <c r="BE2" s="412"/>
      <c r="BF2" s="412"/>
      <c r="BG2" s="412"/>
      <c r="BH2" s="412"/>
      <c r="BI2" s="412"/>
      <c r="BJ2" s="412"/>
      <c r="BK2" s="412"/>
      <c r="BL2" s="412"/>
      <c r="BM2" s="412"/>
      <c r="BN2" s="412"/>
      <c r="BO2" s="412"/>
      <c r="BP2" s="412"/>
      <c r="BQ2" s="412"/>
      <c r="BR2" s="412"/>
      <c r="BS2" s="412"/>
      <c r="BT2" s="412"/>
      <c r="BU2" s="122"/>
      <c r="BV2" s="128"/>
      <c r="BW2" s="128"/>
      <c r="BX2" s="128"/>
      <c r="BY2" s="128"/>
      <c r="BZ2" s="128"/>
      <c r="CA2" s="128"/>
      <c r="CB2" s="129"/>
      <c r="CC2" s="129"/>
      <c r="CD2" s="129"/>
      <c r="CE2" s="127"/>
      <c r="CF2" s="127"/>
      <c r="CG2" s="127"/>
      <c r="CH2" s="127"/>
      <c r="CI2" s="127"/>
      <c r="CJ2" s="127"/>
      <c r="CK2" s="127"/>
      <c r="CL2" s="124"/>
      <c r="CM2" s="124"/>
      <c r="CN2" s="125"/>
      <c r="CO2" s="125"/>
      <c r="CP2" s="124"/>
      <c r="CQ2" s="125"/>
      <c r="CR2" s="125"/>
      <c r="CS2" s="124"/>
      <c r="CT2" s="125"/>
      <c r="CU2" s="125"/>
      <c r="CV2" s="124"/>
      <c r="CW2" s="125"/>
      <c r="CX2" s="125"/>
      <c r="CY2" s="124"/>
      <c r="CZ2" s="125"/>
      <c r="DA2" s="125"/>
      <c r="DB2" s="124"/>
      <c r="DC2" s="125"/>
      <c r="DD2" s="125"/>
      <c r="DE2" s="124"/>
      <c r="DF2" s="125"/>
      <c r="DG2" s="125"/>
      <c r="DH2" s="124"/>
      <c r="DI2" s="125"/>
      <c r="DJ2" s="125"/>
    </row>
    <row r="3" spans="1:114" s="121" customFormat="1" ht="38.25" customHeight="1" x14ac:dyDescent="0.6">
      <c r="A3" s="121" t="s">
        <v>284</v>
      </c>
      <c r="N3" s="126"/>
      <c r="O3" s="412"/>
      <c r="P3" s="412"/>
      <c r="Q3" s="412"/>
      <c r="R3" s="412"/>
      <c r="S3" s="412"/>
      <c r="T3" s="412"/>
      <c r="U3" s="412"/>
      <c r="V3" s="412"/>
      <c r="W3" s="412"/>
      <c r="X3" s="412"/>
      <c r="Y3" s="412"/>
      <c r="Z3" s="412"/>
      <c r="AA3" s="412"/>
      <c r="AB3" s="412"/>
      <c r="AC3" s="412"/>
      <c r="AD3" s="412"/>
      <c r="AE3" s="412"/>
      <c r="AF3" s="412"/>
      <c r="AG3" s="412"/>
      <c r="AH3" s="412"/>
      <c r="AI3" s="412"/>
      <c r="AJ3" s="412"/>
      <c r="AK3" s="412"/>
      <c r="AL3" s="412"/>
      <c r="AM3" s="412"/>
      <c r="AN3" s="412"/>
      <c r="AO3" s="412"/>
      <c r="AP3" s="412"/>
      <c r="AQ3" s="412"/>
      <c r="AR3" s="412"/>
      <c r="AS3" s="412"/>
      <c r="AT3" s="412"/>
      <c r="AU3" s="412"/>
      <c r="AV3" s="412"/>
      <c r="AW3" s="412"/>
      <c r="AX3" s="412"/>
      <c r="AY3" s="412"/>
      <c r="AZ3" s="412"/>
      <c r="BA3" s="412"/>
      <c r="BB3" s="412"/>
      <c r="BC3" s="412"/>
      <c r="BD3" s="412"/>
      <c r="BE3" s="412"/>
      <c r="BF3" s="412"/>
      <c r="BG3" s="412"/>
      <c r="BH3" s="412"/>
      <c r="BI3" s="412"/>
      <c r="BJ3" s="412"/>
      <c r="BK3" s="412"/>
      <c r="BL3" s="412"/>
      <c r="BM3" s="412"/>
      <c r="BN3" s="412"/>
      <c r="BO3" s="412"/>
      <c r="BP3" s="412"/>
      <c r="BQ3" s="412"/>
      <c r="BR3" s="412"/>
      <c r="BS3" s="412"/>
      <c r="BT3" s="412"/>
      <c r="BU3" s="121" t="s">
        <v>330</v>
      </c>
      <c r="BV3" s="128"/>
      <c r="BW3" s="128"/>
      <c r="BX3" s="130"/>
      <c r="BY3" s="130"/>
      <c r="BZ3" s="130"/>
      <c r="CA3" s="130"/>
      <c r="CB3" s="130"/>
      <c r="CC3" s="130"/>
      <c r="CD3" s="130"/>
      <c r="CE3" s="127"/>
      <c r="CF3" s="127"/>
      <c r="CG3" s="127"/>
      <c r="CH3" s="127"/>
      <c r="CI3" s="127"/>
      <c r="CJ3" s="127"/>
      <c r="CK3" s="127"/>
      <c r="CL3" s="124"/>
      <c r="CM3" s="124"/>
      <c r="CN3" s="125"/>
      <c r="CO3" s="125"/>
      <c r="CP3" s="124"/>
      <c r="CQ3" s="125"/>
      <c r="CR3" s="125"/>
      <c r="CS3" s="124"/>
      <c r="CT3" s="125"/>
      <c r="CU3" s="125"/>
      <c r="CV3" s="124"/>
      <c r="CW3" s="125"/>
      <c r="CX3" s="125"/>
      <c r="CY3" s="124"/>
      <c r="CZ3" s="125"/>
      <c r="DA3" s="125"/>
      <c r="DB3" s="124"/>
      <c r="DC3" s="125"/>
      <c r="DD3" s="125"/>
      <c r="DE3" s="124"/>
      <c r="DF3" s="125"/>
      <c r="DG3" s="125"/>
      <c r="DH3" s="124"/>
      <c r="DI3" s="125"/>
      <c r="DJ3" s="125"/>
    </row>
    <row r="4" spans="1:114" s="121" customFormat="1" ht="38.25" customHeight="1" x14ac:dyDescent="0.6">
      <c r="A4" s="121" t="s">
        <v>91</v>
      </c>
      <c r="M4" s="123"/>
      <c r="N4" s="123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2"/>
      <c r="AF4" s="412"/>
      <c r="AG4" s="412"/>
      <c r="AH4" s="412"/>
      <c r="AI4" s="412"/>
      <c r="AJ4" s="412"/>
      <c r="AK4" s="412"/>
      <c r="AL4" s="412"/>
      <c r="AM4" s="412"/>
      <c r="AN4" s="412"/>
      <c r="AO4" s="412"/>
      <c r="AP4" s="412"/>
      <c r="AQ4" s="412"/>
      <c r="AR4" s="412"/>
      <c r="AS4" s="412"/>
      <c r="AT4" s="412"/>
      <c r="AU4" s="412"/>
      <c r="AV4" s="412"/>
      <c r="AW4" s="412"/>
      <c r="AX4" s="412"/>
      <c r="AY4" s="412"/>
      <c r="AZ4" s="412"/>
      <c r="BA4" s="412"/>
      <c r="BB4" s="412"/>
      <c r="BC4" s="412"/>
      <c r="BD4" s="412"/>
      <c r="BE4" s="412"/>
      <c r="BF4" s="412"/>
      <c r="BG4" s="412"/>
      <c r="BH4" s="412"/>
      <c r="BI4" s="412"/>
      <c r="BJ4" s="412"/>
      <c r="BK4" s="412"/>
      <c r="BL4" s="412"/>
      <c r="BM4" s="412"/>
      <c r="BN4" s="412"/>
      <c r="BO4" s="412"/>
      <c r="BP4" s="412"/>
      <c r="BQ4" s="412"/>
      <c r="BR4" s="412"/>
      <c r="BS4" s="412"/>
      <c r="BT4" s="412"/>
      <c r="BU4" s="121" t="s">
        <v>210</v>
      </c>
      <c r="BV4" s="128"/>
      <c r="BW4" s="128"/>
      <c r="BX4" s="128"/>
      <c r="BY4" s="128"/>
      <c r="BZ4" s="128"/>
      <c r="CA4" s="128"/>
      <c r="CB4" s="129"/>
      <c r="CC4" s="129"/>
      <c r="CD4" s="129"/>
      <c r="CE4" s="127"/>
      <c r="CF4" s="127"/>
      <c r="CG4" s="127"/>
      <c r="CH4" s="127"/>
      <c r="CI4" s="127"/>
      <c r="CJ4" s="127"/>
      <c r="CK4" s="127"/>
      <c r="CL4" s="124"/>
      <c r="CM4" s="124"/>
      <c r="CN4" s="125"/>
      <c r="CO4" s="125"/>
      <c r="CP4" s="124"/>
      <c r="CQ4" s="125"/>
      <c r="CR4" s="125"/>
      <c r="CS4" s="124"/>
      <c r="CT4" s="125"/>
      <c r="CU4" s="125"/>
      <c r="CV4" s="124"/>
      <c r="CW4" s="125"/>
      <c r="CX4" s="125"/>
      <c r="CY4" s="124"/>
      <c r="CZ4" s="125"/>
      <c r="DA4" s="125"/>
      <c r="DB4" s="124"/>
      <c r="DC4" s="125"/>
      <c r="DD4" s="125"/>
      <c r="DE4" s="124"/>
      <c r="DF4" s="125"/>
      <c r="DG4" s="125"/>
      <c r="DH4" s="124"/>
      <c r="DI4" s="125"/>
      <c r="DJ4" s="125"/>
    </row>
    <row r="5" spans="1:114" s="121" customFormat="1" ht="38.25" customHeight="1" x14ac:dyDescent="0.6">
      <c r="A5" s="131" t="s">
        <v>92</v>
      </c>
      <c r="B5" s="128"/>
      <c r="C5" s="128"/>
      <c r="D5" s="128"/>
      <c r="E5" s="128"/>
      <c r="F5" s="128"/>
      <c r="G5" s="128"/>
      <c r="H5" s="128"/>
      <c r="I5" s="128"/>
      <c r="J5" s="128"/>
      <c r="L5" s="132"/>
      <c r="M5" s="133"/>
      <c r="N5" s="13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  <c r="AE5" s="413"/>
      <c r="AF5" s="413"/>
      <c r="AG5" s="413"/>
      <c r="AH5" s="413"/>
      <c r="AI5" s="413"/>
      <c r="AJ5" s="413"/>
      <c r="AK5" s="413"/>
      <c r="AL5" s="413"/>
      <c r="AM5" s="413"/>
      <c r="AN5" s="413"/>
      <c r="AO5" s="413"/>
      <c r="AP5" s="413"/>
      <c r="AQ5" s="413"/>
      <c r="AR5" s="413"/>
      <c r="AS5" s="413"/>
      <c r="AT5" s="413"/>
      <c r="AU5" s="413"/>
      <c r="AV5" s="413"/>
      <c r="AW5" s="413"/>
      <c r="AX5" s="413"/>
      <c r="AY5" s="413"/>
      <c r="AZ5" s="413"/>
      <c r="BA5" s="413"/>
      <c r="BB5" s="413"/>
      <c r="BC5" s="413"/>
      <c r="BD5" s="413"/>
      <c r="BE5" s="413"/>
      <c r="BF5" s="413"/>
      <c r="BG5" s="413"/>
      <c r="BH5" s="413"/>
      <c r="BI5" s="413"/>
      <c r="BJ5" s="413"/>
      <c r="BK5" s="413"/>
      <c r="BL5" s="413"/>
      <c r="BM5" s="413"/>
      <c r="BN5" s="413"/>
      <c r="BO5" s="413"/>
      <c r="BP5" s="413"/>
      <c r="BQ5" s="413"/>
      <c r="BR5" s="413"/>
      <c r="BS5" s="413"/>
      <c r="BT5" s="413"/>
      <c r="BU5" s="121" t="s">
        <v>211</v>
      </c>
      <c r="BV5" s="131"/>
      <c r="BW5" s="128"/>
      <c r="BX5" s="128"/>
      <c r="BY5" s="128"/>
      <c r="BZ5" s="128"/>
      <c r="CA5" s="128"/>
      <c r="CB5" s="129"/>
      <c r="CC5" s="129"/>
      <c r="CD5" s="129"/>
      <c r="CE5" s="127"/>
      <c r="CF5" s="127"/>
      <c r="CG5" s="127"/>
      <c r="CH5" s="127"/>
      <c r="CI5" s="127"/>
      <c r="CJ5" s="127"/>
      <c r="CK5" s="127"/>
      <c r="CL5" s="124"/>
      <c r="CM5" s="124"/>
      <c r="CN5" s="125"/>
      <c r="CO5" s="125"/>
      <c r="CP5" s="124"/>
      <c r="CQ5" s="125"/>
      <c r="CR5" s="125"/>
      <c r="CS5" s="124"/>
      <c r="CT5" s="125"/>
      <c r="CU5" s="125"/>
      <c r="CV5" s="124"/>
      <c r="CW5" s="125"/>
      <c r="CX5" s="125"/>
      <c r="CY5" s="124"/>
      <c r="CZ5" s="125"/>
      <c r="DA5" s="125"/>
      <c r="DB5" s="124"/>
      <c r="DC5" s="125"/>
      <c r="DD5" s="125"/>
      <c r="DE5" s="124"/>
      <c r="DF5" s="125"/>
      <c r="DG5" s="125"/>
      <c r="DH5" s="124"/>
      <c r="DI5" s="125"/>
      <c r="DJ5" s="125"/>
    </row>
    <row r="6" spans="1:114" s="121" customFormat="1" ht="42.75" customHeight="1" x14ac:dyDescent="0.6">
      <c r="A6" s="131"/>
      <c r="B6" s="128"/>
      <c r="C6" s="128"/>
      <c r="D6" s="128"/>
      <c r="E6" s="128"/>
      <c r="F6" s="128"/>
      <c r="G6" s="128"/>
      <c r="H6" s="128"/>
      <c r="I6" s="128"/>
      <c r="L6" s="134"/>
      <c r="M6" s="133"/>
      <c r="N6" s="133"/>
      <c r="O6" s="413" t="s">
        <v>287</v>
      </c>
      <c r="P6" s="413"/>
      <c r="Q6" s="413"/>
      <c r="R6" s="413"/>
      <c r="S6" s="413"/>
      <c r="T6" s="413"/>
      <c r="U6" s="413"/>
      <c r="V6" s="413"/>
      <c r="W6" s="413"/>
      <c r="X6" s="413"/>
      <c r="Y6" s="413"/>
      <c r="Z6" s="413"/>
      <c r="AA6" s="413"/>
      <c r="AB6" s="413"/>
      <c r="AC6" s="413"/>
      <c r="AD6" s="413"/>
      <c r="AE6" s="413"/>
      <c r="AF6" s="413"/>
      <c r="AG6" s="413"/>
      <c r="AH6" s="413"/>
      <c r="AI6" s="413"/>
      <c r="AJ6" s="413"/>
      <c r="AK6" s="413"/>
      <c r="AL6" s="413"/>
      <c r="AM6" s="413"/>
      <c r="AN6" s="413"/>
      <c r="AO6" s="413"/>
      <c r="AP6" s="413"/>
      <c r="AQ6" s="413"/>
      <c r="AR6" s="413"/>
      <c r="AS6" s="413"/>
      <c r="AT6" s="413"/>
      <c r="AU6" s="413"/>
      <c r="AV6" s="413"/>
      <c r="AW6" s="413"/>
      <c r="AX6" s="413"/>
      <c r="AY6" s="413"/>
      <c r="AZ6" s="413"/>
      <c r="BA6" s="413"/>
      <c r="BB6" s="413"/>
      <c r="BC6" s="413"/>
      <c r="BD6" s="413"/>
      <c r="BE6" s="413"/>
      <c r="BF6" s="413"/>
      <c r="BG6" s="413"/>
      <c r="BH6" s="413"/>
      <c r="BI6" s="413"/>
      <c r="BJ6" s="413"/>
      <c r="BK6" s="413"/>
      <c r="BL6" s="413"/>
      <c r="BM6" s="413"/>
      <c r="BN6" s="413"/>
      <c r="BO6" s="413"/>
      <c r="BP6" s="413"/>
      <c r="BQ6" s="413"/>
      <c r="BR6" s="413"/>
      <c r="BS6" s="413"/>
      <c r="BT6" s="413"/>
      <c r="BU6" s="128"/>
      <c r="BV6" s="135"/>
      <c r="BW6" s="128"/>
      <c r="BX6" s="128"/>
      <c r="BY6" s="136"/>
      <c r="BZ6" s="136"/>
      <c r="CA6" s="136"/>
      <c r="CB6" s="136"/>
      <c r="CC6" s="136"/>
      <c r="CD6" s="136"/>
      <c r="CE6" s="127"/>
      <c r="CF6" s="127"/>
      <c r="CG6" s="127"/>
      <c r="CH6" s="127"/>
      <c r="CI6" s="127"/>
      <c r="CJ6" s="127"/>
      <c r="CK6" s="127"/>
      <c r="CL6" s="124"/>
      <c r="CM6" s="124"/>
      <c r="CN6" s="125"/>
      <c r="CO6" s="125"/>
      <c r="CP6" s="124"/>
      <c r="CQ6" s="125"/>
      <c r="CR6" s="125"/>
      <c r="CS6" s="124"/>
      <c r="CT6" s="125"/>
      <c r="CU6" s="125"/>
      <c r="CV6" s="124"/>
      <c r="CW6" s="125"/>
      <c r="CX6" s="125"/>
      <c r="CY6" s="124"/>
      <c r="CZ6" s="125"/>
      <c r="DA6" s="125"/>
      <c r="DB6" s="124"/>
      <c r="DC6" s="125"/>
      <c r="DD6" s="125"/>
      <c r="DE6" s="124"/>
      <c r="DF6" s="125"/>
      <c r="DG6" s="125"/>
      <c r="DH6" s="124"/>
      <c r="DI6" s="125"/>
      <c r="DJ6" s="125"/>
    </row>
    <row r="7" spans="1:114" s="121" customFormat="1" ht="33" customHeight="1" x14ac:dyDescent="0.6">
      <c r="A7" s="137"/>
      <c r="B7" s="138"/>
      <c r="C7" s="138"/>
      <c r="D7" s="138"/>
      <c r="E7" s="138"/>
      <c r="F7" s="138"/>
      <c r="G7" s="138"/>
      <c r="H7" s="138"/>
      <c r="I7" s="121" t="s">
        <v>285</v>
      </c>
      <c r="M7" s="123"/>
      <c r="N7" s="123"/>
      <c r="O7" s="411"/>
      <c r="P7" s="411"/>
      <c r="Q7" s="411"/>
      <c r="R7" s="411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411"/>
      <c r="AF7" s="411"/>
      <c r="AG7" s="411"/>
      <c r="AH7" s="411"/>
      <c r="AI7" s="411"/>
      <c r="AJ7" s="411"/>
      <c r="AK7" s="411"/>
      <c r="AL7" s="411"/>
      <c r="AM7" s="411"/>
      <c r="AN7" s="411"/>
      <c r="AO7" s="411"/>
      <c r="AP7" s="411"/>
      <c r="AQ7" s="411"/>
      <c r="AR7" s="411"/>
      <c r="AS7" s="411"/>
      <c r="AT7" s="411"/>
      <c r="AU7" s="411"/>
      <c r="AV7" s="411"/>
      <c r="AW7" s="411"/>
      <c r="AX7" s="411"/>
      <c r="AY7" s="411"/>
      <c r="AZ7" s="411"/>
      <c r="BA7" s="411"/>
      <c r="BB7" s="411"/>
      <c r="BC7" s="411"/>
      <c r="BD7" s="411"/>
      <c r="BE7" s="411"/>
      <c r="BF7" s="411"/>
      <c r="BG7" s="411"/>
      <c r="BH7" s="411"/>
      <c r="BI7" s="411"/>
      <c r="BJ7" s="411"/>
      <c r="BK7" s="411"/>
      <c r="BL7" s="411"/>
      <c r="BM7" s="411"/>
      <c r="BN7" s="411"/>
      <c r="BO7" s="411"/>
      <c r="BP7" s="411"/>
      <c r="BQ7" s="411"/>
      <c r="BR7" s="411"/>
      <c r="BS7" s="411"/>
      <c r="BT7" s="411"/>
      <c r="BU7" s="128" t="s">
        <v>301</v>
      </c>
      <c r="BV7" s="128"/>
      <c r="BW7" s="128"/>
      <c r="BX7" s="128"/>
      <c r="BY7" s="136"/>
      <c r="BZ7" s="136"/>
      <c r="CA7" s="136"/>
      <c r="CB7" s="136"/>
      <c r="CC7" s="136"/>
      <c r="CD7" s="136"/>
      <c r="CE7" s="127"/>
      <c r="CF7" s="127"/>
      <c r="CG7" s="127"/>
      <c r="CH7" s="127"/>
      <c r="CI7" s="127"/>
      <c r="CJ7" s="127"/>
      <c r="CK7" s="127"/>
      <c r="CL7" s="124"/>
      <c r="CM7" s="124"/>
      <c r="CN7" s="125"/>
      <c r="CO7" s="125"/>
      <c r="CP7" s="124"/>
      <c r="CQ7" s="125"/>
      <c r="CR7" s="125"/>
      <c r="CS7" s="124"/>
      <c r="CT7" s="125"/>
      <c r="CU7" s="125"/>
      <c r="CV7" s="124"/>
      <c r="CW7" s="125"/>
      <c r="CX7" s="125"/>
      <c r="CY7" s="124"/>
      <c r="CZ7" s="125"/>
      <c r="DA7" s="125"/>
      <c r="DB7" s="124"/>
      <c r="DC7" s="125"/>
      <c r="DD7" s="125"/>
      <c r="DE7" s="124"/>
      <c r="DF7" s="125"/>
      <c r="DG7" s="125"/>
      <c r="DH7" s="124"/>
      <c r="DI7" s="125"/>
      <c r="DJ7" s="125"/>
    </row>
    <row r="8" spans="1:114" s="121" customFormat="1" ht="35.25" customHeight="1" x14ac:dyDescent="0.6">
      <c r="A8" s="131"/>
      <c r="M8" s="123"/>
      <c r="N8" s="123"/>
      <c r="O8" s="413" t="s">
        <v>209</v>
      </c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  <c r="AG8" s="413"/>
      <c r="AH8" s="413"/>
      <c r="AI8" s="413"/>
      <c r="AJ8" s="413"/>
      <c r="AK8" s="413"/>
      <c r="AL8" s="413"/>
      <c r="AM8" s="413"/>
      <c r="AN8" s="413"/>
      <c r="AO8" s="413"/>
      <c r="AP8" s="413"/>
      <c r="AQ8" s="413"/>
      <c r="AR8" s="413"/>
      <c r="AS8" s="413"/>
      <c r="AT8" s="413"/>
      <c r="AU8" s="413"/>
      <c r="AV8" s="413"/>
      <c r="AW8" s="413"/>
      <c r="AX8" s="413"/>
      <c r="AY8" s="413"/>
      <c r="AZ8" s="413"/>
      <c r="BA8" s="413"/>
      <c r="BB8" s="413"/>
      <c r="BC8" s="413"/>
      <c r="BD8" s="413"/>
      <c r="BE8" s="413"/>
      <c r="BF8" s="413"/>
      <c r="BG8" s="413"/>
      <c r="BH8" s="413"/>
      <c r="BI8" s="413"/>
      <c r="BJ8" s="413"/>
      <c r="BK8" s="413"/>
      <c r="BL8" s="413"/>
      <c r="BM8" s="413"/>
      <c r="BN8" s="413"/>
      <c r="BO8" s="413"/>
      <c r="BP8" s="413"/>
      <c r="BQ8" s="413"/>
      <c r="BR8" s="413"/>
      <c r="BS8" s="413"/>
      <c r="BT8" s="413"/>
      <c r="BU8" s="132"/>
      <c r="BV8" s="131"/>
      <c r="BW8" s="128"/>
      <c r="BX8" s="128"/>
      <c r="BY8" s="128"/>
      <c r="BZ8" s="128"/>
      <c r="CA8" s="128"/>
      <c r="CB8" s="129"/>
      <c r="CC8" s="129"/>
      <c r="CD8" s="129"/>
      <c r="CE8" s="127"/>
      <c r="CF8" s="127"/>
      <c r="CG8" s="127"/>
      <c r="CH8" s="127"/>
      <c r="CI8" s="127"/>
      <c r="CJ8" s="127"/>
      <c r="CK8" s="127"/>
      <c r="CL8" s="124"/>
      <c r="CM8" s="124"/>
      <c r="CN8" s="125"/>
      <c r="CO8" s="125"/>
      <c r="CP8" s="124"/>
      <c r="CQ8" s="125"/>
      <c r="CR8" s="125"/>
      <c r="CS8" s="124"/>
      <c r="CT8" s="125"/>
      <c r="CU8" s="125"/>
      <c r="CV8" s="124"/>
      <c r="CW8" s="125"/>
      <c r="CX8" s="125"/>
      <c r="CY8" s="124"/>
      <c r="CZ8" s="125"/>
      <c r="DA8" s="125"/>
      <c r="DB8" s="124"/>
      <c r="DC8" s="125"/>
      <c r="DD8" s="125"/>
      <c r="DE8" s="124"/>
      <c r="DF8" s="125"/>
      <c r="DG8" s="125"/>
      <c r="DH8" s="124"/>
      <c r="DI8" s="125"/>
      <c r="DJ8" s="125"/>
    </row>
    <row r="9" spans="1:114" s="121" customFormat="1" ht="33" customHeight="1" x14ac:dyDescent="0.6">
      <c r="A9" s="131" t="s">
        <v>286</v>
      </c>
      <c r="B9" s="128"/>
      <c r="C9" s="128"/>
      <c r="D9" s="128"/>
      <c r="E9" s="128"/>
      <c r="F9" s="128"/>
      <c r="G9" s="128"/>
      <c r="H9" s="128"/>
      <c r="I9" s="128"/>
      <c r="K9" s="139"/>
      <c r="L9" s="139"/>
      <c r="M9" s="123"/>
      <c r="N9" s="123"/>
      <c r="O9" s="411" t="s">
        <v>331</v>
      </c>
      <c r="P9" s="411"/>
      <c r="Q9" s="411"/>
      <c r="R9" s="411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411"/>
      <c r="AF9" s="411"/>
      <c r="AG9" s="411"/>
      <c r="AH9" s="411"/>
      <c r="AI9" s="411"/>
      <c r="AJ9" s="411"/>
      <c r="AK9" s="411"/>
      <c r="AL9" s="411"/>
      <c r="AM9" s="411"/>
      <c r="AN9" s="411"/>
      <c r="AO9" s="411"/>
      <c r="AP9" s="411"/>
      <c r="AQ9" s="411"/>
      <c r="AR9" s="411"/>
      <c r="AS9" s="411"/>
      <c r="AT9" s="411"/>
      <c r="AU9" s="411"/>
      <c r="AV9" s="411"/>
      <c r="AW9" s="411"/>
      <c r="AX9" s="411"/>
      <c r="AY9" s="411"/>
      <c r="AZ9" s="411"/>
      <c r="BA9" s="411"/>
      <c r="BB9" s="411"/>
      <c r="BC9" s="411"/>
      <c r="BD9" s="411"/>
      <c r="BE9" s="411"/>
      <c r="BF9" s="411"/>
      <c r="BG9" s="411"/>
      <c r="BH9" s="411"/>
      <c r="BI9" s="411"/>
      <c r="BJ9" s="411"/>
      <c r="BK9" s="411"/>
      <c r="BL9" s="411"/>
      <c r="BM9" s="411"/>
      <c r="BN9" s="411"/>
      <c r="BO9" s="411"/>
      <c r="BP9" s="411"/>
      <c r="BQ9" s="411"/>
      <c r="BR9" s="411"/>
      <c r="BS9" s="411"/>
      <c r="BT9" s="411"/>
      <c r="BU9" s="140"/>
      <c r="BV9" s="128"/>
      <c r="BW9" s="128"/>
      <c r="BX9" s="128"/>
      <c r="BY9" s="128"/>
      <c r="BZ9" s="128"/>
      <c r="CA9" s="128"/>
      <c r="CB9" s="129"/>
      <c r="CC9" s="129"/>
      <c r="CD9" s="129"/>
      <c r="CE9" s="127"/>
      <c r="CF9" s="127"/>
      <c r="CG9" s="127"/>
      <c r="CH9" s="127"/>
      <c r="CI9" s="127"/>
      <c r="CJ9" s="127"/>
      <c r="CK9" s="127"/>
      <c r="CL9" s="124"/>
      <c r="CM9" s="124"/>
      <c r="CN9" s="125"/>
      <c r="CO9" s="125"/>
      <c r="CP9" s="124"/>
      <c r="CQ9" s="125"/>
      <c r="CR9" s="125"/>
      <c r="CS9" s="124"/>
      <c r="CT9" s="125"/>
      <c r="CU9" s="125"/>
      <c r="CV9" s="124"/>
      <c r="CW9" s="125"/>
      <c r="CX9" s="125"/>
      <c r="CY9" s="124"/>
      <c r="CZ9" s="125"/>
      <c r="DA9" s="125"/>
      <c r="DB9" s="124"/>
      <c r="DC9" s="125"/>
      <c r="DD9" s="125"/>
      <c r="DE9" s="124"/>
      <c r="DF9" s="125"/>
      <c r="DG9" s="125"/>
      <c r="DH9" s="124"/>
      <c r="DI9" s="125"/>
      <c r="DJ9" s="125"/>
    </row>
    <row r="10" spans="1:114" s="121" customFormat="1" ht="33" customHeight="1" x14ac:dyDescent="0.6">
      <c r="A10" s="131"/>
      <c r="B10" s="139"/>
      <c r="C10" s="139"/>
      <c r="D10" s="139"/>
      <c r="E10" s="139"/>
      <c r="F10" s="139"/>
      <c r="G10" s="139"/>
      <c r="H10" s="139"/>
      <c r="I10" s="139"/>
      <c r="J10" s="139"/>
      <c r="M10" s="123"/>
      <c r="N10" s="123"/>
      <c r="O10" s="411" t="s">
        <v>332</v>
      </c>
      <c r="P10" s="411"/>
      <c r="Q10" s="411"/>
      <c r="R10" s="411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1"/>
      <c r="AG10" s="411"/>
      <c r="AH10" s="411"/>
      <c r="AI10" s="411"/>
      <c r="AJ10" s="411"/>
      <c r="AK10" s="411"/>
      <c r="AL10" s="411"/>
      <c r="AM10" s="411"/>
      <c r="AN10" s="411"/>
      <c r="AO10" s="411"/>
      <c r="AP10" s="411"/>
      <c r="AQ10" s="411"/>
      <c r="AR10" s="411"/>
      <c r="AS10" s="411"/>
      <c r="AT10" s="411"/>
      <c r="AU10" s="411"/>
      <c r="AV10" s="411"/>
      <c r="AW10" s="411"/>
      <c r="AX10" s="411"/>
      <c r="AY10" s="411"/>
      <c r="AZ10" s="411"/>
      <c r="BA10" s="411"/>
      <c r="BB10" s="411"/>
      <c r="BC10" s="411"/>
      <c r="BD10" s="411"/>
      <c r="BE10" s="411"/>
      <c r="BF10" s="411"/>
      <c r="BG10" s="411"/>
      <c r="BH10" s="411"/>
      <c r="BI10" s="411"/>
      <c r="BJ10" s="411"/>
      <c r="BK10" s="411"/>
      <c r="BL10" s="411"/>
      <c r="BM10" s="411"/>
      <c r="BN10" s="411"/>
      <c r="BO10" s="411"/>
      <c r="BP10" s="411"/>
      <c r="BQ10" s="411"/>
      <c r="BR10" s="411"/>
      <c r="BS10" s="411"/>
      <c r="BT10" s="411"/>
      <c r="BU10" s="140"/>
      <c r="BV10" s="131"/>
      <c r="BW10" s="128"/>
      <c r="BX10" s="129"/>
      <c r="BY10" s="129"/>
      <c r="BZ10" s="129"/>
      <c r="CA10" s="129"/>
      <c r="CB10" s="129"/>
      <c r="CC10" s="129"/>
      <c r="CD10" s="129"/>
      <c r="CE10" s="127"/>
      <c r="CF10" s="127"/>
      <c r="CG10" s="127"/>
      <c r="CH10" s="127"/>
      <c r="CI10" s="127"/>
      <c r="CJ10" s="127"/>
      <c r="CK10" s="127"/>
      <c r="CL10" s="124"/>
      <c r="CM10" s="124"/>
      <c r="CN10" s="125"/>
      <c r="CO10" s="125"/>
      <c r="CP10" s="124"/>
      <c r="CQ10" s="125"/>
      <c r="CR10" s="125"/>
      <c r="CS10" s="124"/>
      <c r="CT10" s="125"/>
      <c r="CU10" s="125"/>
      <c r="CV10" s="124"/>
      <c r="CW10" s="125"/>
      <c r="CX10" s="125"/>
      <c r="CY10" s="124"/>
      <c r="CZ10" s="125"/>
      <c r="DA10" s="125"/>
      <c r="DB10" s="124"/>
      <c r="DC10" s="125"/>
      <c r="DD10" s="125"/>
      <c r="DE10" s="124"/>
      <c r="DF10" s="125"/>
      <c r="DG10" s="125"/>
      <c r="DH10" s="124"/>
      <c r="DI10" s="125"/>
      <c r="DJ10" s="125"/>
    </row>
    <row r="11" spans="1:114" s="121" customFormat="1" ht="33" customHeight="1" x14ac:dyDescent="0.6">
      <c r="A11" s="135"/>
      <c r="B11" s="139"/>
      <c r="C11" s="139"/>
      <c r="D11" s="139"/>
      <c r="E11" s="139"/>
      <c r="F11" s="139"/>
      <c r="G11" s="139"/>
      <c r="H11" s="139"/>
      <c r="I11" s="139"/>
      <c r="J11" s="139"/>
      <c r="M11" s="123"/>
      <c r="N11" s="12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413"/>
      <c r="BD11" s="413"/>
      <c r="BE11" s="413"/>
      <c r="BF11" s="413"/>
      <c r="BG11" s="413"/>
      <c r="BH11" s="413"/>
      <c r="BI11" s="413"/>
      <c r="BJ11" s="413"/>
      <c r="BK11" s="413"/>
      <c r="BL11" s="413"/>
      <c r="BM11" s="413"/>
      <c r="BN11" s="413"/>
      <c r="BO11" s="413"/>
      <c r="BP11" s="413"/>
      <c r="BQ11" s="413"/>
      <c r="BR11" s="413"/>
      <c r="BS11" s="413"/>
      <c r="BT11" s="413"/>
      <c r="BU11" s="140"/>
      <c r="BV11" s="135"/>
      <c r="BW11" s="128"/>
      <c r="BX11" s="131"/>
      <c r="BY11" s="131"/>
      <c r="BZ11" s="131"/>
      <c r="CA11" s="131"/>
      <c r="CB11" s="131"/>
      <c r="CC11" s="129"/>
      <c r="CD11" s="129"/>
      <c r="CE11" s="127"/>
      <c r="CF11" s="127"/>
      <c r="CG11" s="127"/>
      <c r="CH11" s="127"/>
      <c r="CI11" s="127"/>
      <c r="CJ11" s="127"/>
      <c r="CK11" s="127"/>
      <c r="CL11" s="124"/>
      <c r="CM11" s="124"/>
      <c r="CN11" s="125"/>
      <c r="CO11" s="125"/>
      <c r="CP11" s="124"/>
      <c r="CQ11" s="125"/>
      <c r="CR11" s="125"/>
      <c r="CS11" s="124"/>
      <c r="CT11" s="125"/>
      <c r="CU11" s="125"/>
      <c r="CV11" s="124"/>
      <c r="CW11" s="125"/>
      <c r="CX11" s="125"/>
      <c r="CY11" s="124"/>
      <c r="CZ11" s="125"/>
      <c r="DA11" s="125"/>
      <c r="DB11" s="124"/>
      <c r="DC11" s="125"/>
      <c r="DD11" s="125"/>
      <c r="DE11" s="124"/>
      <c r="DF11" s="125"/>
      <c r="DG11" s="125"/>
      <c r="DH11" s="124"/>
      <c r="DI11" s="125"/>
      <c r="DJ11" s="125"/>
    </row>
    <row r="12" spans="1:114" s="121" customFormat="1" ht="33" customHeight="1" x14ac:dyDescent="0.6">
      <c r="A12" s="121" t="s">
        <v>261</v>
      </c>
      <c r="B12" s="139"/>
      <c r="C12" s="139"/>
      <c r="D12" s="139"/>
      <c r="E12" s="139"/>
      <c r="F12" s="139"/>
      <c r="G12" s="139"/>
      <c r="H12" s="139"/>
      <c r="I12" s="137"/>
      <c r="J12" s="137"/>
      <c r="K12" s="138"/>
      <c r="L12" s="138"/>
      <c r="M12" s="141"/>
      <c r="N12" s="123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  <c r="AI12" s="412"/>
      <c r="AJ12" s="412"/>
      <c r="AK12" s="412"/>
      <c r="AL12" s="412"/>
      <c r="AM12" s="412"/>
      <c r="AN12" s="412"/>
      <c r="AO12" s="412"/>
      <c r="AP12" s="412"/>
      <c r="AQ12" s="412"/>
      <c r="AR12" s="412"/>
      <c r="AS12" s="412"/>
      <c r="AT12" s="412"/>
      <c r="AU12" s="412"/>
      <c r="AV12" s="412"/>
      <c r="AW12" s="412"/>
      <c r="AX12" s="412"/>
      <c r="AY12" s="412"/>
      <c r="AZ12" s="412"/>
      <c r="BA12" s="412"/>
      <c r="BB12" s="412"/>
      <c r="BC12" s="412"/>
      <c r="BD12" s="412"/>
      <c r="BE12" s="412"/>
      <c r="BF12" s="412"/>
      <c r="BG12" s="412"/>
      <c r="BH12" s="412"/>
      <c r="BI12" s="412"/>
      <c r="BJ12" s="412"/>
      <c r="BK12" s="412"/>
      <c r="BL12" s="412"/>
      <c r="BM12" s="412"/>
      <c r="BN12" s="412"/>
      <c r="BO12" s="412"/>
      <c r="BP12" s="412"/>
      <c r="BQ12" s="412"/>
      <c r="BR12" s="412"/>
      <c r="BS12" s="412"/>
      <c r="BT12" s="412"/>
      <c r="BU12" s="140"/>
      <c r="BV12" s="128"/>
      <c r="BW12" s="128"/>
      <c r="BX12" s="142"/>
      <c r="BY12" s="142"/>
      <c r="BZ12" s="142"/>
      <c r="CA12" s="142"/>
      <c r="CB12" s="142"/>
      <c r="CC12" s="142"/>
      <c r="CD12" s="135"/>
      <c r="CE12" s="127"/>
      <c r="CF12" s="127"/>
      <c r="CG12" s="127"/>
      <c r="CH12" s="127"/>
      <c r="CI12" s="127"/>
      <c r="CJ12" s="127"/>
      <c r="CK12" s="127"/>
      <c r="CL12" s="124"/>
      <c r="CM12" s="124"/>
      <c r="CN12" s="125"/>
      <c r="CO12" s="125"/>
      <c r="CP12" s="124"/>
      <c r="CQ12" s="125"/>
      <c r="CR12" s="125"/>
      <c r="CS12" s="124"/>
      <c r="CT12" s="125"/>
      <c r="CU12" s="125"/>
      <c r="CV12" s="124"/>
      <c r="CW12" s="125"/>
      <c r="CX12" s="125"/>
      <c r="CY12" s="124"/>
      <c r="CZ12" s="125"/>
      <c r="DA12" s="125"/>
      <c r="DB12" s="124"/>
      <c r="DC12" s="125"/>
      <c r="DD12" s="125"/>
      <c r="DE12" s="124"/>
      <c r="DF12" s="125"/>
      <c r="DG12" s="125"/>
      <c r="DH12" s="124"/>
      <c r="DI12" s="125"/>
      <c r="DJ12" s="125"/>
    </row>
    <row r="13" spans="1:114" s="121" customFormat="1" ht="33" customHeight="1" x14ac:dyDescent="0.6">
      <c r="B13" s="139"/>
      <c r="C13" s="139"/>
      <c r="D13" s="139"/>
      <c r="E13" s="139"/>
      <c r="F13" s="139"/>
      <c r="G13" s="139"/>
      <c r="H13" s="139"/>
      <c r="N13" s="123"/>
      <c r="O13" s="411"/>
      <c r="P13" s="411"/>
      <c r="Q13" s="411"/>
      <c r="R13" s="411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411"/>
      <c r="AF13" s="411"/>
      <c r="AG13" s="411"/>
      <c r="AH13" s="411"/>
      <c r="AI13" s="411"/>
      <c r="AJ13" s="411"/>
      <c r="AK13" s="411"/>
      <c r="AL13" s="411"/>
      <c r="AM13" s="411"/>
      <c r="AN13" s="411"/>
      <c r="AO13" s="411"/>
      <c r="AP13" s="411"/>
      <c r="AQ13" s="411"/>
      <c r="AR13" s="411"/>
      <c r="AS13" s="411"/>
      <c r="AT13" s="411"/>
      <c r="AU13" s="411"/>
      <c r="AV13" s="411"/>
      <c r="AW13" s="411"/>
      <c r="AX13" s="411"/>
      <c r="AY13" s="411"/>
      <c r="AZ13" s="411"/>
      <c r="BA13" s="411"/>
      <c r="BB13" s="411"/>
      <c r="BC13" s="411"/>
      <c r="BD13" s="411"/>
      <c r="BE13" s="411"/>
      <c r="BF13" s="411"/>
      <c r="BG13" s="411"/>
      <c r="BH13" s="411"/>
      <c r="BI13" s="411"/>
      <c r="BJ13" s="411"/>
      <c r="BK13" s="411"/>
      <c r="BL13" s="411"/>
      <c r="BM13" s="411"/>
      <c r="BN13" s="411"/>
      <c r="BO13" s="411"/>
      <c r="BP13" s="411"/>
      <c r="BQ13" s="411"/>
      <c r="BR13" s="411"/>
      <c r="BS13" s="411"/>
      <c r="BT13" s="411"/>
      <c r="BU13" s="140"/>
      <c r="BV13" s="128"/>
      <c r="BW13" s="131"/>
      <c r="BX13" s="142"/>
      <c r="BY13" s="142"/>
      <c r="BZ13" s="142"/>
      <c r="CA13" s="142"/>
      <c r="CB13" s="142"/>
      <c r="CC13" s="142"/>
      <c r="CD13" s="135"/>
      <c r="CE13" s="127"/>
      <c r="CF13" s="127"/>
      <c r="CG13" s="127"/>
      <c r="CH13" s="127"/>
      <c r="CI13" s="127"/>
      <c r="CJ13" s="127"/>
      <c r="CK13" s="127"/>
      <c r="CL13" s="124"/>
      <c r="CM13" s="124"/>
      <c r="CN13" s="125"/>
      <c r="CO13" s="125"/>
      <c r="CP13" s="124"/>
      <c r="CQ13" s="125"/>
      <c r="CR13" s="125"/>
      <c r="CS13" s="124"/>
      <c r="CT13" s="125"/>
      <c r="CU13" s="125"/>
      <c r="CV13" s="124"/>
      <c r="CW13" s="125"/>
      <c r="CX13" s="125"/>
      <c r="CY13" s="124"/>
      <c r="CZ13" s="125"/>
      <c r="DA13" s="125"/>
      <c r="DB13" s="124"/>
      <c r="DC13" s="125"/>
      <c r="DD13" s="125"/>
      <c r="DE13" s="124"/>
      <c r="DF13" s="125"/>
      <c r="DG13" s="125"/>
      <c r="DH13" s="124"/>
      <c r="DI13" s="125"/>
      <c r="DJ13" s="125"/>
    </row>
    <row r="14" spans="1:114" s="121" customFormat="1" ht="2.25" customHeight="1" x14ac:dyDescent="0.6">
      <c r="O14" s="412"/>
      <c r="P14" s="412"/>
      <c r="Q14" s="412"/>
      <c r="R14" s="412"/>
      <c r="S14" s="412"/>
      <c r="T14" s="412"/>
      <c r="U14" s="412"/>
      <c r="V14" s="412"/>
      <c r="W14" s="412"/>
      <c r="X14" s="412"/>
      <c r="Y14" s="412"/>
      <c r="Z14" s="412"/>
      <c r="AA14" s="412"/>
      <c r="AB14" s="412"/>
      <c r="AC14" s="412"/>
      <c r="AD14" s="412"/>
      <c r="AE14" s="412"/>
      <c r="AF14" s="412"/>
      <c r="AG14" s="412"/>
      <c r="AH14" s="412"/>
      <c r="AI14" s="412"/>
      <c r="AJ14" s="412"/>
      <c r="AK14" s="412"/>
      <c r="AL14" s="412"/>
      <c r="AM14" s="412"/>
      <c r="AN14" s="412"/>
      <c r="AO14" s="412"/>
      <c r="AP14" s="412"/>
      <c r="AQ14" s="412"/>
      <c r="AR14" s="412"/>
      <c r="AS14" s="412"/>
      <c r="AT14" s="412"/>
      <c r="AU14" s="412"/>
      <c r="AV14" s="412"/>
      <c r="AW14" s="412"/>
      <c r="AX14" s="412"/>
      <c r="AY14" s="412"/>
      <c r="AZ14" s="412"/>
      <c r="BA14" s="412"/>
      <c r="BB14" s="412"/>
      <c r="BC14" s="412"/>
      <c r="BD14" s="412"/>
      <c r="BE14" s="412"/>
      <c r="BF14" s="412"/>
      <c r="BG14" s="412"/>
      <c r="BH14" s="412"/>
      <c r="BI14" s="412"/>
      <c r="BJ14" s="412"/>
      <c r="BK14" s="412"/>
      <c r="BL14" s="412"/>
      <c r="BM14" s="412"/>
      <c r="BN14" s="412"/>
      <c r="BO14" s="412"/>
      <c r="BP14" s="412"/>
      <c r="BQ14" s="412"/>
      <c r="BR14" s="412"/>
      <c r="BS14" s="412"/>
      <c r="BT14" s="412"/>
      <c r="BU14" s="122"/>
      <c r="BV14" s="128"/>
      <c r="BW14" s="128"/>
      <c r="BX14" s="128"/>
      <c r="BY14" s="128"/>
      <c r="BZ14" s="128"/>
      <c r="CA14" s="128"/>
      <c r="CB14" s="128"/>
      <c r="CC14" s="128"/>
      <c r="CD14" s="135"/>
      <c r="CE14" s="127"/>
      <c r="CF14" s="127"/>
      <c r="CG14" s="127"/>
      <c r="CH14" s="127"/>
      <c r="CI14" s="127"/>
      <c r="CJ14" s="127"/>
      <c r="CK14" s="127"/>
      <c r="CL14" s="124"/>
      <c r="CM14" s="124"/>
      <c r="CN14" s="125"/>
      <c r="CO14" s="125"/>
      <c r="CP14" s="124"/>
      <c r="CQ14" s="125"/>
      <c r="CR14" s="125"/>
      <c r="CS14" s="124"/>
      <c r="CT14" s="125"/>
      <c r="CU14" s="125"/>
      <c r="CV14" s="124"/>
      <c r="CW14" s="125"/>
      <c r="CX14" s="125"/>
      <c r="CY14" s="124"/>
      <c r="CZ14" s="125"/>
      <c r="DA14" s="125"/>
      <c r="DB14" s="124"/>
      <c r="DC14" s="125"/>
      <c r="DD14" s="125"/>
      <c r="DE14" s="124"/>
      <c r="DF14" s="125"/>
      <c r="DG14" s="125"/>
      <c r="DH14" s="124"/>
      <c r="DI14" s="125"/>
      <c r="DJ14" s="125"/>
    </row>
    <row r="15" spans="1:114" s="121" customFormat="1" ht="35.25" customHeight="1" x14ac:dyDescent="0.6">
      <c r="AF15" s="143"/>
      <c r="AN15" s="122"/>
      <c r="AO15" s="122"/>
      <c r="BU15" s="122"/>
      <c r="CD15" s="123"/>
      <c r="CE15" s="127"/>
      <c r="CF15" s="127"/>
      <c r="CG15" s="127"/>
      <c r="CH15" s="127"/>
      <c r="CI15" s="127"/>
      <c r="CJ15" s="127"/>
      <c r="CK15" s="127"/>
      <c r="CL15" s="124"/>
      <c r="CM15" s="124"/>
      <c r="CN15" s="125"/>
      <c r="CO15" s="125"/>
      <c r="CP15" s="124"/>
      <c r="CQ15" s="125"/>
      <c r="CR15" s="125"/>
      <c r="CS15" s="124"/>
      <c r="CT15" s="125"/>
      <c r="CU15" s="125"/>
      <c r="CV15" s="124"/>
      <c r="CW15" s="125"/>
      <c r="CX15" s="125"/>
      <c r="CY15" s="124"/>
      <c r="CZ15" s="125"/>
      <c r="DA15" s="125"/>
      <c r="DB15" s="124"/>
      <c r="DC15" s="125"/>
      <c r="DD15" s="125"/>
      <c r="DE15" s="124"/>
      <c r="DF15" s="125"/>
      <c r="DG15" s="125"/>
      <c r="DH15" s="124"/>
      <c r="DI15" s="125"/>
      <c r="DJ15" s="125"/>
    </row>
    <row r="16" spans="1:114" s="121" customFormat="1" ht="12" customHeight="1" x14ac:dyDescent="0.6">
      <c r="U16" s="144"/>
      <c r="V16" s="144"/>
      <c r="W16" s="414"/>
      <c r="X16" s="414"/>
      <c r="Y16" s="414"/>
      <c r="Z16" s="414"/>
      <c r="AA16" s="414"/>
      <c r="AB16" s="414"/>
      <c r="AC16" s="414"/>
      <c r="AD16" s="414"/>
      <c r="AE16" s="414"/>
      <c r="AF16" s="414"/>
      <c r="AG16" s="414"/>
      <c r="AH16" s="414"/>
      <c r="AI16" s="414"/>
      <c r="AJ16" s="414"/>
      <c r="AK16" s="414"/>
      <c r="AL16" s="414"/>
      <c r="AM16" s="414"/>
      <c r="AN16" s="414"/>
      <c r="AO16" s="414"/>
      <c r="AP16" s="414"/>
      <c r="AQ16" s="414"/>
      <c r="AR16" s="414"/>
      <c r="AS16" s="414"/>
      <c r="AT16" s="414"/>
      <c r="AU16" s="414"/>
      <c r="AV16" s="414"/>
      <c r="AW16" s="414"/>
      <c r="AX16" s="414"/>
      <c r="AY16" s="414"/>
      <c r="AZ16" s="414"/>
      <c r="BA16" s="414"/>
      <c r="BB16" s="414"/>
      <c r="BC16" s="414"/>
      <c r="BD16" s="414"/>
      <c r="BE16" s="414"/>
      <c r="BF16" s="414"/>
      <c r="BG16" s="414"/>
      <c r="BH16" s="414"/>
      <c r="BI16" s="414"/>
      <c r="BJ16" s="145"/>
      <c r="BK16" s="145"/>
      <c r="BL16" s="145"/>
      <c r="BM16" s="145"/>
      <c r="BN16" s="144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23"/>
      <c r="CE16" s="127"/>
      <c r="CF16" s="127"/>
      <c r="CG16" s="127"/>
      <c r="CH16" s="127"/>
      <c r="CI16" s="127"/>
      <c r="CJ16" s="127"/>
      <c r="CK16" s="127"/>
      <c r="CL16" s="124"/>
      <c r="CM16" s="124"/>
      <c r="CN16" s="125"/>
      <c r="CO16" s="125"/>
      <c r="CP16" s="124"/>
      <c r="CQ16" s="125"/>
      <c r="CR16" s="125"/>
      <c r="CS16" s="124"/>
      <c r="CT16" s="125"/>
      <c r="CU16" s="125"/>
      <c r="CV16" s="124"/>
      <c r="CW16" s="125"/>
      <c r="CX16" s="125"/>
      <c r="CY16" s="124"/>
      <c r="CZ16" s="125"/>
      <c r="DA16" s="125"/>
      <c r="DB16" s="124"/>
      <c r="DC16" s="125"/>
      <c r="DD16" s="125"/>
      <c r="DE16" s="124"/>
      <c r="DF16" s="125"/>
      <c r="DG16" s="125"/>
      <c r="DH16" s="124"/>
      <c r="DI16" s="125"/>
      <c r="DJ16" s="125"/>
    </row>
    <row r="17" spans="1:114" s="121" customFormat="1" ht="22.5" customHeight="1" x14ac:dyDescent="0.6">
      <c r="AF17" s="143"/>
      <c r="AN17" s="122"/>
      <c r="AO17" s="122"/>
      <c r="CB17" s="123"/>
      <c r="CC17" s="123"/>
      <c r="CD17" s="123"/>
      <c r="CE17" s="127"/>
      <c r="CF17" s="127"/>
      <c r="CG17" s="127"/>
      <c r="CH17" s="127"/>
      <c r="CI17" s="127"/>
      <c r="CJ17" s="127"/>
      <c r="CK17" s="127"/>
      <c r="CL17" s="124"/>
      <c r="CM17" s="124"/>
      <c r="CN17" s="125"/>
      <c r="CO17" s="125"/>
      <c r="CP17" s="124"/>
      <c r="CQ17" s="125"/>
      <c r="CR17" s="125"/>
      <c r="CS17" s="124"/>
      <c r="CT17" s="125"/>
      <c r="CU17" s="125"/>
      <c r="CV17" s="124"/>
      <c r="CW17" s="125"/>
      <c r="CX17" s="125"/>
      <c r="CY17" s="124"/>
      <c r="CZ17" s="125"/>
      <c r="DA17" s="125"/>
      <c r="DB17" s="124"/>
      <c r="DC17" s="125"/>
      <c r="DD17" s="125"/>
      <c r="DE17" s="124"/>
      <c r="DF17" s="125"/>
      <c r="DG17" s="125"/>
      <c r="DH17" s="124"/>
      <c r="DI17" s="125"/>
      <c r="DJ17" s="125"/>
    </row>
    <row r="18" spans="1:114" s="121" customFormat="1" ht="18.75" customHeight="1" x14ac:dyDescent="0.6">
      <c r="AF18" s="143"/>
      <c r="AN18" s="122"/>
      <c r="AO18" s="122"/>
      <c r="CB18" s="123"/>
      <c r="CC18" s="123"/>
      <c r="CD18" s="123"/>
      <c r="CE18" s="127"/>
      <c r="CF18" s="127"/>
      <c r="CG18" s="127"/>
      <c r="CH18" s="127"/>
      <c r="CI18" s="127"/>
      <c r="CJ18" s="127"/>
      <c r="CK18" s="127"/>
      <c r="CL18" s="124"/>
      <c r="CM18" s="124"/>
      <c r="CN18" s="125"/>
      <c r="CO18" s="125"/>
      <c r="CP18" s="124"/>
      <c r="CQ18" s="125"/>
      <c r="CR18" s="125"/>
      <c r="CS18" s="124"/>
      <c r="CT18" s="125"/>
      <c r="CU18" s="125"/>
      <c r="CV18" s="124"/>
      <c r="CW18" s="125"/>
      <c r="CX18" s="125"/>
      <c r="CY18" s="124"/>
      <c r="CZ18" s="125"/>
      <c r="DA18" s="125"/>
      <c r="DB18" s="124"/>
      <c r="DC18" s="125"/>
      <c r="DD18" s="125"/>
      <c r="DE18" s="124"/>
      <c r="DF18" s="125"/>
      <c r="DG18" s="125"/>
      <c r="DH18" s="124"/>
      <c r="DI18" s="125"/>
      <c r="DJ18" s="125"/>
    </row>
    <row r="19" spans="1:114" s="121" customFormat="1" ht="42" x14ac:dyDescent="0.6">
      <c r="G19" s="147" t="s">
        <v>159</v>
      </c>
      <c r="AF19" s="143"/>
      <c r="AN19" s="122"/>
      <c r="AO19" s="122"/>
      <c r="BI19" s="148"/>
      <c r="BN19" s="148" t="s">
        <v>6</v>
      </c>
      <c r="CB19" s="123"/>
      <c r="CC19" s="123"/>
      <c r="CD19" s="123"/>
      <c r="CE19" s="127"/>
      <c r="CF19" s="127"/>
      <c r="CG19" s="127"/>
      <c r="CH19" s="127"/>
      <c r="CI19" s="127"/>
      <c r="CJ19" s="127"/>
      <c r="CK19" s="127"/>
      <c r="CL19" s="124"/>
      <c r="CM19" s="124"/>
      <c r="CN19" s="125"/>
      <c r="CO19" s="125"/>
      <c r="CP19" s="124"/>
      <c r="CQ19" s="125"/>
      <c r="CR19" s="125"/>
      <c r="CS19" s="124"/>
      <c r="CT19" s="125"/>
      <c r="CU19" s="125"/>
      <c r="CV19" s="124"/>
      <c r="CW19" s="125"/>
      <c r="CX19" s="125"/>
      <c r="CY19" s="124"/>
      <c r="CZ19" s="125"/>
      <c r="DA19" s="125"/>
      <c r="DB19" s="124"/>
      <c r="DC19" s="125"/>
      <c r="DD19" s="125"/>
      <c r="DE19" s="124"/>
      <c r="DF19" s="125"/>
      <c r="DG19" s="125"/>
      <c r="DH19" s="124"/>
      <c r="DI19" s="125"/>
      <c r="DJ19" s="125"/>
    </row>
    <row r="20" spans="1:114" s="121" customFormat="1" ht="18.75" customHeight="1" x14ac:dyDescent="0.6">
      <c r="AF20" s="143"/>
      <c r="AN20" s="122"/>
      <c r="AO20" s="122"/>
      <c r="CB20" s="123"/>
      <c r="CC20" s="123"/>
      <c r="CD20" s="123"/>
      <c r="CE20" s="127"/>
      <c r="CF20" s="127"/>
      <c r="CG20" s="127"/>
      <c r="CH20" s="127"/>
      <c r="CI20" s="127"/>
      <c r="CJ20" s="127"/>
      <c r="CK20" s="127"/>
      <c r="CL20" s="124"/>
      <c r="CM20" s="124"/>
      <c r="CN20" s="125"/>
      <c r="CO20" s="125"/>
      <c r="CP20" s="124"/>
      <c r="CQ20" s="125"/>
      <c r="CR20" s="125"/>
      <c r="CS20" s="124"/>
      <c r="CT20" s="125"/>
      <c r="CU20" s="125"/>
      <c r="CV20" s="124"/>
      <c r="CW20" s="125"/>
      <c r="CX20" s="125"/>
      <c r="CY20" s="124"/>
      <c r="CZ20" s="125"/>
      <c r="DA20" s="125"/>
      <c r="DB20" s="124"/>
      <c r="DC20" s="125"/>
      <c r="DD20" s="125"/>
      <c r="DE20" s="124"/>
      <c r="DF20" s="125"/>
      <c r="DG20" s="125"/>
      <c r="DH20" s="124"/>
      <c r="DI20" s="125"/>
      <c r="DJ20" s="125"/>
    </row>
    <row r="21" spans="1:114" s="121" customFormat="1" ht="34.5" customHeight="1" x14ac:dyDescent="0.6">
      <c r="A21" s="425" t="s">
        <v>73</v>
      </c>
      <c r="B21" s="408" t="s">
        <v>74</v>
      </c>
      <c r="C21" s="409"/>
      <c r="D21" s="409"/>
      <c r="E21" s="409"/>
      <c r="F21" s="409"/>
      <c r="G21" s="410"/>
      <c r="H21" s="408" t="s">
        <v>85</v>
      </c>
      <c r="I21" s="409"/>
      <c r="J21" s="409"/>
      <c r="K21" s="409"/>
      <c r="L21" s="149"/>
      <c r="M21" s="408" t="s">
        <v>84</v>
      </c>
      <c r="N21" s="409"/>
      <c r="O21" s="409"/>
      <c r="P21" s="149"/>
      <c r="Q21" s="409" t="s">
        <v>83</v>
      </c>
      <c r="R21" s="409"/>
      <c r="S21" s="409"/>
      <c r="T21" s="410"/>
      <c r="U21" s="408" t="s">
        <v>82</v>
      </c>
      <c r="V21" s="409"/>
      <c r="W21" s="409"/>
      <c r="X21" s="409"/>
      <c r="Y21" s="409"/>
      <c r="Z21" s="409"/>
      <c r="AA21" s="409"/>
      <c r="AB21" s="409"/>
      <c r="AC21" s="409"/>
      <c r="AD21" s="409"/>
      <c r="AE21" s="409"/>
      <c r="AF21" s="409"/>
      <c r="AG21" s="409"/>
      <c r="AH21" s="409"/>
      <c r="AI21" s="409"/>
      <c r="AJ21" s="409"/>
      <c r="AK21" s="409"/>
      <c r="AL21" s="409"/>
      <c r="AM21" s="409"/>
      <c r="AN21" s="409"/>
      <c r="AO21" s="150"/>
      <c r="AP21" s="409" t="s">
        <v>81</v>
      </c>
      <c r="AQ21" s="409"/>
      <c r="AR21" s="409"/>
      <c r="AS21" s="149"/>
      <c r="AT21" s="409" t="s">
        <v>80</v>
      </c>
      <c r="AU21" s="409"/>
      <c r="AV21" s="409"/>
      <c r="AW21" s="149"/>
      <c r="AX21" s="409" t="s">
        <v>79</v>
      </c>
      <c r="AY21" s="409"/>
      <c r="AZ21" s="409"/>
      <c r="BA21" s="410"/>
      <c r="BB21" s="149"/>
      <c r="BC21" s="408" t="s">
        <v>78</v>
      </c>
      <c r="BD21" s="409"/>
      <c r="BE21" s="410"/>
      <c r="BF21" s="149"/>
      <c r="BG21" s="408" t="s">
        <v>77</v>
      </c>
      <c r="BH21" s="409"/>
      <c r="BI21" s="409"/>
      <c r="BJ21" s="410"/>
      <c r="BK21" s="408" t="s">
        <v>76</v>
      </c>
      <c r="BL21" s="409"/>
      <c r="BM21" s="409"/>
      <c r="BN21" s="410"/>
      <c r="BO21" s="149"/>
      <c r="BP21" s="408" t="s">
        <v>75</v>
      </c>
      <c r="BQ21" s="409"/>
      <c r="BR21" s="410"/>
      <c r="BS21" s="149"/>
      <c r="BT21" s="408" t="s">
        <v>74</v>
      </c>
      <c r="BU21" s="409"/>
      <c r="BV21" s="409"/>
      <c r="BW21" s="410"/>
      <c r="BX21" s="415" t="s">
        <v>30</v>
      </c>
      <c r="BY21" s="415" t="s">
        <v>25</v>
      </c>
      <c r="BZ21" s="415" t="s">
        <v>26</v>
      </c>
      <c r="CA21" s="415" t="s">
        <v>70</v>
      </c>
      <c r="CB21" s="415" t="s">
        <v>71</v>
      </c>
      <c r="CC21" s="415" t="s">
        <v>72</v>
      </c>
      <c r="CD21" s="415" t="s">
        <v>5</v>
      </c>
      <c r="CE21" s="127"/>
      <c r="CF21" s="127"/>
      <c r="CG21" s="127"/>
      <c r="CH21" s="127"/>
      <c r="CI21" s="127"/>
      <c r="CJ21" s="127"/>
      <c r="CK21" s="127"/>
      <c r="CL21" s="124"/>
      <c r="CM21" s="124"/>
      <c r="CN21" s="125"/>
      <c r="CO21" s="125"/>
      <c r="CP21" s="124"/>
      <c r="CQ21" s="125"/>
      <c r="CR21" s="125"/>
      <c r="CS21" s="124"/>
      <c r="CT21" s="125"/>
      <c r="CU21" s="125"/>
      <c r="CV21" s="124"/>
      <c r="CW21" s="125"/>
      <c r="CX21" s="125"/>
      <c r="CY21" s="124"/>
      <c r="CZ21" s="125"/>
      <c r="DA21" s="125"/>
      <c r="DB21" s="124"/>
      <c r="DC21" s="125"/>
      <c r="DD21" s="125"/>
      <c r="DE21" s="124"/>
      <c r="DF21" s="125"/>
      <c r="DG21" s="125"/>
      <c r="DH21" s="124"/>
      <c r="DI21" s="125"/>
      <c r="DJ21" s="125"/>
    </row>
    <row r="22" spans="1:114" s="121" customFormat="1" ht="392.25" customHeight="1" x14ac:dyDescent="0.6">
      <c r="A22" s="426"/>
      <c r="B22" s="151" t="s">
        <v>41</v>
      </c>
      <c r="C22" s="151"/>
      <c r="D22" s="151" t="s">
        <v>288</v>
      </c>
      <c r="E22" s="151" t="s">
        <v>42</v>
      </c>
      <c r="F22" s="151" t="s">
        <v>43</v>
      </c>
      <c r="G22" s="151" t="s">
        <v>44</v>
      </c>
      <c r="H22" s="151" t="s">
        <v>263</v>
      </c>
      <c r="I22" s="151" t="s">
        <v>264</v>
      </c>
      <c r="J22" s="151" t="s">
        <v>265</v>
      </c>
      <c r="K22" s="152" t="s">
        <v>266</v>
      </c>
      <c r="L22" s="153" t="s">
        <v>267</v>
      </c>
      <c r="M22" s="154" t="s">
        <v>45</v>
      </c>
      <c r="N22" s="151" t="s">
        <v>46</v>
      </c>
      <c r="O22" s="152" t="s">
        <v>47</v>
      </c>
      <c r="P22" s="153" t="s">
        <v>268</v>
      </c>
      <c r="Q22" s="154" t="s">
        <v>48</v>
      </c>
      <c r="R22" s="151" t="s">
        <v>49</v>
      </c>
      <c r="S22" s="151" t="s">
        <v>50</v>
      </c>
      <c r="T22" s="151" t="s">
        <v>51</v>
      </c>
      <c r="U22" s="151" t="s">
        <v>269</v>
      </c>
      <c r="V22" s="151" t="s">
        <v>264</v>
      </c>
      <c r="W22" s="151" t="s">
        <v>265</v>
      </c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2" t="s">
        <v>266</v>
      </c>
      <c r="AO22" s="153" t="s">
        <v>270</v>
      </c>
      <c r="AP22" s="155" t="s">
        <v>52</v>
      </c>
      <c r="AQ22" s="156" t="s">
        <v>53</v>
      </c>
      <c r="AR22" s="157" t="s">
        <v>54</v>
      </c>
      <c r="AS22" s="153" t="s">
        <v>271</v>
      </c>
      <c r="AT22" s="155" t="s">
        <v>34</v>
      </c>
      <c r="AU22" s="156" t="s">
        <v>35</v>
      </c>
      <c r="AV22" s="157" t="s">
        <v>36</v>
      </c>
      <c r="AW22" s="153" t="s">
        <v>272</v>
      </c>
      <c r="AX22" s="154" t="s">
        <v>34</v>
      </c>
      <c r="AY22" s="151" t="s">
        <v>35</v>
      </c>
      <c r="AZ22" s="151" t="s">
        <v>36</v>
      </c>
      <c r="BA22" s="151" t="s">
        <v>37</v>
      </c>
      <c r="BB22" s="153" t="s">
        <v>273</v>
      </c>
      <c r="BC22" s="151" t="s">
        <v>45</v>
      </c>
      <c r="BD22" s="151" t="s">
        <v>46</v>
      </c>
      <c r="BE22" s="151" t="s">
        <v>47</v>
      </c>
      <c r="BF22" s="153" t="s">
        <v>274</v>
      </c>
      <c r="BG22" s="151" t="s">
        <v>41</v>
      </c>
      <c r="BH22" s="151" t="s">
        <v>42</v>
      </c>
      <c r="BI22" s="151" t="s">
        <v>43</v>
      </c>
      <c r="BJ22" s="151" t="s">
        <v>44</v>
      </c>
      <c r="BK22" s="151" t="s">
        <v>275</v>
      </c>
      <c r="BL22" s="151" t="s">
        <v>264</v>
      </c>
      <c r="BM22" s="151" t="s">
        <v>265</v>
      </c>
      <c r="BN22" s="151" t="s">
        <v>266</v>
      </c>
      <c r="BO22" s="153" t="s">
        <v>276</v>
      </c>
      <c r="BP22" s="151" t="s">
        <v>45</v>
      </c>
      <c r="BQ22" s="151" t="s">
        <v>46</v>
      </c>
      <c r="BR22" s="151" t="s">
        <v>47</v>
      </c>
      <c r="BS22" s="153" t="s">
        <v>235</v>
      </c>
      <c r="BT22" s="151" t="s">
        <v>48</v>
      </c>
      <c r="BU22" s="151" t="s">
        <v>49</v>
      </c>
      <c r="BV22" s="151" t="s">
        <v>50</v>
      </c>
      <c r="BW22" s="152" t="s">
        <v>277</v>
      </c>
      <c r="BX22" s="416"/>
      <c r="BY22" s="416"/>
      <c r="BZ22" s="416"/>
      <c r="CA22" s="416"/>
      <c r="CB22" s="416"/>
      <c r="CC22" s="416"/>
      <c r="CD22" s="416"/>
      <c r="CE22" s="127"/>
      <c r="CF22" s="127"/>
      <c r="CG22" s="127"/>
      <c r="CH22" s="127"/>
      <c r="CI22" s="127"/>
      <c r="CJ22" s="127"/>
      <c r="CK22" s="127"/>
      <c r="CL22" s="124"/>
      <c r="CM22" s="124"/>
      <c r="CN22" s="125"/>
      <c r="CO22" s="125"/>
      <c r="CP22" s="124"/>
      <c r="CQ22" s="125"/>
      <c r="CR22" s="125"/>
      <c r="CS22" s="124"/>
      <c r="CT22" s="125"/>
      <c r="CU22" s="125"/>
      <c r="CV22" s="124"/>
      <c r="CW22" s="125"/>
      <c r="CX22" s="125"/>
      <c r="CY22" s="124"/>
      <c r="CZ22" s="125"/>
      <c r="DA22" s="125"/>
      <c r="DB22" s="124"/>
      <c r="DC22" s="125"/>
      <c r="DD22" s="125"/>
      <c r="DE22" s="124"/>
      <c r="DF22" s="125"/>
      <c r="DG22" s="125"/>
      <c r="DH22" s="124"/>
      <c r="DI22" s="125"/>
      <c r="DJ22" s="125"/>
    </row>
    <row r="23" spans="1:114" s="121" customFormat="1" ht="39.950000000000003" customHeight="1" x14ac:dyDescent="0.6">
      <c r="A23" s="158" t="s">
        <v>22</v>
      </c>
      <c r="B23" s="417" t="s">
        <v>225</v>
      </c>
      <c r="C23" s="418"/>
      <c r="D23" s="418"/>
      <c r="E23" s="418"/>
      <c r="F23" s="418"/>
      <c r="G23" s="419"/>
      <c r="H23" s="159" t="s">
        <v>1</v>
      </c>
      <c r="I23" s="159" t="s">
        <v>1</v>
      </c>
      <c r="J23" s="159"/>
      <c r="K23" s="159"/>
      <c r="L23" s="160"/>
      <c r="M23" s="159">
        <v>22</v>
      </c>
      <c r="N23" s="160"/>
      <c r="O23" s="160"/>
      <c r="P23" s="160"/>
      <c r="Q23" s="160"/>
      <c r="R23" s="160"/>
      <c r="S23" s="160"/>
      <c r="T23" s="160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61" t="s">
        <v>0</v>
      </c>
      <c r="AQ23" s="161" t="s">
        <v>0</v>
      </c>
      <c r="AR23" s="161" t="s">
        <v>0</v>
      </c>
      <c r="AS23" s="159" t="s">
        <v>58</v>
      </c>
      <c r="AT23" s="159" t="s">
        <v>58</v>
      </c>
      <c r="AU23" s="159" t="s">
        <v>1</v>
      </c>
      <c r="AV23" s="159" t="s">
        <v>1</v>
      </c>
      <c r="AW23" s="159" t="s">
        <v>1</v>
      </c>
      <c r="AX23" s="159"/>
      <c r="AY23" s="159"/>
      <c r="AZ23" s="159"/>
      <c r="BA23" s="159"/>
      <c r="BB23" s="159">
        <v>20</v>
      </c>
      <c r="BC23" s="159"/>
      <c r="BD23" s="159"/>
      <c r="BE23" s="159"/>
      <c r="BF23" s="159"/>
      <c r="BG23" s="159"/>
      <c r="BH23" s="159"/>
      <c r="BI23" s="159"/>
      <c r="BJ23" s="159"/>
      <c r="BK23" s="161"/>
      <c r="BL23" s="161"/>
      <c r="BM23" s="161"/>
      <c r="BN23" s="159"/>
      <c r="BO23" s="161" t="s">
        <v>0</v>
      </c>
      <c r="BP23" s="161" t="s">
        <v>0</v>
      </c>
      <c r="BQ23" s="161" t="s">
        <v>0</v>
      </c>
      <c r="BR23" s="159" t="s">
        <v>60</v>
      </c>
      <c r="BS23" s="159" t="s">
        <v>60</v>
      </c>
      <c r="BT23" s="159" t="s">
        <v>58</v>
      </c>
      <c r="BU23" s="159" t="s">
        <v>58</v>
      </c>
      <c r="BV23" s="159" t="s">
        <v>58</v>
      </c>
      <c r="BW23" s="152" t="s">
        <v>58</v>
      </c>
      <c r="BX23" s="159">
        <v>42</v>
      </c>
      <c r="BY23" s="159">
        <v>6</v>
      </c>
      <c r="BZ23" s="159">
        <v>5</v>
      </c>
      <c r="CA23" s="159">
        <v>2</v>
      </c>
      <c r="CB23" s="159"/>
      <c r="CC23" s="159">
        <v>6</v>
      </c>
      <c r="CD23" s="159" t="s">
        <v>319</v>
      </c>
      <c r="CE23" s="127"/>
      <c r="CF23" s="127"/>
      <c r="CG23" s="127"/>
      <c r="CH23" s="127"/>
      <c r="CI23" s="127"/>
      <c r="CJ23" s="127"/>
      <c r="CK23" s="127"/>
      <c r="CL23" s="124"/>
      <c r="CM23" s="124"/>
      <c r="CN23" s="125"/>
      <c r="CO23" s="125"/>
      <c r="CP23" s="124"/>
      <c r="CQ23" s="125"/>
      <c r="CR23" s="125"/>
      <c r="CS23" s="124"/>
      <c r="CT23" s="125"/>
      <c r="CU23" s="125"/>
      <c r="CV23" s="124"/>
      <c r="CW23" s="125"/>
      <c r="CX23" s="125"/>
      <c r="CY23" s="124"/>
      <c r="CZ23" s="125"/>
      <c r="DA23" s="125"/>
      <c r="DB23" s="124"/>
      <c r="DC23" s="125"/>
      <c r="DD23" s="125"/>
      <c r="DE23" s="124"/>
      <c r="DF23" s="125"/>
      <c r="DG23" s="125"/>
      <c r="DH23" s="124"/>
      <c r="DI23" s="125"/>
      <c r="DJ23" s="125"/>
    </row>
    <row r="24" spans="1:114" s="121" customFormat="1" ht="39.950000000000003" customHeight="1" x14ac:dyDescent="0.6">
      <c r="A24" s="158" t="s">
        <v>23</v>
      </c>
      <c r="B24" s="162"/>
      <c r="C24" s="162"/>
      <c r="D24" s="408"/>
      <c r="E24" s="409"/>
      <c r="F24" s="409"/>
      <c r="G24" s="410"/>
      <c r="H24" s="159" t="s">
        <v>1</v>
      </c>
      <c r="I24" s="159" t="s">
        <v>1</v>
      </c>
      <c r="J24" s="159" t="s">
        <v>1</v>
      </c>
      <c r="K24" s="159" t="s">
        <v>1</v>
      </c>
      <c r="L24" s="160"/>
      <c r="M24" s="159">
        <v>18</v>
      </c>
      <c r="N24" s="160"/>
      <c r="O24" s="160"/>
      <c r="P24" s="160"/>
      <c r="Q24" s="160"/>
      <c r="R24" s="160"/>
      <c r="S24" s="160"/>
      <c r="T24" s="160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61" t="s">
        <v>0</v>
      </c>
      <c r="AQ24" s="161" t="s">
        <v>0</v>
      </c>
      <c r="AR24" s="161" t="s">
        <v>0</v>
      </c>
      <c r="AS24" s="159" t="s">
        <v>58</v>
      </c>
      <c r="AT24" s="159" t="s">
        <v>58</v>
      </c>
      <c r="AU24" s="159" t="s">
        <v>1</v>
      </c>
      <c r="AV24" s="159" t="s">
        <v>1</v>
      </c>
      <c r="AW24" s="159" t="s">
        <v>1</v>
      </c>
      <c r="AX24" s="159" t="s">
        <v>1</v>
      </c>
      <c r="AY24" s="159"/>
      <c r="AZ24" s="159"/>
      <c r="BA24" s="159"/>
      <c r="BB24" s="159">
        <v>21</v>
      </c>
      <c r="BC24" s="159"/>
      <c r="BD24" s="159"/>
      <c r="BE24" s="159"/>
      <c r="BF24" s="159"/>
      <c r="BG24" s="159"/>
      <c r="BH24" s="159"/>
      <c r="BI24" s="159"/>
      <c r="BJ24" s="159"/>
      <c r="BK24" s="161"/>
      <c r="BL24" s="161"/>
      <c r="BM24" s="159"/>
      <c r="BN24" s="159"/>
      <c r="BO24" s="159"/>
      <c r="BP24" s="161" t="s">
        <v>0</v>
      </c>
      <c r="BQ24" s="161" t="s">
        <v>0</v>
      </c>
      <c r="BR24" s="161" t="s">
        <v>0</v>
      </c>
      <c r="BS24" s="159" t="s">
        <v>60</v>
      </c>
      <c r="BT24" s="159" t="s">
        <v>58</v>
      </c>
      <c r="BU24" s="159" t="s">
        <v>58</v>
      </c>
      <c r="BV24" s="159" t="s">
        <v>58</v>
      </c>
      <c r="BW24" s="152" t="s">
        <v>58</v>
      </c>
      <c r="BX24" s="159">
        <f>M24+BB24</f>
        <v>39</v>
      </c>
      <c r="BY24" s="159">
        <v>6</v>
      </c>
      <c r="BZ24" s="159">
        <v>8</v>
      </c>
      <c r="CA24" s="159">
        <v>1</v>
      </c>
      <c r="CB24" s="159"/>
      <c r="CC24" s="159">
        <v>6</v>
      </c>
      <c r="CD24" s="159" t="s">
        <v>320</v>
      </c>
      <c r="CE24" s="127"/>
      <c r="CF24" s="127"/>
      <c r="CG24" s="127"/>
      <c r="CH24" s="127"/>
      <c r="CI24" s="127"/>
      <c r="CJ24" s="127"/>
      <c r="CK24" s="127"/>
      <c r="CL24" s="124"/>
      <c r="CM24" s="124"/>
      <c r="CN24" s="125"/>
      <c r="CO24" s="125"/>
      <c r="CP24" s="124"/>
      <c r="CQ24" s="125"/>
      <c r="CR24" s="125"/>
      <c r="CS24" s="124"/>
      <c r="CT24" s="125"/>
      <c r="CU24" s="125"/>
      <c r="CV24" s="124"/>
      <c r="CW24" s="125"/>
      <c r="CX24" s="125"/>
      <c r="CY24" s="124"/>
      <c r="CZ24" s="125"/>
      <c r="DA24" s="125"/>
      <c r="DB24" s="124"/>
      <c r="DC24" s="125"/>
      <c r="DD24" s="125"/>
      <c r="DE24" s="124"/>
      <c r="DF24" s="125"/>
      <c r="DG24" s="125"/>
      <c r="DH24" s="124"/>
      <c r="DI24" s="125"/>
      <c r="DJ24" s="125"/>
    </row>
    <row r="25" spans="1:114" s="121" customFormat="1" ht="39.950000000000003" customHeight="1" x14ac:dyDescent="0.6">
      <c r="A25" s="158" t="s">
        <v>24</v>
      </c>
      <c r="B25" s="162"/>
      <c r="C25" s="162"/>
      <c r="D25" s="408"/>
      <c r="E25" s="409"/>
      <c r="F25" s="409"/>
      <c r="G25" s="410"/>
      <c r="H25" s="159" t="s">
        <v>1</v>
      </c>
      <c r="I25" s="159" t="s">
        <v>1</v>
      </c>
      <c r="J25" s="159" t="s">
        <v>1</v>
      </c>
      <c r="K25" s="159" t="s">
        <v>1</v>
      </c>
      <c r="L25" s="160"/>
      <c r="M25" s="159">
        <v>18</v>
      </c>
      <c r="N25" s="160"/>
      <c r="O25" s="160"/>
      <c r="P25" s="160"/>
      <c r="Q25" s="160"/>
      <c r="R25" s="160"/>
      <c r="S25" s="160"/>
      <c r="T25" s="160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61"/>
      <c r="AP25" s="161" t="s">
        <v>0</v>
      </c>
      <c r="AQ25" s="161" t="s">
        <v>0</v>
      </c>
      <c r="AR25" s="161" t="s">
        <v>0</v>
      </c>
      <c r="AS25" s="159" t="s">
        <v>58</v>
      </c>
      <c r="AT25" s="159" t="s">
        <v>58</v>
      </c>
      <c r="AU25" s="159" t="s">
        <v>1</v>
      </c>
      <c r="AV25" s="159" t="s">
        <v>1</v>
      </c>
      <c r="AW25" s="159" t="s">
        <v>1</v>
      </c>
      <c r="AX25" s="159" t="s">
        <v>1</v>
      </c>
      <c r="AY25" s="159"/>
      <c r="AZ25" s="159"/>
      <c r="BA25" s="159"/>
      <c r="BB25" s="159">
        <v>20</v>
      </c>
      <c r="BC25" s="159"/>
      <c r="BD25" s="159"/>
      <c r="BE25" s="159"/>
      <c r="BF25" s="159"/>
      <c r="BG25" s="159"/>
      <c r="BH25" s="159"/>
      <c r="BI25" s="159"/>
      <c r="BJ25" s="159"/>
      <c r="BK25" s="161"/>
      <c r="BL25" s="161"/>
      <c r="BM25" s="161"/>
      <c r="BN25" s="159"/>
      <c r="BO25" s="159" t="s">
        <v>0</v>
      </c>
      <c r="BP25" s="161" t="s">
        <v>0</v>
      </c>
      <c r="BQ25" s="161" t="s">
        <v>0</v>
      </c>
      <c r="BR25" s="159" t="s">
        <v>60</v>
      </c>
      <c r="BS25" s="159" t="s">
        <v>60</v>
      </c>
      <c r="BT25" s="159" t="s">
        <v>58</v>
      </c>
      <c r="BU25" s="159" t="s">
        <v>58</v>
      </c>
      <c r="BV25" s="159" t="s">
        <v>58</v>
      </c>
      <c r="BW25" s="152" t="s">
        <v>58</v>
      </c>
      <c r="BX25" s="159">
        <f>M25+BB25</f>
        <v>38</v>
      </c>
      <c r="BY25" s="159">
        <v>6</v>
      </c>
      <c r="BZ25" s="159">
        <v>8</v>
      </c>
      <c r="CA25" s="159">
        <v>2</v>
      </c>
      <c r="CB25" s="159"/>
      <c r="CC25" s="159">
        <v>6</v>
      </c>
      <c r="CD25" s="159" t="s">
        <v>320</v>
      </c>
      <c r="CE25" s="127"/>
      <c r="CF25" s="127"/>
      <c r="CG25" s="127"/>
      <c r="CH25" s="127"/>
      <c r="CI25" s="127"/>
      <c r="CJ25" s="127"/>
      <c r="CK25" s="127"/>
      <c r="CL25" s="124"/>
      <c r="CM25" s="124"/>
      <c r="CN25" s="125"/>
      <c r="CO25" s="125"/>
      <c r="CP25" s="124"/>
      <c r="CQ25" s="125"/>
      <c r="CR25" s="125"/>
      <c r="CS25" s="124"/>
      <c r="CT25" s="125"/>
      <c r="CU25" s="125"/>
      <c r="CV25" s="124"/>
      <c r="CW25" s="125"/>
      <c r="CX25" s="125"/>
      <c r="CY25" s="124"/>
      <c r="CZ25" s="125"/>
      <c r="DA25" s="125"/>
      <c r="DB25" s="124"/>
      <c r="DC25" s="125"/>
      <c r="DD25" s="125"/>
      <c r="DE25" s="124"/>
      <c r="DF25" s="125"/>
      <c r="DG25" s="125"/>
      <c r="DH25" s="124"/>
      <c r="DI25" s="125"/>
      <c r="DJ25" s="125"/>
    </row>
    <row r="26" spans="1:114" s="121" customFormat="1" ht="39.950000000000003" customHeight="1" x14ac:dyDescent="0.6">
      <c r="A26" s="159" t="s">
        <v>148</v>
      </c>
      <c r="B26" s="162"/>
      <c r="C26" s="162"/>
      <c r="D26" s="408"/>
      <c r="E26" s="409"/>
      <c r="F26" s="409"/>
      <c r="G26" s="410"/>
      <c r="H26" s="159" t="s">
        <v>60</v>
      </c>
      <c r="I26" s="159" t="s">
        <v>60</v>
      </c>
      <c r="J26" s="159" t="s">
        <v>60</v>
      </c>
      <c r="K26" s="159" t="s">
        <v>60</v>
      </c>
      <c r="L26" s="159"/>
      <c r="M26" s="160">
        <v>14</v>
      </c>
      <c r="N26" s="159"/>
      <c r="O26" s="160"/>
      <c r="P26" s="160"/>
      <c r="Q26" s="160"/>
      <c r="R26" s="160"/>
      <c r="S26" s="160"/>
      <c r="T26" s="160"/>
      <c r="U26" s="160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61" t="s">
        <v>0</v>
      </c>
      <c r="AQ26" s="161" t="s">
        <v>0</v>
      </c>
      <c r="AR26" s="159" t="s">
        <v>58</v>
      </c>
      <c r="AS26" s="159" t="s">
        <v>58</v>
      </c>
      <c r="AT26" s="159" t="s">
        <v>60</v>
      </c>
      <c r="AU26" s="159" t="s">
        <v>60</v>
      </c>
      <c r="AV26" s="159" t="s">
        <v>60</v>
      </c>
      <c r="AW26" s="159" t="s">
        <v>60</v>
      </c>
      <c r="AX26" s="159"/>
      <c r="AY26" s="159"/>
      <c r="AZ26" s="159"/>
      <c r="BA26" s="159"/>
      <c r="BB26" s="163">
        <v>13</v>
      </c>
      <c r="BC26" s="163"/>
      <c r="BD26" s="161"/>
      <c r="BE26" s="161"/>
      <c r="BF26" s="161"/>
      <c r="BG26" s="159"/>
      <c r="BH26" s="159"/>
      <c r="BI26" s="159"/>
      <c r="BJ26" s="159"/>
      <c r="BK26" s="161" t="s">
        <v>0</v>
      </c>
      <c r="BL26" s="161" t="s">
        <v>0</v>
      </c>
      <c r="BM26" s="163" t="s">
        <v>62</v>
      </c>
      <c r="BN26" s="163" t="s">
        <v>62</v>
      </c>
      <c r="BO26" s="163" t="s">
        <v>62</v>
      </c>
      <c r="BP26" s="159"/>
      <c r="BQ26" s="159"/>
      <c r="BR26" s="159"/>
      <c r="BS26" s="159"/>
      <c r="BT26" s="159"/>
      <c r="BU26" s="159"/>
      <c r="BV26" s="159"/>
      <c r="BW26" s="152"/>
      <c r="BX26" s="159">
        <v>27</v>
      </c>
      <c r="BY26" s="159">
        <v>4</v>
      </c>
      <c r="BZ26" s="159"/>
      <c r="CA26" s="159">
        <v>8</v>
      </c>
      <c r="CB26" s="159">
        <v>3</v>
      </c>
      <c r="CC26" s="159">
        <v>2</v>
      </c>
      <c r="CD26" s="159">
        <v>44</v>
      </c>
      <c r="CE26" s="127"/>
      <c r="CF26" s="127"/>
      <c r="CG26" s="127"/>
      <c r="CH26" s="127"/>
      <c r="CI26" s="127"/>
      <c r="CJ26" s="127"/>
      <c r="CK26" s="127"/>
      <c r="CL26" s="124"/>
      <c r="CM26" s="124"/>
      <c r="CN26" s="125"/>
      <c r="CO26" s="125"/>
      <c r="CP26" s="124"/>
      <c r="CQ26" s="125"/>
      <c r="CR26" s="125"/>
      <c r="CS26" s="124"/>
      <c r="CT26" s="125"/>
      <c r="CU26" s="125"/>
      <c r="CV26" s="124"/>
      <c r="CW26" s="125"/>
      <c r="CX26" s="125"/>
      <c r="CY26" s="124"/>
      <c r="CZ26" s="125"/>
      <c r="DA26" s="125"/>
      <c r="DB26" s="124"/>
      <c r="DC26" s="125"/>
      <c r="DD26" s="125"/>
      <c r="DE26" s="124"/>
      <c r="DF26" s="125"/>
      <c r="DG26" s="125"/>
      <c r="DH26" s="124"/>
      <c r="DI26" s="125"/>
      <c r="DJ26" s="125"/>
    </row>
    <row r="27" spans="1:114" s="121" customFormat="1" ht="39.950000000000003" customHeight="1" x14ac:dyDescent="0.6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59">
        <f>SUM(BX23:BX26)</f>
        <v>146</v>
      </c>
      <c r="BY27" s="159">
        <f t="shared" ref="BY27:CC27" si="0">SUM(BY23:BY26)</f>
        <v>22</v>
      </c>
      <c r="BZ27" s="159">
        <f t="shared" si="0"/>
        <v>21</v>
      </c>
      <c r="CA27" s="159">
        <f t="shared" si="0"/>
        <v>13</v>
      </c>
      <c r="CB27" s="159">
        <f t="shared" si="0"/>
        <v>3</v>
      </c>
      <c r="CC27" s="159">
        <f t="shared" si="0"/>
        <v>20</v>
      </c>
      <c r="CD27" s="159" t="s">
        <v>329</v>
      </c>
      <c r="CE27" s="127"/>
      <c r="CF27" s="127"/>
      <c r="CG27" s="127"/>
      <c r="CH27" s="127"/>
      <c r="CI27" s="127"/>
      <c r="CJ27" s="127"/>
      <c r="CK27" s="127"/>
      <c r="CL27" s="124"/>
      <c r="CM27" s="124"/>
      <c r="CN27" s="125"/>
      <c r="CO27" s="125"/>
      <c r="CP27" s="124"/>
      <c r="CQ27" s="125"/>
      <c r="CR27" s="125"/>
      <c r="CS27" s="124"/>
      <c r="CT27" s="125"/>
      <c r="CU27" s="125"/>
      <c r="CV27" s="124"/>
      <c r="CW27" s="125"/>
      <c r="CX27" s="125"/>
      <c r="CY27" s="124"/>
      <c r="CZ27" s="125"/>
      <c r="DA27" s="125"/>
      <c r="DB27" s="124"/>
      <c r="DC27" s="125"/>
      <c r="DD27" s="125"/>
      <c r="DE27" s="124"/>
      <c r="DF27" s="125"/>
      <c r="DG27" s="125"/>
      <c r="DH27" s="124"/>
      <c r="DI27" s="125"/>
      <c r="DJ27" s="125"/>
    </row>
    <row r="28" spans="1:114" s="121" customFormat="1" ht="12" customHeight="1" x14ac:dyDescent="0.6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6"/>
      <c r="AO28" s="166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CB28" s="123"/>
      <c r="CC28" s="123"/>
      <c r="CD28" s="123"/>
      <c r="CE28" s="127"/>
      <c r="CF28" s="127"/>
      <c r="CG28" s="127"/>
      <c r="CH28" s="127"/>
      <c r="CI28" s="127"/>
      <c r="CJ28" s="127"/>
      <c r="CK28" s="127"/>
      <c r="CL28" s="124"/>
      <c r="CM28" s="124"/>
      <c r="CN28" s="125"/>
      <c r="CO28" s="125"/>
      <c r="CP28" s="124"/>
      <c r="CQ28" s="125"/>
      <c r="CR28" s="125"/>
      <c r="CS28" s="124"/>
      <c r="CT28" s="125"/>
      <c r="CU28" s="125"/>
      <c r="CV28" s="124"/>
      <c r="CW28" s="125"/>
      <c r="CX28" s="125"/>
      <c r="CY28" s="124"/>
      <c r="CZ28" s="125"/>
      <c r="DA28" s="125"/>
      <c r="DB28" s="124"/>
      <c r="DC28" s="125"/>
      <c r="DD28" s="125"/>
      <c r="DE28" s="124"/>
      <c r="DF28" s="125"/>
      <c r="DG28" s="125"/>
      <c r="DH28" s="124"/>
      <c r="DI28" s="125"/>
      <c r="DJ28" s="125"/>
    </row>
    <row r="29" spans="1:114" s="121" customFormat="1" ht="33.950000000000003" customHeight="1" x14ac:dyDescent="0.6">
      <c r="A29" s="164"/>
      <c r="B29" s="164"/>
      <c r="C29" s="164"/>
      <c r="D29" s="164" t="s">
        <v>7</v>
      </c>
      <c r="E29" s="164"/>
      <c r="F29" s="164"/>
      <c r="G29" s="164"/>
      <c r="H29" s="164"/>
      <c r="J29" s="167"/>
      <c r="K29" s="140" t="s">
        <v>89</v>
      </c>
      <c r="L29" s="164" t="s">
        <v>4</v>
      </c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6"/>
      <c r="AO29" s="168" t="s">
        <v>1</v>
      </c>
      <c r="AP29" s="140" t="s">
        <v>89</v>
      </c>
      <c r="AQ29" s="164" t="s">
        <v>57</v>
      </c>
      <c r="AS29" s="164"/>
      <c r="AT29" s="164"/>
      <c r="AU29" s="164"/>
      <c r="AV29" s="164"/>
      <c r="AW29" s="164"/>
      <c r="AX29" s="164"/>
      <c r="AY29" s="164"/>
      <c r="BA29" s="169"/>
      <c r="BB29" s="170" t="s">
        <v>62</v>
      </c>
      <c r="BC29" s="197" t="s">
        <v>89</v>
      </c>
      <c r="BD29" s="164" t="s">
        <v>61</v>
      </c>
      <c r="BE29" s="164"/>
      <c r="BK29" s="169"/>
      <c r="BL29" s="140"/>
      <c r="BM29" s="169"/>
      <c r="BN29" s="140"/>
      <c r="BO29" s="164"/>
      <c r="BP29" s="169"/>
      <c r="BQ29" s="140"/>
      <c r="BR29" s="164"/>
      <c r="CB29" s="123"/>
      <c r="CC29" s="123"/>
      <c r="CD29" s="123"/>
      <c r="CE29" s="127"/>
      <c r="CF29" s="127"/>
      <c r="CG29" s="127"/>
      <c r="CH29" s="127"/>
      <c r="CI29" s="127"/>
      <c r="CJ29" s="127"/>
      <c r="CK29" s="127"/>
      <c r="CL29" s="124"/>
      <c r="CM29" s="124"/>
      <c r="CN29" s="125"/>
      <c r="CO29" s="125"/>
      <c r="CP29" s="124"/>
      <c r="CQ29" s="125"/>
      <c r="CR29" s="125"/>
      <c r="CS29" s="124"/>
      <c r="CT29" s="125"/>
      <c r="CU29" s="125"/>
      <c r="CV29" s="124"/>
      <c r="CW29" s="125"/>
      <c r="CX29" s="125"/>
      <c r="CY29" s="124"/>
      <c r="CZ29" s="125"/>
      <c r="DA29" s="125"/>
      <c r="DB29" s="124"/>
      <c r="DC29" s="125"/>
      <c r="DD29" s="125"/>
      <c r="DE29" s="124"/>
      <c r="DF29" s="125"/>
      <c r="DG29" s="125"/>
      <c r="DH29" s="124"/>
      <c r="DI29" s="125"/>
      <c r="DJ29" s="125"/>
    </row>
    <row r="30" spans="1:114" s="121" customFormat="1" ht="12.75" customHeight="1" x14ac:dyDescent="0.6">
      <c r="A30" s="164"/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6"/>
      <c r="AO30" s="166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71"/>
      <c r="BB30" s="164"/>
      <c r="BC30" s="164"/>
      <c r="BD30" s="164"/>
      <c r="BE30" s="164"/>
      <c r="CB30" s="123"/>
      <c r="CC30" s="123"/>
      <c r="CD30" s="123"/>
      <c r="CE30" s="127"/>
      <c r="CF30" s="127"/>
      <c r="CG30" s="127"/>
      <c r="CH30" s="127"/>
      <c r="CI30" s="127"/>
      <c r="CJ30" s="127"/>
      <c r="CK30" s="127"/>
      <c r="CL30" s="124"/>
      <c r="CM30" s="124"/>
      <c r="CN30" s="125"/>
      <c r="CO30" s="125"/>
      <c r="CP30" s="124"/>
      <c r="CQ30" s="125"/>
      <c r="CR30" s="125"/>
      <c r="CS30" s="124"/>
      <c r="CT30" s="125"/>
      <c r="CU30" s="125"/>
      <c r="CV30" s="124"/>
      <c r="CW30" s="125"/>
      <c r="CX30" s="125"/>
      <c r="CY30" s="124"/>
      <c r="CZ30" s="125"/>
      <c r="DA30" s="125"/>
      <c r="DB30" s="124"/>
      <c r="DC30" s="125"/>
      <c r="DD30" s="125"/>
      <c r="DE30" s="124"/>
      <c r="DF30" s="125"/>
      <c r="DG30" s="125"/>
      <c r="DH30" s="124"/>
      <c r="DI30" s="125"/>
      <c r="DJ30" s="125"/>
    </row>
    <row r="31" spans="1:114" s="121" customFormat="1" ht="33.75" customHeight="1" x14ac:dyDescent="0.6">
      <c r="A31" s="164"/>
      <c r="B31" s="164"/>
      <c r="C31" s="164"/>
      <c r="D31" s="164"/>
      <c r="E31" s="164"/>
      <c r="F31" s="164"/>
      <c r="G31" s="164"/>
      <c r="H31" s="164"/>
      <c r="I31" s="164"/>
      <c r="J31" s="172" t="s">
        <v>0</v>
      </c>
      <c r="K31" s="140" t="s">
        <v>89</v>
      </c>
      <c r="L31" s="164" t="s">
        <v>63</v>
      </c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6"/>
      <c r="AO31" s="170" t="s">
        <v>60</v>
      </c>
      <c r="AP31" s="140" t="s">
        <v>89</v>
      </c>
      <c r="AQ31" s="164" t="s">
        <v>64</v>
      </c>
      <c r="AS31" s="164"/>
      <c r="AT31" s="164"/>
      <c r="AU31" s="164"/>
      <c r="AV31" s="164"/>
      <c r="AW31" s="164"/>
      <c r="AX31" s="164"/>
      <c r="AY31" s="164"/>
      <c r="BA31" s="169"/>
      <c r="BB31" s="170" t="s">
        <v>58</v>
      </c>
      <c r="BC31" s="197" t="s">
        <v>89</v>
      </c>
      <c r="BD31" s="164" t="s">
        <v>59</v>
      </c>
      <c r="CB31" s="123"/>
      <c r="CC31" s="123"/>
      <c r="CD31" s="123"/>
      <c r="CE31" s="127"/>
      <c r="CF31" s="127"/>
      <c r="CG31" s="127"/>
      <c r="CH31" s="127"/>
      <c r="CI31" s="127"/>
      <c r="CJ31" s="127"/>
      <c r="CK31" s="127"/>
      <c r="CL31" s="124"/>
      <c r="CM31" s="124"/>
      <c r="CN31" s="125"/>
      <c r="CO31" s="125"/>
      <c r="CP31" s="124"/>
      <c r="CQ31" s="125"/>
      <c r="CR31" s="125"/>
      <c r="CS31" s="124"/>
      <c r="CT31" s="125"/>
      <c r="CU31" s="125"/>
      <c r="CV31" s="124"/>
      <c r="CW31" s="125"/>
      <c r="CX31" s="125"/>
      <c r="CY31" s="124"/>
      <c r="CZ31" s="125"/>
      <c r="DA31" s="125"/>
      <c r="DB31" s="124"/>
      <c r="DC31" s="125"/>
      <c r="DD31" s="125"/>
      <c r="DE31" s="124"/>
      <c r="DF31" s="125"/>
      <c r="DG31" s="125"/>
      <c r="DH31" s="124"/>
      <c r="DI31" s="125"/>
      <c r="DJ31" s="125"/>
    </row>
    <row r="32" spans="1:114" s="121" customFormat="1" ht="42" x14ac:dyDescent="0.6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6"/>
      <c r="AO32" s="166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CB32" s="123"/>
      <c r="CC32" s="123"/>
      <c r="CD32" s="123"/>
      <c r="CE32" s="127"/>
      <c r="CF32" s="127"/>
      <c r="CG32" s="127"/>
      <c r="CH32" s="127"/>
      <c r="CI32" s="127"/>
      <c r="CJ32" s="127"/>
      <c r="CK32" s="127"/>
      <c r="CL32" s="124"/>
      <c r="CM32" s="124"/>
      <c r="CN32" s="125"/>
      <c r="CO32" s="125"/>
      <c r="CP32" s="124"/>
      <c r="CQ32" s="125"/>
      <c r="CR32" s="125"/>
      <c r="CS32" s="124"/>
      <c r="CT32" s="125"/>
      <c r="CU32" s="125"/>
      <c r="CV32" s="124"/>
      <c r="CW32" s="125"/>
      <c r="CX32" s="125"/>
      <c r="CY32" s="124"/>
      <c r="CZ32" s="125"/>
      <c r="DA32" s="125"/>
      <c r="DB32" s="124"/>
      <c r="DC32" s="125"/>
      <c r="DD32" s="125"/>
      <c r="DE32" s="124"/>
      <c r="DF32" s="125"/>
      <c r="DG32" s="125"/>
      <c r="DH32" s="124"/>
      <c r="DI32" s="125"/>
      <c r="DJ32" s="125"/>
    </row>
    <row r="33" spans="1:114" s="2" customFormat="1" ht="3.75" customHeight="1" x14ac:dyDescent="0.4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5"/>
      <c r="AO33" s="35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7"/>
      <c r="CC33" s="37"/>
      <c r="CD33" s="37"/>
      <c r="CE33" s="31"/>
      <c r="CF33" s="31"/>
      <c r="CG33" s="31"/>
      <c r="CH33" s="31"/>
      <c r="CI33" s="31"/>
      <c r="CJ33" s="31"/>
      <c r="CK33" s="31"/>
      <c r="CL33" s="28"/>
      <c r="CM33" s="28"/>
      <c r="CN33" s="30"/>
      <c r="CO33" s="30"/>
      <c r="CP33" s="28"/>
      <c r="CQ33" s="30"/>
      <c r="CR33" s="30"/>
      <c r="CS33" s="28"/>
      <c r="CT33" s="30"/>
      <c r="CU33" s="30"/>
      <c r="CV33" s="28"/>
      <c r="CW33" s="30"/>
      <c r="CX33" s="30"/>
      <c r="CY33" s="28"/>
      <c r="CZ33" s="30"/>
      <c r="DA33" s="30"/>
      <c r="DB33" s="28"/>
      <c r="DC33" s="30"/>
      <c r="DD33" s="30"/>
      <c r="DE33" s="28"/>
      <c r="DF33" s="30"/>
      <c r="DG33" s="30"/>
      <c r="DH33" s="28"/>
      <c r="DI33" s="30"/>
      <c r="DJ33" s="30"/>
    </row>
    <row r="34" spans="1:114" s="13" customFormat="1" ht="30" customHeight="1" x14ac:dyDescent="0.45">
      <c r="A34" s="421"/>
      <c r="B34" s="421"/>
      <c r="C34" s="421"/>
      <c r="D34" s="421"/>
      <c r="E34" s="421"/>
      <c r="F34" s="421"/>
      <c r="G34" s="421"/>
      <c r="H34" s="421"/>
      <c r="I34" s="14"/>
      <c r="J34" s="422"/>
      <c r="K34" s="422"/>
      <c r="L34" s="422"/>
      <c r="M34" s="422"/>
      <c r="N34" s="422"/>
      <c r="O34" s="422"/>
      <c r="P34" s="40"/>
      <c r="Q34" s="40"/>
      <c r="R34" s="40"/>
      <c r="S34" s="40"/>
      <c r="T34" s="40"/>
      <c r="U34" s="40"/>
      <c r="V34" s="9"/>
      <c r="W34" s="10"/>
      <c r="X34" s="10"/>
      <c r="Y34" s="10"/>
      <c r="Z34" s="10"/>
      <c r="AA34" s="10"/>
      <c r="AB34" s="10"/>
      <c r="AC34" s="10"/>
      <c r="AD34" s="10"/>
      <c r="AE34" s="10"/>
      <c r="AF34" s="24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38"/>
      <c r="BB34" s="38"/>
      <c r="BC34" s="38"/>
      <c r="BD34" s="38"/>
      <c r="CB34" s="12"/>
      <c r="CC34" s="12"/>
      <c r="CD34" s="12"/>
      <c r="CE34" s="5"/>
      <c r="CF34" s="21"/>
      <c r="CG34" s="21"/>
      <c r="CH34" s="6"/>
      <c r="CI34" s="1"/>
      <c r="CJ34" s="1"/>
      <c r="CK34" s="6"/>
      <c r="CL34" s="21"/>
      <c r="CM34" s="21"/>
      <c r="CN34" s="29"/>
      <c r="CO34" s="29"/>
      <c r="CP34" s="21"/>
      <c r="CQ34" s="29"/>
      <c r="CR34" s="29"/>
      <c r="CS34" s="21"/>
      <c r="CT34" s="29"/>
      <c r="CU34" s="29"/>
      <c r="CV34" s="21"/>
      <c r="CW34" s="29"/>
      <c r="CX34" s="29"/>
      <c r="CY34" s="21"/>
      <c r="CZ34" s="29"/>
      <c r="DA34" s="29"/>
      <c r="DB34" s="21"/>
      <c r="DC34" s="29"/>
      <c r="DD34" s="29"/>
      <c r="DE34" s="21"/>
      <c r="DF34" s="29"/>
      <c r="DG34" s="29"/>
      <c r="DH34" s="21"/>
      <c r="DI34" s="29"/>
      <c r="DJ34" s="29"/>
    </row>
    <row r="35" spans="1:114" s="13" customFormat="1" ht="30" customHeight="1" x14ac:dyDescent="0.35">
      <c r="A35" s="423"/>
      <c r="B35" s="423"/>
      <c r="C35" s="423"/>
      <c r="D35" s="423"/>
      <c r="E35" s="423"/>
      <c r="F35" s="423"/>
      <c r="G35" s="423"/>
      <c r="H35" s="423"/>
      <c r="I35" s="14"/>
      <c r="J35" s="11"/>
      <c r="K35" s="38"/>
      <c r="L35" s="38"/>
      <c r="M35" s="38"/>
      <c r="N35" s="38"/>
      <c r="O35" s="38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23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38"/>
      <c r="BA35" s="38"/>
      <c r="BB35" s="38"/>
      <c r="BC35" s="38"/>
      <c r="BD35" s="38"/>
      <c r="CB35" s="12"/>
      <c r="CC35" s="12"/>
      <c r="CD35" s="12"/>
      <c r="CE35" s="5"/>
      <c r="CF35" s="21"/>
      <c r="CG35" s="21"/>
      <c r="CH35" s="6"/>
      <c r="CI35" s="1"/>
      <c r="CJ35" s="1"/>
      <c r="CK35" s="6"/>
      <c r="CL35" s="21"/>
      <c r="CM35" s="21"/>
      <c r="CN35" s="29"/>
      <c r="CO35" s="29"/>
      <c r="CP35" s="21"/>
      <c r="CQ35" s="29"/>
      <c r="CR35" s="29"/>
      <c r="CS35" s="21"/>
      <c r="CT35" s="29"/>
      <c r="CU35" s="29"/>
      <c r="CV35" s="21"/>
      <c r="CW35" s="29"/>
      <c r="CX35" s="29"/>
      <c r="CY35" s="21"/>
      <c r="CZ35" s="29"/>
      <c r="DA35" s="29"/>
      <c r="DB35" s="21"/>
      <c r="DC35" s="29"/>
      <c r="DD35" s="29"/>
      <c r="DE35" s="21"/>
      <c r="DF35" s="29"/>
      <c r="DG35" s="29"/>
      <c r="DH35" s="21"/>
      <c r="DI35" s="29"/>
      <c r="DJ35" s="29"/>
    </row>
    <row r="36" spans="1:114" s="13" customFormat="1" ht="30" customHeight="1" x14ac:dyDescent="0.35">
      <c r="A36" s="421"/>
      <c r="B36" s="421"/>
      <c r="C36" s="421"/>
      <c r="D36" s="421"/>
      <c r="E36" s="421"/>
      <c r="F36" s="421"/>
      <c r="G36" s="421"/>
      <c r="H36" s="421"/>
      <c r="I36" s="14"/>
      <c r="J36" s="14"/>
      <c r="K36" s="14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23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38"/>
      <c r="BA36" s="38"/>
      <c r="BB36" s="38"/>
      <c r="BC36" s="38"/>
      <c r="BD36" s="38"/>
      <c r="CB36" s="12"/>
      <c r="CC36" s="12"/>
      <c r="CD36" s="12"/>
      <c r="CE36" s="5"/>
      <c r="CF36" s="21"/>
      <c r="CG36" s="21"/>
      <c r="CH36" s="6"/>
      <c r="CI36" s="1"/>
      <c r="CJ36" s="1"/>
      <c r="CK36" s="6"/>
      <c r="CL36" s="21"/>
      <c r="CM36" s="21"/>
      <c r="CN36" s="29"/>
      <c r="CO36" s="29"/>
      <c r="CP36" s="21"/>
      <c r="CQ36" s="29"/>
      <c r="CR36" s="29"/>
      <c r="CS36" s="21"/>
      <c r="CT36" s="29"/>
      <c r="CU36" s="29"/>
      <c r="CV36" s="21"/>
      <c r="CW36" s="29"/>
      <c r="CX36" s="29"/>
      <c r="CY36" s="21"/>
      <c r="CZ36" s="29"/>
      <c r="DA36" s="29"/>
      <c r="DB36" s="21"/>
      <c r="DC36" s="29"/>
      <c r="DD36" s="29"/>
      <c r="DE36" s="21"/>
      <c r="DF36" s="29"/>
      <c r="DG36" s="29"/>
      <c r="DH36" s="21"/>
      <c r="DI36" s="29"/>
      <c r="DJ36" s="29"/>
    </row>
    <row r="37" spans="1:114" s="13" customFormat="1" ht="30" customHeight="1" x14ac:dyDescent="0.35">
      <c r="A37" s="423"/>
      <c r="B37" s="423"/>
      <c r="C37" s="423"/>
      <c r="D37" s="423"/>
      <c r="E37" s="423"/>
      <c r="F37" s="423"/>
      <c r="G37" s="423"/>
      <c r="H37" s="423"/>
      <c r="I37" s="14"/>
      <c r="J37" s="14"/>
      <c r="K37" s="14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23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38"/>
      <c r="BA37" s="38"/>
      <c r="BB37" s="38"/>
      <c r="BC37" s="38"/>
      <c r="BD37" s="38"/>
      <c r="CB37" s="12"/>
      <c r="CC37" s="12"/>
      <c r="CD37" s="12"/>
      <c r="CE37" s="5"/>
      <c r="CF37" s="21"/>
      <c r="CG37" s="21"/>
      <c r="CH37" s="6"/>
      <c r="CI37" s="1"/>
      <c r="CJ37" s="1"/>
      <c r="CK37" s="6"/>
      <c r="CL37" s="21"/>
      <c r="CM37" s="21"/>
      <c r="CN37" s="29"/>
      <c r="CO37" s="29"/>
      <c r="CP37" s="21"/>
      <c r="CQ37" s="29"/>
      <c r="CR37" s="29"/>
      <c r="CS37" s="21"/>
      <c r="CT37" s="29"/>
      <c r="CU37" s="29"/>
      <c r="CV37" s="21"/>
      <c r="CW37" s="29"/>
      <c r="CX37" s="29"/>
      <c r="CY37" s="21"/>
      <c r="CZ37" s="29"/>
      <c r="DA37" s="29"/>
      <c r="DB37" s="21"/>
      <c r="DC37" s="29"/>
      <c r="DD37" s="29"/>
      <c r="DE37" s="21"/>
      <c r="DF37" s="29"/>
      <c r="DG37" s="29"/>
      <c r="DH37" s="21"/>
      <c r="DI37" s="29"/>
      <c r="DJ37" s="29"/>
    </row>
    <row r="38" spans="1:114" s="13" customFormat="1" ht="30" customHeight="1" x14ac:dyDescent="0.35">
      <c r="A38" s="39"/>
      <c r="B38" s="39"/>
      <c r="C38" s="117"/>
      <c r="D38" s="39"/>
      <c r="E38" s="39"/>
      <c r="F38" s="117"/>
      <c r="G38" s="39"/>
      <c r="H38" s="39"/>
      <c r="I38" s="14"/>
      <c r="J38" s="14"/>
      <c r="K38" s="14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23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38"/>
      <c r="BA38" s="15"/>
      <c r="BB38" s="15"/>
      <c r="BC38" s="15"/>
      <c r="BD38" s="15"/>
      <c r="CB38" s="12"/>
      <c r="CC38" s="12"/>
      <c r="CD38" s="12"/>
      <c r="CE38" s="5"/>
      <c r="CF38" s="21"/>
      <c r="CG38" s="21"/>
      <c r="CH38" s="6"/>
      <c r="CI38" s="1"/>
      <c r="CJ38" s="1"/>
      <c r="CK38" s="6"/>
      <c r="CL38" s="21"/>
      <c r="CM38" s="21"/>
      <c r="CN38" s="29"/>
      <c r="CO38" s="29"/>
      <c r="CP38" s="21"/>
      <c r="CQ38" s="29"/>
      <c r="CR38" s="29"/>
      <c r="CS38" s="21"/>
      <c r="CT38" s="29"/>
      <c r="CU38" s="29"/>
      <c r="CV38" s="21"/>
      <c r="CW38" s="29"/>
      <c r="CX38" s="29"/>
      <c r="CY38" s="21"/>
      <c r="CZ38" s="29"/>
      <c r="DA38" s="29"/>
      <c r="DB38" s="21"/>
      <c r="DC38" s="29"/>
      <c r="DD38" s="29"/>
      <c r="DE38" s="21"/>
      <c r="DF38" s="29"/>
      <c r="DG38" s="29"/>
      <c r="DH38" s="21"/>
      <c r="DI38" s="29"/>
      <c r="DJ38" s="29"/>
    </row>
    <row r="39" spans="1:114" s="13" customFormat="1" ht="30" customHeight="1" x14ac:dyDescent="0.35">
      <c r="A39" s="424"/>
      <c r="B39" s="424"/>
      <c r="C39" s="424"/>
      <c r="D39" s="424"/>
      <c r="E39" s="424"/>
      <c r="F39" s="424"/>
      <c r="G39" s="424"/>
      <c r="H39" s="424"/>
      <c r="I39" s="424"/>
      <c r="J39" s="424"/>
      <c r="K39" s="424"/>
      <c r="L39" s="424"/>
      <c r="M39" s="424"/>
      <c r="N39" s="424"/>
      <c r="O39" s="424"/>
      <c r="P39" s="424"/>
      <c r="Q39" s="424"/>
      <c r="R39" s="424"/>
      <c r="S39" s="424"/>
      <c r="T39" s="424"/>
      <c r="U39" s="424"/>
      <c r="V39" s="424"/>
      <c r="W39" s="424"/>
      <c r="X39" s="424"/>
      <c r="Y39" s="424"/>
      <c r="Z39" s="424"/>
      <c r="AA39" s="424"/>
      <c r="AB39" s="424"/>
      <c r="AC39" s="424"/>
      <c r="AD39" s="424"/>
      <c r="AE39" s="424"/>
      <c r="AF39" s="424"/>
      <c r="AG39" s="424"/>
      <c r="AH39" s="424"/>
      <c r="AI39" s="424"/>
      <c r="AJ39" s="424"/>
      <c r="AK39" s="424"/>
      <c r="AL39" s="424"/>
      <c r="AM39" s="424"/>
      <c r="AN39" s="424"/>
      <c r="AO39" s="424"/>
      <c r="AP39" s="424"/>
      <c r="AQ39" s="424"/>
      <c r="AR39" s="424"/>
      <c r="AS39" s="424"/>
      <c r="AT39" s="8"/>
      <c r="AU39" s="8"/>
      <c r="AV39" s="8"/>
      <c r="AW39" s="8"/>
      <c r="AX39" s="8"/>
      <c r="AY39" s="8"/>
      <c r="AZ39" s="15"/>
      <c r="BA39" s="15"/>
      <c r="BB39" s="15"/>
      <c r="BC39" s="15"/>
      <c r="BD39" s="15"/>
      <c r="CB39" s="12"/>
      <c r="CC39" s="12"/>
      <c r="CD39" s="12"/>
      <c r="CE39" s="5"/>
      <c r="CF39" s="1"/>
      <c r="CG39" s="1"/>
      <c r="CH39" s="6"/>
      <c r="CI39" s="1"/>
      <c r="CJ39" s="1"/>
      <c r="CK39" s="6"/>
      <c r="CL39" s="21"/>
      <c r="CM39" s="21"/>
      <c r="CN39" s="29"/>
      <c r="CO39" s="29"/>
      <c r="CP39" s="21"/>
      <c r="CQ39" s="29"/>
      <c r="CR39" s="29"/>
      <c r="CS39" s="21"/>
      <c r="CT39" s="29"/>
      <c r="CU39" s="29"/>
      <c r="CV39" s="21"/>
      <c r="CW39" s="29"/>
      <c r="CX39" s="29"/>
      <c r="CY39" s="21"/>
      <c r="CZ39" s="29"/>
      <c r="DA39" s="29"/>
      <c r="DB39" s="21"/>
      <c r="DC39" s="29"/>
      <c r="DD39" s="29"/>
      <c r="DE39" s="21"/>
      <c r="DF39" s="29"/>
      <c r="DG39" s="29"/>
      <c r="DH39" s="21"/>
      <c r="DI39" s="29"/>
      <c r="DJ39" s="29"/>
    </row>
    <row r="40" spans="1:114" s="13" customFormat="1" ht="30" customHeight="1" x14ac:dyDescent="0.35">
      <c r="A40" s="424"/>
      <c r="B40" s="424"/>
      <c r="C40" s="424"/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424"/>
      <c r="O40" s="424"/>
      <c r="P40" s="424"/>
      <c r="Q40" s="424"/>
      <c r="R40" s="424"/>
      <c r="S40" s="424"/>
      <c r="T40" s="424"/>
      <c r="U40" s="424"/>
      <c r="V40" s="424"/>
      <c r="W40" s="424"/>
      <c r="X40" s="424"/>
      <c r="Y40" s="424"/>
      <c r="Z40" s="424"/>
      <c r="AA40" s="424"/>
      <c r="AB40" s="424"/>
      <c r="AC40" s="424"/>
      <c r="AD40" s="424"/>
      <c r="AE40" s="424"/>
      <c r="AF40" s="424"/>
      <c r="AG40" s="424"/>
      <c r="AH40" s="424"/>
      <c r="AI40" s="424"/>
      <c r="AJ40" s="424"/>
      <c r="AK40" s="424"/>
      <c r="AL40" s="424"/>
      <c r="AM40" s="424"/>
      <c r="AN40" s="424"/>
      <c r="AO40" s="424"/>
      <c r="AP40" s="424"/>
      <c r="AQ40" s="424"/>
      <c r="AR40" s="424"/>
      <c r="AS40" s="424"/>
      <c r="AT40" s="424"/>
      <c r="AU40" s="424"/>
      <c r="AV40" s="424"/>
      <c r="AW40" s="424"/>
      <c r="AX40" s="424"/>
      <c r="AY40" s="424"/>
      <c r="AZ40" s="15"/>
      <c r="BA40" s="11"/>
      <c r="BB40" s="11"/>
      <c r="BC40" s="11"/>
      <c r="BD40" s="11"/>
      <c r="CB40" s="12"/>
      <c r="CC40" s="12"/>
      <c r="CD40" s="12"/>
      <c r="CE40" s="5"/>
      <c r="CF40" s="1"/>
      <c r="CG40" s="1"/>
      <c r="CH40" s="6"/>
      <c r="CI40" s="1"/>
      <c r="CJ40" s="1"/>
      <c r="CK40" s="6"/>
      <c r="CL40" s="21"/>
      <c r="CM40" s="21"/>
      <c r="CN40" s="29"/>
      <c r="CO40" s="29"/>
      <c r="CP40" s="21"/>
      <c r="CQ40" s="29"/>
      <c r="CR40" s="29"/>
      <c r="CS40" s="21"/>
      <c r="CT40" s="29"/>
      <c r="CU40" s="29"/>
      <c r="CV40" s="21"/>
      <c r="CW40" s="29"/>
      <c r="CX40" s="29"/>
      <c r="CY40" s="21"/>
      <c r="CZ40" s="29"/>
      <c r="DA40" s="29"/>
      <c r="DB40" s="21"/>
      <c r="DC40" s="29"/>
      <c r="DD40" s="29"/>
      <c r="DE40" s="21"/>
      <c r="DF40" s="29"/>
      <c r="DG40" s="29"/>
      <c r="DH40" s="21"/>
      <c r="DI40" s="29"/>
      <c r="DJ40" s="29"/>
    </row>
    <row r="41" spans="1:114" s="13" customFormat="1" ht="30" customHeight="1" x14ac:dyDescent="0.35">
      <c r="A41" s="423"/>
      <c r="B41" s="423"/>
      <c r="C41" s="423"/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  <c r="AD41" s="423"/>
      <c r="AE41" s="423"/>
      <c r="AF41" s="423"/>
      <c r="AG41" s="423"/>
      <c r="AH41" s="423"/>
      <c r="AI41" s="423"/>
      <c r="AJ41" s="423"/>
      <c r="AK41" s="423"/>
      <c r="AL41" s="423"/>
      <c r="AM41" s="423"/>
      <c r="AN41" s="423"/>
      <c r="AO41" s="423"/>
      <c r="AP41" s="423"/>
      <c r="AQ41" s="423"/>
      <c r="AR41" s="423"/>
      <c r="AS41" s="423"/>
      <c r="AT41" s="423"/>
      <c r="AU41" s="423"/>
      <c r="AV41" s="423"/>
      <c r="AW41" s="423"/>
      <c r="AX41" s="423"/>
      <c r="AY41" s="423"/>
      <c r="AZ41" s="11"/>
      <c r="BA41" s="11"/>
      <c r="BB41" s="11"/>
      <c r="BC41" s="11"/>
      <c r="BD41" s="11"/>
      <c r="CB41" s="12"/>
      <c r="CC41" s="12"/>
      <c r="CD41" s="12"/>
      <c r="CE41" s="5"/>
      <c r="CF41" s="1"/>
      <c r="CG41" s="1"/>
      <c r="CH41" s="6"/>
      <c r="CI41" s="1"/>
      <c r="CJ41" s="1"/>
      <c r="CK41" s="6"/>
      <c r="CL41" s="21"/>
      <c r="CM41" s="21"/>
      <c r="CN41" s="29"/>
      <c r="CO41" s="29"/>
      <c r="CP41" s="21"/>
      <c r="CQ41" s="29"/>
      <c r="CR41" s="29"/>
      <c r="CS41" s="21"/>
      <c r="CT41" s="29"/>
      <c r="CU41" s="29"/>
      <c r="CV41" s="21"/>
      <c r="CW41" s="29"/>
      <c r="CX41" s="29"/>
      <c r="CY41" s="21"/>
      <c r="CZ41" s="29"/>
      <c r="DA41" s="29"/>
      <c r="DB41" s="21"/>
      <c r="DC41" s="29"/>
      <c r="DD41" s="29"/>
      <c r="DE41" s="21"/>
      <c r="DF41" s="29"/>
      <c r="DG41" s="29"/>
      <c r="DH41" s="21"/>
      <c r="DI41" s="29"/>
      <c r="DJ41" s="29"/>
    </row>
    <row r="42" spans="1:114" s="13" customFormat="1" ht="30" customHeight="1" x14ac:dyDescent="0.35">
      <c r="A42" s="39"/>
      <c r="B42" s="39"/>
      <c r="C42" s="117"/>
      <c r="D42" s="39"/>
      <c r="E42" s="39"/>
      <c r="F42" s="11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25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11"/>
      <c r="BA42" s="7"/>
      <c r="BB42" s="7"/>
      <c r="BC42" s="7"/>
      <c r="BD42" s="7"/>
      <c r="CB42" s="12"/>
      <c r="CC42" s="12"/>
      <c r="CD42" s="12"/>
      <c r="CE42" s="5"/>
      <c r="CF42" s="1"/>
      <c r="CG42" s="1"/>
      <c r="CH42" s="6"/>
      <c r="CI42" s="1"/>
      <c r="CJ42" s="1"/>
      <c r="CK42" s="6"/>
      <c r="CL42" s="21"/>
      <c r="CM42" s="21"/>
      <c r="CN42" s="29"/>
      <c r="CO42" s="29"/>
      <c r="CP42" s="21"/>
      <c r="CQ42" s="29"/>
      <c r="CR42" s="29"/>
      <c r="CS42" s="21"/>
      <c r="CT42" s="29"/>
      <c r="CU42" s="29"/>
      <c r="CV42" s="21"/>
      <c r="CW42" s="29"/>
      <c r="CX42" s="29"/>
      <c r="CY42" s="21"/>
      <c r="CZ42" s="29"/>
      <c r="DA42" s="29"/>
      <c r="DB42" s="21"/>
      <c r="DC42" s="29"/>
      <c r="DD42" s="29"/>
      <c r="DE42" s="21"/>
      <c r="DF42" s="29"/>
      <c r="DG42" s="29"/>
      <c r="DH42" s="21"/>
      <c r="DI42" s="29"/>
      <c r="DJ42" s="29"/>
    </row>
    <row r="43" spans="1:114" s="13" customFormat="1" ht="30" customHeight="1" x14ac:dyDescent="0.45">
      <c r="A43" s="420"/>
      <c r="B43" s="420"/>
      <c r="C43" s="420"/>
      <c r="D43" s="420"/>
      <c r="E43" s="420"/>
      <c r="F43" s="420"/>
      <c r="G43" s="420"/>
      <c r="H43" s="420"/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420"/>
      <c r="T43" s="420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0"/>
      <c r="AJ43" s="420"/>
      <c r="AK43" s="420"/>
      <c r="AL43" s="420"/>
      <c r="AM43" s="420"/>
      <c r="AN43" s="420"/>
      <c r="AO43" s="420"/>
      <c r="AP43" s="420"/>
      <c r="AQ43" s="420"/>
      <c r="AR43" s="420"/>
      <c r="AS43" s="420"/>
      <c r="AT43" s="420"/>
      <c r="AU43" s="420"/>
      <c r="AV43" s="420"/>
      <c r="AW43" s="420"/>
      <c r="AX43" s="420"/>
      <c r="AY43" s="7"/>
      <c r="AZ43" s="7"/>
      <c r="BA43" s="7"/>
      <c r="BB43" s="7"/>
      <c r="BC43" s="7"/>
      <c r="BD43" s="7"/>
      <c r="CB43" s="12"/>
      <c r="CC43" s="12"/>
      <c r="CD43" s="12"/>
      <c r="CE43" s="5"/>
      <c r="CF43" s="1"/>
      <c r="CG43" s="1"/>
      <c r="CH43" s="6"/>
      <c r="CI43" s="1"/>
      <c r="CJ43" s="1"/>
      <c r="CK43" s="6"/>
      <c r="CL43" s="21"/>
      <c r="CM43" s="21"/>
      <c r="CN43" s="29"/>
      <c r="CO43" s="29"/>
      <c r="CP43" s="21"/>
      <c r="CQ43" s="29"/>
      <c r="CR43" s="29"/>
      <c r="CS43" s="21"/>
      <c r="CT43" s="29"/>
      <c r="CU43" s="29"/>
      <c r="CV43" s="21"/>
      <c r="CW43" s="29"/>
      <c r="CX43" s="29"/>
      <c r="CY43" s="21"/>
      <c r="CZ43" s="29"/>
      <c r="DA43" s="29"/>
      <c r="DB43" s="21"/>
      <c r="DC43" s="29"/>
      <c r="DD43" s="29"/>
      <c r="DE43" s="21"/>
      <c r="DF43" s="29"/>
      <c r="DG43" s="29"/>
      <c r="DH43" s="21"/>
      <c r="DI43" s="29"/>
      <c r="DJ43" s="29"/>
    </row>
    <row r="44" spans="1:114" s="13" customFormat="1" ht="30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26"/>
      <c r="AG44" s="7"/>
      <c r="AH44" s="7"/>
      <c r="AI44" s="7"/>
      <c r="AJ44" s="7"/>
      <c r="AK44" s="7"/>
      <c r="AL44" s="7"/>
      <c r="AM44" s="7"/>
      <c r="AN44" s="16"/>
      <c r="AO44" s="16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14"/>
      <c r="CC44" s="14"/>
      <c r="CD44" s="14"/>
      <c r="CE44" s="5"/>
      <c r="CF44" s="1"/>
      <c r="CG44" s="1"/>
      <c r="CH44" s="6"/>
      <c r="CI44" s="1"/>
      <c r="CJ44" s="1"/>
      <c r="CK44" s="6"/>
      <c r="CL44" s="21"/>
      <c r="CM44" s="21"/>
      <c r="CN44" s="29"/>
      <c r="CO44" s="29"/>
      <c r="CP44" s="21"/>
      <c r="CQ44" s="29"/>
      <c r="CR44" s="29"/>
      <c r="CS44" s="21"/>
      <c r="CT44" s="29"/>
      <c r="CU44" s="29"/>
      <c r="CV44" s="21"/>
      <c r="CW44" s="29"/>
      <c r="CX44" s="29"/>
      <c r="CY44" s="21"/>
      <c r="CZ44" s="29"/>
      <c r="DA44" s="29"/>
      <c r="DB44" s="21"/>
      <c r="DC44" s="29"/>
      <c r="DD44" s="29"/>
      <c r="DE44" s="21"/>
      <c r="DF44" s="29"/>
      <c r="DG44" s="29"/>
      <c r="DH44" s="21"/>
      <c r="DI44" s="29"/>
      <c r="DJ44" s="29"/>
    </row>
    <row r="45" spans="1:114" s="13" customFormat="1" ht="30" x14ac:dyDescent="0.4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27"/>
      <c r="AG45" s="18"/>
      <c r="AH45" s="18"/>
      <c r="AI45" s="18"/>
      <c r="AJ45" s="18"/>
      <c r="AK45" s="18"/>
      <c r="AL45" s="18"/>
      <c r="AM45" s="18"/>
      <c r="AN45" s="19"/>
      <c r="AO45" s="19"/>
      <c r="AP45" s="18"/>
      <c r="AQ45" s="18"/>
      <c r="AR45" s="18"/>
      <c r="AS45" s="18"/>
      <c r="AT45" s="18"/>
      <c r="CB45" s="12"/>
      <c r="CC45" s="12"/>
      <c r="CD45" s="12"/>
      <c r="CE45" s="5"/>
      <c r="CF45" s="1"/>
      <c r="CG45" s="1"/>
      <c r="CH45" s="6"/>
      <c r="CI45" s="1"/>
      <c r="CJ45" s="1"/>
      <c r="CK45" s="6"/>
      <c r="CL45" s="21"/>
      <c r="CM45" s="21"/>
      <c r="CN45" s="29"/>
      <c r="CO45" s="29"/>
      <c r="CP45" s="21"/>
      <c r="CQ45" s="29"/>
      <c r="CR45" s="29"/>
      <c r="CS45" s="21"/>
      <c r="CT45" s="29"/>
      <c r="CU45" s="29"/>
      <c r="CV45" s="21"/>
      <c r="CW45" s="29"/>
      <c r="CX45" s="29"/>
      <c r="CY45" s="21"/>
      <c r="CZ45" s="29"/>
      <c r="DA45" s="29"/>
      <c r="DB45" s="21"/>
      <c r="DC45" s="29"/>
      <c r="DD45" s="29"/>
      <c r="DE45" s="21"/>
      <c r="DF45" s="29"/>
      <c r="DG45" s="29"/>
      <c r="DH45" s="21"/>
      <c r="DI45" s="29"/>
      <c r="DJ45" s="29"/>
    </row>
  </sheetData>
  <mergeCells count="48">
    <mergeCell ref="A21:A22"/>
    <mergeCell ref="B21:G21"/>
    <mergeCell ref="H21:K21"/>
    <mergeCell ref="M21:O21"/>
    <mergeCell ref="Q21:T21"/>
    <mergeCell ref="A43:AX43"/>
    <mergeCell ref="A34:H34"/>
    <mergeCell ref="J34:O34"/>
    <mergeCell ref="A35:H35"/>
    <mergeCell ref="A36:H36"/>
    <mergeCell ref="A37:H37"/>
    <mergeCell ref="A39:AS39"/>
    <mergeCell ref="A40:AY40"/>
    <mergeCell ref="A41:AY41"/>
    <mergeCell ref="CD21:CD22"/>
    <mergeCell ref="B23:G23"/>
    <mergeCell ref="BX21:BX22"/>
    <mergeCell ref="BY21:BY22"/>
    <mergeCell ref="BZ21:BZ22"/>
    <mergeCell ref="CA21:CA22"/>
    <mergeCell ref="CB21:CB22"/>
    <mergeCell ref="AX21:BA21"/>
    <mergeCell ref="BT21:BW21"/>
    <mergeCell ref="CC21:CC22"/>
    <mergeCell ref="U21:AN21"/>
    <mergeCell ref="BC21:BE21"/>
    <mergeCell ref="BK21:BN21"/>
    <mergeCell ref="BP21:BR21"/>
    <mergeCell ref="AP21:AR21"/>
    <mergeCell ref="BG21:BJ21"/>
    <mergeCell ref="O2:BT2"/>
    <mergeCell ref="O3:BT3"/>
    <mergeCell ref="O4:BT4"/>
    <mergeCell ref="O5:BT5"/>
    <mergeCell ref="O6:BT6"/>
    <mergeCell ref="O11:BT11"/>
    <mergeCell ref="W16:BI16"/>
    <mergeCell ref="O7:BT7"/>
    <mergeCell ref="O8:BT8"/>
    <mergeCell ref="O9:BT9"/>
    <mergeCell ref="O10:BT10"/>
    <mergeCell ref="O12:BT12"/>
    <mergeCell ref="D24:G24"/>
    <mergeCell ref="D25:G25"/>
    <mergeCell ref="D26:G26"/>
    <mergeCell ref="O13:BT13"/>
    <mergeCell ref="O14:BT14"/>
    <mergeCell ref="AT21:AV21"/>
  </mergeCells>
  <printOptions horizontalCentered="1"/>
  <pageMargins left="0.15748031496062992" right="0.15748031496062992" top="0.31496062992125984" bottom="0.19685039370078741" header="0.11811023622047245" footer="0.15748031496062992"/>
  <pageSetup paperSize="8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36"/>
  <sheetViews>
    <sheetView tabSelected="1" view="pageBreakPreview" topLeftCell="A200" zoomScale="18" zoomScaleNormal="21" zoomScaleSheetLayoutView="18" workbookViewId="0">
      <selection activeCell="T43" sqref="T43:U43"/>
    </sheetView>
  </sheetViews>
  <sheetFormatPr defaultColWidth="4.7109375" defaultRowHeight="25.5" x14ac:dyDescent="0.35"/>
  <cols>
    <col min="1" max="1" width="26.7109375" style="1" customWidth="1"/>
    <col min="2" max="18" width="7.7109375" style="1" customWidth="1"/>
    <col min="19" max="19" width="54.140625" style="1" customWidth="1"/>
    <col min="20" max="20" width="18.28515625" style="1" customWidth="1"/>
    <col min="21" max="21" width="15.7109375" style="1" customWidth="1"/>
    <col min="22" max="29" width="11.7109375" style="1" hidden="1" customWidth="1"/>
    <col min="30" max="30" width="11.7109375" style="22" hidden="1" customWidth="1"/>
    <col min="31" max="37" width="11.7109375" style="1" hidden="1" customWidth="1"/>
    <col min="38" max="38" width="14.7109375" style="3" customWidth="1"/>
    <col min="39" max="39" width="18.140625" style="3" customWidth="1"/>
    <col min="40" max="43" width="14.28515625" style="1" customWidth="1"/>
    <col min="44" max="51" width="11.7109375" style="1" customWidth="1"/>
    <col min="52" max="52" width="22.7109375" style="1" customWidth="1"/>
    <col min="53" max="53" width="20.7109375" style="1" customWidth="1"/>
    <col min="54" max="54" width="20.7109375" style="215" customWidth="1"/>
    <col min="55" max="55" width="22.7109375" style="1" customWidth="1"/>
    <col min="56" max="56" width="20.7109375" style="1" customWidth="1"/>
    <col min="57" max="57" width="20.7109375" style="215" customWidth="1"/>
    <col min="58" max="58" width="22.7109375" style="21" customWidth="1"/>
    <col min="59" max="59" width="20.7109375" style="21" customWidth="1"/>
    <col min="60" max="60" width="20.7109375" style="219" customWidth="1"/>
    <col min="61" max="61" width="22.7109375" style="21" customWidth="1"/>
    <col min="62" max="62" width="20.7109375" style="21" customWidth="1"/>
    <col min="63" max="63" width="20.7109375" style="219" customWidth="1"/>
    <col min="64" max="64" width="22.7109375" style="21" customWidth="1"/>
    <col min="65" max="65" width="20.7109375" style="21" customWidth="1"/>
    <col min="66" max="66" width="20.7109375" style="219" customWidth="1"/>
    <col min="67" max="67" width="22.7109375" style="21" customWidth="1"/>
    <col min="68" max="69" width="20.7109375" style="21" customWidth="1"/>
    <col min="70" max="70" width="22.7109375" style="21" customWidth="1"/>
    <col min="71" max="71" width="20.7109375" style="21" customWidth="1"/>
    <col min="72" max="72" width="20.7109375" style="219" customWidth="1"/>
    <col min="73" max="73" width="22.7109375" style="21" customWidth="1"/>
    <col min="74" max="74" width="20.7109375" style="21" customWidth="1"/>
    <col min="75" max="75" width="20.7109375" style="219" customWidth="1"/>
    <col min="76" max="76" width="15.7109375" style="219" customWidth="1"/>
    <col min="77" max="77" width="13" style="219" customWidth="1"/>
    <col min="78" max="80" width="15.7109375" style="88" customWidth="1"/>
    <col min="81" max="81" width="18.7109375" style="88" customWidth="1"/>
    <col min="82" max="82" width="5.28515625" style="5" bestFit="1" customWidth="1"/>
    <col min="83" max="83" width="7.42578125" style="1" customWidth="1"/>
    <col min="84" max="84" width="38.140625" style="1" customWidth="1"/>
    <col min="85" max="85" width="25.42578125" style="6" customWidth="1"/>
    <col min="86" max="86" width="25.7109375" style="1" customWidth="1"/>
    <col min="87" max="87" width="28.7109375" style="1" customWidth="1"/>
    <col min="88" max="88" width="35.28515625" style="6" customWidth="1"/>
    <col min="89" max="89" width="17.42578125" style="21" customWidth="1"/>
    <col min="90" max="90" width="31.85546875" style="251" customWidth="1"/>
    <col min="91" max="91" width="22.85546875" style="29" customWidth="1"/>
    <col min="92" max="92" width="16.5703125" style="29" customWidth="1"/>
    <col min="93" max="93" width="22.42578125" style="251" customWidth="1"/>
    <col min="94" max="94" width="17.140625" style="29" customWidth="1"/>
    <col min="95" max="95" width="16.5703125" style="29" customWidth="1"/>
    <col min="96" max="96" width="21.7109375" style="251" customWidth="1"/>
    <col min="97" max="97" width="17.140625" style="29" customWidth="1"/>
    <col min="98" max="98" width="16.5703125" style="29" customWidth="1"/>
    <col min="99" max="99" width="17" style="251" customWidth="1"/>
    <col min="100" max="100" width="17.140625" style="29" customWidth="1"/>
    <col min="101" max="101" width="16.5703125" style="29" customWidth="1"/>
    <col min="102" max="102" width="16.28515625" style="251" customWidth="1"/>
    <col min="103" max="103" width="17.140625" style="29" customWidth="1"/>
    <col min="104" max="104" width="16.5703125" style="29" customWidth="1"/>
    <col min="105" max="105" width="19.42578125" style="251" customWidth="1"/>
    <col min="106" max="106" width="17.140625" style="29" customWidth="1"/>
    <col min="107" max="107" width="16.5703125" style="29" customWidth="1"/>
    <col min="108" max="108" width="17.140625" style="251" customWidth="1"/>
    <col min="109" max="109" width="17.140625" style="29" customWidth="1"/>
    <col min="110" max="110" width="16.5703125" style="29" customWidth="1"/>
    <col min="111" max="111" width="18.28515625" style="251" customWidth="1"/>
    <col min="112" max="112" width="17.140625" style="29" customWidth="1"/>
    <col min="113" max="113" width="16.5703125" style="29" customWidth="1"/>
    <col min="114" max="16384" width="4.7109375" style="1"/>
  </cols>
  <sheetData>
    <row r="1" spans="1:113" s="20" customFormat="1" ht="35.1" customHeight="1" x14ac:dyDescent="0.6">
      <c r="A1" s="44"/>
      <c r="B1" s="44"/>
      <c r="C1" s="44"/>
      <c r="D1" s="44"/>
      <c r="E1" s="44"/>
      <c r="F1" s="44"/>
      <c r="G1" s="44"/>
      <c r="H1" s="44"/>
      <c r="I1" s="44"/>
      <c r="J1" s="45"/>
      <c r="K1" s="510" t="s">
        <v>203</v>
      </c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510"/>
      <c r="AD1" s="510"/>
      <c r="AE1" s="510"/>
      <c r="AF1" s="510"/>
      <c r="AG1" s="510"/>
      <c r="AH1" s="510"/>
      <c r="AI1" s="510"/>
      <c r="AJ1" s="510"/>
      <c r="AK1" s="510"/>
      <c r="AL1" s="510"/>
      <c r="AM1" s="510"/>
      <c r="AN1" s="510"/>
      <c r="AO1" s="510"/>
      <c r="AP1" s="510"/>
      <c r="AQ1" s="510"/>
      <c r="AR1" s="510"/>
      <c r="AS1" s="510"/>
      <c r="AT1" s="510"/>
      <c r="AU1" s="510"/>
      <c r="AV1" s="510"/>
      <c r="AW1" s="510"/>
      <c r="AX1" s="510"/>
      <c r="AY1" s="510"/>
      <c r="AZ1" s="510"/>
      <c r="BA1" s="510"/>
      <c r="BB1" s="510"/>
      <c r="BC1" s="510"/>
      <c r="BD1" s="510"/>
      <c r="BE1" s="510"/>
      <c r="BF1" s="510"/>
      <c r="BG1" s="510"/>
      <c r="BH1" s="510"/>
      <c r="BI1" s="510"/>
      <c r="BJ1" s="510"/>
      <c r="BK1" s="510"/>
      <c r="BL1" s="510"/>
      <c r="BM1" s="510"/>
      <c r="BN1" s="510"/>
      <c r="BO1" s="46"/>
      <c r="BP1" s="44"/>
      <c r="BQ1" s="44"/>
      <c r="BR1" s="44"/>
      <c r="BS1" s="44"/>
      <c r="BT1" s="205"/>
      <c r="BU1" s="44"/>
      <c r="BV1" s="44"/>
      <c r="BW1" s="205"/>
      <c r="BX1" s="205"/>
      <c r="BY1" s="205"/>
      <c r="BZ1" s="90"/>
      <c r="CA1" s="90"/>
      <c r="CB1" s="90"/>
      <c r="CC1" s="90"/>
      <c r="CD1" s="91"/>
      <c r="CG1" s="92"/>
      <c r="CJ1" s="92"/>
      <c r="CL1" s="251"/>
      <c r="CM1" s="93"/>
      <c r="CN1" s="93"/>
      <c r="CO1" s="251"/>
      <c r="CP1" s="93"/>
      <c r="CQ1" s="93"/>
      <c r="CR1" s="251"/>
      <c r="CS1" s="93"/>
      <c r="CT1" s="93"/>
      <c r="CU1" s="251"/>
      <c r="CV1" s="93"/>
      <c r="CW1" s="93"/>
      <c r="CX1" s="251"/>
      <c r="CY1" s="93"/>
      <c r="CZ1" s="93"/>
      <c r="DA1" s="251"/>
      <c r="DB1" s="93"/>
      <c r="DC1" s="93"/>
      <c r="DD1" s="251"/>
      <c r="DE1" s="93"/>
      <c r="DF1" s="93"/>
      <c r="DG1" s="251"/>
      <c r="DH1" s="93"/>
      <c r="DI1" s="93"/>
    </row>
    <row r="2" spans="1:113" s="20" customFormat="1" ht="27.75" customHeight="1" x14ac:dyDescent="0.6">
      <c r="A2" s="44"/>
      <c r="B2" s="46" t="s">
        <v>90</v>
      </c>
      <c r="C2" s="46"/>
      <c r="D2" s="44"/>
      <c r="E2" s="44"/>
      <c r="F2" s="44"/>
      <c r="G2" s="44"/>
      <c r="H2" s="44"/>
      <c r="I2" s="44"/>
      <c r="J2" s="45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199"/>
      <c r="BC2" s="47"/>
      <c r="BD2" s="47"/>
      <c r="BE2" s="199"/>
      <c r="BF2" s="47"/>
      <c r="BG2" s="47"/>
      <c r="BH2" s="199"/>
      <c r="BI2" s="47"/>
      <c r="BJ2" s="47"/>
      <c r="BK2" s="220"/>
      <c r="BL2" s="46"/>
      <c r="BM2" s="46"/>
      <c r="BN2" s="220"/>
      <c r="BO2" s="46"/>
      <c r="BP2" s="44"/>
      <c r="BQ2" s="535"/>
      <c r="BR2" s="535"/>
      <c r="BS2" s="535"/>
      <c r="BT2" s="535"/>
      <c r="BU2" s="535"/>
      <c r="BV2" s="535"/>
      <c r="BW2" s="535"/>
      <c r="BX2" s="535"/>
      <c r="BY2" s="535"/>
      <c r="BZ2" s="535"/>
      <c r="CA2" s="535"/>
      <c r="CB2" s="535"/>
      <c r="CC2" s="535"/>
      <c r="CD2" s="91"/>
      <c r="CG2" s="92"/>
      <c r="CJ2" s="92"/>
      <c r="CL2" s="251"/>
      <c r="CM2" s="93"/>
      <c r="CN2" s="93"/>
      <c r="CO2" s="251"/>
      <c r="CP2" s="93"/>
      <c r="CQ2" s="93"/>
      <c r="CR2" s="251"/>
      <c r="CS2" s="93"/>
      <c r="CT2" s="93"/>
      <c r="CU2" s="251"/>
      <c r="CV2" s="93"/>
      <c r="CW2" s="93"/>
      <c r="CX2" s="251"/>
      <c r="CY2" s="93"/>
      <c r="CZ2" s="93"/>
      <c r="DA2" s="251"/>
      <c r="DB2" s="93"/>
      <c r="DC2" s="93"/>
      <c r="DD2" s="251"/>
      <c r="DE2" s="93"/>
      <c r="DF2" s="93"/>
      <c r="DG2" s="251"/>
      <c r="DH2" s="93"/>
      <c r="DI2" s="93"/>
    </row>
    <row r="3" spans="1:113" s="20" customFormat="1" ht="34.5" customHeight="1" x14ac:dyDescent="0.6">
      <c r="A3" s="44"/>
      <c r="B3" s="46" t="s">
        <v>200</v>
      </c>
      <c r="C3" s="46"/>
      <c r="D3" s="44"/>
      <c r="E3" s="44"/>
      <c r="F3" s="44"/>
      <c r="G3" s="44"/>
      <c r="H3" s="44"/>
      <c r="I3" s="44"/>
      <c r="J3" s="45"/>
      <c r="K3" s="510" t="s">
        <v>202</v>
      </c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10"/>
      <c r="AB3" s="510"/>
      <c r="AC3" s="510"/>
      <c r="AD3" s="510"/>
      <c r="AE3" s="510"/>
      <c r="AF3" s="510"/>
      <c r="AG3" s="510"/>
      <c r="AH3" s="510"/>
      <c r="AI3" s="510"/>
      <c r="AJ3" s="510"/>
      <c r="AK3" s="510"/>
      <c r="AL3" s="510"/>
      <c r="AM3" s="510"/>
      <c r="AN3" s="510"/>
      <c r="AO3" s="510"/>
      <c r="AP3" s="510"/>
      <c r="AQ3" s="510"/>
      <c r="AR3" s="510"/>
      <c r="AS3" s="510"/>
      <c r="AT3" s="510"/>
      <c r="AU3" s="510"/>
      <c r="AV3" s="510"/>
      <c r="AW3" s="510"/>
      <c r="AX3" s="510"/>
      <c r="AY3" s="510"/>
      <c r="AZ3" s="510"/>
      <c r="BA3" s="510"/>
      <c r="BB3" s="510"/>
      <c r="BC3" s="510"/>
      <c r="BD3" s="510"/>
      <c r="BE3" s="510"/>
      <c r="BF3" s="510"/>
      <c r="BG3" s="510"/>
      <c r="BH3" s="510"/>
      <c r="BI3" s="510"/>
      <c r="BJ3" s="510"/>
      <c r="BK3" s="510"/>
      <c r="BL3" s="510"/>
      <c r="BM3" s="510"/>
      <c r="BN3" s="510"/>
      <c r="BO3" s="510"/>
      <c r="BP3" s="44"/>
      <c r="BQ3" s="46" t="s">
        <v>204</v>
      </c>
      <c r="BR3" s="45"/>
      <c r="BS3" s="44"/>
      <c r="BT3" s="205"/>
      <c r="BU3" s="44"/>
      <c r="BV3" s="44"/>
      <c r="BW3" s="205"/>
      <c r="BX3" s="205"/>
      <c r="BY3" s="205"/>
      <c r="BZ3" s="90"/>
      <c r="CA3" s="90"/>
      <c r="CB3" s="90"/>
      <c r="CC3" s="90"/>
      <c r="CD3" s="91"/>
      <c r="CG3" s="92"/>
      <c r="CJ3" s="92"/>
      <c r="CL3" s="251"/>
      <c r="CM3" s="93"/>
      <c r="CN3" s="93"/>
      <c r="CO3" s="251"/>
      <c r="CP3" s="93"/>
      <c r="CQ3" s="93"/>
      <c r="CR3" s="251"/>
      <c r="CS3" s="93"/>
      <c r="CT3" s="93"/>
      <c r="CU3" s="251"/>
      <c r="CV3" s="93"/>
      <c r="CW3" s="93"/>
      <c r="CX3" s="251"/>
      <c r="CY3" s="93"/>
      <c r="CZ3" s="93"/>
      <c r="DA3" s="251"/>
      <c r="DB3" s="93"/>
      <c r="DC3" s="93"/>
      <c r="DD3" s="251"/>
      <c r="DE3" s="93"/>
      <c r="DF3" s="93"/>
      <c r="DG3" s="251"/>
      <c r="DH3" s="93"/>
      <c r="DI3" s="93"/>
    </row>
    <row r="4" spans="1:113" s="20" customFormat="1" ht="34.5" customHeight="1" x14ac:dyDescent="0.55000000000000004">
      <c r="A4" s="44"/>
      <c r="B4" s="46" t="s">
        <v>91</v>
      </c>
      <c r="C4" s="46"/>
      <c r="D4" s="44"/>
      <c r="E4" s="44"/>
      <c r="F4" s="44"/>
      <c r="G4" s="44"/>
      <c r="H4" s="44"/>
      <c r="I4" s="44"/>
      <c r="J4" s="45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50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200"/>
      <c r="BC4" s="49"/>
      <c r="BD4" s="49"/>
      <c r="BE4" s="200"/>
      <c r="BF4" s="49"/>
      <c r="BG4" s="49"/>
      <c r="BH4" s="200"/>
      <c r="BI4" s="49"/>
      <c r="BJ4" s="49"/>
      <c r="BK4" s="221"/>
      <c r="BL4" s="44"/>
      <c r="BM4" s="44"/>
      <c r="BN4" s="205"/>
      <c r="BO4" s="44"/>
      <c r="BP4" s="44"/>
      <c r="BQ4" s="46" t="s">
        <v>205</v>
      </c>
      <c r="BR4" s="45"/>
      <c r="BS4" s="44"/>
      <c r="BT4" s="205"/>
      <c r="BU4" s="44"/>
      <c r="BV4" s="44"/>
      <c r="BW4" s="205"/>
      <c r="BX4" s="205"/>
      <c r="BY4" s="205"/>
      <c r="BZ4" s="90"/>
      <c r="CA4" s="90"/>
      <c r="CB4" s="90"/>
      <c r="CC4" s="90"/>
      <c r="CD4" s="91"/>
      <c r="CG4" s="92"/>
      <c r="CJ4" s="92"/>
      <c r="CL4" s="251"/>
      <c r="CM4" s="93"/>
      <c r="CN4" s="93"/>
      <c r="CO4" s="251"/>
      <c r="CP4" s="93"/>
      <c r="CQ4" s="93"/>
      <c r="CR4" s="251"/>
      <c r="CS4" s="93"/>
      <c r="CT4" s="93"/>
      <c r="CU4" s="251"/>
      <c r="CV4" s="93"/>
      <c r="CW4" s="93"/>
      <c r="CX4" s="251"/>
      <c r="CY4" s="93"/>
      <c r="CZ4" s="93"/>
      <c r="DA4" s="251"/>
      <c r="DB4" s="93"/>
      <c r="DC4" s="93"/>
      <c r="DD4" s="251"/>
      <c r="DE4" s="93"/>
      <c r="DF4" s="93"/>
      <c r="DG4" s="251"/>
      <c r="DH4" s="93"/>
      <c r="DI4" s="93"/>
    </row>
    <row r="5" spans="1:113" s="20" customFormat="1" ht="34.5" customHeight="1" x14ac:dyDescent="0.55000000000000004">
      <c r="A5" s="44"/>
      <c r="B5" s="46" t="s">
        <v>92</v>
      </c>
      <c r="C5" s="46"/>
      <c r="D5" s="51"/>
      <c r="E5" s="51"/>
      <c r="F5" s="51"/>
      <c r="G5" s="51"/>
      <c r="H5" s="51"/>
      <c r="I5" s="51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/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  <c r="BB5" s="519"/>
      <c r="BC5" s="519"/>
      <c r="BD5" s="519"/>
      <c r="BE5" s="519"/>
      <c r="BF5" s="519"/>
      <c r="BG5" s="519"/>
      <c r="BH5" s="519"/>
      <c r="BI5" s="519"/>
      <c r="BJ5" s="519"/>
      <c r="BK5" s="519"/>
      <c r="BL5" s="52"/>
      <c r="BM5" s="52"/>
      <c r="BN5" s="205"/>
      <c r="BO5" s="44"/>
      <c r="BP5" s="44"/>
      <c r="BQ5" s="46" t="s">
        <v>206</v>
      </c>
      <c r="BR5" s="45"/>
      <c r="BS5" s="44"/>
      <c r="BT5" s="205"/>
      <c r="BU5" s="44"/>
      <c r="BV5" s="44"/>
      <c r="BW5" s="229"/>
      <c r="BX5" s="229"/>
      <c r="BY5" s="229"/>
      <c r="BZ5" s="94"/>
      <c r="CA5" s="94"/>
      <c r="CB5" s="94"/>
      <c r="CC5" s="94"/>
      <c r="CD5" s="91"/>
      <c r="CG5" s="92"/>
      <c r="CJ5" s="92"/>
      <c r="CL5" s="251"/>
      <c r="CM5" s="93"/>
      <c r="CN5" s="93"/>
      <c r="CO5" s="251"/>
      <c r="CP5" s="93"/>
      <c r="CQ5" s="93"/>
      <c r="CR5" s="251"/>
      <c r="CS5" s="93"/>
      <c r="CT5" s="93"/>
      <c r="CU5" s="251"/>
      <c r="CV5" s="93"/>
      <c r="CW5" s="93"/>
      <c r="CX5" s="251"/>
      <c r="CY5" s="93"/>
      <c r="CZ5" s="93"/>
      <c r="DA5" s="251"/>
      <c r="DB5" s="93"/>
      <c r="DC5" s="93"/>
      <c r="DD5" s="251"/>
      <c r="DE5" s="93"/>
      <c r="DF5" s="93"/>
      <c r="DG5" s="251"/>
      <c r="DH5" s="93"/>
      <c r="DI5" s="93"/>
    </row>
    <row r="6" spans="1:113" s="20" customFormat="1" ht="34.5" customHeight="1" x14ac:dyDescent="0.55000000000000004">
      <c r="A6" s="44"/>
      <c r="B6" s="53" t="s">
        <v>246</v>
      </c>
      <c r="C6" s="46"/>
      <c r="D6" s="51"/>
      <c r="E6" s="51"/>
      <c r="F6" s="51"/>
      <c r="G6" s="51"/>
      <c r="H6" s="51"/>
      <c r="I6" s="51"/>
      <c r="J6" s="54"/>
      <c r="K6" s="54"/>
      <c r="L6" s="538" t="s">
        <v>167</v>
      </c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8"/>
      <c r="AL6" s="538"/>
      <c r="AM6" s="538"/>
      <c r="AN6" s="538"/>
      <c r="AO6" s="538"/>
      <c r="AP6" s="538"/>
      <c r="AQ6" s="538"/>
      <c r="AR6" s="538"/>
      <c r="AS6" s="538"/>
      <c r="AT6" s="538"/>
      <c r="AU6" s="538"/>
      <c r="AV6" s="538"/>
      <c r="AW6" s="538"/>
      <c r="AX6" s="538"/>
      <c r="AY6" s="538"/>
      <c r="AZ6" s="538"/>
      <c r="BA6" s="538"/>
      <c r="BB6" s="538"/>
      <c r="BC6" s="538"/>
      <c r="BD6" s="538"/>
      <c r="BE6" s="538"/>
      <c r="BF6" s="538"/>
      <c r="BG6" s="538"/>
      <c r="BH6" s="538"/>
      <c r="BI6" s="538"/>
      <c r="BJ6" s="538"/>
      <c r="BK6" s="538"/>
      <c r="BL6" s="538"/>
      <c r="BM6" s="538"/>
      <c r="BN6" s="538"/>
      <c r="BO6" s="538"/>
      <c r="BP6" s="44"/>
      <c r="BQ6" s="46" t="s">
        <v>195</v>
      </c>
      <c r="BR6" s="45"/>
      <c r="BS6" s="44"/>
      <c r="BT6" s="205"/>
      <c r="BU6" s="44"/>
      <c r="BV6" s="44"/>
      <c r="BW6" s="229"/>
      <c r="BX6" s="229"/>
      <c r="BY6" s="229"/>
      <c r="BZ6" s="94"/>
      <c r="CA6" s="94"/>
      <c r="CB6" s="94"/>
      <c r="CC6" s="94"/>
      <c r="CD6" s="91"/>
      <c r="CG6" s="92"/>
      <c r="CJ6" s="92"/>
      <c r="CL6" s="251"/>
      <c r="CM6" s="93"/>
      <c r="CN6" s="93"/>
      <c r="CO6" s="251"/>
      <c r="CP6" s="93"/>
      <c r="CQ6" s="93"/>
      <c r="CR6" s="251"/>
      <c r="CS6" s="93"/>
      <c r="CT6" s="93"/>
      <c r="CU6" s="251"/>
      <c r="CV6" s="93"/>
      <c r="CW6" s="93"/>
      <c r="CX6" s="251"/>
      <c r="CY6" s="93"/>
      <c r="CZ6" s="93"/>
      <c r="DA6" s="251"/>
      <c r="DB6" s="93"/>
      <c r="DC6" s="93"/>
      <c r="DD6" s="251"/>
      <c r="DE6" s="93"/>
      <c r="DF6" s="93"/>
      <c r="DG6" s="251"/>
      <c r="DH6" s="93"/>
      <c r="DI6" s="93"/>
    </row>
    <row r="7" spans="1:113" s="20" customFormat="1" ht="270.75" customHeight="1" x14ac:dyDescent="0.55000000000000004">
      <c r="A7" s="44"/>
      <c r="B7" s="55" t="s">
        <v>201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6"/>
      <c r="AE7" s="51"/>
      <c r="AF7" s="51"/>
      <c r="AG7" s="51"/>
      <c r="AH7" s="51"/>
      <c r="AI7" s="51"/>
      <c r="AJ7" s="51"/>
      <c r="AK7" s="51"/>
      <c r="AL7" s="57"/>
      <c r="AM7" s="57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201"/>
      <c r="BC7" s="51"/>
      <c r="BD7" s="51"/>
      <c r="BE7" s="201"/>
      <c r="BF7" s="51"/>
      <c r="BG7" s="51"/>
      <c r="BH7" s="201"/>
      <c r="BI7" s="51"/>
      <c r="BJ7" s="51"/>
      <c r="BK7" s="201"/>
      <c r="BL7" s="52"/>
      <c r="BM7" s="52"/>
      <c r="BN7" s="208"/>
      <c r="BO7" s="52"/>
      <c r="BP7" s="44"/>
      <c r="BQ7" s="46"/>
      <c r="BR7" s="44"/>
      <c r="BS7" s="44"/>
      <c r="BT7" s="205"/>
      <c r="BU7" s="44"/>
      <c r="BV7" s="44"/>
      <c r="BW7" s="205"/>
      <c r="BX7" s="205"/>
      <c r="BY7" s="205"/>
      <c r="BZ7" s="90"/>
      <c r="CA7" s="90"/>
      <c r="CB7" s="90"/>
      <c r="CC7" s="90"/>
      <c r="CD7" s="91"/>
      <c r="CG7" s="92"/>
      <c r="CJ7" s="92"/>
      <c r="CL7" s="251"/>
      <c r="CM7" s="93"/>
      <c r="CN7" s="93"/>
      <c r="CO7" s="251"/>
      <c r="CP7" s="93"/>
      <c r="CQ7" s="93"/>
      <c r="CR7" s="251"/>
      <c r="CS7" s="93"/>
      <c r="CT7" s="93"/>
      <c r="CU7" s="251"/>
      <c r="CV7" s="93"/>
      <c r="CW7" s="93"/>
      <c r="CX7" s="251"/>
      <c r="CY7" s="93"/>
      <c r="CZ7" s="93"/>
      <c r="DA7" s="251"/>
      <c r="DB7" s="93"/>
      <c r="DC7" s="93"/>
      <c r="DD7" s="251"/>
      <c r="DE7" s="93"/>
      <c r="DF7" s="93"/>
      <c r="DG7" s="251"/>
      <c r="DH7" s="93"/>
      <c r="DI7" s="93"/>
    </row>
    <row r="8" spans="1:113" s="20" customFormat="1" ht="34.5" customHeight="1" x14ac:dyDescent="0.55000000000000004">
      <c r="A8" s="44"/>
      <c r="B8" s="58" t="s">
        <v>107</v>
      </c>
      <c r="C8" s="51"/>
      <c r="D8" s="51"/>
      <c r="E8" s="51"/>
      <c r="F8" s="51"/>
      <c r="G8" s="51"/>
      <c r="H8" s="51"/>
      <c r="I8" s="51"/>
      <c r="J8" s="51"/>
      <c r="K8" s="51"/>
      <c r="L8" s="59"/>
      <c r="M8" s="59"/>
      <c r="N8" s="59"/>
      <c r="O8" s="59"/>
      <c r="P8" s="59"/>
      <c r="Q8" s="59"/>
      <c r="R8" s="59"/>
      <c r="S8" s="59"/>
      <c r="T8" s="60"/>
      <c r="U8" s="60"/>
      <c r="V8" s="60"/>
      <c r="W8" s="60"/>
      <c r="X8" s="60"/>
      <c r="Y8" s="60"/>
      <c r="Z8" s="60"/>
      <c r="AA8" s="60"/>
      <c r="AB8" s="60"/>
      <c r="AC8" s="60"/>
      <c r="AD8" s="61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202"/>
      <c r="BC8" s="60"/>
      <c r="BD8" s="60"/>
      <c r="BE8" s="202"/>
      <c r="BF8" s="60"/>
      <c r="BG8" s="60"/>
      <c r="BH8" s="202"/>
      <c r="BI8" s="60"/>
      <c r="BJ8" s="95"/>
      <c r="BK8" s="222"/>
      <c r="BL8" s="96"/>
      <c r="BM8" s="52"/>
      <c r="BN8" s="208"/>
      <c r="BO8" s="52"/>
      <c r="BP8" s="96"/>
      <c r="BQ8" s="46" t="s">
        <v>207</v>
      </c>
      <c r="BR8" s="96"/>
      <c r="BS8" s="96"/>
      <c r="BT8" s="226"/>
      <c r="BU8" s="96"/>
      <c r="BV8" s="96"/>
      <c r="BW8" s="226"/>
      <c r="BX8" s="226"/>
      <c r="BY8" s="226"/>
      <c r="BZ8" s="96"/>
      <c r="CA8" s="96"/>
      <c r="CB8" s="90"/>
      <c r="CC8" s="90"/>
      <c r="CD8" s="91"/>
      <c r="CG8" s="92"/>
      <c r="CJ8" s="92"/>
      <c r="CL8" s="251"/>
      <c r="CM8" s="93"/>
      <c r="CN8" s="93"/>
      <c r="CO8" s="251"/>
      <c r="CP8" s="93"/>
      <c r="CQ8" s="93"/>
      <c r="CR8" s="251"/>
      <c r="CS8" s="93"/>
      <c r="CT8" s="93"/>
      <c r="CU8" s="251"/>
      <c r="CV8" s="93"/>
      <c r="CW8" s="93"/>
      <c r="CX8" s="251"/>
      <c r="CY8" s="93"/>
      <c r="CZ8" s="93"/>
      <c r="DA8" s="251"/>
      <c r="DB8" s="93"/>
      <c r="DC8" s="93"/>
      <c r="DD8" s="251"/>
      <c r="DE8" s="93"/>
      <c r="DF8" s="93"/>
      <c r="DG8" s="251"/>
      <c r="DH8" s="93"/>
      <c r="DI8" s="93"/>
    </row>
    <row r="9" spans="1:113" s="20" customFormat="1" ht="34.5" customHeight="1" x14ac:dyDescent="0.55000000000000004">
      <c r="A9" s="44"/>
      <c r="B9" s="58" t="s">
        <v>245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36" t="s">
        <v>209</v>
      </c>
      <c r="N9" s="536"/>
      <c r="O9" s="536"/>
      <c r="P9" s="536"/>
      <c r="Q9" s="536"/>
      <c r="R9" s="536"/>
      <c r="S9" s="536"/>
      <c r="T9" s="536"/>
      <c r="U9" s="536"/>
      <c r="V9" s="536"/>
      <c r="W9" s="536"/>
      <c r="X9" s="536"/>
      <c r="Y9" s="536"/>
      <c r="Z9" s="536"/>
      <c r="AA9" s="536"/>
      <c r="AB9" s="536"/>
      <c r="AC9" s="536"/>
      <c r="AD9" s="536"/>
      <c r="AE9" s="536"/>
      <c r="AF9" s="536"/>
      <c r="AG9" s="536"/>
      <c r="AH9" s="536"/>
      <c r="AI9" s="536"/>
      <c r="AJ9" s="536"/>
      <c r="AK9" s="536"/>
      <c r="AL9" s="536"/>
      <c r="AM9" s="536"/>
      <c r="AN9" s="536"/>
      <c r="AO9" s="536"/>
      <c r="AP9" s="536"/>
      <c r="AQ9" s="536"/>
      <c r="AR9" s="536"/>
      <c r="AS9" s="536"/>
      <c r="AT9" s="536"/>
      <c r="AU9" s="536"/>
      <c r="AV9" s="536"/>
      <c r="AW9" s="536"/>
      <c r="AX9" s="536"/>
      <c r="AY9" s="536"/>
      <c r="AZ9" s="536"/>
      <c r="BA9" s="536"/>
      <c r="BB9" s="536"/>
      <c r="BC9" s="536"/>
      <c r="BD9" s="536"/>
      <c r="BE9" s="536"/>
      <c r="BF9" s="536"/>
      <c r="BG9" s="536"/>
      <c r="BH9" s="536"/>
      <c r="BI9" s="536"/>
      <c r="BJ9" s="536"/>
      <c r="BK9" s="536"/>
      <c r="BL9" s="536"/>
      <c r="BM9" s="536"/>
      <c r="BN9" s="536"/>
      <c r="BO9" s="97"/>
      <c r="BP9" s="97"/>
      <c r="BQ9" s="53" t="s">
        <v>210</v>
      </c>
      <c r="BR9" s="97"/>
      <c r="BS9" s="97"/>
      <c r="BT9" s="227"/>
      <c r="BU9" s="97"/>
      <c r="BV9" s="97"/>
      <c r="BW9" s="227"/>
      <c r="BX9" s="227"/>
      <c r="BY9" s="227"/>
      <c r="BZ9" s="97"/>
      <c r="CA9" s="97"/>
      <c r="CB9" s="90"/>
      <c r="CC9" s="90"/>
      <c r="CD9" s="91"/>
      <c r="CG9" s="92"/>
      <c r="CJ9" s="92"/>
      <c r="CL9" s="251"/>
      <c r="CM9" s="93"/>
      <c r="CN9" s="93"/>
      <c r="CO9" s="251"/>
      <c r="CP9" s="93"/>
      <c r="CQ9" s="93"/>
      <c r="CR9" s="251"/>
      <c r="CS9" s="93"/>
      <c r="CT9" s="93"/>
      <c r="CU9" s="251"/>
      <c r="CV9" s="93"/>
      <c r="CW9" s="93"/>
      <c r="CX9" s="251"/>
      <c r="CY9" s="93"/>
      <c r="CZ9" s="93"/>
      <c r="DA9" s="251"/>
      <c r="DB9" s="93"/>
      <c r="DC9" s="93"/>
      <c r="DD9" s="251"/>
      <c r="DE9" s="93"/>
      <c r="DF9" s="93"/>
      <c r="DG9" s="251"/>
      <c r="DH9" s="93"/>
      <c r="DI9" s="93"/>
    </row>
    <row r="10" spans="1:113" s="20" customFormat="1" ht="44.25" customHeight="1" x14ac:dyDescent="0.55000000000000004">
      <c r="A10" s="44"/>
      <c r="B10" s="62"/>
      <c r="C10" s="63"/>
      <c r="D10" s="63"/>
      <c r="E10" s="63"/>
      <c r="F10" s="63"/>
      <c r="G10" s="63"/>
      <c r="H10" s="63"/>
      <c r="I10" s="51"/>
      <c r="J10" s="51"/>
      <c r="K10" s="51"/>
      <c r="L10" s="51"/>
      <c r="M10" s="64"/>
      <c r="N10" s="64"/>
      <c r="O10" s="64"/>
      <c r="P10" s="64"/>
      <c r="Q10" s="64"/>
      <c r="R10" s="64"/>
      <c r="S10" s="64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6"/>
      <c r="AE10" s="65"/>
      <c r="AF10" s="65"/>
      <c r="AG10" s="65"/>
      <c r="AH10" s="65"/>
      <c r="AI10" s="65"/>
      <c r="AJ10" s="65"/>
      <c r="AK10" s="65"/>
      <c r="AL10" s="65" t="s">
        <v>243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203"/>
      <c r="BC10" s="65"/>
      <c r="BD10" s="65"/>
      <c r="BE10" s="203"/>
      <c r="BF10" s="65"/>
      <c r="BG10" s="65"/>
      <c r="BH10" s="203"/>
      <c r="BI10" s="98"/>
      <c r="BJ10" s="98"/>
      <c r="BK10" s="218"/>
      <c r="BL10" s="99"/>
      <c r="BM10" s="100"/>
      <c r="BN10" s="223"/>
      <c r="BO10" s="101"/>
      <c r="BP10" s="101"/>
      <c r="BQ10" s="53" t="s">
        <v>211</v>
      </c>
      <c r="BR10" s="101"/>
      <c r="BS10" s="101"/>
      <c r="BT10" s="228"/>
      <c r="BU10" s="101"/>
      <c r="BV10" s="101"/>
      <c r="BW10" s="228"/>
      <c r="BX10" s="228"/>
      <c r="BY10" s="228"/>
      <c r="BZ10" s="101"/>
      <c r="CA10" s="101"/>
      <c r="CB10" s="101"/>
      <c r="CC10" s="102"/>
      <c r="CD10" s="91"/>
      <c r="CG10" s="92"/>
      <c r="CJ10" s="92"/>
      <c r="CL10" s="251"/>
      <c r="CM10" s="93"/>
      <c r="CN10" s="93"/>
      <c r="CO10" s="251"/>
      <c r="CP10" s="93"/>
      <c r="CQ10" s="93"/>
      <c r="CR10" s="251"/>
      <c r="CS10" s="93"/>
      <c r="CT10" s="93"/>
      <c r="CU10" s="251"/>
      <c r="CV10" s="93"/>
      <c r="CW10" s="93"/>
      <c r="CX10" s="251"/>
      <c r="CY10" s="93"/>
      <c r="CZ10" s="93"/>
      <c r="DA10" s="251"/>
      <c r="DB10" s="93"/>
      <c r="DC10" s="93"/>
      <c r="DD10" s="251"/>
      <c r="DE10" s="93"/>
      <c r="DF10" s="93"/>
      <c r="DG10" s="251"/>
      <c r="DH10" s="93"/>
      <c r="DI10" s="93"/>
    </row>
    <row r="11" spans="1:113" s="20" customFormat="1" ht="205.5" customHeight="1" x14ac:dyDescent="0.55000000000000004">
      <c r="A11" s="44"/>
      <c r="B11" s="46" t="s">
        <v>99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64"/>
      <c r="N11" s="64"/>
      <c r="O11" s="64"/>
      <c r="P11" s="64"/>
      <c r="Q11" s="64"/>
      <c r="R11" s="64"/>
      <c r="S11" s="64"/>
      <c r="T11" s="64"/>
      <c r="U11" s="281"/>
      <c r="V11" s="235"/>
      <c r="W11" s="235"/>
      <c r="X11" s="235"/>
      <c r="Y11" s="235"/>
      <c r="Z11" s="235"/>
      <c r="AA11" s="235"/>
      <c r="AB11" s="235"/>
      <c r="AC11" s="235"/>
      <c r="AD11" s="67"/>
      <c r="AE11" s="235"/>
      <c r="AF11" s="235"/>
      <c r="AG11" s="235"/>
      <c r="AH11" s="235"/>
      <c r="AI11" s="235"/>
      <c r="AJ11" s="235"/>
      <c r="AK11" s="235"/>
      <c r="AL11" s="65" t="s">
        <v>244</v>
      </c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203"/>
      <c r="BC11" s="65"/>
      <c r="BD11" s="65"/>
      <c r="BE11" s="203"/>
      <c r="BF11" s="98"/>
      <c r="BG11" s="98"/>
      <c r="BH11" s="218"/>
      <c r="BI11" s="98"/>
      <c r="BJ11" s="98"/>
      <c r="BK11" s="218"/>
      <c r="BL11" s="103"/>
      <c r="BM11" s="64"/>
      <c r="BN11" s="209"/>
      <c r="BO11" s="52"/>
      <c r="BP11" s="52"/>
      <c r="BQ11" s="46"/>
      <c r="BR11" s="52"/>
      <c r="BS11" s="52"/>
      <c r="BT11" s="208"/>
      <c r="BU11" s="52"/>
      <c r="BV11" s="52"/>
      <c r="BW11" s="208"/>
      <c r="BX11" s="208"/>
      <c r="BY11" s="208"/>
      <c r="BZ11" s="52"/>
      <c r="CA11" s="52"/>
      <c r="CB11" s="52"/>
      <c r="CC11" s="102"/>
      <c r="CD11" s="91"/>
      <c r="CG11" s="92"/>
      <c r="CJ11" s="92"/>
      <c r="CL11" s="251"/>
      <c r="CM11" s="93"/>
      <c r="CN11" s="93"/>
      <c r="CO11" s="251"/>
      <c r="CP11" s="93"/>
      <c r="CQ11" s="93"/>
      <c r="CR11" s="251"/>
      <c r="CS11" s="93"/>
      <c r="CT11" s="93"/>
      <c r="CU11" s="251"/>
      <c r="CV11" s="93"/>
      <c r="CW11" s="93"/>
      <c r="CX11" s="251"/>
      <c r="CY11" s="93"/>
      <c r="CZ11" s="93"/>
      <c r="DA11" s="251"/>
      <c r="DB11" s="93"/>
      <c r="DC11" s="93"/>
      <c r="DD11" s="251"/>
      <c r="DE11" s="93"/>
      <c r="DF11" s="93"/>
      <c r="DG11" s="251"/>
      <c r="DH11" s="93"/>
      <c r="DI11" s="93"/>
    </row>
    <row r="12" spans="1:113" s="20" customFormat="1" ht="34.5" customHeight="1" x14ac:dyDescent="0.55000000000000004">
      <c r="A12" s="44"/>
      <c r="B12" s="68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69"/>
      <c r="V12" s="69"/>
      <c r="W12" s="69"/>
      <c r="X12" s="69"/>
      <c r="Y12" s="69"/>
      <c r="Z12" s="69"/>
      <c r="AA12" s="69"/>
      <c r="AB12" s="69"/>
      <c r="AC12" s="537"/>
      <c r="AD12" s="537"/>
      <c r="AE12" s="537"/>
      <c r="AF12" s="537"/>
      <c r="AG12" s="537"/>
      <c r="AH12" s="537"/>
      <c r="AI12" s="537"/>
      <c r="AJ12" s="537"/>
      <c r="AK12" s="537"/>
      <c r="AL12" s="537"/>
      <c r="AM12" s="537"/>
      <c r="AN12" s="537"/>
      <c r="AO12" s="537"/>
      <c r="AP12" s="537"/>
      <c r="AQ12" s="537"/>
      <c r="AR12" s="537"/>
      <c r="AS12" s="537"/>
      <c r="AT12" s="537"/>
      <c r="AU12" s="537"/>
      <c r="AV12" s="537"/>
      <c r="AW12" s="537"/>
      <c r="AX12" s="537"/>
      <c r="AY12" s="537"/>
      <c r="AZ12" s="537"/>
      <c r="BA12" s="70"/>
      <c r="BB12" s="204"/>
      <c r="BC12" s="70"/>
      <c r="BD12" s="70"/>
      <c r="BE12" s="204"/>
      <c r="BF12" s="70"/>
      <c r="BG12" s="70"/>
      <c r="BH12" s="204"/>
      <c r="BI12" s="70"/>
      <c r="BJ12" s="70"/>
      <c r="BK12" s="204"/>
      <c r="BL12" s="71"/>
      <c r="BM12" s="104"/>
      <c r="BN12" s="224"/>
      <c r="BO12" s="62"/>
      <c r="BP12" s="62"/>
      <c r="BQ12" s="53" t="s">
        <v>208</v>
      </c>
      <c r="BR12" s="62"/>
      <c r="BS12" s="62"/>
      <c r="BT12" s="224"/>
      <c r="BU12" s="62"/>
      <c r="BV12" s="62"/>
      <c r="BW12" s="224"/>
      <c r="BX12" s="224"/>
      <c r="BY12" s="224"/>
      <c r="BZ12" s="62"/>
      <c r="CA12" s="62"/>
      <c r="CB12" s="62"/>
      <c r="CC12" s="90"/>
      <c r="CD12" s="91"/>
      <c r="CG12" s="92"/>
      <c r="CJ12" s="92"/>
      <c r="CL12" s="251"/>
      <c r="CM12" s="93"/>
      <c r="CN12" s="93"/>
      <c r="CO12" s="251"/>
      <c r="CP12" s="93"/>
      <c r="CQ12" s="93"/>
      <c r="CR12" s="251"/>
      <c r="CS12" s="93"/>
      <c r="CT12" s="93"/>
      <c r="CU12" s="251"/>
      <c r="CV12" s="93"/>
      <c r="CW12" s="93"/>
      <c r="CX12" s="251"/>
      <c r="CY12" s="93"/>
      <c r="CZ12" s="93"/>
      <c r="DA12" s="251"/>
      <c r="DB12" s="93"/>
      <c r="DC12" s="93"/>
      <c r="DD12" s="251"/>
      <c r="DE12" s="93"/>
      <c r="DF12" s="93"/>
      <c r="DG12" s="251"/>
      <c r="DH12" s="93"/>
      <c r="DI12" s="93"/>
    </row>
    <row r="13" spans="1:113" s="20" customFormat="1" ht="12" customHeight="1" x14ac:dyDescent="0.35">
      <c r="A13" s="44"/>
      <c r="B13" s="62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71"/>
      <c r="T13" s="71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  <c r="AE13" s="511"/>
      <c r="AF13" s="511"/>
      <c r="AG13" s="511"/>
      <c r="AH13" s="511"/>
      <c r="AI13" s="511"/>
      <c r="AJ13" s="511"/>
      <c r="AK13" s="511"/>
      <c r="AL13" s="511"/>
      <c r="AM13" s="511"/>
      <c r="AN13" s="511"/>
      <c r="AO13" s="511"/>
      <c r="AP13" s="511"/>
      <c r="AQ13" s="511"/>
      <c r="AR13" s="511"/>
      <c r="AS13" s="511"/>
      <c r="AT13" s="511"/>
      <c r="AU13" s="511"/>
      <c r="AV13" s="511"/>
      <c r="AW13" s="511"/>
      <c r="AX13" s="511"/>
      <c r="AY13" s="511"/>
      <c r="AZ13" s="511"/>
      <c r="BA13" s="511"/>
      <c r="BB13" s="511"/>
      <c r="BC13" s="511"/>
      <c r="BD13" s="511"/>
      <c r="BE13" s="511"/>
      <c r="BF13" s="511"/>
      <c r="BG13" s="511"/>
      <c r="BH13" s="206"/>
      <c r="BI13" s="237"/>
      <c r="BJ13" s="237"/>
      <c r="BK13" s="206"/>
      <c r="BL13" s="71"/>
      <c r="BM13" s="105"/>
      <c r="BN13" s="225"/>
      <c r="BO13" s="105"/>
      <c r="BP13" s="105"/>
      <c r="BQ13" s="105"/>
      <c r="BR13" s="105"/>
      <c r="BS13" s="105"/>
      <c r="BT13" s="225"/>
      <c r="BU13" s="105"/>
      <c r="BV13" s="105"/>
      <c r="BW13" s="225"/>
      <c r="BX13" s="225"/>
      <c r="BY13" s="225"/>
      <c r="BZ13" s="105"/>
      <c r="CA13" s="105"/>
      <c r="CB13" s="105"/>
      <c r="CC13" s="90"/>
      <c r="CD13" s="91"/>
      <c r="CG13" s="92"/>
      <c r="CJ13" s="92"/>
      <c r="CL13" s="251"/>
      <c r="CM13" s="93"/>
      <c r="CN13" s="93"/>
      <c r="CO13" s="251"/>
      <c r="CP13" s="93"/>
      <c r="CQ13" s="93"/>
      <c r="CR13" s="251"/>
      <c r="CS13" s="93"/>
      <c r="CT13" s="93"/>
      <c r="CU13" s="251"/>
      <c r="CV13" s="93"/>
      <c r="CW13" s="93"/>
      <c r="CX13" s="251"/>
      <c r="CY13" s="93"/>
      <c r="CZ13" s="93"/>
      <c r="DA13" s="251"/>
      <c r="DB13" s="93"/>
      <c r="DC13" s="93"/>
      <c r="DD13" s="251"/>
      <c r="DE13" s="93"/>
      <c r="DF13" s="93"/>
      <c r="DG13" s="251"/>
      <c r="DH13" s="93"/>
      <c r="DI13" s="93"/>
    </row>
    <row r="14" spans="1:113" s="20" customFormat="1" ht="22.5" customHeight="1" x14ac:dyDescent="0.3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72"/>
      <c r="AE14" s="44"/>
      <c r="AF14" s="44"/>
      <c r="AG14" s="44"/>
      <c r="AH14" s="44"/>
      <c r="AI14" s="44"/>
      <c r="AJ14" s="44"/>
      <c r="AK14" s="44"/>
      <c r="AL14" s="234"/>
      <c r="AM14" s="23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205"/>
      <c r="BC14" s="44"/>
      <c r="BD14" s="44"/>
      <c r="BE14" s="205"/>
      <c r="BF14" s="44"/>
      <c r="BG14" s="44"/>
      <c r="BH14" s="205"/>
      <c r="BI14" s="44"/>
      <c r="BJ14" s="44"/>
      <c r="BK14" s="205"/>
      <c r="BL14" s="44"/>
      <c r="BM14" s="44"/>
      <c r="BN14" s="205"/>
      <c r="BO14" s="44"/>
      <c r="BP14" s="44"/>
      <c r="BQ14" s="44"/>
      <c r="BR14" s="44"/>
      <c r="BS14" s="44"/>
      <c r="BT14" s="205"/>
      <c r="BU14" s="44"/>
      <c r="BV14" s="44"/>
      <c r="BW14" s="205"/>
      <c r="BX14" s="205"/>
      <c r="BY14" s="205"/>
      <c r="BZ14" s="90"/>
      <c r="CA14" s="90"/>
      <c r="CB14" s="90"/>
      <c r="CC14" s="90"/>
      <c r="CD14" s="91"/>
      <c r="CG14" s="92"/>
      <c r="CJ14" s="92"/>
      <c r="CL14" s="251"/>
      <c r="CM14" s="93"/>
      <c r="CN14" s="93"/>
      <c r="CO14" s="251"/>
      <c r="CP14" s="93"/>
      <c r="CQ14" s="93"/>
      <c r="CR14" s="251"/>
      <c r="CS14" s="93"/>
      <c r="CT14" s="93"/>
      <c r="CU14" s="251"/>
      <c r="CV14" s="93"/>
      <c r="CW14" s="93"/>
      <c r="CX14" s="251"/>
      <c r="CY14" s="93"/>
      <c r="CZ14" s="93"/>
      <c r="DA14" s="251"/>
      <c r="DB14" s="93"/>
      <c r="DC14" s="93"/>
      <c r="DD14" s="251"/>
      <c r="DE14" s="93"/>
      <c r="DF14" s="93"/>
      <c r="DG14" s="251"/>
      <c r="DH14" s="93"/>
      <c r="DI14" s="93"/>
    </row>
    <row r="15" spans="1:113" s="20" customFormat="1" ht="126" customHeight="1" x14ac:dyDescent="0.3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72"/>
      <c r="AE15" s="44"/>
      <c r="AF15" s="44"/>
      <c r="AG15" s="44"/>
      <c r="AH15" s="44"/>
      <c r="AI15" s="44"/>
      <c r="AJ15" s="44"/>
      <c r="AK15" s="44"/>
      <c r="AL15" s="234"/>
      <c r="AM15" s="23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205"/>
      <c r="BC15" s="44"/>
      <c r="BD15" s="44"/>
      <c r="BE15" s="205"/>
      <c r="BF15" s="44"/>
      <c r="BG15" s="44"/>
      <c r="BH15" s="205"/>
      <c r="BI15" s="44"/>
      <c r="BJ15" s="44"/>
      <c r="BK15" s="205"/>
      <c r="BL15" s="44"/>
      <c r="BM15" s="44"/>
      <c r="BN15" s="205"/>
      <c r="BO15" s="44"/>
      <c r="BP15" s="44"/>
      <c r="BQ15" s="44"/>
      <c r="BR15" s="44"/>
      <c r="BS15" s="44"/>
      <c r="BT15" s="205"/>
      <c r="BU15" s="44"/>
      <c r="BV15" s="44"/>
      <c r="BW15" s="205"/>
      <c r="BX15" s="205"/>
      <c r="BY15" s="205"/>
      <c r="BZ15" s="90"/>
      <c r="CA15" s="90"/>
      <c r="CB15" s="90"/>
      <c r="CC15" s="90"/>
      <c r="CD15" s="91"/>
      <c r="CG15" s="92"/>
      <c r="CJ15" s="92"/>
      <c r="CL15" s="251"/>
      <c r="CM15" s="93"/>
      <c r="CN15" s="93"/>
      <c r="CO15" s="251"/>
      <c r="CP15" s="93"/>
      <c r="CQ15" s="93"/>
      <c r="CR15" s="251"/>
      <c r="CS15" s="93"/>
      <c r="CT15" s="93"/>
      <c r="CU15" s="251"/>
      <c r="CV15" s="93"/>
      <c r="CW15" s="93"/>
      <c r="CX15" s="251"/>
      <c r="CY15" s="93"/>
      <c r="CZ15" s="93"/>
      <c r="DA15" s="251"/>
      <c r="DB15" s="93"/>
      <c r="DC15" s="93"/>
      <c r="DD15" s="251"/>
      <c r="DE15" s="93"/>
      <c r="DF15" s="93"/>
      <c r="DG15" s="251"/>
      <c r="DH15" s="93"/>
      <c r="DI15" s="93"/>
    </row>
    <row r="16" spans="1:113" s="20" customFormat="1" ht="41.25" x14ac:dyDescent="0.6">
      <c r="A16" s="44"/>
      <c r="B16" s="44"/>
      <c r="C16" s="44"/>
      <c r="D16" s="44"/>
      <c r="E16" s="41" t="s">
        <v>159</v>
      </c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73"/>
      <c r="AE16" s="52"/>
      <c r="AF16" s="52"/>
      <c r="AG16" s="52"/>
      <c r="AH16" s="52"/>
      <c r="AI16" s="52"/>
      <c r="AJ16" s="52"/>
      <c r="AK16" s="52"/>
      <c r="AL16" s="238"/>
      <c r="AM16" s="238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205"/>
      <c r="BC16" s="44"/>
      <c r="BD16" s="44"/>
      <c r="BE16" s="205"/>
      <c r="BF16" s="44"/>
      <c r="BG16" s="106"/>
      <c r="BH16" s="205"/>
      <c r="BI16" s="44"/>
      <c r="BJ16" s="44"/>
      <c r="BK16" s="205"/>
      <c r="BL16" s="107" t="s">
        <v>6</v>
      </c>
      <c r="BM16" s="44"/>
      <c r="BN16" s="205"/>
      <c r="BO16" s="44"/>
      <c r="BP16" s="44"/>
      <c r="BQ16" s="44"/>
      <c r="BR16" s="44"/>
      <c r="BS16" s="44"/>
      <c r="BT16" s="205"/>
      <c r="BU16" s="44"/>
      <c r="BV16" s="44"/>
      <c r="BW16" s="205"/>
      <c r="BX16" s="205"/>
      <c r="BY16" s="205"/>
      <c r="BZ16" s="90"/>
      <c r="CA16" s="90"/>
      <c r="CB16" s="90"/>
      <c r="CC16" s="90"/>
      <c r="CD16" s="91"/>
      <c r="CG16" s="92"/>
      <c r="CJ16" s="92"/>
      <c r="CL16" s="251"/>
      <c r="CM16" s="93"/>
      <c r="CN16" s="93"/>
      <c r="CO16" s="251"/>
      <c r="CP16" s="93"/>
      <c r="CQ16" s="93"/>
      <c r="CR16" s="251"/>
      <c r="CS16" s="93"/>
      <c r="CT16" s="93"/>
      <c r="CU16" s="251"/>
      <c r="CV16" s="93"/>
      <c r="CW16" s="93"/>
      <c r="CX16" s="251"/>
      <c r="CY16" s="93"/>
      <c r="CZ16" s="93"/>
      <c r="DA16" s="251"/>
      <c r="DB16" s="93"/>
      <c r="DC16" s="93"/>
      <c r="DD16" s="251"/>
      <c r="DE16" s="93"/>
      <c r="DF16" s="93"/>
      <c r="DG16" s="251"/>
      <c r="DH16" s="93"/>
      <c r="DI16" s="93"/>
    </row>
    <row r="17" spans="1:113" s="20" customFormat="1" ht="151.5" customHeight="1" x14ac:dyDescent="0.3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72"/>
      <c r="AE17" s="44"/>
      <c r="AF17" s="44"/>
      <c r="AG17" s="44"/>
      <c r="AH17" s="44"/>
      <c r="AI17" s="44"/>
      <c r="AJ17" s="44"/>
      <c r="AK17" s="44"/>
      <c r="AL17" s="234"/>
      <c r="AM17" s="23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205"/>
      <c r="BC17" s="44"/>
      <c r="BD17" s="44"/>
      <c r="BE17" s="205"/>
      <c r="BF17" s="44"/>
      <c r="BG17" s="44"/>
      <c r="BH17" s="205"/>
      <c r="BI17" s="44"/>
      <c r="BJ17" s="44"/>
      <c r="BK17" s="205"/>
      <c r="BL17" s="44"/>
      <c r="BM17" s="44"/>
      <c r="BN17" s="205"/>
      <c r="BO17" s="44"/>
      <c r="BP17" s="44"/>
      <c r="BQ17" s="44"/>
      <c r="BR17" s="44"/>
      <c r="BS17" s="44"/>
      <c r="BT17" s="205"/>
      <c r="BU17" s="44"/>
      <c r="BV17" s="44"/>
      <c r="BW17" s="205"/>
      <c r="BX17" s="205"/>
      <c r="BY17" s="205"/>
      <c r="BZ17" s="90"/>
      <c r="CA17" s="90"/>
      <c r="CB17" s="90"/>
      <c r="CC17" s="90"/>
      <c r="CD17" s="91"/>
      <c r="CG17" s="92"/>
      <c r="CJ17" s="92"/>
      <c r="CL17" s="251"/>
      <c r="CM17" s="93"/>
      <c r="CN17" s="93"/>
      <c r="CO17" s="251"/>
      <c r="CP17" s="93"/>
      <c r="CQ17" s="93"/>
      <c r="CR17" s="251"/>
      <c r="CS17" s="93"/>
      <c r="CT17" s="93"/>
      <c r="CU17" s="251"/>
      <c r="CV17" s="93"/>
      <c r="CW17" s="93"/>
      <c r="CX17" s="251"/>
      <c r="CY17" s="93"/>
      <c r="CZ17" s="93"/>
      <c r="DA17" s="251"/>
      <c r="DB17" s="93"/>
      <c r="DC17" s="93"/>
      <c r="DD17" s="251"/>
      <c r="DE17" s="93"/>
      <c r="DF17" s="93"/>
      <c r="DG17" s="251"/>
      <c r="DH17" s="93"/>
      <c r="DI17" s="93"/>
    </row>
    <row r="18" spans="1:113" s="108" customFormat="1" ht="144" customHeight="1" x14ac:dyDescent="0.4">
      <c r="A18" s="506" t="s">
        <v>73</v>
      </c>
      <c r="B18" s="509" t="s">
        <v>74</v>
      </c>
      <c r="C18" s="509"/>
      <c r="D18" s="509"/>
      <c r="E18" s="509"/>
      <c r="F18" s="509" t="s">
        <v>85</v>
      </c>
      <c r="G18" s="509"/>
      <c r="H18" s="509"/>
      <c r="I18" s="509"/>
      <c r="J18" s="74"/>
      <c r="K18" s="509" t="s">
        <v>84</v>
      </c>
      <c r="L18" s="509"/>
      <c r="M18" s="509"/>
      <c r="N18" s="74"/>
      <c r="O18" s="509" t="s">
        <v>83</v>
      </c>
      <c r="P18" s="509"/>
      <c r="Q18" s="509"/>
      <c r="R18" s="509"/>
      <c r="S18" s="509" t="s">
        <v>82</v>
      </c>
      <c r="T18" s="509"/>
      <c r="U18" s="509"/>
      <c r="V18" s="509"/>
      <c r="W18" s="509"/>
      <c r="X18" s="509"/>
      <c r="Y18" s="509"/>
      <c r="Z18" s="509"/>
      <c r="AA18" s="509"/>
      <c r="AB18" s="509"/>
      <c r="AC18" s="509"/>
      <c r="AD18" s="509"/>
      <c r="AE18" s="509"/>
      <c r="AF18" s="509"/>
      <c r="AG18" s="509"/>
      <c r="AH18" s="509"/>
      <c r="AI18" s="509"/>
      <c r="AJ18" s="509"/>
      <c r="AK18" s="509"/>
      <c r="AL18" s="509"/>
      <c r="AM18" s="237" t="s">
        <v>229</v>
      </c>
      <c r="AN18" s="509" t="s">
        <v>81</v>
      </c>
      <c r="AO18" s="509"/>
      <c r="AP18" s="509"/>
      <c r="AQ18" s="74"/>
      <c r="AR18" s="509" t="s">
        <v>80</v>
      </c>
      <c r="AS18" s="509"/>
      <c r="AT18" s="509"/>
      <c r="AU18" s="74"/>
      <c r="AV18" s="509" t="s">
        <v>79</v>
      </c>
      <c r="AW18" s="509"/>
      <c r="AX18" s="509"/>
      <c r="AY18" s="509"/>
      <c r="AZ18" s="74"/>
      <c r="BA18" s="509" t="s">
        <v>78</v>
      </c>
      <c r="BB18" s="509"/>
      <c r="BC18" s="509"/>
      <c r="BD18" s="74"/>
      <c r="BE18" s="509" t="s">
        <v>77</v>
      </c>
      <c r="BF18" s="509"/>
      <c r="BG18" s="509"/>
      <c r="BH18" s="509"/>
      <c r="BI18" s="509" t="s">
        <v>76</v>
      </c>
      <c r="BJ18" s="509"/>
      <c r="BK18" s="509"/>
      <c r="BL18" s="509"/>
      <c r="BM18" s="74"/>
      <c r="BN18" s="509" t="s">
        <v>75</v>
      </c>
      <c r="BO18" s="509"/>
      <c r="BP18" s="509"/>
      <c r="BQ18" s="74"/>
      <c r="BR18" s="509" t="s">
        <v>74</v>
      </c>
      <c r="BS18" s="509"/>
      <c r="BT18" s="509"/>
      <c r="BU18" s="509"/>
      <c r="BV18" s="506" t="s">
        <v>30</v>
      </c>
      <c r="BW18" s="517" t="s">
        <v>25</v>
      </c>
      <c r="BX18" s="517" t="s">
        <v>26</v>
      </c>
      <c r="BY18" s="517" t="s">
        <v>70</v>
      </c>
      <c r="BZ18" s="506" t="s">
        <v>69</v>
      </c>
      <c r="CA18" s="506" t="s">
        <v>71</v>
      </c>
      <c r="CB18" s="506" t="s">
        <v>72</v>
      </c>
      <c r="CC18" s="506" t="s">
        <v>5</v>
      </c>
      <c r="CL18" s="31"/>
      <c r="CM18" s="109"/>
      <c r="CN18" s="109"/>
      <c r="CO18" s="31"/>
      <c r="CP18" s="109"/>
      <c r="CQ18" s="109"/>
      <c r="CR18" s="31"/>
      <c r="CS18" s="109"/>
      <c r="CT18" s="109"/>
      <c r="CU18" s="31"/>
      <c r="CV18" s="109"/>
      <c r="CW18" s="109"/>
      <c r="CX18" s="31"/>
      <c r="CY18" s="109"/>
      <c r="CZ18" s="109"/>
      <c r="DA18" s="31"/>
      <c r="DB18" s="109"/>
      <c r="DC18" s="109"/>
      <c r="DD18" s="31"/>
      <c r="DE18" s="109"/>
      <c r="DF18" s="109"/>
      <c r="DG18" s="31"/>
      <c r="DH18" s="109"/>
      <c r="DI18" s="109"/>
    </row>
    <row r="19" spans="1:113" s="108" customFormat="1" ht="409.6" customHeight="1" x14ac:dyDescent="0.4">
      <c r="A19" s="506"/>
      <c r="B19" s="237" t="s">
        <v>224</v>
      </c>
      <c r="C19" s="237" t="s">
        <v>53</v>
      </c>
      <c r="D19" s="237" t="s">
        <v>54</v>
      </c>
      <c r="E19" s="237" t="s">
        <v>55</v>
      </c>
      <c r="F19" s="237" t="s">
        <v>86</v>
      </c>
      <c r="G19" s="237" t="s">
        <v>35</v>
      </c>
      <c r="H19" s="237" t="s">
        <v>36</v>
      </c>
      <c r="I19" s="237" t="s">
        <v>37</v>
      </c>
      <c r="J19" s="237" t="s">
        <v>238</v>
      </c>
      <c r="K19" s="237" t="s">
        <v>38</v>
      </c>
      <c r="L19" s="237" t="s">
        <v>39</v>
      </c>
      <c r="M19" s="237" t="s">
        <v>40</v>
      </c>
      <c r="N19" s="237" t="s">
        <v>236</v>
      </c>
      <c r="O19" s="237" t="s">
        <v>41</v>
      </c>
      <c r="P19" s="237" t="s">
        <v>42</v>
      </c>
      <c r="Q19" s="237" t="s">
        <v>43</v>
      </c>
      <c r="R19" s="237" t="s">
        <v>44</v>
      </c>
      <c r="S19" s="237" t="s">
        <v>34</v>
      </c>
      <c r="T19" s="283" t="s">
        <v>35</v>
      </c>
      <c r="U19" s="283" t="s">
        <v>36</v>
      </c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 t="s">
        <v>37</v>
      </c>
      <c r="AM19" s="237" t="s">
        <v>237</v>
      </c>
      <c r="AN19" s="237" t="s">
        <v>45</v>
      </c>
      <c r="AO19" s="237" t="s">
        <v>46</v>
      </c>
      <c r="AP19" s="237" t="s">
        <v>47</v>
      </c>
      <c r="AQ19" s="237" t="s">
        <v>235</v>
      </c>
      <c r="AR19" s="237" t="s">
        <v>48</v>
      </c>
      <c r="AS19" s="237" t="s">
        <v>49</v>
      </c>
      <c r="AT19" s="237" t="s">
        <v>50</v>
      </c>
      <c r="AU19" s="237" t="s">
        <v>233</v>
      </c>
      <c r="AV19" s="237" t="s">
        <v>48</v>
      </c>
      <c r="AW19" s="237" t="s">
        <v>49</v>
      </c>
      <c r="AX19" s="237" t="s">
        <v>50</v>
      </c>
      <c r="AY19" s="237" t="s">
        <v>51</v>
      </c>
      <c r="AZ19" s="237" t="s">
        <v>234</v>
      </c>
      <c r="BA19" s="237" t="s">
        <v>38</v>
      </c>
      <c r="BB19" s="206" t="s">
        <v>39</v>
      </c>
      <c r="BC19" s="237" t="s">
        <v>40</v>
      </c>
      <c r="BD19" s="237" t="s">
        <v>232</v>
      </c>
      <c r="BE19" s="206" t="s">
        <v>52</v>
      </c>
      <c r="BF19" s="237" t="s">
        <v>53</v>
      </c>
      <c r="BG19" s="237" t="s">
        <v>54</v>
      </c>
      <c r="BH19" s="206" t="s">
        <v>55</v>
      </c>
      <c r="BI19" s="237" t="s">
        <v>34</v>
      </c>
      <c r="BJ19" s="237" t="s">
        <v>35</v>
      </c>
      <c r="BK19" s="206" t="s">
        <v>36</v>
      </c>
      <c r="BL19" s="237" t="s">
        <v>37</v>
      </c>
      <c r="BM19" s="237" t="s">
        <v>231</v>
      </c>
      <c r="BN19" s="206" t="s">
        <v>38</v>
      </c>
      <c r="BO19" s="237" t="s">
        <v>39</v>
      </c>
      <c r="BP19" s="237" t="s">
        <v>40</v>
      </c>
      <c r="BQ19" s="237" t="s">
        <v>230</v>
      </c>
      <c r="BR19" s="237" t="s">
        <v>41</v>
      </c>
      <c r="BS19" s="237" t="s">
        <v>42</v>
      </c>
      <c r="BT19" s="206" t="s">
        <v>43</v>
      </c>
      <c r="BU19" s="237" t="s">
        <v>56</v>
      </c>
      <c r="BV19" s="506"/>
      <c r="BW19" s="517"/>
      <c r="BX19" s="517"/>
      <c r="BY19" s="517"/>
      <c r="BZ19" s="506"/>
      <c r="CA19" s="506"/>
      <c r="CB19" s="506"/>
      <c r="CC19" s="506"/>
      <c r="CL19" s="31"/>
      <c r="CM19" s="109"/>
      <c r="CN19" s="109"/>
      <c r="CO19" s="31"/>
      <c r="CP19" s="109"/>
      <c r="CQ19" s="109"/>
      <c r="CR19" s="31"/>
      <c r="CS19" s="109"/>
      <c r="CT19" s="109"/>
      <c r="CU19" s="31"/>
      <c r="CV19" s="109"/>
      <c r="CW19" s="109"/>
      <c r="CX19" s="31"/>
      <c r="CY19" s="109"/>
      <c r="CZ19" s="109"/>
      <c r="DA19" s="31"/>
      <c r="DB19" s="109"/>
      <c r="DC19" s="109"/>
      <c r="DD19" s="31"/>
      <c r="DE19" s="109"/>
      <c r="DF19" s="109"/>
      <c r="DG19" s="31"/>
      <c r="DH19" s="109"/>
      <c r="DI19" s="109"/>
    </row>
    <row r="20" spans="1:113" s="108" customFormat="1" ht="39.75" customHeight="1" x14ac:dyDescent="0.4">
      <c r="A20" s="75" t="s">
        <v>22</v>
      </c>
      <c r="B20" s="518" t="s">
        <v>225</v>
      </c>
      <c r="C20" s="518"/>
      <c r="D20" s="518"/>
      <c r="E20" s="518"/>
      <c r="F20" s="52"/>
      <c r="G20" s="52"/>
      <c r="H20" s="52"/>
      <c r="I20" s="52"/>
      <c r="J20" s="52"/>
      <c r="K20" s="236">
        <v>22</v>
      </c>
      <c r="L20" s="52"/>
      <c r="M20" s="52"/>
      <c r="N20" s="52"/>
      <c r="O20" s="52"/>
      <c r="P20" s="52"/>
      <c r="Q20" s="52"/>
      <c r="R20" s="52"/>
      <c r="S20" s="236"/>
      <c r="T20" s="282"/>
      <c r="U20" s="282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76" t="s">
        <v>0</v>
      </c>
      <c r="AO20" s="76" t="s">
        <v>0</v>
      </c>
      <c r="AP20" s="76" t="s">
        <v>0</v>
      </c>
      <c r="AQ20" s="236" t="s">
        <v>58</v>
      </c>
      <c r="AR20" s="236" t="s">
        <v>58</v>
      </c>
      <c r="AS20" s="236" t="s">
        <v>1</v>
      </c>
      <c r="AT20" s="236" t="s">
        <v>1</v>
      </c>
      <c r="AU20" s="236" t="s">
        <v>1</v>
      </c>
      <c r="AV20" s="236" t="s">
        <v>1</v>
      </c>
      <c r="AW20" s="236"/>
      <c r="AX20" s="236"/>
      <c r="AY20" s="236"/>
      <c r="AZ20" s="236">
        <v>21</v>
      </c>
      <c r="BA20" s="236"/>
      <c r="BB20" s="207"/>
      <c r="BC20" s="236"/>
      <c r="BD20" s="236"/>
      <c r="BE20" s="207"/>
      <c r="BF20" s="236"/>
      <c r="BG20" s="236"/>
      <c r="BH20" s="207"/>
      <c r="BI20" s="76"/>
      <c r="BJ20" s="76"/>
      <c r="BK20" s="216"/>
      <c r="BL20" s="236"/>
      <c r="BM20" s="236"/>
      <c r="BN20" s="216" t="s">
        <v>0</v>
      </c>
      <c r="BO20" s="76" t="s">
        <v>0</v>
      </c>
      <c r="BP20" s="76" t="s">
        <v>0</v>
      </c>
      <c r="BQ20" s="236" t="s">
        <v>60</v>
      </c>
      <c r="BR20" s="236" t="s">
        <v>58</v>
      </c>
      <c r="BS20" s="236" t="s">
        <v>58</v>
      </c>
      <c r="BT20" s="207" t="s">
        <v>58</v>
      </c>
      <c r="BU20" s="237" t="s">
        <v>58</v>
      </c>
      <c r="BV20" s="236">
        <f>K20+AZ20</f>
        <v>43</v>
      </c>
      <c r="BW20" s="207">
        <v>6</v>
      </c>
      <c r="BX20" s="207">
        <v>4</v>
      </c>
      <c r="BY20" s="207">
        <v>1</v>
      </c>
      <c r="BZ20" s="236"/>
      <c r="CA20" s="236"/>
      <c r="CB20" s="236">
        <v>6</v>
      </c>
      <c r="CC20" s="236" t="s">
        <v>278</v>
      </c>
      <c r="CL20" s="31"/>
      <c r="CM20" s="109"/>
      <c r="CN20" s="109"/>
      <c r="CO20" s="31"/>
      <c r="CP20" s="109"/>
      <c r="CQ20" s="109"/>
      <c r="CR20" s="31"/>
      <c r="CS20" s="109"/>
      <c r="CT20" s="109"/>
      <c r="CU20" s="31"/>
      <c r="CV20" s="109"/>
      <c r="CW20" s="109"/>
      <c r="CX20" s="31"/>
      <c r="CY20" s="109"/>
      <c r="CZ20" s="109"/>
      <c r="DA20" s="31"/>
      <c r="DB20" s="109"/>
      <c r="DC20" s="109"/>
      <c r="DD20" s="31"/>
      <c r="DE20" s="109"/>
      <c r="DF20" s="109"/>
      <c r="DG20" s="31"/>
      <c r="DH20" s="109"/>
      <c r="DI20" s="109"/>
    </row>
    <row r="21" spans="1:113" s="108" customFormat="1" ht="39.75" customHeight="1" x14ac:dyDescent="0.4">
      <c r="A21" s="75" t="s">
        <v>23</v>
      </c>
      <c r="B21" s="236"/>
      <c r="C21" s="236"/>
      <c r="D21" s="236"/>
      <c r="E21" s="236"/>
      <c r="F21" s="236" t="s">
        <v>1</v>
      </c>
      <c r="G21" s="236" t="s">
        <v>1</v>
      </c>
      <c r="H21" s="236" t="s">
        <v>1</v>
      </c>
      <c r="I21" s="236" t="s">
        <v>1</v>
      </c>
      <c r="J21" s="52"/>
      <c r="K21" s="236">
        <v>18</v>
      </c>
      <c r="L21" s="52"/>
      <c r="M21" s="52"/>
      <c r="N21" s="52"/>
      <c r="O21" s="52"/>
      <c r="P21" s="52"/>
      <c r="Q21" s="52"/>
      <c r="R21" s="52"/>
      <c r="S21" s="236"/>
      <c r="T21" s="282"/>
      <c r="U21" s="282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76" t="s">
        <v>0</v>
      </c>
      <c r="AO21" s="76" t="s">
        <v>0</v>
      </c>
      <c r="AP21" s="76" t="s">
        <v>0</v>
      </c>
      <c r="AQ21" s="236" t="s">
        <v>58</v>
      </c>
      <c r="AR21" s="236" t="s">
        <v>58</v>
      </c>
      <c r="AS21" s="236" t="s">
        <v>1</v>
      </c>
      <c r="AT21" s="236" t="s">
        <v>1</v>
      </c>
      <c r="AU21" s="236" t="s">
        <v>1</v>
      </c>
      <c r="AV21" s="236" t="s">
        <v>1</v>
      </c>
      <c r="AW21" s="236"/>
      <c r="AX21" s="236"/>
      <c r="AY21" s="236"/>
      <c r="AZ21" s="236">
        <v>20</v>
      </c>
      <c r="BA21" s="236"/>
      <c r="BB21" s="207"/>
      <c r="BC21" s="236"/>
      <c r="BD21" s="236"/>
      <c r="BE21" s="207"/>
      <c r="BF21" s="236"/>
      <c r="BG21" s="236"/>
      <c r="BH21" s="207"/>
      <c r="BI21" s="76"/>
      <c r="BJ21" s="76"/>
      <c r="BK21" s="216"/>
      <c r="BL21" s="76"/>
      <c r="BM21" s="76" t="s">
        <v>0</v>
      </c>
      <c r="BN21" s="216" t="s">
        <v>0</v>
      </c>
      <c r="BO21" s="76" t="s">
        <v>0</v>
      </c>
      <c r="BP21" s="236" t="s">
        <v>60</v>
      </c>
      <c r="BQ21" s="236" t="s">
        <v>60</v>
      </c>
      <c r="BR21" s="236" t="s">
        <v>58</v>
      </c>
      <c r="BS21" s="236" t="s">
        <v>58</v>
      </c>
      <c r="BT21" s="207" t="s">
        <v>58</v>
      </c>
      <c r="BU21" s="237" t="s">
        <v>58</v>
      </c>
      <c r="BV21" s="236">
        <f>K21+AZ21</f>
        <v>38</v>
      </c>
      <c r="BW21" s="207">
        <v>6</v>
      </c>
      <c r="BX21" s="207">
        <v>8</v>
      </c>
      <c r="BY21" s="207">
        <v>2</v>
      </c>
      <c r="BZ21" s="236"/>
      <c r="CA21" s="236"/>
      <c r="CB21" s="236">
        <v>6</v>
      </c>
      <c r="CC21" s="236" t="s">
        <v>279</v>
      </c>
      <c r="CL21" s="31"/>
      <c r="CM21" s="109"/>
      <c r="CN21" s="109"/>
      <c r="CO21" s="31"/>
      <c r="CP21" s="109"/>
      <c r="CQ21" s="109"/>
      <c r="CR21" s="31"/>
      <c r="CS21" s="109"/>
      <c r="CT21" s="109"/>
      <c r="CU21" s="31"/>
      <c r="CV21" s="109"/>
      <c r="CW21" s="109"/>
      <c r="CX21" s="31"/>
      <c r="CY21" s="109"/>
      <c r="CZ21" s="109"/>
      <c r="DA21" s="31"/>
      <c r="DB21" s="109"/>
      <c r="DC21" s="109"/>
      <c r="DD21" s="31"/>
      <c r="DE21" s="109"/>
      <c r="DF21" s="109"/>
      <c r="DG21" s="31"/>
      <c r="DH21" s="109"/>
      <c r="DI21" s="109"/>
    </row>
    <row r="22" spans="1:113" s="108" customFormat="1" ht="39.75" customHeight="1" x14ac:dyDescent="0.4">
      <c r="A22" s="75" t="s">
        <v>24</v>
      </c>
      <c r="B22" s="236"/>
      <c r="C22" s="236"/>
      <c r="D22" s="236"/>
      <c r="E22" s="236"/>
      <c r="F22" s="236" t="s">
        <v>1</v>
      </c>
      <c r="G22" s="236" t="s">
        <v>1</v>
      </c>
      <c r="H22" s="236" t="s">
        <v>1</v>
      </c>
      <c r="I22" s="236" t="s">
        <v>1</v>
      </c>
      <c r="J22" s="52"/>
      <c r="K22" s="236">
        <v>18</v>
      </c>
      <c r="L22" s="52"/>
      <c r="M22" s="52"/>
      <c r="N22" s="52"/>
      <c r="O22" s="52"/>
      <c r="P22" s="52"/>
      <c r="Q22" s="52"/>
      <c r="R22" s="52"/>
      <c r="S22" s="236"/>
      <c r="T22" s="282"/>
      <c r="U22" s="282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76"/>
      <c r="AN22" s="76" t="s">
        <v>0</v>
      </c>
      <c r="AO22" s="76" t="s">
        <v>0</v>
      </c>
      <c r="AP22" s="76" t="s">
        <v>0</v>
      </c>
      <c r="AQ22" s="236" t="s">
        <v>58</v>
      </c>
      <c r="AR22" s="236" t="s">
        <v>58</v>
      </c>
      <c r="AS22" s="236" t="s">
        <v>1</v>
      </c>
      <c r="AT22" s="236" t="s">
        <v>1</v>
      </c>
      <c r="AU22" s="236" t="s">
        <v>1</v>
      </c>
      <c r="AV22" s="236" t="s">
        <v>1</v>
      </c>
      <c r="AW22" s="236"/>
      <c r="AX22" s="236"/>
      <c r="AY22" s="236"/>
      <c r="AZ22" s="236">
        <v>20</v>
      </c>
      <c r="BA22" s="236"/>
      <c r="BB22" s="207"/>
      <c r="BC22" s="236"/>
      <c r="BD22" s="236"/>
      <c r="BE22" s="207"/>
      <c r="BF22" s="236"/>
      <c r="BG22" s="236"/>
      <c r="BH22" s="216"/>
      <c r="BI22" s="76"/>
      <c r="BJ22" s="76"/>
      <c r="BK22" s="216"/>
      <c r="BL22" s="76"/>
      <c r="BM22" s="76" t="s">
        <v>0</v>
      </c>
      <c r="BN22" s="216" t="s">
        <v>0</v>
      </c>
      <c r="BO22" s="76" t="s">
        <v>0</v>
      </c>
      <c r="BP22" s="236" t="s">
        <v>60</v>
      </c>
      <c r="BQ22" s="236" t="s">
        <v>60</v>
      </c>
      <c r="BR22" s="236" t="s">
        <v>58</v>
      </c>
      <c r="BS22" s="236" t="s">
        <v>58</v>
      </c>
      <c r="BT22" s="207" t="s">
        <v>58</v>
      </c>
      <c r="BU22" s="237" t="s">
        <v>58</v>
      </c>
      <c r="BV22" s="236">
        <f>K22+AZ22</f>
        <v>38</v>
      </c>
      <c r="BW22" s="207">
        <v>6</v>
      </c>
      <c r="BX22" s="207">
        <v>8</v>
      </c>
      <c r="BY22" s="207">
        <v>2</v>
      </c>
      <c r="BZ22" s="236"/>
      <c r="CA22" s="236"/>
      <c r="CB22" s="236">
        <v>6</v>
      </c>
      <c r="CC22" s="236" t="s">
        <v>279</v>
      </c>
      <c r="CL22" s="31"/>
      <c r="CM22" s="109"/>
      <c r="CN22" s="109"/>
      <c r="CO22" s="31"/>
      <c r="CP22" s="109"/>
      <c r="CQ22" s="109"/>
      <c r="CR22" s="31"/>
      <c r="CS22" s="109"/>
      <c r="CT22" s="109"/>
      <c r="CU22" s="31"/>
      <c r="CV22" s="109"/>
      <c r="CW22" s="109"/>
      <c r="CX22" s="31"/>
      <c r="CY22" s="109"/>
      <c r="CZ22" s="109"/>
      <c r="DA22" s="31"/>
      <c r="DB22" s="109"/>
      <c r="DC22" s="109"/>
      <c r="DD22" s="31"/>
      <c r="DE22" s="109"/>
      <c r="DF22" s="109"/>
      <c r="DG22" s="31"/>
      <c r="DH22" s="109"/>
      <c r="DI22" s="109"/>
    </row>
    <row r="23" spans="1:113" s="108" customFormat="1" ht="51.75" customHeight="1" x14ac:dyDescent="0.4">
      <c r="A23" s="236" t="s">
        <v>148</v>
      </c>
      <c r="B23" s="52"/>
      <c r="C23" s="52"/>
      <c r="D23" s="52"/>
      <c r="E23" s="52"/>
      <c r="F23" s="52"/>
      <c r="G23" s="52"/>
      <c r="H23" s="52"/>
      <c r="I23" s="52"/>
      <c r="J23" s="52"/>
      <c r="K23" s="236">
        <v>14</v>
      </c>
      <c r="L23" s="52"/>
      <c r="M23" s="52"/>
      <c r="N23" s="52"/>
      <c r="O23" s="52"/>
      <c r="P23" s="52"/>
      <c r="Q23" s="52"/>
      <c r="R23" s="52"/>
      <c r="S23" s="236"/>
      <c r="T23" s="282" t="s">
        <v>60</v>
      </c>
      <c r="U23" s="282" t="s">
        <v>60</v>
      </c>
      <c r="V23" s="236" t="s">
        <v>60</v>
      </c>
      <c r="W23" s="236" t="s">
        <v>60</v>
      </c>
      <c r="X23" s="236" t="s">
        <v>60</v>
      </c>
      <c r="Y23" s="236" t="s">
        <v>60</v>
      </c>
      <c r="Z23" s="236" t="s">
        <v>60</v>
      </c>
      <c r="AA23" s="236" t="s">
        <v>60</v>
      </c>
      <c r="AB23" s="236" t="s">
        <v>60</v>
      </c>
      <c r="AC23" s="236" t="s">
        <v>60</v>
      </c>
      <c r="AD23" s="236" t="s">
        <v>60</v>
      </c>
      <c r="AE23" s="236" t="s">
        <v>60</v>
      </c>
      <c r="AF23" s="236" t="s">
        <v>60</v>
      </c>
      <c r="AG23" s="236" t="s">
        <v>60</v>
      </c>
      <c r="AH23" s="236" t="s">
        <v>60</v>
      </c>
      <c r="AI23" s="236"/>
      <c r="AJ23" s="236" t="s">
        <v>60</v>
      </c>
      <c r="AK23" s="236" t="s">
        <v>60</v>
      </c>
      <c r="AL23" s="236" t="s">
        <v>60</v>
      </c>
      <c r="AM23" s="236" t="s">
        <v>60</v>
      </c>
      <c r="AN23" s="76" t="s">
        <v>0</v>
      </c>
      <c r="AO23" s="76" t="s">
        <v>0</v>
      </c>
      <c r="AP23" s="236" t="s">
        <v>58</v>
      </c>
      <c r="AQ23" s="236" t="s">
        <v>58</v>
      </c>
      <c r="AR23" s="236" t="s">
        <v>62</v>
      </c>
      <c r="AS23" s="236" t="s">
        <v>62</v>
      </c>
      <c r="AT23" s="236"/>
      <c r="AU23" s="236"/>
      <c r="AV23" s="236"/>
      <c r="AW23" s="236"/>
      <c r="AX23" s="236"/>
      <c r="AY23" s="236"/>
      <c r="AZ23" s="236">
        <v>11</v>
      </c>
      <c r="BA23" s="236"/>
      <c r="BB23" s="207"/>
      <c r="BC23" s="236"/>
      <c r="BD23" s="76"/>
      <c r="BE23" s="216" t="s">
        <v>0</v>
      </c>
      <c r="BF23" s="76" t="s">
        <v>0</v>
      </c>
      <c r="BG23" s="236" t="s">
        <v>60</v>
      </c>
      <c r="BH23" s="207" t="s">
        <v>60</v>
      </c>
      <c r="BI23" s="236" t="s">
        <v>60</v>
      </c>
      <c r="BJ23" s="236" t="s">
        <v>60</v>
      </c>
      <c r="BK23" s="207" t="s">
        <v>62</v>
      </c>
      <c r="BL23" s="236" t="s">
        <v>62</v>
      </c>
      <c r="BM23" s="236"/>
      <c r="BN23" s="207"/>
      <c r="BO23" s="236"/>
      <c r="BP23" s="236"/>
      <c r="BQ23" s="236"/>
      <c r="BR23" s="236"/>
      <c r="BS23" s="236"/>
      <c r="BT23" s="207"/>
      <c r="BU23" s="237"/>
      <c r="BV23" s="236">
        <v>25</v>
      </c>
      <c r="BW23" s="207">
        <v>4</v>
      </c>
      <c r="BX23" s="207"/>
      <c r="BY23" s="207">
        <v>8</v>
      </c>
      <c r="BZ23" s="236"/>
      <c r="CA23" s="236">
        <v>4</v>
      </c>
      <c r="CB23" s="236">
        <v>2</v>
      </c>
      <c r="CC23" s="236">
        <v>43</v>
      </c>
      <c r="CL23" s="31"/>
      <c r="CM23" s="109"/>
      <c r="CN23" s="109"/>
      <c r="CO23" s="31"/>
      <c r="CP23" s="109"/>
      <c r="CQ23" s="109"/>
      <c r="CR23" s="31"/>
      <c r="CS23" s="109"/>
      <c r="CT23" s="109"/>
      <c r="CU23" s="31"/>
      <c r="CV23" s="109"/>
      <c r="CW23" s="109"/>
      <c r="CX23" s="31"/>
      <c r="CY23" s="109"/>
      <c r="CZ23" s="109"/>
      <c r="DA23" s="31"/>
      <c r="DB23" s="109"/>
      <c r="DC23" s="109"/>
      <c r="DD23" s="31"/>
      <c r="DE23" s="109"/>
      <c r="DF23" s="109"/>
      <c r="DG23" s="31"/>
      <c r="DH23" s="109"/>
      <c r="DI23" s="109"/>
    </row>
    <row r="24" spans="1:113" s="108" customFormat="1" ht="39.75" customHeight="1" x14ac:dyDescent="0.4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207"/>
      <c r="BC24" s="78"/>
      <c r="BD24" s="236"/>
      <c r="BE24" s="207"/>
      <c r="BF24" s="236"/>
      <c r="BG24" s="236"/>
      <c r="BH24" s="207"/>
      <c r="BI24" s="236"/>
      <c r="BJ24" s="236"/>
      <c r="BK24" s="207"/>
      <c r="BL24" s="236"/>
      <c r="BM24" s="236"/>
      <c r="BN24" s="207"/>
      <c r="BO24" s="236"/>
      <c r="BP24" s="236"/>
      <c r="BQ24" s="236"/>
      <c r="BR24" s="236"/>
      <c r="BS24" s="236"/>
      <c r="BT24" s="207"/>
      <c r="BU24" s="236"/>
      <c r="BV24" s="236">
        <f t="shared" ref="BV24:CB24" si="0">SUM(BV20:BV23)</f>
        <v>144</v>
      </c>
      <c r="BW24" s="207">
        <f t="shared" si="0"/>
        <v>22</v>
      </c>
      <c r="BX24" s="207">
        <f t="shared" si="0"/>
        <v>20</v>
      </c>
      <c r="BY24" s="207">
        <f t="shared" si="0"/>
        <v>13</v>
      </c>
      <c r="BZ24" s="236">
        <f t="shared" si="0"/>
        <v>0</v>
      </c>
      <c r="CA24" s="236">
        <f t="shared" si="0"/>
        <v>4</v>
      </c>
      <c r="CB24" s="236">
        <f t="shared" si="0"/>
        <v>20</v>
      </c>
      <c r="CC24" s="236" t="s">
        <v>280</v>
      </c>
      <c r="CL24" s="31"/>
      <c r="CM24" s="109"/>
      <c r="CN24" s="109"/>
      <c r="CO24" s="31"/>
      <c r="CP24" s="109"/>
      <c r="CQ24" s="109"/>
      <c r="CR24" s="31"/>
      <c r="CS24" s="109"/>
      <c r="CT24" s="109"/>
      <c r="CU24" s="31"/>
      <c r="CV24" s="109"/>
      <c r="CW24" s="109"/>
      <c r="CX24" s="31"/>
      <c r="CY24" s="109"/>
      <c r="CZ24" s="109"/>
      <c r="DA24" s="31"/>
      <c r="DB24" s="109"/>
      <c r="DC24" s="109"/>
      <c r="DD24" s="31"/>
      <c r="DE24" s="109"/>
      <c r="DF24" s="109"/>
      <c r="DG24" s="31"/>
      <c r="DH24" s="109"/>
      <c r="DI24" s="109"/>
    </row>
    <row r="25" spans="1:113" s="108" customFormat="1" ht="12" customHeight="1" x14ac:dyDescent="0.4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9"/>
      <c r="AM25" s="79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208"/>
      <c r="BC25" s="77"/>
      <c r="BD25" s="52"/>
      <c r="BE25" s="208"/>
      <c r="BF25" s="52"/>
      <c r="BG25" s="52"/>
      <c r="BH25" s="208"/>
      <c r="BI25" s="52"/>
      <c r="BJ25" s="52"/>
      <c r="BK25" s="208"/>
      <c r="BL25" s="52"/>
      <c r="BM25" s="52"/>
      <c r="BN25" s="208"/>
      <c r="BO25" s="52"/>
      <c r="BP25" s="52"/>
      <c r="BQ25" s="52"/>
      <c r="BR25" s="52"/>
      <c r="BS25" s="52"/>
      <c r="BT25" s="208"/>
      <c r="BU25" s="52"/>
      <c r="BV25" s="52"/>
      <c r="BW25" s="208"/>
      <c r="BX25" s="208"/>
      <c r="BY25" s="208"/>
      <c r="BZ25" s="96"/>
      <c r="CA25" s="96"/>
      <c r="CB25" s="96"/>
      <c r="CC25" s="96"/>
      <c r="CL25" s="31"/>
      <c r="CM25" s="109"/>
      <c r="CN25" s="109"/>
      <c r="CO25" s="31"/>
      <c r="CP25" s="109"/>
      <c r="CQ25" s="109"/>
      <c r="CR25" s="31"/>
      <c r="CS25" s="109"/>
      <c r="CT25" s="109"/>
      <c r="CU25" s="31"/>
      <c r="CV25" s="109"/>
      <c r="CW25" s="109"/>
      <c r="CX25" s="31"/>
      <c r="CY25" s="109"/>
      <c r="CZ25" s="109"/>
      <c r="DA25" s="31"/>
      <c r="DB25" s="109"/>
      <c r="DC25" s="109"/>
      <c r="DD25" s="31"/>
      <c r="DE25" s="109"/>
      <c r="DF25" s="109"/>
      <c r="DG25" s="31"/>
      <c r="DH25" s="109"/>
      <c r="DI25" s="109"/>
    </row>
    <row r="26" spans="1:113" s="111" customFormat="1" ht="40.5" x14ac:dyDescent="0.55000000000000004">
      <c r="A26" s="43"/>
      <c r="B26" s="43"/>
      <c r="C26" s="43" t="s">
        <v>7</v>
      </c>
      <c r="D26" s="43"/>
      <c r="E26" s="43"/>
      <c r="F26" s="43"/>
      <c r="G26" s="64"/>
      <c r="H26" s="80"/>
      <c r="I26" s="235" t="s">
        <v>89</v>
      </c>
      <c r="J26" s="43" t="s">
        <v>4</v>
      </c>
      <c r="K26" s="64"/>
      <c r="L26" s="64"/>
      <c r="M26" s="64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2"/>
      <c r="AM26" s="81" t="s">
        <v>1</v>
      </c>
      <c r="AN26" s="235" t="s">
        <v>89</v>
      </c>
      <c r="AO26" s="43" t="s">
        <v>57</v>
      </c>
      <c r="AP26" s="64"/>
      <c r="AQ26" s="43"/>
      <c r="AR26" s="43"/>
      <c r="AS26" s="43"/>
      <c r="AT26" s="43"/>
      <c r="AU26" s="43"/>
      <c r="AV26" s="43"/>
      <c r="AW26" s="43"/>
      <c r="AX26" s="64"/>
      <c r="AY26" s="42"/>
      <c r="AZ26" s="42" t="s">
        <v>88</v>
      </c>
      <c r="BA26" s="235" t="s">
        <v>89</v>
      </c>
      <c r="BB26" s="209" t="s">
        <v>87</v>
      </c>
      <c r="BC26" s="43"/>
      <c r="BD26" s="64"/>
      <c r="BE26" s="209"/>
      <c r="BF26" s="64"/>
      <c r="BG26" s="64"/>
      <c r="BH26" s="209"/>
      <c r="BI26" s="42" t="s">
        <v>58</v>
      </c>
      <c r="BJ26" s="235" t="s">
        <v>89</v>
      </c>
      <c r="BK26" s="209" t="s">
        <v>59</v>
      </c>
      <c r="BL26" s="64"/>
      <c r="BM26" s="64"/>
      <c r="BN26" s="209"/>
      <c r="BO26" s="64"/>
      <c r="BP26" s="64"/>
      <c r="BQ26" s="64"/>
      <c r="BR26" s="64"/>
      <c r="BS26" s="64"/>
      <c r="BT26" s="209"/>
      <c r="BU26" s="64"/>
      <c r="BV26" s="64"/>
      <c r="BW26" s="209"/>
      <c r="BX26" s="209"/>
      <c r="BY26" s="209"/>
      <c r="BZ26" s="110"/>
      <c r="CA26" s="110"/>
      <c r="CB26" s="110"/>
      <c r="CC26" s="110"/>
      <c r="CL26" s="252"/>
      <c r="CM26" s="112"/>
      <c r="CN26" s="112"/>
      <c r="CO26" s="252"/>
      <c r="CP26" s="112"/>
      <c r="CQ26" s="112"/>
      <c r="CR26" s="252"/>
      <c r="CS26" s="112"/>
      <c r="CT26" s="112"/>
      <c r="CU26" s="252"/>
      <c r="CV26" s="112"/>
      <c r="CW26" s="112"/>
      <c r="CX26" s="252"/>
      <c r="CY26" s="112"/>
      <c r="CZ26" s="112"/>
      <c r="DA26" s="252"/>
      <c r="DB26" s="112"/>
      <c r="DC26" s="112"/>
      <c r="DD26" s="252"/>
      <c r="DE26" s="112"/>
      <c r="DF26" s="112"/>
      <c r="DG26" s="252"/>
      <c r="DH26" s="112"/>
      <c r="DI26" s="112"/>
    </row>
    <row r="27" spans="1:113" s="111" customFormat="1" ht="40.5" x14ac:dyDescent="0.55000000000000004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2"/>
      <c r="AM27" s="42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209"/>
      <c r="BC27" s="43"/>
      <c r="BD27" s="64"/>
      <c r="BE27" s="209"/>
      <c r="BF27" s="64"/>
      <c r="BG27" s="64"/>
      <c r="BH27" s="209"/>
      <c r="BI27" s="64"/>
      <c r="BJ27" s="64"/>
      <c r="BK27" s="209"/>
      <c r="BL27" s="64"/>
      <c r="BM27" s="64"/>
      <c r="BN27" s="209"/>
      <c r="BO27" s="64"/>
      <c r="BP27" s="64"/>
      <c r="BQ27" s="64"/>
      <c r="BR27" s="64"/>
      <c r="BS27" s="64"/>
      <c r="BT27" s="209"/>
      <c r="BU27" s="64"/>
      <c r="BV27" s="64"/>
      <c r="BW27" s="209"/>
      <c r="BX27" s="209"/>
      <c r="BY27" s="209"/>
      <c r="BZ27" s="110"/>
      <c r="CA27" s="110"/>
      <c r="CB27" s="110"/>
      <c r="CC27" s="110"/>
      <c r="CL27" s="252"/>
      <c r="CM27" s="112"/>
      <c r="CN27" s="112"/>
      <c r="CO27" s="252"/>
      <c r="CP27" s="112"/>
      <c r="CQ27" s="112"/>
      <c r="CR27" s="252"/>
      <c r="CS27" s="112"/>
      <c r="CT27" s="112"/>
      <c r="CU27" s="252"/>
      <c r="CV27" s="112"/>
      <c r="CW27" s="112"/>
      <c r="CX27" s="252"/>
      <c r="CY27" s="112"/>
      <c r="CZ27" s="112"/>
      <c r="DA27" s="252"/>
      <c r="DB27" s="112"/>
      <c r="DC27" s="112"/>
      <c r="DD27" s="252"/>
      <c r="DE27" s="112"/>
      <c r="DF27" s="112"/>
      <c r="DG27" s="252"/>
      <c r="DH27" s="112"/>
      <c r="DI27" s="112"/>
    </row>
    <row r="28" spans="1:113" s="111" customFormat="1" ht="41.25" x14ac:dyDescent="0.55000000000000004">
      <c r="A28" s="43"/>
      <c r="B28" s="43"/>
      <c r="C28" s="43"/>
      <c r="D28" s="43"/>
      <c r="E28" s="43"/>
      <c r="F28" s="43"/>
      <c r="G28" s="43"/>
      <c r="H28" s="82" t="s">
        <v>0</v>
      </c>
      <c r="I28" s="235" t="s">
        <v>89</v>
      </c>
      <c r="J28" s="43" t="s">
        <v>63</v>
      </c>
      <c r="K28" s="64"/>
      <c r="L28" s="64"/>
      <c r="M28" s="64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2"/>
      <c r="AM28" s="42" t="s">
        <v>60</v>
      </c>
      <c r="AN28" s="235" t="s">
        <v>89</v>
      </c>
      <c r="AO28" s="43" t="s">
        <v>64</v>
      </c>
      <c r="AP28" s="64"/>
      <c r="AQ28" s="43"/>
      <c r="AR28" s="43"/>
      <c r="AS28" s="43"/>
      <c r="AT28" s="43"/>
      <c r="AU28" s="43"/>
      <c r="AV28" s="43"/>
      <c r="AW28" s="43"/>
      <c r="AX28" s="64"/>
      <c r="AY28" s="42"/>
      <c r="AZ28" s="42" t="s">
        <v>62</v>
      </c>
      <c r="BA28" s="235" t="s">
        <v>89</v>
      </c>
      <c r="BB28" s="209" t="s">
        <v>61</v>
      </c>
      <c r="BC28" s="43"/>
      <c r="BD28" s="64"/>
      <c r="BE28" s="209"/>
      <c r="BF28" s="64"/>
      <c r="BG28" s="64"/>
      <c r="BH28" s="209"/>
      <c r="BI28" s="64"/>
      <c r="BJ28" s="64"/>
      <c r="BK28" s="209"/>
      <c r="BL28" s="64"/>
      <c r="BM28" s="64"/>
      <c r="BN28" s="209"/>
      <c r="BO28" s="64"/>
      <c r="BP28" s="64"/>
      <c r="BQ28" s="64"/>
      <c r="BR28" s="64"/>
      <c r="BS28" s="64"/>
      <c r="BT28" s="209"/>
      <c r="BU28" s="64"/>
      <c r="BV28" s="64"/>
      <c r="BW28" s="209"/>
      <c r="BX28" s="209"/>
      <c r="BY28" s="209"/>
      <c r="BZ28" s="110"/>
      <c r="CA28" s="110"/>
      <c r="CB28" s="110"/>
      <c r="CC28" s="110"/>
      <c r="CL28" s="252"/>
      <c r="CM28" s="112"/>
      <c r="CN28" s="112"/>
      <c r="CO28" s="252"/>
      <c r="CP28" s="112"/>
      <c r="CQ28" s="112"/>
      <c r="CR28" s="252"/>
      <c r="CS28" s="112"/>
      <c r="CT28" s="112"/>
      <c r="CU28" s="252"/>
      <c r="CV28" s="112"/>
      <c r="CW28" s="112"/>
      <c r="CX28" s="252"/>
      <c r="CY28" s="112"/>
      <c r="CZ28" s="112"/>
      <c r="DA28" s="252"/>
      <c r="DB28" s="112"/>
      <c r="DC28" s="112"/>
      <c r="DD28" s="252"/>
      <c r="DE28" s="112"/>
      <c r="DF28" s="112"/>
      <c r="DG28" s="252"/>
      <c r="DH28" s="112"/>
      <c r="DI28" s="112"/>
    </row>
    <row r="29" spans="1:113" s="108" customFormat="1" ht="30" x14ac:dyDescent="0.4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9"/>
      <c r="AM29" s="79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208"/>
      <c r="BC29" s="77"/>
      <c r="BD29" s="52"/>
      <c r="BE29" s="208"/>
      <c r="BF29" s="52"/>
      <c r="BG29" s="52"/>
      <c r="BH29" s="208"/>
      <c r="BI29" s="52"/>
      <c r="BJ29" s="52"/>
      <c r="BK29" s="208"/>
      <c r="BL29" s="52"/>
      <c r="BM29" s="52"/>
      <c r="BN29" s="208"/>
      <c r="BO29" s="52"/>
      <c r="BP29" s="52"/>
      <c r="BQ29" s="52"/>
      <c r="BR29" s="52"/>
      <c r="BS29" s="52"/>
      <c r="BT29" s="208"/>
      <c r="BU29" s="52"/>
      <c r="BV29" s="52"/>
      <c r="BW29" s="208"/>
      <c r="BX29" s="208"/>
      <c r="BY29" s="208"/>
      <c r="BZ29" s="96"/>
      <c r="CA29" s="96"/>
      <c r="CB29" s="96"/>
      <c r="CC29" s="96"/>
      <c r="CL29" s="31"/>
      <c r="CM29" s="109"/>
      <c r="CN29" s="109"/>
      <c r="CO29" s="31"/>
      <c r="CP29" s="109"/>
      <c r="CQ29" s="109"/>
      <c r="CR29" s="31"/>
      <c r="CS29" s="109"/>
      <c r="CT29" s="109"/>
      <c r="CU29" s="31"/>
      <c r="CV29" s="109"/>
      <c r="CW29" s="109"/>
      <c r="CX29" s="31"/>
      <c r="CY29" s="109"/>
      <c r="CZ29" s="109"/>
      <c r="DA29" s="31"/>
      <c r="DB29" s="109"/>
      <c r="DC29" s="109"/>
      <c r="DD29" s="31"/>
      <c r="DE29" s="109"/>
      <c r="DF29" s="109"/>
      <c r="DG29" s="31"/>
      <c r="DH29" s="109"/>
      <c r="DI29" s="109"/>
    </row>
    <row r="30" spans="1:113" s="108" customFormat="1" ht="129" customHeight="1" x14ac:dyDescent="0.4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4"/>
      <c r="AM30" s="114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210"/>
      <c r="BC30" s="113"/>
      <c r="BD30" s="115"/>
      <c r="BE30" s="210"/>
      <c r="BF30" s="115"/>
      <c r="BG30" s="115"/>
      <c r="BH30" s="210"/>
      <c r="BI30" s="115"/>
      <c r="BJ30" s="115"/>
      <c r="BK30" s="210"/>
      <c r="BL30" s="115"/>
      <c r="BM30" s="115"/>
      <c r="BN30" s="210"/>
      <c r="BO30" s="115"/>
      <c r="BP30" s="115"/>
      <c r="BQ30" s="115"/>
      <c r="BR30" s="115"/>
      <c r="BS30" s="115"/>
      <c r="BT30" s="210"/>
      <c r="BU30" s="115"/>
      <c r="BV30" s="115"/>
      <c r="BW30" s="210"/>
      <c r="BX30" s="210"/>
      <c r="BY30" s="210"/>
      <c r="BZ30" s="116"/>
      <c r="CA30" s="116"/>
      <c r="CB30" s="116"/>
      <c r="CC30" s="116"/>
      <c r="CL30" s="31"/>
      <c r="CM30" s="109"/>
      <c r="CN30" s="109"/>
      <c r="CO30" s="31"/>
      <c r="CP30" s="109"/>
      <c r="CQ30" s="109"/>
      <c r="CR30" s="31"/>
      <c r="CS30" s="109"/>
      <c r="CT30" s="109"/>
      <c r="CU30" s="31"/>
      <c r="CV30" s="109"/>
      <c r="CW30" s="109"/>
      <c r="CX30" s="31"/>
      <c r="CY30" s="109"/>
      <c r="CZ30" s="109"/>
      <c r="DA30" s="31"/>
      <c r="DB30" s="109"/>
      <c r="DC30" s="109"/>
      <c r="DD30" s="31"/>
      <c r="DE30" s="109"/>
      <c r="DF30" s="109"/>
      <c r="DG30" s="31"/>
      <c r="DH30" s="109"/>
      <c r="DI30" s="109"/>
    </row>
    <row r="31" spans="1:113" s="176" customFormat="1" ht="57.95" customHeight="1" x14ac:dyDescent="0.85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4"/>
      <c r="AM31" s="174"/>
      <c r="AN31" s="173"/>
      <c r="AO31" s="173"/>
      <c r="AP31" s="173"/>
      <c r="AQ31" s="173"/>
      <c r="AR31" s="173"/>
      <c r="AS31" s="173"/>
      <c r="AT31" s="173"/>
      <c r="AU31" s="175" t="s">
        <v>33</v>
      </c>
      <c r="AV31" s="173"/>
      <c r="AW31" s="173"/>
      <c r="AX31" s="173"/>
      <c r="AY31" s="173"/>
      <c r="AZ31" s="173"/>
      <c r="BA31" s="173"/>
      <c r="BB31" s="211"/>
      <c r="BC31" s="173"/>
      <c r="BE31" s="211"/>
      <c r="BH31" s="211"/>
      <c r="BK31" s="211"/>
      <c r="BN31" s="211"/>
      <c r="BT31" s="211"/>
      <c r="BW31" s="211"/>
      <c r="BX31" s="211"/>
      <c r="BY31" s="211"/>
      <c r="BZ31" s="239"/>
      <c r="CA31" s="239"/>
      <c r="CB31" s="239"/>
      <c r="CC31" s="239"/>
      <c r="CL31" s="244"/>
      <c r="CM31" s="177"/>
      <c r="CN31" s="177"/>
      <c r="CO31" s="244"/>
      <c r="CP31" s="177"/>
      <c r="CQ31" s="177"/>
      <c r="CR31" s="244"/>
      <c r="CS31" s="177"/>
      <c r="CT31" s="177"/>
      <c r="CU31" s="244"/>
      <c r="CV31" s="177"/>
      <c r="CW31" s="177"/>
      <c r="CX31" s="244"/>
      <c r="CY31" s="177"/>
      <c r="CZ31" s="177"/>
      <c r="DA31" s="244"/>
      <c r="DB31" s="177"/>
      <c r="DC31" s="177"/>
      <c r="DD31" s="244"/>
      <c r="DE31" s="177"/>
      <c r="DF31" s="177"/>
      <c r="DG31" s="244"/>
      <c r="DH31" s="177"/>
      <c r="DI31" s="177"/>
    </row>
    <row r="32" spans="1:113" s="176" customFormat="1" ht="57.95" customHeight="1" x14ac:dyDescent="0.85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4"/>
      <c r="AM32" s="174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211"/>
      <c r="BC32" s="173"/>
      <c r="BE32" s="211"/>
      <c r="BH32" s="211"/>
      <c r="BK32" s="211"/>
      <c r="BN32" s="211"/>
      <c r="BT32" s="211"/>
      <c r="BW32" s="211"/>
      <c r="BX32" s="211"/>
      <c r="BY32" s="211"/>
      <c r="BZ32" s="194"/>
      <c r="CA32" s="194"/>
      <c r="CB32" s="194"/>
      <c r="CC32" s="194"/>
      <c r="CL32" s="244"/>
      <c r="CM32" s="177"/>
      <c r="CN32" s="177"/>
      <c r="CO32" s="244"/>
      <c r="CP32" s="177"/>
      <c r="CQ32" s="177"/>
      <c r="CR32" s="244"/>
      <c r="CS32" s="177"/>
      <c r="CT32" s="177"/>
      <c r="CU32" s="244"/>
      <c r="CV32" s="177"/>
      <c r="CW32" s="177"/>
      <c r="CX32" s="244"/>
      <c r="CY32" s="177"/>
      <c r="CZ32" s="177"/>
      <c r="DA32" s="244"/>
      <c r="DB32" s="177"/>
      <c r="DC32" s="177"/>
      <c r="DD32" s="244"/>
      <c r="DE32" s="177"/>
      <c r="DF32" s="177"/>
      <c r="DG32" s="244"/>
      <c r="DH32" s="177"/>
      <c r="DI32" s="177"/>
    </row>
    <row r="33" spans="1:113" s="176" customFormat="1" ht="57.95" customHeight="1" x14ac:dyDescent="0.85">
      <c r="A33" s="447" t="s">
        <v>93</v>
      </c>
      <c r="B33" s="447" t="s">
        <v>108</v>
      </c>
      <c r="C33" s="447"/>
      <c r="D33" s="447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447"/>
      <c r="S33" s="447"/>
      <c r="T33" s="449" t="s">
        <v>8</v>
      </c>
      <c r="U33" s="449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/>
      <c r="AK33" s="316"/>
      <c r="AL33" s="449" t="s">
        <v>9</v>
      </c>
      <c r="AM33" s="449"/>
      <c r="AN33" s="448" t="s">
        <v>10</v>
      </c>
      <c r="AO33" s="448"/>
      <c r="AP33" s="448"/>
      <c r="AQ33" s="448"/>
      <c r="AR33" s="448"/>
      <c r="AS33" s="448"/>
      <c r="AT33" s="448"/>
      <c r="AU33" s="448"/>
      <c r="AV33" s="448"/>
      <c r="AW33" s="448"/>
      <c r="AX33" s="448"/>
      <c r="AY33" s="448"/>
      <c r="AZ33" s="450" t="s">
        <v>353</v>
      </c>
      <c r="BA33" s="451"/>
      <c r="BB33" s="451"/>
      <c r="BC33" s="451"/>
      <c r="BD33" s="451"/>
      <c r="BE33" s="451"/>
      <c r="BF33" s="451"/>
      <c r="BG33" s="451"/>
      <c r="BH33" s="451"/>
      <c r="BI33" s="451"/>
      <c r="BJ33" s="451"/>
      <c r="BK33" s="451"/>
      <c r="BL33" s="451"/>
      <c r="BM33" s="451"/>
      <c r="BN33" s="451"/>
      <c r="BO33" s="451"/>
      <c r="BP33" s="451"/>
      <c r="BQ33" s="451"/>
      <c r="BR33" s="451"/>
      <c r="BS33" s="451"/>
      <c r="BT33" s="451"/>
      <c r="BU33" s="451"/>
      <c r="BV33" s="451"/>
      <c r="BW33" s="452"/>
      <c r="BX33" s="453" t="s">
        <v>21</v>
      </c>
      <c r="BY33" s="453"/>
      <c r="BZ33" s="454" t="s">
        <v>94</v>
      </c>
      <c r="CA33" s="454"/>
      <c r="CB33" s="454"/>
      <c r="CC33" s="454"/>
      <c r="CL33" s="244"/>
      <c r="CM33" s="177"/>
      <c r="CN33" s="177"/>
      <c r="CO33" s="244"/>
      <c r="CP33" s="177"/>
      <c r="CQ33" s="177"/>
      <c r="CR33" s="244"/>
      <c r="CS33" s="177"/>
      <c r="CT33" s="177"/>
      <c r="CU33" s="244"/>
      <c r="CV33" s="177"/>
      <c r="CW33" s="177"/>
      <c r="CX33" s="244"/>
      <c r="CY33" s="177"/>
      <c r="CZ33" s="177"/>
      <c r="DA33" s="244"/>
      <c r="DB33" s="177"/>
      <c r="DC33" s="177"/>
      <c r="DD33" s="244"/>
      <c r="DE33" s="177"/>
      <c r="DF33" s="177"/>
      <c r="DG33" s="244"/>
      <c r="DH33" s="177"/>
      <c r="DI33" s="177"/>
    </row>
    <row r="34" spans="1:113" s="176" customFormat="1" ht="57.95" customHeight="1" x14ac:dyDescent="0.85">
      <c r="A34" s="448"/>
      <c r="B34" s="447"/>
      <c r="C34" s="447"/>
      <c r="D34" s="447"/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447"/>
      <c r="R34" s="447"/>
      <c r="S34" s="447"/>
      <c r="T34" s="449"/>
      <c r="U34" s="449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449"/>
      <c r="AM34" s="449"/>
      <c r="AN34" s="449" t="s">
        <v>5</v>
      </c>
      <c r="AO34" s="449"/>
      <c r="AP34" s="449" t="s">
        <v>11</v>
      </c>
      <c r="AQ34" s="449"/>
      <c r="AR34" s="455" t="s">
        <v>12</v>
      </c>
      <c r="AS34" s="455"/>
      <c r="AT34" s="455"/>
      <c r="AU34" s="455"/>
      <c r="AV34" s="455"/>
      <c r="AW34" s="455"/>
      <c r="AX34" s="455"/>
      <c r="AY34" s="455"/>
      <c r="AZ34" s="455" t="s">
        <v>389</v>
      </c>
      <c r="BA34" s="455"/>
      <c r="BB34" s="455"/>
      <c r="BC34" s="455"/>
      <c r="BD34" s="455"/>
      <c r="BE34" s="455"/>
      <c r="BF34" s="455" t="s">
        <v>14</v>
      </c>
      <c r="BG34" s="455"/>
      <c r="BH34" s="455"/>
      <c r="BI34" s="455"/>
      <c r="BJ34" s="455"/>
      <c r="BK34" s="455"/>
      <c r="BL34" s="455" t="s">
        <v>15</v>
      </c>
      <c r="BM34" s="455"/>
      <c r="BN34" s="455"/>
      <c r="BO34" s="455"/>
      <c r="BP34" s="455"/>
      <c r="BQ34" s="455"/>
      <c r="BR34" s="455" t="s">
        <v>140</v>
      </c>
      <c r="BS34" s="455"/>
      <c r="BT34" s="455"/>
      <c r="BU34" s="455"/>
      <c r="BV34" s="455"/>
      <c r="BW34" s="455"/>
      <c r="BX34" s="453"/>
      <c r="BY34" s="453"/>
      <c r="BZ34" s="454"/>
      <c r="CA34" s="454"/>
      <c r="CB34" s="454"/>
      <c r="CC34" s="454"/>
      <c r="CL34" s="244"/>
      <c r="CM34" s="177"/>
      <c r="CN34" s="177"/>
      <c r="CO34" s="244"/>
      <c r="CP34" s="177"/>
      <c r="CQ34" s="177"/>
      <c r="CR34" s="244"/>
      <c r="CS34" s="177"/>
      <c r="CT34" s="177"/>
      <c r="CU34" s="244"/>
      <c r="CV34" s="177"/>
      <c r="CW34" s="177"/>
      <c r="CX34" s="244"/>
      <c r="CY34" s="177"/>
      <c r="CZ34" s="177"/>
      <c r="DA34" s="244"/>
      <c r="DB34" s="177"/>
      <c r="DC34" s="177"/>
      <c r="DD34" s="244"/>
      <c r="DE34" s="177"/>
      <c r="DF34" s="177"/>
      <c r="DG34" s="244"/>
      <c r="DH34" s="177"/>
      <c r="DI34" s="177"/>
    </row>
    <row r="35" spans="1:113" s="176" customFormat="1" ht="110.1" customHeight="1" x14ac:dyDescent="0.85">
      <c r="A35" s="448"/>
      <c r="B35" s="447"/>
      <c r="C35" s="447"/>
      <c r="D35" s="447"/>
      <c r="E35" s="447"/>
      <c r="F35" s="447"/>
      <c r="G35" s="447"/>
      <c r="H35" s="447"/>
      <c r="I35" s="447"/>
      <c r="J35" s="447"/>
      <c r="K35" s="447"/>
      <c r="L35" s="447"/>
      <c r="M35" s="447"/>
      <c r="N35" s="447"/>
      <c r="O35" s="447"/>
      <c r="P35" s="447"/>
      <c r="Q35" s="447"/>
      <c r="R35" s="447"/>
      <c r="S35" s="447"/>
      <c r="T35" s="449"/>
      <c r="U35" s="449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449"/>
      <c r="AM35" s="449"/>
      <c r="AN35" s="449"/>
      <c r="AO35" s="449"/>
      <c r="AP35" s="449"/>
      <c r="AQ35" s="449"/>
      <c r="AR35" s="449" t="s">
        <v>13</v>
      </c>
      <c r="AS35" s="449"/>
      <c r="AT35" s="449" t="s">
        <v>95</v>
      </c>
      <c r="AU35" s="449"/>
      <c r="AV35" s="449" t="s">
        <v>96</v>
      </c>
      <c r="AW35" s="449"/>
      <c r="AX35" s="449" t="s">
        <v>68</v>
      </c>
      <c r="AY35" s="449"/>
      <c r="AZ35" s="446" t="s">
        <v>282</v>
      </c>
      <c r="BA35" s="455"/>
      <c r="BB35" s="455"/>
      <c r="BC35" s="446" t="s">
        <v>250</v>
      </c>
      <c r="BD35" s="455"/>
      <c r="BE35" s="455"/>
      <c r="BF35" s="446" t="s">
        <v>155</v>
      </c>
      <c r="BG35" s="455"/>
      <c r="BH35" s="455"/>
      <c r="BI35" s="446" t="s">
        <v>251</v>
      </c>
      <c r="BJ35" s="455"/>
      <c r="BK35" s="455"/>
      <c r="BL35" s="446" t="s">
        <v>328</v>
      </c>
      <c r="BM35" s="455"/>
      <c r="BN35" s="455"/>
      <c r="BO35" s="446" t="s">
        <v>228</v>
      </c>
      <c r="BP35" s="455"/>
      <c r="BQ35" s="455"/>
      <c r="BR35" s="446" t="s">
        <v>262</v>
      </c>
      <c r="BS35" s="455"/>
      <c r="BT35" s="455"/>
      <c r="BU35" s="446" t="s">
        <v>281</v>
      </c>
      <c r="BV35" s="455"/>
      <c r="BW35" s="455"/>
      <c r="BX35" s="453"/>
      <c r="BY35" s="453"/>
      <c r="BZ35" s="454"/>
      <c r="CA35" s="454"/>
      <c r="CB35" s="454"/>
      <c r="CC35" s="454"/>
      <c r="CL35" s="244"/>
      <c r="CM35" s="177"/>
      <c r="CN35" s="177"/>
      <c r="CO35" s="244"/>
      <c r="CP35" s="177"/>
      <c r="CQ35" s="177"/>
      <c r="CR35" s="244"/>
      <c r="CS35" s="177"/>
      <c r="CT35" s="177"/>
      <c r="CU35" s="244"/>
      <c r="CV35" s="177"/>
      <c r="CW35" s="177"/>
      <c r="CX35" s="244"/>
      <c r="CY35" s="177"/>
      <c r="CZ35" s="177"/>
      <c r="DA35" s="244"/>
      <c r="DB35" s="177"/>
      <c r="DC35" s="177"/>
      <c r="DD35" s="244"/>
      <c r="DE35" s="177"/>
      <c r="DF35" s="177"/>
      <c r="DG35" s="244"/>
      <c r="DH35" s="177"/>
      <c r="DI35" s="177"/>
    </row>
    <row r="36" spans="1:113" s="176" customFormat="1" ht="290.10000000000002" customHeight="1" x14ac:dyDescent="0.85">
      <c r="A36" s="448"/>
      <c r="B36" s="447"/>
      <c r="C36" s="447"/>
      <c r="D36" s="447"/>
      <c r="E36" s="447"/>
      <c r="F36" s="447"/>
      <c r="G36" s="447"/>
      <c r="H36" s="447"/>
      <c r="I36" s="447"/>
      <c r="J36" s="447"/>
      <c r="K36" s="447"/>
      <c r="L36" s="447"/>
      <c r="M36" s="447"/>
      <c r="N36" s="447"/>
      <c r="O36" s="447"/>
      <c r="P36" s="447"/>
      <c r="Q36" s="447"/>
      <c r="R36" s="447"/>
      <c r="S36" s="447"/>
      <c r="T36" s="449"/>
      <c r="U36" s="449"/>
      <c r="V36" s="316"/>
      <c r="W36" s="316"/>
      <c r="X36" s="316"/>
      <c r="Y36" s="316"/>
      <c r="Z36" s="316"/>
      <c r="AA36" s="316"/>
      <c r="AB36" s="316"/>
      <c r="AC36" s="316"/>
      <c r="AD36" s="316"/>
      <c r="AE36" s="316"/>
      <c r="AF36" s="316"/>
      <c r="AG36" s="316"/>
      <c r="AH36" s="316"/>
      <c r="AI36" s="316"/>
      <c r="AJ36" s="316"/>
      <c r="AK36" s="316"/>
      <c r="AL36" s="449"/>
      <c r="AM36" s="449"/>
      <c r="AN36" s="449"/>
      <c r="AO36" s="449"/>
      <c r="AP36" s="449"/>
      <c r="AQ36" s="449"/>
      <c r="AR36" s="449"/>
      <c r="AS36" s="449"/>
      <c r="AT36" s="449"/>
      <c r="AU36" s="449"/>
      <c r="AV36" s="449"/>
      <c r="AW36" s="449"/>
      <c r="AX36" s="449"/>
      <c r="AY36" s="449"/>
      <c r="AZ36" s="316" t="s">
        <v>3</v>
      </c>
      <c r="BA36" s="316" t="s">
        <v>16</v>
      </c>
      <c r="BB36" s="296" t="s">
        <v>17</v>
      </c>
      <c r="BC36" s="316" t="s">
        <v>3</v>
      </c>
      <c r="BD36" s="316" t="s">
        <v>16</v>
      </c>
      <c r="BE36" s="296" t="s">
        <v>17</v>
      </c>
      <c r="BF36" s="316" t="s">
        <v>3</v>
      </c>
      <c r="BG36" s="316" t="s">
        <v>16</v>
      </c>
      <c r="BH36" s="296" t="s">
        <v>17</v>
      </c>
      <c r="BI36" s="316" t="s">
        <v>3</v>
      </c>
      <c r="BJ36" s="316" t="s">
        <v>16</v>
      </c>
      <c r="BK36" s="296" t="s">
        <v>17</v>
      </c>
      <c r="BL36" s="316" t="s">
        <v>3</v>
      </c>
      <c r="BM36" s="316" t="s">
        <v>16</v>
      </c>
      <c r="BN36" s="296" t="s">
        <v>17</v>
      </c>
      <c r="BO36" s="316" t="s">
        <v>3</v>
      </c>
      <c r="BP36" s="316" t="s">
        <v>16</v>
      </c>
      <c r="BQ36" s="316" t="s">
        <v>17</v>
      </c>
      <c r="BR36" s="316" t="s">
        <v>3</v>
      </c>
      <c r="BS36" s="316" t="s">
        <v>16</v>
      </c>
      <c r="BT36" s="296" t="s">
        <v>17</v>
      </c>
      <c r="BU36" s="316" t="s">
        <v>3</v>
      </c>
      <c r="BV36" s="316" t="s">
        <v>16</v>
      </c>
      <c r="BW36" s="296" t="s">
        <v>17</v>
      </c>
      <c r="BX36" s="453"/>
      <c r="BY36" s="453"/>
      <c r="BZ36" s="454"/>
      <c r="CA36" s="454"/>
      <c r="CB36" s="454"/>
      <c r="CC36" s="454"/>
      <c r="CL36" s="244"/>
      <c r="CM36" s="177"/>
      <c r="CN36" s="177"/>
      <c r="CO36" s="244"/>
      <c r="CP36" s="177"/>
      <c r="CQ36" s="177"/>
      <c r="CR36" s="244"/>
      <c r="CS36" s="177"/>
      <c r="CT36" s="177"/>
      <c r="CU36" s="244"/>
      <c r="CV36" s="177"/>
      <c r="CW36" s="177"/>
      <c r="CX36" s="244"/>
      <c r="CY36" s="177"/>
      <c r="CZ36" s="177"/>
      <c r="DA36" s="244"/>
      <c r="DB36" s="177"/>
      <c r="DC36" s="177"/>
      <c r="DD36" s="244"/>
      <c r="DE36" s="177"/>
      <c r="DF36" s="177"/>
      <c r="DG36" s="244"/>
      <c r="DH36" s="177"/>
      <c r="DI36" s="177"/>
    </row>
    <row r="37" spans="1:113" s="261" customFormat="1" ht="57.95" customHeight="1" x14ac:dyDescent="0.85">
      <c r="A37" s="260" t="s">
        <v>18</v>
      </c>
      <c r="B37" s="528" t="s">
        <v>168</v>
      </c>
      <c r="C37" s="477"/>
      <c r="D37" s="477"/>
      <c r="E37" s="477"/>
      <c r="F37" s="477"/>
      <c r="G37" s="477"/>
      <c r="H37" s="477"/>
      <c r="I37" s="477"/>
      <c r="J37" s="477"/>
      <c r="K37" s="477"/>
      <c r="L37" s="477"/>
      <c r="M37" s="477"/>
      <c r="N37" s="477"/>
      <c r="O37" s="477"/>
      <c r="P37" s="477"/>
      <c r="Q37" s="477"/>
      <c r="R37" s="477"/>
      <c r="S37" s="477"/>
      <c r="T37" s="529"/>
      <c r="U37" s="530"/>
      <c r="V37" s="317">
        <v>1</v>
      </c>
      <c r="W37" s="317">
        <v>2</v>
      </c>
      <c r="X37" s="317">
        <v>3</v>
      </c>
      <c r="Y37" s="317">
        <v>4</v>
      </c>
      <c r="Z37" s="317">
        <v>5</v>
      </c>
      <c r="AA37" s="317">
        <v>6</v>
      </c>
      <c r="AB37" s="317">
        <v>7</v>
      </c>
      <c r="AC37" s="317">
        <v>8</v>
      </c>
      <c r="AD37" s="317">
        <v>1</v>
      </c>
      <c r="AE37" s="317">
        <v>2</v>
      </c>
      <c r="AF37" s="317">
        <v>3</v>
      </c>
      <c r="AG37" s="317">
        <v>4</v>
      </c>
      <c r="AH37" s="317">
        <v>5</v>
      </c>
      <c r="AI37" s="317">
        <v>6</v>
      </c>
      <c r="AJ37" s="317">
        <v>7</v>
      </c>
      <c r="AK37" s="317">
        <v>8</v>
      </c>
      <c r="AL37" s="529"/>
      <c r="AM37" s="530"/>
      <c r="AN37" s="477">
        <f>SUM(AN38:AO59)+SUM(AN60:AO69)</f>
        <v>3596</v>
      </c>
      <c r="AO37" s="477"/>
      <c r="AP37" s="477">
        <f>SUM(AP38:AQ59)+SUM(AP60:AQ69)</f>
        <v>2190</v>
      </c>
      <c r="AQ37" s="477"/>
      <c r="AR37" s="477">
        <f>SUM(AR38:AS59)+SUM(AR60:AS69)</f>
        <v>856</v>
      </c>
      <c r="AS37" s="477"/>
      <c r="AT37" s="477">
        <f>SUM(AT38:AU59)+SUM(AT60:AU69)</f>
        <v>142</v>
      </c>
      <c r="AU37" s="477"/>
      <c r="AV37" s="477">
        <f>SUM(AV38:AW59)+SUM(AV60:AW69)</f>
        <v>906</v>
      </c>
      <c r="AW37" s="477"/>
      <c r="AX37" s="477">
        <f>SUM(AX38:AY59)+SUM(AX60:AY69)</f>
        <v>286</v>
      </c>
      <c r="AY37" s="477"/>
      <c r="AZ37" s="297">
        <f t="shared" ref="AZ37:BW37" si="1">SUM(AZ38:AZ59)+SUM(AZ60:AZ69)</f>
        <v>860</v>
      </c>
      <c r="BA37" s="315">
        <f t="shared" si="1"/>
        <v>512</v>
      </c>
      <c r="BB37" s="315">
        <f t="shared" si="1"/>
        <v>21</v>
      </c>
      <c r="BC37" s="315">
        <f t="shared" si="1"/>
        <v>438</v>
      </c>
      <c r="BD37" s="315">
        <f t="shared" si="1"/>
        <v>262</v>
      </c>
      <c r="BE37" s="315">
        <f t="shared" si="1"/>
        <v>13</v>
      </c>
      <c r="BF37" s="315">
        <f t="shared" si="1"/>
        <v>258</v>
      </c>
      <c r="BG37" s="315">
        <f t="shared" si="1"/>
        <v>174</v>
      </c>
      <c r="BH37" s="315">
        <f t="shared" si="1"/>
        <v>7</v>
      </c>
      <c r="BI37" s="315">
        <f t="shared" si="1"/>
        <v>258</v>
      </c>
      <c r="BJ37" s="315">
        <f t="shared" si="1"/>
        <v>172</v>
      </c>
      <c r="BK37" s="315">
        <f t="shared" si="1"/>
        <v>6</v>
      </c>
      <c r="BL37" s="315">
        <f t="shared" si="1"/>
        <v>336</v>
      </c>
      <c r="BM37" s="315">
        <f t="shared" si="1"/>
        <v>216</v>
      </c>
      <c r="BN37" s="315">
        <f t="shared" si="1"/>
        <v>9</v>
      </c>
      <c r="BO37" s="315">
        <f t="shared" si="1"/>
        <v>540</v>
      </c>
      <c r="BP37" s="315">
        <f t="shared" si="1"/>
        <v>316</v>
      </c>
      <c r="BQ37" s="315">
        <f t="shared" si="1"/>
        <v>13</v>
      </c>
      <c r="BR37" s="315">
        <f t="shared" si="1"/>
        <v>470</v>
      </c>
      <c r="BS37" s="315">
        <f t="shared" si="1"/>
        <v>284</v>
      </c>
      <c r="BT37" s="315">
        <f t="shared" si="1"/>
        <v>15</v>
      </c>
      <c r="BU37" s="315">
        <f t="shared" si="1"/>
        <v>436</v>
      </c>
      <c r="BV37" s="315">
        <f t="shared" si="1"/>
        <v>254</v>
      </c>
      <c r="BW37" s="315">
        <f t="shared" si="1"/>
        <v>14</v>
      </c>
      <c r="BX37" s="524">
        <f>SUM(BX38:BY59)+SUM(BX60:BY69)</f>
        <v>98</v>
      </c>
      <c r="BY37" s="477"/>
      <c r="BZ37" s="531"/>
      <c r="CA37" s="531"/>
      <c r="CB37" s="531"/>
      <c r="CC37" s="531"/>
      <c r="CL37" s="262"/>
      <c r="CM37" s="263"/>
      <c r="CN37" s="263"/>
      <c r="CO37" s="262"/>
      <c r="CP37" s="263"/>
      <c r="CQ37" s="263"/>
      <c r="CR37" s="262"/>
      <c r="CS37" s="263"/>
      <c r="CT37" s="263"/>
      <c r="CU37" s="262"/>
      <c r="CV37" s="263"/>
      <c r="CW37" s="263"/>
      <c r="CX37" s="262"/>
      <c r="CY37" s="263"/>
      <c r="CZ37" s="263"/>
      <c r="DA37" s="262"/>
      <c r="DB37" s="263"/>
      <c r="DC37" s="263"/>
      <c r="DD37" s="262"/>
      <c r="DE37" s="263"/>
      <c r="DF37" s="263"/>
      <c r="DG37" s="262"/>
      <c r="DH37" s="263"/>
      <c r="DI37" s="263"/>
    </row>
    <row r="38" spans="1:113" s="267" customFormat="1" ht="57.95" customHeight="1" x14ac:dyDescent="0.75">
      <c r="A38" s="264" t="s">
        <v>97</v>
      </c>
      <c r="B38" s="473" t="s">
        <v>373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473"/>
      <c r="P38" s="473"/>
      <c r="Q38" s="473"/>
      <c r="R38" s="473"/>
      <c r="S38" s="473"/>
      <c r="T38" s="526"/>
      <c r="U38" s="527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526"/>
      <c r="AM38" s="527"/>
      <c r="AN38" s="525"/>
      <c r="AO38" s="525"/>
      <c r="AP38" s="525"/>
      <c r="AQ38" s="525"/>
      <c r="AR38" s="525"/>
      <c r="AS38" s="525"/>
      <c r="AT38" s="525"/>
      <c r="AU38" s="525"/>
      <c r="AV38" s="525"/>
      <c r="AW38" s="525"/>
      <c r="AX38" s="525"/>
      <c r="AY38" s="525"/>
      <c r="AZ38" s="265"/>
      <c r="BA38" s="265"/>
      <c r="BB38" s="266"/>
      <c r="BC38" s="265"/>
      <c r="BD38" s="265"/>
      <c r="BE38" s="266"/>
      <c r="BF38" s="265"/>
      <c r="BG38" s="265"/>
      <c r="BH38" s="266"/>
      <c r="BI38" s="265"/>
      <c r="BJ38" s="265"/>
      <c r="BK38" s="266"/>
      <c r="BL38" s="265"/>
      <c r="BM38" s="265"/>
      <c r="BN38" s="266"/>
      <c r="BO38" s="265"/>
      <c r="BP38" s="265"/>
      <c r="BQ38" s="266"/>
      <c r="BR38" s="265"/>
      <c r="BS38" s="265"/>
      <c r="BT38" s="266"/>
      <c r="BU38" s="265"/>
      <c r="BV38" s="265"/>
      <c r="BW38" s="266"/>
      <c r="BX38" s="533"/>
      <c r="BY38" s="534"/>
      <c r="BZ38" s="532"/>
      <c r="CA38" s="532"/>
      <c r="CB38" s="532"/>
      <c r="CC38" s="532"/>
      <c r="CL38" s="268">
        <v>1</v>
      </c>
      <c r="CM38" s="269" t="s">
        <v>240</v>
      </c>
      <c r="CN38" s="269" t="s">
        <v>241</v>
      </c>
      <c r="CO38" s="268">
        <v>2</v>
      </c>
      <c r="CP38" s="269" t="s">
        <v>240</v>
      </c>
      <c r="CQ38" s="269" t="s">
        <v>241</v>
      </c>
      <c r="CR38" s="268">
        <v>3</v>
      </c>
      <c r="CS38" s="269" t="s">
        <v>240</v>
      </c>
      <c r="CT38" s="269" t="s">
        <v>241</v>
      </c>
      <c r="CU38" s="268">
        <v>4</v>
      </c>
      <c r="CV38" s="269" t="s">
        <v>240</v>
      </c>
      <c r="CW38" s="269" t="s">
        <v>241</v>
      </c>
      <c r="CX38" s="268">
        <v>5</v>
      </c>
      <c r="CY38" s="269" t="s">
        <v>240</v>
      </c>
      <c r="CZ38" s="269" t="s">
        <v>241</v>
      </c>
      <c r="DA38" s="268">
        <v>6</v>
      </c>
      <c r="DB38" s="269" t="s">
        <v>240</v>
      </c>
      <c r="DC38" s="269" t="s">
        <v>241</v>
      </c>
      <c r="DD38" s="268">
        <v>7</v>
      </c>
      <c r="DE38" s="269" t="s">
        <v>240</v>
      </c>
      <c r="DF38" s="269" t="s">
        <v>241</v>
      </c>
      <c r="DG38" s="268">
        <v>8</v>
      </c>
      <c r="DH38" s="269" t="s">
        <v>240</v>
      </c>
      <c r="DI38" s="269" t="s">
        <v>241</v>
      </c>
    </row>
    <row r="39" spans="1:113" s="176" customFormat="1" ht="57.95" customHeight="1" x14ac:dyDescent="0.85">
      <c r="A39" s="298" t="s">
        <v>115</v>
      </c>
      <c r="B39" s="468" t="s">
        <v>110</v>
      </c>
      <c r="C39" s="468"/>
      <c r="D39" s="468"/>
      <c r="E39" s="468"/>
      <c r="F39" s="468"/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Q39" s="468"/>
      <c r="R39" s="468"/>
      <c r="S39" s="468"/>
      <c r="T39" s="455">
        <v>2</v>
      </c>
      <c r="U39" s="455"/>
      <c r="V39" s="310"/>
      <c r="W39" s="310">
        <v>1</v>
      </c>
      <c r="X39" s="310"/>
      <c r="Y39" s="310"/>
      <c r="Z39" s="310"/>
      <c r="AA39" s="310"/>
      <c r="AB39" s="310"/>
      <c r="AC39" s="310"/>
      <c r="AD39" s="310"/>
      <c r="AE39" s="310"/>
      <c r="AF39" s="310"/>
      <c r="AG39" s="310"/>
      <c r="AH39" s="310"/>
      <c r="AI39" s="310"/>
      <c r="AJ39" s="310"/>
      <c r="AK39" s="310"/>
      <c r="AL39" s="455"/>
      <c r="AM39" s="455"/>
      <c r="AN39" s="455">
        <v>144</v>
      </c>
      <c r="AO39" s="455"/>
      <c r="AP39" s="455">
        <v>76</v>
      </c>
      <c r="AQ39" s="455"/>
      <c r="AR39" s="455">
        <v>40</v>
      </c>
      <c r="AS39" s="455"/>
      <c r="AT39" s="455"/>
      <c r="AU39" s="455"/>
      <c r="AV39" s="455"/>
      <c r="AW39" s="455"/>
      <c r="AX39" s="455">
        <v>36</v>
      </c>
      <c r="AY39" s="455"/>
      <c r="AZ39" s="310"/>
      <c r="BA39" s="310"/>
      <c r="BB39" s="311"/>
      <c r="BC39" s="310">
        <v>144</v>
      </c>
      <c r="BD39" s="310">
        <v>76</v>
      </c>
      <c r="BE39" s="311">
        <v>4</v>
      </c>
      <c r="BF39" s="310"/>
      <c r="BG39" s="310"/>
      <c r="BH39" s="311"/>
      <c r="BI39" s="310"/>
      <c r="BJ39" s="310"/>
      <c r="BK39" s="311"/>
      <c r="BL39" s="310"/>
      <c r="BM39" s="310"/>
      <c r="BN39" s="311"/>
      <c r="BO39" s="310"/>
      <c r="BP39" s="310"/>
      <c r="BQ39" s="311"/>
      <c r="BR39" s="310"/>
      <c r="BS39" s="310"/>
      <c r="BT39" s="311"/>
      <c r="BU39" s="310"/>
      <c r="BV39" s="310"/>
      <c r="BW39" s="311"/>
      <c r="BX39" s="441">
        <f>BB39+BE39+BH39+BK39+BN39+BQ39+BT39+BW39</f>
        <v>4</v>
      </c>
      <c r="BY39" s="442"/>
      <c r="BZ39" s="446" t="s">
        <v>514</v>
      </c>
      <c r="CA39" s="446"/>
      <c r="CB39" s="446"/>
      <c r="CC39" s="446"/>
      <c r="CF39" s="176">
        <f>AZ39+BC39+BF39+BI39+BL39+BO39+BR39+BU39</f>
        <v>144</v>
      </c>
      <c r="CG39" s="176" t="str">
        <f t="shared" ref="CG39" si="2">IF(AN39=CF39,"ОК","Ошибка")</f>
        <v>ОК</v>
      </c>
      <c r="CH39" s="176">
        <f>BA39+BD39+BG39+BJ39+BM39+BP39+BS39+BV39</f>
        <v>76</v>
      </c>
      <c r="CI39" s="176">
        <f t="shared" ref="CI39" si="3">AR39+AT39+AV39+AX39</f>
        <v>76</v>
      </c>
      <c r="CJ39" s="176" t="str">
        <f>IF(CH39=CI39,"ОК","Ошибка")</f>
        <v>ОК</v>
      </c>
      <c r="CK39" s="180">
        <f t="shared" ref="CK39" si="4">AN39/AP39</f>
        <v>1.8947368421052631</v>
      </c>
      <c r="CL39" s="253" t="e">
        <f t="shared" ref="CL39:CL118" si="5">AZ39/BA39</f>
        <v>#DIV/0!</v>
      </c>
      <c r="CM39" s="181">
        <f>BB39</f>
        <v>0</v>
      </c>
      <c r="CN39" s="181">
        <f>AZ39/40</f>
        <v>0</v>
      </c>
      <c r="CO39" s="253">
        <f>BC39/BD39</f>
        <v>1.8947368421052631</v>
      </c>
      <c r="CP39" s="181">
        <f>BE39</f>
        <v>4</v>
      </c>
      <c r="CQ39" s="181">
        <f t="shared" ref="CQ39:CQ118" si="6">BC39/40</f>
        <v>3.6</v>
      </c>
      <c r="CR39" s="253" t="e">
        <f>BF39/BG39</f>
        <v>#DIV/0!</v>
      </c>
      <c r="CS39" s="181">
        <f>BH39</f>
        <v>0</v>
      </c>
      <c r="CT39" s="181">
        <f t="shared" ref="CT39:CT118" si="7">BF39/40</f>
        <v>0</v>
      </c>
      <c r="CU39" s="253" t="e">
        <f>BI39/BJ39</f>
        <v>#DIV/0!</v>
      </c>
      <c r="CV39" s="181">
        <f>BK39</f>
        <v>0</v>
      </c>
      <c r="CW39" s="181">
        <f t="shared" ref="CW39:CW118" si="8">BI39/40</f>
        <v>0</v>
      </c>
      <c r="CX39" s="253" t="e">
        <f t="shared" ref="CX39:CX118" si="9">BL39/BM39</f>
        <v>#DIV/0!</v>
      </c>
      <c r="CY39" s="181">
        <f>BN39</f>
        <v>0</v>
      </c>
      <c r="CZ39" s="181">
        <f t="shared" ref="CZ39:CZ118" si="10">BL39/40</f>
        <v>0</v>
      </c>
      <c r="DA39" s="253" t="e">
        <f>BO39/BP39</f>
        <v>#DIV/0!</v>
      </c>
      <c r="DB39" s="181">
        <f>BQ39</f>
        <v>0</v>
      </c>
      <c r="DC39" s="181">
        <f t="shared" ref="DC39:DC118" si="11">BO39/40</f>
        <v>0</v>
      </c>
      <c r="DD39" s="253" t="e">
        <f>BR39/BS39</f>
        <v>#DIV/0!</v>
      </c>
      <c r="DE39" s="181">
        <f>BT39</f>
        <v>0</v>
      </c>
      <c r="DF39" s="181">
        <f t="shared" ref="DF39:DF118" si="12">BR39/40</f>
        <v>0</v>
      </c>
      <c r="DG39" s="253" t="e">
        <f>BU39/BV39</f>
        <v>#DIV/0!</v>
      </c>
      <c r="DH39" s="181">
        <f>BW39</f>
        <v>0</v>
      </c>
      <c r="DI39" s="181">
        <f t="shared" ref="DI39:DI118" si="13">BU39/40</f>
        <v>0</v>
      </c>
    </row>
    <row r="40" spans="1:113" s="176" customFormat="1" ht="57.95" customHeight="1" x14ac:dyDescent="0.85">
      <c r="A40" s="298" t="s">
        <v>116</v>
      </c>
      <c r="B40" s="468" t="s">
        <v>112</v>
      </c>
      <c r="C40" s="468"/>
      <c r="D40" s="468"/>
      <c r="E40" s="468"/>
      <c r="F40" s="468"/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Q40" s="468"/>
      <c r="R40" s="468"/>
      <c r="S40" s="468"/>
      <c r="T40" s="455">
        <v>1</v>
      </c>
      <c r="U40" s="455"/>
      <c r="V40" s="310">
        <v>1</v>
      </c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0"/>
      <c r="AJ40" s="310"/>
      <c r="AK40" s="310"/>
      <c r="AL40" s="455"/>
      <c r="AM40" s="455"/>
      <c r="AN40" s="455">
        <v>144</v>
      </c>
      <c r="AO40" s="455"/>
      <c r="AP40" s="455">
        <v>60</v>
      </c>
      <c r="AQ40" s="455"/>
      <c r="AR40" s="455">
        <v>34</v>
      </c>
      <c r="AS40" s="455"/>
      <c r="AT40" s="455"/>
      <c r="AU40" s="455"/>
      <c r="AV40" s="455"/>
      <c r="AW40" s="455"/>
      <c r="AX40" s="455">
        <v>26</v>
      </c>
      <c r="AY40" s="455"/>
      <c r="AZ40" s="310">
        <v>144</v>
      </c>
      <c r="BA40" s="310">
        <v>60</v>
      </c>
      <c r="BB40" s="311">
        <v>4</v>
      </c>
      <c r="BC40" s="310"/>
      <c r="BD40" s="310"/>
      <c r="BE40" s="311"/>
      <c r="BF40" s="310"/>
      <c r="BG40" s="310"/>
      <c r="BH40" s="311"/>
      <c r="BI40" s="310"/>
      <c r="BJ40" s="310"/>
      <c r="BK40" s="311"/>
      <c r="BL40" s="310"/>
      <c r="BM40" s="310"/>
      <c r="BN40" s="311"/>
      <c r="BO40" s="310"/>
      <c r="BP40" s="310"/>
      <c r="BQ40" s="311"/>
      <c r="BR40" s="310"/>
      <c r="BS40" s="310"/>
      <c r="BT40" s="311"/>
      <c r="BU40" s="310"/>
      <c r="BV40" s="310"/>
      <c r="BW40" s="311"/>
      <c r="BX40" s="441">
        <f t="shared" ref="BX40:BX42" si="14">BB40+BE40+BH40+BK40+BN40+BQ40+BT40+BW40</f>
        <v>4</v>
      </c>
      <c r="BY40" s="442"/>
      <c r="BZ40" s="446" t="s">
        <v>515</v>
      </c>
      <c r="CA40" s="446"/>
      <c r="CB40" s="446"/>
      <c r="CC40" s="446"/>
      <c r="CF40" s="176">
        <f t="shared" ref="CF40:CF59" si="15">AZ40+BC40+BF40+BI40+BL40+BO40+BR40+BU40</f>
        <v>144</v>
      </c>
      <c r="CG40" s="176" t="str">
        <f t="shared" ref="CG40:CG59" si="16">IF(AN40=CF40,"ОК","Ошибка")</f>
        <v>ОК</v>
      </c>
      <c r="CH40" s="176">
        <f t="shared" ref="CH40:CH59" si="17">BA40+BD40+BG40+BJ40+BM40+BP40+BS40+BV40</f>
        <v>60</v>
      </c>
      <c r="CI40" s="176">
        <f t="shared" ref="CI40:CI59" si="18">AR40+AT40+AV40+AX40</f>
        <v>60</v>
      </c>
      <c r="CJ40" s="176" t="str">
        <f t="shared" ref="CJ40:CJ59" si="19">IF(CH40=CI40,"ОК","Ошибка")</f>
        <v>ОК</v>
      </c>
      <c r="CK40" s="180">
        <f t="shared" ref="CK40:CK59" si="20">AN40/AP40</f>
        <v>2.4</v>
      </c>
      <c r="CL40" s="253">
        <f t="shared" ref="CL40:CL59" si="21">AZ40/BA40</f>
        <v>2.4</v>
      </c>
      <c r="CM40" s="181">
        <f t="shared" ref="CM40:CM59" si="22">BB40</f>
        <v>4</v>
      </c>
      <c r="CN40" s="181">
        <f t="shared" ref="CN40:CN59" si="23">AZ40/40</f>
        <v>3.6</v>
      </c>
      <c r="CO40" s="253" t="e">
        <f t="shared" ref="CO40:CO59" si="24">BC40/BD40</f>
        <v>#DIV/0!</v>
      </c>
      <c r="CP40" s="181">
        <f t="shared" ref="CP40:CP59" si="25">BE40</f>
        <v>0</v>
      </c>
      <c r="CQ40" s="181">
        <f t="shared" ref="CQ40:CQ59" si="26">BC40/40</f>
        <v>0</v>
      </c>
      <c r="CR40" s="253" t="e">
        <f t="shared" ref="CR40:CR59" si="27">BF40/BG40</f>
        <v>#DIV/0!</v>
      </c>
      <c r="CS40" s="181">
        <f t="shared" ref="CS40:CS59" si="28">BH40</f>
        <v>0</v>
      </c>
      <c r="CT40" s="181">
        <f t="shared" ref="CT40:CT59" si="29">BF40/40</f>
        <v>0</v>
      </c>
      <c r="CU40" s="253" t="e">
        <f t="shared" ref="CU40:CU59" si="30">BI40/BJ40</f>
        <v>#DIV/0!</v>
      </c>
      <c r="CV40" s="181">
        <f t="shared" ref="CV40:CV59" si="31">BK40</f>
        <v>0</v>
      </c>
      <c r="CW40" s="181">
        <f t="shared" ref="CW40:CW59" si="32">BI40/40</f>
        <v>0</v>
      </c>
      <c r="CX40" s="253" t="e">
        <f t="shared" ref="CX40:CX59" si="33">BL40/BM40</f>
        <v>#DIV/0!</v>
      </c>
      <c r="CY40" s="181">
        <f t="shared" ref="CY40:CY59" si="34">BN40</f>
        <v>0</v>
      </c>
      <c r="CZ40" s="181">
        <f t="shared" ref="CZ40:CZ59" si="35">BL40/40</f>
        <v>0</v>
      </c>
      <c r="DA40" s="253" t="e">
        <f t="shared" ref="DA40:DA59" si="36">BO40/BP40</f>
        <v>#DIV/0!</v>
      </c>
      <c r="DB40" s="181">
        <f t="shared" ref="DB40:DB59" si="37">BQ40</f>
        <v>0</v>
      </c>
      <c r="DC40" s="181">
        <f t="shared" ref="DC40:DC59" si="38">BO40/40</f>
        <v>0</v>
      </c>
      <c r="DD40" s="253" t="e">
        <f t="shared" ref="DD40:DD59" si="39">BR40/BS40</f>
        <v>#DIV/0!</v>
      </c>
      <c r="DE40" s="181">
        <f t="shared" ref="DE40:DE59" si="40">BT40</f>
        <v>0</v>
      </c>
      <c r="DF40" s="181">
        <f t="shared" ref="DF40:DF59" si="41">BR40/40</f>
        <v>0</v>
      </c>
      <c r="DG40" s="253" t="e">
        <f t="shared" ref="DG40:DG59" si="42">BU40/BV40</f>
        <v>#DIV/0!</v>
      </c>
      <c r="DH40" s="181">
        <f t="shared" ref="DH40:DH59" si="43">BW40</f>
        <v>0</v>
      </c>
      <c r="DI40" s="181">
        <f t="shared" ref="DI40:DI59" si="44">BU40/40</f>
        <v>0</v>
      </c>
    </row>
    <row r="41" spans="1:113" s="176" customFormat="1" ht="57.95" customHeight="1" x14ac:dyDescent="0.85">
      <c r="A41" s="298" t="s">
        <v>125</v>
      </c>
      <c r="B41" s="468" t="s">
        <v>114</v>
      </c>
      <c r="C41" s="468"/>
      <c r="D41" s="468"/>
      <c r="E41" s="468"/>
      <c r="F41" s="468"/>
      <c r="G41" s="468"/>
      <c r="H41" s="468"/>
      <c r="I41" s="468"/>
      <c r="J41" s="468"/>
      <c r="K41" s="468"/>
      <c r="L41" s="468"/>
      <c r="M41" s="468"/>
      <c r="N41" s="468"/>
      <c r="O41" s="468"/>
      <c r="P41" s="468"/>
      <c r="Q41" s="468"/>
      <c r="R41" s="468"/>
      <c r="S41" s="468"/>
      <c r="T41" s="455"/>
      <c r="U41" s="455"/>
      <c r="V41" s="310"/>
      <c r="W41" s="310"/>
      <c r="X41" s="310"/>
      <c r="Y41" s="310"/>
      <c r="Z41" s="310"/>
      <c r="AA41" s="310"/>
      <c r="AB41" s="310"/>
      <c r="AC41" s="310"/>
      <c r="AD41" s="310">
        <v>1</v>
      </c>
      <c r="AE41" s="310"/>
      <c r="AF41" s="310"/>
      <c r="AG41" s="310"/>
      <c r="AH41" s="310"/>
      <c r="AI41" s="310"/>
      <c r="AJ41" s="310"/>
      <c r="AK41" s="310"/>
      <c r="AL41" s="455" t="s">
        <v>212</v>
      </c>
      <c r="AM41" s="455"/>
      <c r="AN41" s="455">
        <v>72</v>
      </c>
      <c r="AO41" s="455"/>
      <c r="AP41" s="455">
        <v>34</v>
      </c>
      <c r="AQ41" s="455"/>
      <c r="AR41" s="455">
        <v>16</v>
      </c>
      <c r="AS41" s="455"/>
      <c r="AT41" s="455"/>
      <c r="AU41" s="455"/>
      <c r="AV41" s="455"/>
      <c r="AW41" s="455"/>
      <c r="AX41" s="455">
        <v>18</v>
      </c>
      <c r="AY41" s="455"/>
      <c r="AZ41" s="310">
        <v>72</v>
      </c>
      <c r="BA41" s="310">
        <v>34</v>
      </c>
      <c r="BB41" s="311">
        <v>2</v>
      </c>
      <c r="BC41" s="310"/>
      <c r="BD41" s="310"/>
      <c r="BE41" s="311"/>
      <c r="BF41" s="310"/>
      <c r="BG41" s="310"/>
      <c r="BH41" s="311"/>
      <c r="BI41" s="310"/>
      <c r="BJ41" s="310"/>
      <c r="BK41" s="311"/>
      <c r="BL41" s="310"/>
      <c r="BM41" s="310"/>
      <c r="BN41" s="311"/>
      <c r="BO41" s="310"/>
      <c r="BP41" s="310"/>
      <c r="BQ41" s="311"/>
      <c r="BR41" s="310"/>
      <c r="BS41" s="310"/>
      <c r="BT41" s="311"/>
      <c r="BU41" s="310"/>
      <c r="BV41" s="310"/>
      <c r="BW41" s="311"/>
      <c r="BX41" s="441">
        <f t="shared" si="14"/>
        <v>2</v>
      </c>
      <c r="BY41" s="442"/>
      <c r="BZ41" s="446" t="s">
        <v>309</v>
      </c>
      <c r="CA41" s="446"/>
      <c r="CB41" s="446"/>
      <c r="CC41" s="446"/>
      <c r="CF41" s="176">
        <f t="shared" si="15"/>
        <v>72</v>
      </c>
      <c r="CG41" s="176" t="str">
        <f t="shared" si="16"/>
        <v>ОК</v>
      </c>
      <c r="CH41" s="176">
        <f t="shared" si="17"/>
        <v>34</v>
      </c>
      <c r="CI41" s="176">
        <f t="shared" si="18"/>
        <v>34</v>
      </c>
      <c r="CJ41" s="176" t="str">
        <f t="shared" si="19"/>
        <v>ОК</v>
      </c>
      <c r="CK41" s="180">
        <f t="shared" si="20"/>
        <v>2.1176470588235294</v>
      </c>
      <c r="CL41" s="253">
        <f t="shared" si="21"/>
        <v>2.1176470588235294</v>
      </c>
      <c r="CM41" s="181">
        <f t="shared" si="22"/>
        <v>2</v>
      </c>
      <c r="CN41" s="181">
        <f t="shared" si="23"/>
        <v>1.8</v>
      </c>
      <c r="CO41" s="253" t="e">
        <f t="shared" si="24"/>
        <v>#DIV/0!</v>
      </c>
      <c r="CP41" s="181">
        <f t="shared" si="25"/>
        <v>0</v>
      </c>
      <c r="CQ41" s="181">
        <f t="shared" si="26"/>
        <v>0</v>
      </c>
      <c r="CR41" s="253" t="e">
        <f t="shared" si="27"/>
        <v>#DIV/0!</v>
      </c>
      <c r="CS41" s="181">
        <f t="shared" si="28"/>
        <v>0</v>
      </c>
      <c r="CT41" s="181">
        <f t="shared" si="29"/>
        <v>0</v>
      </c>
      <c r="CU41" s="253" t="e">
        <f t="shared" si="30"/>
        <v>#DIV/0!</v>
      </c>
      <c r="CV41" s="181">
        <f t="shared" si="31"/>
        <v>0</v>
      </c>
      <c r="CW41" s="181">
        <f t="shared" si="32"/>
        <v>0</v>
      </c>
      <c r="CX41" s="253" t="e">
        <f t="shared" si="33"/>
        <v>#DIV/0!</v>
      </c>
      <c r="CY41" s="181">
        <f t="shared" si="34"/>
        <v>0</v>
      </c>
      <c r="CZ41" s="181">
        <f t="shared" si="35"/>
        <v>0</v>
      </c>
      <c r="DA41" s="253" t="e">
        <f t="shared" si="36"/>
        <v>#DIV/0!</v>
      </c>
      <c r="DB41" s="181">
        <f t="shared" si="37"/>
        <v>0</v>
      </c>
      <c r="DC41" s="181">
        <f t="shared" si="38"/>
        <v>0</v>
      </c>
      <c r="DD41" s="253" t="e">
        <f t="shared" si="39"/>
        <v>#DIV/0!</v>
      </c>
      <c r="DE41" s="181">
        <f t="shared" si="40"/>
        <v>0</v>
      </c>
      <c r="DF41" s="181">
        <f t="shared" si="41"/>
        <v>0</v>
      </c>
      <c r="DG41" s="253" t="e">
        <f t="shared" si="42"/>
        <v>#DIV/0!</v>
      </c>
      <c r="DH41" s="181">
        <f t="shared" si="43"/>
        <v>0</v>
      </c>
      <c r="DI41" s="181">
        <f t="shared" si="44"/>
        <v>0</v>
      </c>
    </row>
    <row r="42" spans="1:113" s="176" customFormat="1" ht="57.95" customHeight="1" x14ac:dyDescent="0.85">
      <c r="A42" s="298" t="s">
        <v>126</v>
      </c>
      <c r="B42" s="468" t="s">
        <v>117</v>
      </c>
      <c r="C42" s="468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68"/>
      <c r="O42" s="468"/>
      <c r="P42" s="468"/>
      <c r="Q42" s="468"/>
      <c r="R42" s="468"/>
      <c r="S42" s="468"/>
      <c r="T42" s="455"/>
      <c r="U42" s="455"/>
      <c r="V42" s="310"/>
      <c r="W42" s="310"/>
      <c r="X42" s="310"/>
      <c r="Y42" s="310"/>
      <c r="Z42" s="310"/>
      <c r="AA42" s="310"/>
      <c r="AB42" s="310"/>
      <c r="AC42" s="310"/>
      <c r="AD42" s="310">
        <v>1</v>
      </c>
      <c r="AE42" s="310"/>
      <c r="AF42" s="310"/>
      <c r="AG42" s="310"/>
      <c r="AH42" s="310"/>
      <c r="AI42" s="310"/>
      <c r="AJ42" s="310"/>
      <c r="AK42" s="310"/>
      <c r="AL42" s="455" t="s">
        <v>212</v>
      </c>
      <c r="AM42" s="455"/>
      <c r="AN42" s="455">
        <v>72</v>
      </c>
      <c r="AO42" s="455"/>
      <c r="AP42" s="455">
        <v>34</v>
      </c>
      <c r="AQ42" s="455"/>
      <c r="AR42" s="455">
        <v>18</v>
      </c>
      <c r="AS42" s="455"/>
      <c r="AT42" s="455"/>
      <c r="AU42" s="455"/>
      <c r="AV42" s="455"/>
      <c r="AW42" s="455"/>
      <c r="AX42" s="455">
        <v>16</v>
      </c>
      <c r="AY42" s="455"/>
      <c r="AZ42" s="310">
        <v>72</v>
      </c>
      <c r="BA42" s="310">
        <v>34</v>
      </c>
      <c r="BB42" s="311">
        <v>2</v>
      </c>
      <c r="BC42" s="310"/>
      <c r="BD42" s="310"/>
      <c r="BE42" s="311"/>
      <c r="BF42" s="310"/>
      <c r="BG42" s="310"/>
      <c r="BH42" s="311"/>
      <c r="BI42" s="310"/>
      <c r="BJ42" s="310"/>
      <c r="BK42" s="311"/>
      <c r="BL42" s="310"/>
      <c r="BM42" s="310"/>
      <c r="BN42" s="311"/>
      <c r="BO42" s="310"/>
      <c r="BP42" s="310"/>
      <c r="BQ42" s="311"/>
      <c r="BR42" s="310"/>
      <c r="BS42" s="310"/>
      <c r="BT42" s="311"/>
      <c r="BU42" s="310"/>
      <c r="BV42" s="310"/>
      <c r="BW42" s="311"/>
      <c r="BX42" s="441">
        <f t="shared" si="14"/>
        <v>2</v>
      </c>
      <c r="BY42" s="442"/>
      <c r="BZ42" s="446" t="s">
        <v>313</v>
      </c>
      <c r="CA42" s="446"/>
      <c r="CB42" s="446"/>
      <c r="CC42" s="446"/>
      <c r="CF42" s="176">
        <f t="shared" si="15"/>
        <v>72</v>
      </c>
      <c r="CG42" s="176" t="str">
        <f t="shared" si="16"/>
        <v>ОК</v>
      </c>
      <c r="CH42" s="176">
        <f t="shared" si="17"/>
        <v>34</v>
      </c>
      <c r="CI42" s="176">
        <f t="shared" si="18"/>
        <v>34</v>
      </c>
      <c r="CJ42" s="176" t="str">
        <f t="shared" si="19"/>
        <v>ОК</v>
      </c>
      <c r="CK42" s="180">
        <f t="shared" si="20"/>
        <v>2.1176470588235294</v>
      </c>
      <c r="CL42" s="253">
        <f t="shared" si="21"/>
        <v>2.1176470588235294</v>
      </c>
      <c r="CM42" s="181">
        <f t="shared" si="22"/>
        <v>2</v>
      </c>
      <c r="CN42" s="181">
        <f t="shared" si="23"/>
        <v>1.8</v>
      </c>
      <c r="CO42" s="253" t="e">
        <f t="shared" si="24"/>
        <v>#DIV/0!</v>
      </c>
      <c r="CP42" s="181">
        <f t="shared" si="25"/>
        <v>0</v>
      </c>
      <c r="CQ42" s="181">
        <f t="shared" si="26"/>
        <v>0</v>
      </c>
      <c r="CR42" s="253" t="e">
        <f t="shared" si="27"/>
        <v>#DIV/0!</v>
      </c>
      <c r="CS42" s="181">
        <f t="shared" si="28"/>
        <v>0</v>
      </c>
      <c r="CT42" s="181">
        <f t="shared" si="29"/>
        <v>0</v>
      </c>
      <c r="CU42" s="253" t="e">
        <f t="shared" si="30"/>
        <v>#DIV/0!</v>
      </c>
      <c r="CV42" s="181">
        <f t="shared" si="31"/>
        <v>0</v>
      </c>
      <c r="CW42" s="181">
        <f t="shared" si="32"/>
        <v>0</v>
      </c>
      <c r="CX42" s="253" t="e">
        <f t="shared" si="33"/>
        <v>#DIV/0!</v>
      </c>
      <c r="CY42" s="181">
        <f t="shared" si="34"/>
        <v>0</v>
      </c>
      <c r="CZ42" s="181">
        <f t="shared" si="35"/>
        <v>0</v>
      </c>
      <c r="DA42" s="253" t="e">
        <f t="shared" si="36"/>
        <v>#DIV/0!</v>
      </c>
      <c r="DB42" s="181">
        <f t="shared" si="37"/>
        <v>0</v>
      </c>
      <c r="DC42" s="181">
        <f t="shared" si="38"/>
        <v>0</v>
      </c>
      <c r="DD42" s="253" t="e">
        <f t="shared" si="39"/>
        <v>#DIV/0!</v>
      </c>
      <c r="DE42" s="181">
        <f t="shared" si="40"/>
        <v>0</v>
      </c>
      <c r="DF42" s="181">
        <f t="shared" si="41"/>
        <v>0</v>
      </c>
      <c r="DG42" s="253" t="e">
        <f t="shared" si="42"/>
        <v>#DIV/0!</v>
      </c>
      <c r="DH42" s="181">
        <f t="shared" si="43"/>
        <v>0</v>
      </c>
      <c r="DI42" s="181">
        <f t="shared" si="44"/>
        <v>0</v>
      </c>
    </row>
    <row r="43" spans="1:113" s="267" customFormat="1" ht="118.5" customHeight="1" x14ac:dyDescent="0.85">
      <c r="A43" s="299" t="s">
        <v>109</v>
      </c>
      <c r="B43" s="473" t="s">
        <v>356</v>
      </c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473"/>
      <c r="Q43" s="473"/>
      <c r="R43" s="473"/>
      <c r="S43" s="473"/>
      <c r="T43" s="479" t="s">
        <v>470</v>
      </c>
      <c r="U43" s="479"/>
      <c r="V43" s="300"/>
      <c r="W43" s="300"/>
      <c r="X43" s="300"/>
      <c r="Y43" s="309">
        <v>1</v>
      </c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0"/>
      <c r="AK43" s="300"/>
      <c r="AL43" s="456"/>
      <c r="AM43" s="456"/>
      <c r="AN43" s="456"/>
      <c r="AO43" s="456"/>
      <c r="AP43" s="456"/>
      <c r="AQ43" s="456"/>
      <c r="AR43" s="456"/>
      <c r="AS43" s="456"/>
      <c r="AT43" s="456"/>
      <c r="AU43" s="456"/>
      <c r="AV43" s="456"/>
      <c r="AW43" s="456"/>
      <c r="AX43" s="456"/>
      <c r="AY43" s="456"/>
      <c r="AZ43" s="300"/>
      <c r="BA43" s="300"/>
      <c r="BB43" s="301"/>
      <c r="BC43" s="300"/>
      <c r="BD43" s="300"/>
      <c r="BE43" s="301"/>
      <c r="BF43" s="300"/>
      <c r="BG43" s="300"/>
      <c r="BH43" s="301"/>
      <c r="BI43" s="300"/>
      <c r="BJ43" s="300"/>
      <c r="BK43" s="301"/>
      <c r="BL43" s="300"/>
      <c r="BM43" s="300"/>
      <c r="BN43" s="301"/>
      <c r="BO43" s="300"/>
      <c r="BP43" s="300"/>
      <c r="BQ43" s="301"/>
      <c r="BR43" s="300"/>
      <c r="BS43" s="300"/>
      <c r="BT43" s="301"/>
      <c r="BU43" s="300"/>
      <c r="BV43" s="300"/>
      <c r="BW43" s="301"/>
      <c r="BX43" s="520"/>
      <c r="BY43" s="521"/>
      <c r="BZ43" s="484" t="s">
        <v>491</v>
      </c>
      <c r="CA43" s="484"/>
      <c r="CB43" s="484"/>
      <c r="CC43" s="484"/>
      <c r="CF43" s="270">
        <f t="shared" si="15"/>
        <v>0</v>
      </c>
      <c r="CG43" s="270" t="str">
        <f t="shared" si="16"/>
        <v>ОК</v>
      </c>
      <c r="CH43" s="270">
        <f t="shared" si="17"/>
        <v>0</v>
      </c>
      <c r="CI43" s="270">
        <f t="shared" si="18"/>
        <v>0</v>
      </c>
      <c r="CJ43" s="270" t="str">
        <f t="shared" si="19"/>
        <v>ОК</v>
      </c>
      <c r="CK43" s="271" t="e">
        <f t="shared" si="20"/>
        <v>#DIV/0!</v>
      </c>
      <c r="CL43" s="272" t="e">
        <f t="shared" si="21"/>
        <v>#DIV/0!</v>
      </c>
      <c r="CM43" s="273">
        <f t="shared" si="22"/>
        <v>0</v>
      </c>
      <c r="CN43" s="273">
        <f t="shared" si="23"/>
        <v>0</v>
      </c>
      <c r="CO43" s="272" t="e">
        <f t="shared" si="24"/>
        <v>#DIV/0!</v>
      </c>
      <c r="CP43" s="273">
        <f t="shared" si="25"/>
        <v>0</v>
      </c>
      <c r="CQ43" s="273">
        <f t="shared" si="26"/>
        <v>0</v>
      </c>
      <c r="CR43" s="272" t="e">
        <f t="shared" si="27"/>
        <v>#DIV/0!</v>
      </c>
      <c r="CS43" s="273">
        <f t="shared" si="28"/>
        <v>0</v>
      </c>
      <c r="CT43" s="273">
        <f t="shared" si="29"/>
        <v>0</v>
      </c>
      <c r="CU43" s="272" t="e">
        <f t="shared" si="30"/>
        <v>#DIV/0!</v>
      </c>
      <c r="CV43" s="273">
        <f t="shared" si="31"/>
        <v>0</v>
      </c>
      <c r="CW43" s="273">
        <f t="shared" si="32"/>
        <v>0</v>
      </c>
      <c r="CX43" s="272" t="e">
        <f t="shared" si="33"/>
        <v>#DIV/0!</v>
      </c>
      <c r="CY43" s="273">
        <f t="shared" si="34"/>
        <v>0</v>
      </c>
      <c r="CZ43" s="273">
        <f t="shared" si="35"/>
        <v>0</v>
      </c>
      <c r="DA43" s="272" t="e">
        <f t="shared" si="36"/>
        <v>#DIV/0!</v>
      </c>
      <c r="DB43" s="273">
        <f t="shared" si="37"/>
        <v>0</v>
      </c>
      <c r="DC43" s="273">
        <f t="shared" si="38"/>
        <v>0</v>
      </c>
      <c r="DD43" s="272" t="e">
        <f t="shared" si="39"/>
        <v>#DIV/0!</v>
      </c>
      <c r="DE43" s="273">
        <f t="shared" si="40"/>
        <v>0</v>
      </c>
      <c r="DF43" s="273">
        <f t="shared" si="41"/>
        <v>0</v>
      </c>
      <c r="DG43" s="272" t="e">
        <f t="shared" si="42"/>
        <v>#DIV/0!</v>
      </c>
      <c r="DH43" s="273">
        <f t="shared" si="43"/>
        <v>0</v>
      </c>
      <c r="DI43" s="273">
        <f t="shared" si="44"/>
        <v>0</v>
      </c>
    </row>
    <row r="44" spans="1:113" s="176" customFormat="1" ht="57.95" customHeight="1" x14ac:dyDescent="0.85">
      <c r="A44" s="298" t="s">
        <v>111</v>
      </c>
      <c r="B44" s="468" t="s">
        <v>169</v>
      </c>
      <c r="C44" s="468"/>
      <c r="D44" s="468"/>
      <c r="E44" s="468"/>
      <c r="F44" s="468"/>
      <c r="G44" s="468"/>
      <c r="H44" s="468"/>
      <c r="I44" s="468"/>
      <c r="J44" s="468"/>
      <c r="K44" s="468"/>
      <c r="L44" s="468"/>
      <c r="M44" s="468"/>
      <c r="N44" s="468"/>
      <c r="O44" s="468"/>
      <c r="P44" s="468"/>
      <c r="Q44" s="468"/>
      <c r="R44" s="468"/>
      <c r="S44" s="468"/>
      <c r="T44" s="455" t="s">
        <v>193</v>
      </c>
      <c r="U44" s="455"/>
      <c r="V44" s="310">
        <v>1</v>
      </c>
      <c r="W44" s="310">
        <v>1</v>
      </c>
      <c r="X44" s="310">
        <v>1</v>
      </c>
      <c r="Y44" s="310"/>
      <c r="Z44" s="310"/>
      <c r="AA44" s="310"/>
      <c r="AB44" s="310"/>
      <c r="AC44" s="310"/>
      <c r="AD44" s="310"/>
      <c r="AE44" s="310"/>
      <c r="AF44" s="310"/>
      <c r="AG44" s="310">
        <v>1</v>
      </c>
      <c r="AH44" s="310"/>
      <c r="AI44" s="310"/>
      <c r="AJ44" s="310"/>
      <c r="AK44" s="310"/>
      <c r="AL44" s="455" t="s">
        <v>257</v>
      </c>
      <c r="AM44" s="455"/>
      <c r="AN44" s="455">
        <v>420</v>
      </c>
      <c r="AO44" s="455"/>
      <c r="AP44" s="455">
        <v>272</v>
      </c>
      <c r="AQ44" s="455"/>
      <c r="AR44" s="455">
        <v>136</v>
      </c>
      <c r="AS44" s="455"/>
      <c r="AT44" s="455"/>
      <c r="AU44" s="455"/>
      <c r="AV44" s="455">
        <v>136</v>
      </c>
      <c r="AW44" s="455"/>
      <c r="AX44" s="455"/>
      <c r="AY44" s="455"/>
      <c r="AZ44" s="310">
        <v>98</v>
      </c>
      <c r="BA44" s="310">
        <v>66</v>
      </c>
      <c r="BB44" s="311">
        <v>2</v>
      </c>
      <c r="BC44" s="310">
        <v>118</v>
      </c>
      <c r="BD44" s="310">
        <v>74</v>
      </c>
      <c r="BE44" s="311">
        <v>3</v>
      </c>
      <c r="BF44" s="310">
        <v>106</v>
      </c>
      <c r="BG44" s="310">
        <v>70</v>
      </c>
      <c r="BH44" s="311">
        <v>3</v>
      </c>
      <c r="BI44" s="310">
        <v>98</v>
      </c>
      <c r="BJ44" s="310">
        <v>62</v>
      </c>
      <c r="BK44" s="311">
        <v>2</v>
      </c>
      <c r="BL44" s="310"/>
      <c r="BM44" s="310"/>
      <c r="BN44" s="311"/>
      <c r="BO44" s="310"/>
      <c r="BP44" s="310"/>
      <c r="BQ44" s="311"/>
      <c r="BR44" s="310"/>
      <c r="BS44" s="310"/>
      <c r="BT44" s="311"/>
      <c r="BU44" s="310"/>
      <c r="BV44" s="310"/>
      <c r="BW44" s="311"/>
      <c r="BX44" s="441">
        <f>BB44+BE44+BH44+BK44+BN44+BQ44+BT44+BW44</f>
        <v>10</v>
      </c>
      <c r="BY44" s="442"/>
      <c r="BZ44" s="446"/>
      <c r="CA44" s="446"/>
      <c r="CB44" s="446"/>
      <c r="CC44" s="446"/>
      <c r="CF44" s="176">
        <f t="shared" si="15"/>
        <v>420</v>
      </c>
      <c r="CG44" s="176" t="str">
        <f t="shared" si="16"/>
        <v>ОК</v>
      </c>
      <c r="CH44" s="176">
        <f t="shared" si="17"/>
        <v>272</v>
      </c>
      <c r="CI44" s="176">
        <f t="shared" si="18"/>
        <v>272</v>
      </c>
      <c r="CJ44" s="176" t="str">
        <f t="shared" si="19"/>
        <v>ОК</v>
      </c>
      <c r="CK44" s="180">
        <f t="shared" si="20"/>
        <v>1.5441176470588236</v>
      </c>
      <c r="CL44" s="253">
        <f t="shared" si="21"/>
        <v>1.4848484848484849</v>
      </c>
      <c r="CM44" s="181">
        <f t="shared" si="22"/>
        <v>2</v>
      </c>
      <c r="CN44" s="181">
        <f t="shared" si="23"/>
        <v>2.4500000000000002</v>
      </c>
      <c r="CO44" s="253">
        <f t="shared" si="24"/>
        <v>1.5945945945945945</v>
      </c>
      <c r="CP44" s="181">
        <f t="shared" si="25"/>
        <v>3</v>
      </c>
      <c r="CQ44" s="181">
        <f t="shared" si="26"/>
        <v>2.95</v>
      </c>
      <c r="CR44" s="253">
        <f t="shared" si="27"/>
        <v>1.5142857142857142</v>
      </c>
      <c r="CS44" s="181">
        <f t="shared" si="28"/>
        <v>3</v>
      </c>
      <c r="CT44" s="181">
        <f t="shared" si="29"/>
        <v>2.65</v>
      </c>
      <c r="CU44" s="253">
        <f t="shared" si="30"/>
        <v>1.5806451612903225</v>
      </c>
      <c r="CV44" s="181">
        <f t="shared" si="31"/>
        <v>2</v>
      </c>
      <c r="CW44" s="181">
        <f t="shared" si="32"/>
        <v>2.4500000000000002</v>
      </c>
      <c r="CX44" s="253" t="e">
        <f t="shared" si="33"/>
        <v>#DIV/0!</v>
      </c>
      <c r="CY44" s="181">
        <f t="shared" si="34"/>
        <v>0</v>
      </c>
      <c r="CZ44" s="181">
        <f t="shared" si="35"/>
        <v>0</v>
      </c>
      <c r="DA44" s="253" t="e">
        <f t="shared" si="36"/>
        <v>#DIV/0!</v>
      </c>
      <c r="DB44" s="181">
        <f t="shared" si="37"/>
        <v>0</v>
      </c>
      <c r="DC44" s="181">
        <f t="shared" si="38"/>
        <v>0</v>
      </c>
      <c r="DD44" s="253" t="e">
        <f t="shared" si="39"/>
        <v>#DIV/0!</v>
      </c>
      <c r="DE44" s="181">
        <f t="shared" si="40"/>
        <v>0</v>
      </c>
      <c r="DF44" s="181">
        <f t="shared" si="41"/>
        <v>0</v>
      </c>
      <c r="DG44" s="253" t="e">
        <f t="shared" si="42"/>
        <v>#DIV/0!</v>
      </c>
      <c r="DH44" s="181">
        <f t="shared" si="43"/>
        <v>0</v>
      </c>
      <c r="DI44" s="181">
        <f t="shared" si="44"/>
        <v>0</v>
      </c>
    </row>
    <row r="45" spans="1:113" s="176" customFormat="1" ht="57.95" customHeight="1" x14ac:dyDescent="0.85">
      <c r="A45" s="407" t="s">
        <v>466</v>
      </c>
      <c r="B45" s="468" t="s">
        <v>170</v>
      </c>
      <c r="C45" s="468"/>
      <c r="D45" s="468"/>
      <c r="E45" s="468"/>
      <c r="F45" s="468"/>
      <c r="G45" s="468"/>
      <c r="H45" s="468"/>
      <c r="I45" s="468"/>
      <c r="J45" s="468"/>
      <c r="K45" s="468"/>
      <c r="L45" s="468"/>
      <c r="M45" s="468"/>
      <c r="N45" s="468"/>
      <c r="O45" s="468"/>
      <c r="P45" s="468"/>
      <c r="Q45" s="468"/>
      <c r="R45" s="468"/>
      <c r="S45" s="468"/>
      <c r="T45" s="455" t="s">
        <v>193</v>
      </c>
      <c r="U45" s="455"/>
      <c r="V45" s="310">
        <v>1</v>
      </c>
      <c r="W45" s="310">
        <v>1</v>
      </c>
      <c r="X45" s="310">
        <v>1</v>
      </c>
      <c r="Y45" s="310"/>
      <c r="Z45" s="310"/>
      <c r="AA45" s="310"/>
      <c r="AB45" s="310"/>
      <c r="AC45" s="310"/>
      <c r="AD45" s="310"/>
      <c r="AE45" s="310"/>
      <c r="AF45" s="310"/>
      <c r="AG45" s="310"/>
      <c r="AH45" s="310"/>
      <c r="AI45" s="310"/>
      <c r="AJ45" s="310"/>
      <c r="AK45" s="310"/>
      <c r="AL45" s="455"/>
      <c r="AM45" s="455"/>
      <c r="AN45" s="455">
        <v>328</v>
      </c>
      <c r="AO45" s="455"/>
      <c r="AP45" s="455">
        <v>222</v>
      </c>
      <c r="AQ45" s="455"/>
      <c r="AR45" s="455">
        <v>102</v>
      </c>
      <c r="AS45" s="455"/>
      <c r="AT45" s="455">
        <v>44</v>
      </c>
      <c r="AU45" s="455"/>
      <c r="AV45" s="455">
        <v>76</v>
      </c>
      <c r="AW45" s="455"/>
      <c r="AX45" s="455"/>
      <c r="AY45" s="455"/>
      <c r="AZ45" s="310">
        <v>120</v>
      </c>
      <c r="BA45" s="310">
        <v>82</v>
      </c>
      <c r="BB45" s="311">
        <v>3</v>
      </c>
      <c r="BC45" s="310">
        <v>110</v>
      </c>
      <c r="BD45" s="310">
        <v>72</v>
      </c>
      <c r="BE45" s="311">
        <v>3</v>
      </c>
      <c r="BF45" s="310">
        <v>98</v>
      </c>
      <c r="BG45" s="310">
        <v>68</v>
      </c>
      <c r="BH45" s="311">
        <v>2</v>
      </c>
      <c r="BI45" s="310"/>
      <c r="BJ45" s="310"/>
      <c r="BK45" s="311"/>
      <c r="BL45" s="310"/>
      <c r="BM45" s="310"/>
      <c r="BN45" s="311"/>
      <c r="BO45" s="310"/>
      <c r="BP45" s="310"/>
      <c r="BQ45" s="311"/>
      <c r="BR45" s="310"/>
      <c r="BS45" s="310"/>
      <c r="BT45" s="311"/>
      <c r="BU45" s="310"/>
      <c r="BV45" s="310"/>
      <c r="BW45" s="311"/>
      <c r="BX45" s="441">
        <f>BB45+BE45+BH45+BK45+BN45+BQ45+BT45+BW45</f>
        <v>8</v>
      </c>
      <c r="BY45" s="442"/>
      <c r="BZ45" s="446"/>
      <c r="CA45" s="446"/>
      <c r="CB45" s="446"/>
      <c r="CC45" s="446"/>
      <c r="CF45" s="176">
        <f t="shared" si="15"/>
        <v>328</v>
      </c>
      <c r="CG45" s="176" t="str">
        <f t="shared" si="16"/>
        <v>ОК</v>
      </c>
      <c r="CH45" s="176">
        <f t="shared" si="17"/>
        <v>222</v>
      </c>
      <c r="CI45" s="176">
        <f t="shared" si="18"/>
        <v>222</v>
      </c>
      <c r="CJ45" s="176" t="str">
        <f t="shared" si="19"/>
        <v>ОК</v>
      </c>
      <c r="CK45" s="180">
        <f t="shared" si="20"/>
        <v>1.4774774774774775</v>
      </c>
      <c r="CL45" s="253">
        <f t="shared" si="21"/>
        <v>1.4634146341463414</v>
      </c>
      <c r="CM45" s="181">
        <f t="shared" si="22"/>
        <v>3</v>
      </c>
      <c r="CN45" s="181">
        <f t="shared" si="23"/>
        <v>3</v>
      </c>
      <c r="CO45" s="253">
        <f t="shared" si="24"/>
        <v>1.5277777777777777</v>
      </c>
      <c r="CP45" s="181">
        <f t="shared" si="25"/>
        <v>3</v>
      </c>
      <c r="CQ45" s="181">
        <f t="shared" si="26"/>
        <v>2.75</v>
      </c>
      <c r="CR45" s="253">
        <f t="shared" si="27"/>
        <v>1.4411764705882353</v>
      </c>
      <c r="CS45" s="181">
        <f t="shared" si="28"/>
        <v>2</v>
      </c>
      <c r="CT45" s="181">
        <f t="shared" si="29"/>
        <v>2.4500000000000002</v>
      </c>
      <c r="CU45" s="253" t="e">
        <f t="shared" si="30"/>
        <v>#DIV/0!</v>
      </c>
      <c r="CV45" s="181">
        <f t="shared" si="31"/>
        <v>0</v>
      </c>
      <c r="CW45" s="181">
        <f t="shared" si="32"/>
        <v>0</v>
      </c>
      <c r="CX45" s="253" t="e">
        <f t="shared" si="33"/>
        <v>#DIV/0!</v>
      </c>
      <c r="CY45" s="181">
        <f t="shared" si="34"/>
        <v>0</v>
      </c>
      <c r="CZ45" s="181">
        <f t="shared" si="35"/>
        <v>0</v>
      </c>
      <c r="DA45" s="253" t="e">
        <f t="shared" si="36"/>
        <v>#DIV/0!</v>
      </c>
      <c r="DB45" s="181">
        <f t="shared" si="37"/>
        <v>0</v>
      </c>
      <c r="DC45" s="181">
        <f t="shared" si="38"/>
        <v>0</v>
      </c>
      <c r="DD45" s="253" t="e">
        <f t="shared" si="39"/>
        <v>#DIV/0!</v>
      </c>
      <c r="DE45" s="181">
        <f t="shared" si="40"/>
        <v>0</v>
      </c>
      <c r="DF45" s="181">
        <f t="shared" si="41"/>
        <v>0</v>
      </c>
      <c r="DG45" s="253" t="e">
        <f t="shared" si="42"/>
        <v>#DIV/0!</v>
      </c>
      <c r="DH45" s="181">
        <f t="shared" si="43"/>
        <v>0</v>
      </c>
      <c r="DI45" s="181">
        <f t="shared" si="44"/>
        <v>0</v>
      </c>
    </row>
    <row r="46" spans="1:113" s="270" customFormat="1" ht="57.95" customHeight="1" x14ac:dyDescent="0.85">
      <c r="A46" s="299" t="s">
        <v>113</v>
      </c>
      <c r="B46" s="473" t="s">
        <v>441</v>
      </c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473"/>
      <c r="P46" s="473"/>
      <c r="Q46" s="473"/>
      <c r="R46" s="473"/>
      <c r="S46" s="473"/>
      <c r="T46" s="456"/>
      <c r="U46" s="456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  <c r="AJ46" s="300"/>
      <c r="AK46" s="300"/>
      <c r="AL46" s="456"/>
      <c r="AM46" s="456"/>
      <c r="AN46" s="456"/>
      <c r="AO46" s="456"/>
      <c r="AP46" s="456"/>
      <c r="AQ46" s="456"/>
      <c r="AR46" s="456"/>
      <c r="AS46" s="456"/>
      <c r="AT46" s="456"/>
      <c r="AU46" s="456"/>
      <c r="AV46" s="456"/>
      <c r="AW46" s="456"/>
      <c r="AX46" s="456"/>
      <c r="AY46" s="456"/>
      <c r="AZ46" s="300"/>
      <c r="BA46" s="300"/>
      <c r="BB46" s="301"/>
      <c r="BC46" s="300"/>
      <c r="BD46" s="300"/>
      <c r="BE46" s="301"/>
      <c r="BF46" s="300"/>
      <c r="BG46" s="300"/>
      <c r="BH46" s="301"/>
      <c r="BI46" s="300"/>
      <c r="BJ46" s="300"/>
      <c r="BK46" s="301"/>
      <c r="BL46" s="300"/>
      <c r="BM46" s="300"/>
      <c r="BN46" s="301"/>
      <c r="BO46" s="300"/>
      <c r="BP46" s="300"/>
      <c r="BQ46" s="301"/>
      <c r="BR46" s="300"/>
      <c r="BS46" s="300"/>
      <c r="BT46" s="301"/>
      <c r="BU46" s="300"/>
      <c r="BV46" s="300"/>
      <c r="BW46" s="301"/>
      <c r="BX46" s="500"/>
      <c r="BY46" s="500"/>
      <c r="BZ46" s="484" t="s">
        <v>130</v>
      </c>
      <c r="CA46" s="484"/>
      <c r="CB46" s="484"/>
      <c r="CC46" s="484"/>
      <c r="CF46" s="270">
        <f t="shared" si="15"/>
        <v>0</v>
      </c>
      <c r="CG46" s="270" t="str">
        <f t="shared" si="16"/>
        <v>ОК</v>
      </c>
      <c r="CH46" s="270">
        <f t="shared" si="17"/>
        <v>0</v>
      </c>
      <c r="CI46" s="270">
        <f t="shared" si="18"/>
        <v>0</v>
      </c>
      <c r="CJ46" s="270" t="str">
        <f t="shared" si="19"/>
        <v>ОК</v>
      </c>
      <c r="CK46" s="271" t="e">
        <f t="shared" si="20"/>
        <v>#DIV/0!</v>
      </c>
      <c r="CL46" s="272" t="e">
        <f t="shared" si="21"/>
        <v>#DIV/0!</v>
      </c>
      <c r="CM46" s="273">
        <f t="shared" si="22"/>
        <v>0</v>
      </c>
      <c r="CN46" s="273">
        <f t="shared" si="23"/>
        <v>0</v>
      </c>
      <c r="CO46" s="272" t="e">
        <f t="shared" si="24"/>
        <v>#DIV/0!</v>
      </c>
      <c r="CP46" s="273">
        <f t="shared" si="25"/>
        <v>0</v>
      </c>
      <c r="CQ46" s="273">
        <f t="shared" si="26"/>
        <v>0</v>
      </c>
      <c r="CR46" s="272" t="e">
        <f t="shared" si="27"/>
        <v>#DIV/0!</v>
      </c>
      <c r="CS46" s="273">
        <f t="shared" si="28"/>
        <v>0</v>
      </c>
      <c r="CT46" s="273">
        <f t="shared" si="29"/>
        <v>0</v>
      </c>
      <c r="CU46" s="272" t="e">
        <f t="shared" si="30"/>
        <v>#DIV/0!</v>
      </c>
      <c r="CV46" s="273">
        <f t="shared" si="31"/>
        <v>0</v>
      </c>
      <c r="CW46" s="273">
        <f t="shared" si="32"/>
        <v>0</v>
      </c>
      <c r="CX46" s="272" t="e">
        <f t="shared" si="33"/>
        <v>#DIV/0!</v>
      </c>
      <c r="CY46" s="273">
        <f t="shared" si="34"/>
        <v>0</v>
      </c>
      <c r="CZ46" s="273">
        <f t="shared" si="35"/>
        <v>0</v>
      </c>
      <c r="DA46" s="272" t="e">
        <f t="shared" si="36"/>
        <v>#DIV/0!</v>
      </c>
      <c r="DB46" s="273">
        <f t="shared" si="37"/>
        <v>0</v>
      </c>
      <c r="DC46" s="273">
        <f t="shared" si="38"/>
        <v>0</v>
      </c>
      <c r="DD46" s="272" t="e">
        <f t="shared" si="39"/>
        <v>#DIV/0!</v>
      </c>
      <c r="DE46" s="273">
        <f t="shared" si="40"/>
        <v>0</v>
      </c>
      <c r="DF46" s="273">
        <f t="shared" si="41"/>
        <v>0</v>
      </c>
      <c r="DG46" s="272" t="e">
        <f t="shared" si="42"/>
        <v>#DIV/0!</v>
      </c>
      <c r="DH46" s="273">
        <f t="shared" si="43"/>
        <v>0</v>
      </c>
      <c r="DI46" s="273">
        <f t="shared" si="44"/>
        <v>0</v>
      </c>
    </row>
    <row r="47" spans="1:113" s="176" customFormat="1" ht="57.75" customHeight="1" x14ac:dyDescent="0.85">
      <c r="A47" s="298" t="s">
        <v>247</v>
      </c>
      <c r="B47" s="468" t="s">
        <v>177</v>
      </c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  <c r="T47" s="455"/>
      <c r="U47" s="455"/>
      <c r="V47" s="310"/>
      <c r="W47" s="310"/>
      <c r="X47" s="310"/>
      <c r="Y47" s="310"/>
      <c r="Z47" s="310"/>
      <c r="AA47" s="310"/>
      <c r="AB47" s="310"/>
      <c r="AC47" s="310"/>
      <c r="AD47" s="310">
        <v>1</v>
      </c>
      <c r="AE47" s="310"/>
      <c r="AF47" s="310"/>
      <c r="AG47" s="310"/>
      <c r="AH47" s="310"/>
      <c r="AI47" s="310"/>
      <c r="AJ47" s="310"/>
      <c r="AK47" s="310"/>
      <c r="AL47" s="455">
        <v>1</v>
      </c>
      <c r="AM47" s="455"/>
      <c r="AN47" s="455">
        <v>54</v>
      </c>
      <c r="AO47" s="455"/>
      <c r="AP47" s="455">
        <v>34</v>
      </c>
      <c r="AQ47" s="455"/>
      <c r="AR47" s="455">
        <v>6</v>
      </c>
      <c r="AS47" s="455"/>
      <c r="AT47" s="455"/>
      <c r="AU47" s="455"/>
      <c r="AV47" s="455">
        <v>28</v>
      </c>
      <c r="AW47" s="455"/>
      <c r="AX47" s="455"/>
      <c r="AY47" s="455"/>
      <c r="AZ47" s="310">
        <v>54</v>
      </c>
      <c r="BA47" s="310">
        <v>34</v>
      </c>
      <c r="BB47" s="311">
        <v>2</v>
      </c>
      <c r="BC47" s="310"/>
      <c r="BD47" s="310"/>
      <c r="BE47" s="311"/>
      <c r="BF47" s="310"/>
      <c r="BG47" s="310"/>
      <c r="BH47" s="311"/>
      <c r="BI47" s="310"/>
      <c r="BJ47" s="310"/>
      <c r="BK47" s="311"/>
      <c r="BL47" s="310"/>
      <c r="BM47" s="310"/>
      <c r="BN47" s="311"/>
      <c r="BO47" s="310"/>
      <c r="BP47" s="310"/>
      <c r="BQ47" s="311"/>
      <c r="BR47" s="310"/>
      <c r="BS47" s="310"/>
      <c r="BT47" s="311"/>
      <c r="BU47" s="310"/>
      <c r="BV47" s="310"/>
      <c r="BW47" s="311"/>
      <c r="BX47" s="472">
        <f>BB47+BE47+BH47+BK47+BN47+BQ47+BT47+BW47</f>
        <v>2</v>
      </c>
      <c r="BY47" s="472"/>
      <c r="BZ47" s="446"/>
      <c r="CA47" s="446"/>
      <c r="CB47" s="446"/>
      <c r="CC47" s="446"/>
      <c r="CF47" s="176">
        <f t="shared" si="15"/>
        <v>54</v>
      </c>
      <c r="CG47" s="176" t="str">
        <f t="shared" si="16"/>
        <v>ОК</v>
      </c>
      <c r="CH47" s="176">
        <f t="shared" si="17"/>
        <v>34</v>
      </c>
      <c r="CI47" s="176">
        <f t="shared" si="18"/>
        <v>34</v>
      </c>
      <c r="CJ47" s="176" t="str">
        <f t="shared" si="19"/>
        <v>ОК</v>
      </c>
      <c r="CK47" s="180">
        <f t="shared" si="20"/>
        <v>1.588235294117647</v>
      </c>
      <c r="CL47" s="253">
        <f t="shared" si="21"/>
        <v>1.588235294117647</v>
      </c>
      <c r="CM47" s="181">
        <f>BB47</f>
        <v>2</v>
      </c>
      <c r="CN47" s="181">
        <f>AZ47/40</f>
        <v>1.35</v>
      </c>
      <c r="CO47" s="253" t="e">
        <f t="shared" si="24"/>
        <v>#DIV/0!</v>
      </c>
      <c r="CP47" s="181">
        <f t="shared" si="25"/>
        <v>0</v>
      </c>
      <c r="CQ47" s="181">
        <f t="shared" si="26"/>
        <v>0</v>
      </c>
      <c r="CR47" s="253" t="e">
        <f t="shared" si="27"/>
        <v>#DIV/0!</v>
      </c>
      <c r="CS47" s="181">
        <f t="shared" si="28"/>
        <v>0</v>
      </c>
      <c r="CT47" s="181">
        <f t="shared" si="29"/>
        <v>0</v>
      </c>
      <c r="CU47" s="253" t="e">
        <f t="shared" si="30"/>
        <v>#DIV/0!</v>
      </c>
      <c r="CV47" s="181">
        <f t="shared" si="31"/>
        <v>0</v>
      </c>
      <c r="CW47" s="181">
        <f t="shared" si="32"/>
        <v>0</v>
      </c>
      <c r="CX47" s="253" t="e">
        <f t="shared" si="33"/>
        <v>#DIV/0!</v>
      </c>
      <c r="CY47" s="181">
        <f t="shared" si="34"/>
        <v>0</v>
      </c>
      <c r="CZ47" s="181">
        <f t="shared" si="35"/>
        <v>0</v>
      </c>
      <c r="DA47" s="253" t="e">
        <f t="shared" si="36"/>
        <v>#DIV/0!</v>
      </c>
      <c r="DB47" s="181">
        <f t="shared" si="37"/>
        <v>0</v>
      </c>
      <c r="DC47" s="181">
        <f t="shared" si="38"/>
        <v>0</v>
      </c>
      <c r="DD47" s="253" t="e">
        <f t="shared" si="39"/>
        <v>#DIV/0!</v>
      </c>
      <c r="DE47" s="181">
        <f t="shared" si="40"/>
        <v>0</v>
      </c>
      <c r="DF47" s="181">
        <f t="shared" si="41"/>
        <v>0</v>
      </c>
      <c r="DG47" s="253" t="e">
        <f t="shared" si="42"/>
        <v>#DIV/0!</v>
      </c>
      <c r="DH47" s="181">
        <f t="shared" si="43"/>
        <v>0</v>
      </c>
      <c r="DI47" s="181">
        <f t="shared" si="44"/>
        <v>0</v>
      </c>
    </row>
    <row r="48" spans="1:113" s="176" customFormat="1" ht="62.25" customHeight="1" x14ac:dyDescent="0.85">
      <c r="A48" s="298" t="s">
        <v>248</v>
      </c>
      <c r="B48" s="468" t="s">
        <v>467</v>
      </c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  <c r="T48" s="455">
        <v>5</v>
      </c>
      <c r="U48" s="455"/>
      <c r="V48" s="310"/>
      <c r="W48" s="310"/>
      <c r="X48" s="310"/>
      <c r="Y48" s="310"/>
      <c r="Z48" s="310">
        <v>1</v>
      </c>
      <c r="AA48" s="310"/>
      <c r="AB48" s="310"/>
      <c r="AC48" s="310"/>
      <c r="AD48" s="310"/>
      <c r="AE48" s="310">
        <v>1</v>
      </c>
      <c r="AF48" s="310">
        <v>1</v>
      </c>
      <c r="AG48" s="310">
        <v>1</v>
      </c>
      <c r="AH48" s="310"/>
      <c r="AI48" s="310"/>
      <c r="AJ48" s="310">
        <v>1</v>
      </c>
      <c r="AK48" s="310">
        <v>1</v>
      </c>
      <c r="AL48" s="455" t="s">
        <v>443</v>
      </c>
      <c r="AM48" s="455"/>
      <c r="AN48" s="455">
        <v>432</v>
      </c>
      <c r="AO48" s="455"/>
      <c r="AP48" s="455">
        <v>284</v>
      </c>
      <c r="AQ48" s="455"/>
      <c r="AR48" s="455"/>
      <c r="AS48" s="455"/>
      <c r="AT48" s="455"/>
      <c r="AU48" s="455"/>
      <c r="AV48" s="455">
        <v>284</v>
      </c>
      <c r="AW48" s="455"/>
      <c r="AX48" s="455"/>
      <c r="AY48" s="455"/>
      <c r="AZ48" s="310">
        <v>54</v>
      </c>
      <c r="BA48" s="310">
        <v>36</v>
      </c>
      <c r="BB48" s="311"/>
      <c r="BC48" s="310">
        <v>66</v>
      </c>
      <c r="BD48" s="310">
        <v>40</v>
      </c>
      <c r="BE48" s="311">
        <v>3</v>
      </c>
      <c r="BF48" s="310">
        <v>54</v>
      </c>
      <c r="BG48" s="310">
        <v>36</v>
      </c>
      <c r="BH48" s="311">
        <v>2</v>
      </c>
      <c r="BI48" s="310">
        <v>62</v>
      </c>
      <c r="BJ48" s="310">
        <v>42</v>
      </c>
      <c r="BK48" s="311">
        <v>2</v>
      </c>
      <c r="BL48" s="310">
        <v>54</v>
      </c>
      <c r="BM48" s="310">
        <v>36</v>
      </c>
      <c r="BN48" s="311">
        <v>2</v>
      </c>
      <c r="BO48" s="310">
        <v>60</v>
      </c>
      <c r="BP48" s="310">
        <v>40</v>
      </c>
      <c r="BQ48" s="311"/>
      <c r="BR48" s="310">
        <v>42</v>
      </c>
      <c r="BS48" s="310">
        <v>28</v>
      </c>
      <c r="BT48" s="311">
        <v>4</v>
      </c>
      <c r="BU48" s="310">
        <v>40</v>
      </c>
      <c r="BV48" s="310">
        <v>26</v>
      </c>
      <c r="BW48" s="311">
        <v>2</v>
      </c>
      <c r="BX48" s="472">
        <f>BB48+BE48+BH48+BK48+BN48+BQ48+BT48+BW48</f>
        <v>15</v>
      </c>
      <c r="BY48" s="472"/>
      <c r="BZ48" s="446"/>
      <c r="CA48" s="446"/>
      <c r="CB48" s="446"/>
      <c r="CC48" s="446"/>
      <c r="CF48" s="176">
        <f t="shared" si="15"/>
        <v>432</v>
      </c>
      <c r="CG48" s="176" t="str">
        <f t="shared" si="16"/>
        <v>ОК</v>
      </c>
      <c r="CH48" s="176">
        <f t="shared" si="17"/>
        <v>284</v>
      </c>
      <c r="CI48" s="176">
        <f t="shared" si="18"/>
        <v>284</v>
      </c>
      <c r="CJ48" s="176" t="str">
        <f t="shared" si="19"/>
        <v>ОК</v>
      </c>
      <c r="CK48" s="180">
        <f t="shared" si="20"/>
        <v>1.5211267605633803</v>
      </c>
      <c r="CL48" s="253">
        <f>AZ48/BA48</f>
        <v>1.5</v>
      </c>
      <c r="CM48" s="181">
        <f>BB48</f>
        <v>0</v>
      </c>
      <c r="CN48" s="181">
        <f t="shared" si="23"/>
        <v>1.35</v>
      </c>
      <c r="CO48" s="253">
        <f t="shared" si="24"/>
        <v>1.65</v>
      </c>
      <c r="CP48" s="181">
        <f t="shared" si="25"/>
        <v>3</v>
      </c>
      <c r="CQ48" s="181">
        <f t="shared" si="26"/>
        <v>1.65</v>
      </c>
      <c r="CR48" s="253">
        <f t="shared" si="27"/>
        <v>1.5</v>
      </c>
      <c r="CS48" s="181">
        <f t="shared" si="28"/>
        <v>2</v>
      </c>
      <c r="CT48" s="181">
        <f t="shared" si="29"/>
        <v>1.35</v>
      </c>
      <c r="CU48" s="253">
        <f t="shared" si="30"/>
        <v>1.4761904761904763</v>
      </c>
      <c r="CV48" s="181">
        <f t="shared" si="31"/>
        <v>2</v>
      </c>
      <c r="CW48" s="181">
        <f t="shared" si="32"/>
        <v>1.55</v>
      </c>
      <c r="CX48" s="253">
        <f t="shared" si="33"/>
        <v>1.5</v>
      </c>
      <c r="CY48" s="181">
        <f t="shared" si="34"/>
        <v>2</v>
      </c>
      <c r="CZ48" s="181">
        <f t="shared" si="35"/>
        <v>1.35</v>
      </c>
      <c r="DA48" s="253">
        <f t="shared" si="36"/>
        <v>1.5</v>
      </c>
      <c r="DB48" s="181">
        <f t="shared" si="37"/>
        <v>0</v>
      </c>
      <c r="DC48" s="181">
        <f t="shared" si="38"/>
        <v>1.5</v>
      </c>
      <c r="DD48" s="253">
        <f t="shared" si="39"/>
        <v>1.5</v>
      </c>
      <c r="DE48" s="181">
        <f t="shared" si="40"/>
        <v>4</v>
      </c>
      <c r="DF48" s="181">
        <f t="shared" si="41"/>
        <v>1.05</v>
      </c>
      <c r="DG48" s="253">
        <f t="shared" si="42"/>
        <v>1.5384615384615385</v>
      </c>
      <c r="DH48" s="181">
        <f t="shared" si="43"/>
        <v>2</v>
      </c>
      <c r="DI48" s="181">
        <f t="shared" si="44"/>
        <v>1</v>
      </c>
    </row>
    <row r="49" spans="1:113" s="267" customFormat="1" ht="130.5" customHeight="1" x14ac:dyDescent="0.85">
      <c r="A49" s="299" t="s">
        <v>127</v>
      </c>
      <c r="B49" s="474" t="s">
        <v>357</v>
      </c>
      <c r="C49" s="475"/>
      <c r="D49" s="475"/>
      <c r="E49" s="475"/>
      <c r="F49" s="475"/>
      <c r="G49" s="475"/>
      <c r="H49" s="475"/>
      <c r="I49" s="475"/>
      <c r="J49" s="475"/>
      <c r="K49" s="475"/>
      <c r="L49" s="475"/>
      <c r="M49" s="475"/>
      <c r="N49" s="475"/>
      <c r="O49" s="475"/>
      <c r="P49" s="475"/>
      <c r="Q49" s="475"/>
      <c r="R49" s="475"/>
      <c r="S49" s="476"/>
      <c r="T49" s="470"/>
      <c r="U49" s="471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  <c r="AJ49" s="300"/>
      <c r="AK49" s="300"/>
      <c r="AL49" s="470"/>
      <c r="AM49" s="471"/>
      <c r="AN49" s="470"/>
      <c r="AO49" s="471"/>
      <c r="AP49" s="470"/>
      <c r="AQ49" s="471"/>
      <c r="AR49" s="470"/>
      <c r="AS49" s="471"/>
      <c r="AT49" s="470"/>
      <c r="AU49" s="471"/>
      <c r="AV49" s="470"/>
      <c r="AW49" s="471"/>
      <c r="AX49" s="470"/>
      <c r="AY49" s="471"/>
      <c r="AZ49" s="300"/>
      <c r="BA49" s="300"/>
      <c r="BB49" s="301"/>
      <c r="BC49" s="300"/>
      <c r="BD49" s="300"/>
      <c r="BE49" s="301"/>
      <c r="BF49" s="300"/>
      <c r="BG49" s="300"/>
      <c r="BH49" s="301"/>
      <c r="BI49" s="300"/>
      <c r="BJ49" s="300"/>
      <c r="BK49" s="301"/>
      <c r="BL49" s="300"/>
      <c r="BM49" s="300"/>
      <c r="BN49" s="301"/>
      <c r="BO49" s="300"/>
      <c r="BP49" s="300"/>
      <c r="BQ49" s="301"/>
      <c r="BR49" s="300"/>
      <c r="BS49" s="300"/>
      <c r="BT49" s="301"/>
      <c r="BU49" s="300"/>
      <c r="BV49" s="300"/>
      <c r="BW49" s="301"/>
      <c r="BX49" s="520"/>
      <c r="BY49" s="521"/>
      <c r="BZ49" s="512" t="s">
        <v>522</v>
      </c>
      <c r="CA49" s="513"/>
      <c r="CB49" s="513"/>
      <c r="CC49" s="514"/>
      <c r="CF49" s="270">
        <f t="shared" si="15"/>
        <v>0</v>
      </c>
      <c r="CG49" s="270" t="str">
        <f t="shared" si="16"/>
        <v>ОК</v>
      </c>
      <c r="CH49" s="270">
        <f t="shared" si="17"/>
        <v>0</v>
      </c>
      <c r="CI49" s="270">
        <f t="shared" si="18"/>
        <v>0</v>
      </c>
      <c r="CJ49" s="270" t="str">
        <f t="shared" si="19"/>
        <v>ОК</v>
      </c>
      <c r="CK49" s="271" t="e">
        <f t="shared" si="20"/>
        <v>#DIV/0!</v>
      </c>
      <c r="CL49" s="272" t="e">
        <f t="shared" si="21"/>
        <v>#DIV/0!</v>
      </c>
      <c r="CM49" s="273">
        <f t="shared" si="22"/>
        <v>0</v>
      </c>
      <c r="CN49" s="273">
        <f t="shared" si="23"/>
        <v>0</v>
      </c>
      <c r="CO49" s="272" t="e">
        <f t="shared" si="24"/>
        <v>#DIV/0!</v>
      </c>
      <c r="CP49" s="273">
        <f t="shared" si="25"/>
        <v>0</v>
      </c>
      <c r="CQ49" s="273">
        <f t="shared" si="26"/>
        <v>0</v>
      </c>
      <c r="CR49" s="272" t="e">
        <f t="shared" si="27"/>
        <v>#DIV/0!</v>
      </c>
      <c r="CS49" s="273">
        <f t="shared" si="28"/>
        <v>0</v>
      </c>
      <c r="CT49" s="273">
        <f t="shared" si="29"/>
        <v>0</v>
      </c>
      <c r="CU49" s="272" t="e">
        <f t="shared" si="30"/>
        <v>#DIV/0!</v>
      </c>
      <c r="CV49" s="273">
        <f t="shared" si="31"/>
        <v>0</v>
      </c>
      <c r="CW49" s="273">
        <f t="shared" si="32"/>
        <v>0</v>
      </c>
      <c r="CX49" s="272" t="e">
        <f t="shared" si="33"/>
        <v>#DIV/0!</v>
      </c>
      <c r="CY49" s="273">
        <f t="shared" si="34"/>
        <v>0</v>
      </c>
      <c r="CZ49" s="273">
        <f t="shared" si="35"/>
        <v>0</v>
      </c>
      <c r="DA49" s="272" t="e">
        <f t="shared" si="36"/>
        <v>#DIV/0!</v>
      </c>
      <c r="DB49" s="273">
        <f t="shared" si="37"/>
        <v>0</v>
      </c>
      <c r="DC49" s="273">
        <f t="shared" si="38"/>
        <v>0</v>
      </c>
      <c r="DD49" s="272" t="e">
        <f t="shared" si="39"/>
        <v>#DIV/0!</v>
      </c>
      <c r="DE49" s="273">
        <f t="shared" si="40"/>
        <v>0</v>
      </c>
      <c r="DF49" s="273">
        <f t="shared" si="41"/>
        <v>0</v>
      </c>
      <c r="DG49" s="272" t="e">
        <f t="shared" si="42"/>
        <v>#DIV/0!</v>
      </c>
      <c r="DH49" s="273">
        <f t="shared" si="43"/>
        <v>0</v>
      </c>
      <c r="DI49" s="273">
        <f t="shared" si="44"/>
        <v>0</v>
      </c>
    </row>
    <row r="50" spans="1:113" s="176" customFormat="1" ht="132.75" customHeight="1" x14ac:dyDescent="0.85">
      <c r="A50" s="298" t="s">
        <v>128</v>
      </c>
      <c r="B50" s="468" t="s">
        <v>468</v>
      </c>
      <c r="C50" s="468"/>
      <c r="D50" s="468"/>
      <c r="E50" s="468"/>
      <c r="F50" s="468"/>
      <c r="G50" s="468"/>
      <c r="H50" s="468"/>
      <c r="I50" s="468"/>
      <c r="J50" s="468"/>
      <c r="K50" s="468"/>
      <c r="L50" s="468"/>
      <c r="M50" s="468"/>
      <c r="N50" s="468"/>
      <c r="O50" s="468"/>
      <c r="P50" s="468"/>
      <c r="Q50" s="468"/>
      <c r="R50" s="468"/>
      <c r="S50" s="468"/>
      <c r="T50" s="455"/>
      <c r="U50" s="455"/>
      <c r="V50" s="310"/>
      <c r="W50" s="310"/>
      <c r="X50" s="310"/>
      <c r="Y50" s="310"/>
      <c r="Z50" s="310"/>
      <c r="AA50" s="310"/>
      <c r="AB50" s="310"/>
      <c r="AC50" s="310"/>
      <c r="AD50" s="310">
        <v>1</v>
      </c>
      <c r="AE50" s="310"/>
      <c r="AF50" s="310"/>
      <c r="AG50" s="310"/>
      <c r="AH50" s="310"/>
      <c r="AI50" s="310"/>
      <c r="AJ50" s="310"/>
      <c r="AK50" s="310"/>
      <c r="AL50" s="455" t="s">
        <v>212</v>
      </c>
      <c r="AM50" s="455"/>
      <c r="AN50" s="455">
        <v>148</v>
      </c>
      <c r="AO50" s="455"/>
      <c r="AP50" s="455">
        <v>98</v>
      </c>
      <c r="AQ50" s="455"/>
      <c r="AR50" s="455">
        <v>60</v>
      </c>
      <c r="AS50" s="455"/>
      <c r="AT50" s="455"/>
      <c r="AU50" s="455"/>
      <c r="AV50" s="455">
        <v>14</v>
      </c>
      <c r="AW50" s="455"/>
      <c r="AX50" s="455">
        <v>24</v>
      </c>
      <c r="AY50" s="455"/>
      <c r="AZ50" s="310">
        <v>148</v>
      </c>
      <c r="BA50" s="310">
        <v>98</v>
      </c>
      <c r="BB50" s="311">
        <v>4</v>
      </c>
      <c r="BC50" s="310"/>
      <c r="BD50" s="310"/>
      <c r="BE50" s="311"/>
      <c r="BF50" s="310"/>
      <c r="BG50" s="310"/>
      <c r="BH50" s="311"/>
      <c r="BI50" s="310"/>
      <c r="BJ50" s="310"/>
      <c r="BK50" s="311"/>
      <c r="BL50" s="310"/>
      <c r="BM50" s="310"/>
      <c r="BN50" s="311"/>
      <c r="BO50" s="310"/>
      <c r="BP50" s="310"/>
      <c r="BQ50" s="311"/>
      <c r="BR50" s="310"/>
      <c r="BS50" s="310"/>
      <c r="BT50" s="311"/>
      <c r="BU50" s="310"/>
      <c r="BV50" s="310"/>
      <c r="BW50" s="311"/>
      <c r="BX50" s="441">
        <f t="shared" ref="BX50:BX51" si="45">BB50+BE50+BH50+BK50+BN50+BQ50+BT50+BW50</f>
        <v>4</v>
      </c>
      <c r="BY50" s="442"/>
      <c r="BZ50" s="446"/>
      <c r="CA50" s="446"/>
      <c r="CB50" s="446"/>
      <c r="CC50" s="446"/>
      <c r="CF50" s="176">
        <f t="shared" si="15"/>
        <v>148</v>
      </c>
      <c r="CG50" s="176" t="str">
        <f t="shared" si="16"/>
        <v>ОК</v>
      </c>
      <c r="CH50" s="176">
        <f t="shared" si="17"/>
        <v>98</v>
      </c>
      <c r="CI50" s="176">
        <f t="shared" si="18"/>
        <v>98</v>
      </c>
      <c r="CJ50" s="176" t="str">
        <f t="shared" si="19"/>
        <v>ОК</v>
      </c>
      <c r="CK50" s="180">
        <f t="shared" si="20"/>
        <v>1.510204081632653</v>
      </c>
      <c r="CL50" s="253">
        <f t="shared" si="21"/>
        <v>1.510204081632653</v>
      </c>
      <c r="CM50" s="181">
        <f t="shared" si="22"/>
        <v>4</v>
      </c>
      <c r="CN50" s="181">
        <f t="shared" si="23"/>
        <v>3.7</v>
      </c>
      <c r="CO50" s="253" t="e">
        <f t="shared" si="24"/>
        <v>#DIV/0!</v>
      </c>
      <c r="CP50" s="181">
        <f t="shared" si="25"/>
        <v>0</v>
      </c>
      <c r="CQ50" s="181">
        <f t="shared" si="26"/>
        <v>0</v>
      </c>
      <c r="CR50" s="253" t="e">
        <f t="shared" si="27"/>
        <v>#DIV/0!</v>
      </c>
      <c r="CS50" s="181">
        <f t="shared" si="28"/>
        <v>0</v>
      </c>
      <c r="CT50" s="181">
        <f t="shared" si="29"/>
        <v>0</v>
      </c>
      <c r="CU50" s="253" t="e">
        <f t="shared" si="30"/>
        <v>#DIV/0!</v>
      </c>
      <c r="CV50" s="181">
        <f t="shared" si="31"/>
        <v>0</v>
      </c>
      <c r="CW50" s="181">
        <f t="shared" si="32"/>
        <v>0</v>
      </c>
      <c r="CX50" s="253" t="e">
        <f t="shared" si="33"/>
        <v>#DIV/0!</v>
      </c>
      <c r="CY50" s="181">
        <f t="shared" si="34"/>
        <v>0</v>
      </c>
      <c r="CZ50" s="181">
        <f t="shared" si="35"/>
        <v>0</v>
      </c>
      <c r="DA50" s="253" t="e">
        <f t="shared" si="36"/>
        <v>#DIV/0!</v>
      </c>
      <c r="DB50" s="181">
        <f t="shared" si="37"/>
        <v>0</v>
      </c>
      <c r="DC50" s="181">
        <f t="shared" si="38"/>
        <v>0</v>
      </c>
      <c r="DD50" s="253" t="e">
        <f t="shared" si="39"/>
        <v>#DIV/0!</v>
      </c>
      <c r="DE50" s="181">
        <f t="shared" si="40"/>
        <v>0</v>
      </c>
      <c r="DF50" s="181">
        <f t="shared" si="41"/>
        <v>0</v>
      </c>
      <c r="DG50" s="253" t="e">
        <f t="shared" si="42"/>
        <v>#DIV/0!</v>
      </c>
      <c r="DH50" s="181">
        <f t="shared" si="43"/>
        <v>0</v>
      </c>
      <c r="DI50" s="181">
        <f t="shared" si="44"/>
        <v>0</v>
      </c>
    </row>
    <row r="51" spans="1:113" s="176" customFormat="1" ht="57.95" customHeight="1" x14ac:dyDescent="0.85">
      <c r="A51" s="298" t="s">
        <v>133</v>
      </c>
      <c r="B51" s="468" t="s">
        <v>141</v>
      </c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  <c r="T51" s="455"/>
      <c r="U51" s="455"/>
      <c r="V51" s="310"/>
      <c r="W51" s="310"/>
      <c r="X51" s="310"/>
      <c r="Y51" s="310"/>
      <c r="Z51" s="310"/>
      <c r="AA51" s="310"/>
      <c r="AB51" s="310"/>
      <c r="AC51" s="310"/>
      <c r="AD51" s="310">
        <v>1</v>
      </c>
      <c r="AE51" s="310"/>
      <c r="AF51" s="310"/>
      <c r="AG51" s="310"/>
      <c r="AH51" s="310"/>
      <c r="AI51" s="310"/>
      <c r="AJ51" s="310"/>
      <c r="AK51" s="310"/>
      <c r="AL51" s="455">
        <v>1</v>
      </c>
      <c r="AM51" s="455"/>
      <c r="AN51" s="455">
        <v>98</v>
      </c>
      <c r="AO51" s="455"/>
      <c r="AP51" s="455">
        <v>68</v>
      </c>
      <c r="AQ51" s="455"/>
      <c r="AR51" s="455">
        <v>14</v>
      </c>
      <c r="AS51" s="455"/>
      <c r="AT51" s="455"/>
      <c r="AU51" s="455"/>
      <c r="AV51" s="455">
        <v>50</v>
      </c>
      <c r="AW51" s="455"/>
      <c r="AX51" s="455">
        <v>4</v>
      </c>
      <c r="AY51" s="455"/>
      <c r="AZ51" s="310">
        <v>98</v>
      </c>
      <c r="BA51" s="310">
        <v>68</v>
      </c>
      <c r="BB51" s="311">
        <v>2</v>
      </c>
      <c r="BC51" s="310"/>
      <c r="BD51" s="310"/>
      <c r="BE51" s="311"/>
      <c r="BF51" s="310"/>
      <c r="BG51" s="310"/>
      <c r="BH51" s="311"/>
      <c r="BI51" s="310"/>
      <c r="BJ51" s="310"/>
      <c r="BK51" s="311"/>
      <c r="BL51" s="310"/>
      <c r="BM51" s="310"/>
      <c r="BN51" s="311"/>
      <c r="BO51" s="310"/>
      <c r="BP51" s="310"/>
      <c r="BQ51" s="311"/>
      <c r="BR51" s="310"/>
      <c r="BS51" s="310"/>
      <c r="BT51" s="311"/>
      <c r="BU51" s="310"/>
      <c r="BV51" s="310"/>
      <c r="BW51" s="311"/>
      <c r="BX51" s="441">
        <f t="shared" si="45"/>
        <v>2</v>
      </c>
      <c r="BY51" s="442"/>
      <c r="BZ51" s="446"/>
      <c r="CA51" s="446"/>
      <c r="CB51" s="446"/>
      <c r="CC51" s="446"/>
      <c r="CF51" s="176">
        <f t="shared" si="15"/>
        <v>98</v>
      </c>
      <c r="CG51" s="176" t="str">
        <f t="shared" si="16"/>
        <v>ОК</v>
      </c>
      <c r="CH51" s="176">
        <f t="shared" si="17"/>
        <v>68</v>
      </c>
      <c r="CI51" s="176">
        <f t="shared" si="18"/>
        <v>68</v>
      </c>
      <c r="CJ51" s="176" t="str">
        <f t="shared" si="19"/>
        <v>ОК</v>
      </c>
      <c r="CK51" s="180">
        <f t="shared" si="20"/>
        <v>1.4411764705882353</v>
      </c>
      <c r="CL51" s="253">
        <f t="shared" si="21"/>
        <v>1.4411764705882353</v>
      </c>
      <c r="CM51" s="181">
        <f t="shared" si="22"/>
        <v>2</v>
      </c>
      <c r="CN51" s="181">
        <f t="shared" si="23"/>
        <v>2.4500000000000002</v>
      </c>
      <c r="CO51" s="253" t="e">
        <f t="shared" si="24"/>
        <v>#DIV/0!</v>
      </c>
      <c r="CP51" s="181">
        <f t="shared" si="25"/>
        <v>0</v>
      </c>
      <c r="CQ51" s="181">
        <f t="shared" si="26"/>
        <v>0</v>
      </c>
      <c r="CR51" s="253" t="e">
        <f t="shared" si="27"/>
        <v>#DIV/0!</v>
      </c>
      <c r="CS51" s="181">
        <f t="shared" si="28"/>
        <v>0</v>
      </c>
      <c r="CT51" s="181">
        <f t="shared" si="29"/>
        <v>0</v>
      </c>
      <c r="CU51" s="253" t="e">
        <f t="shared" si="30"/>
        <v>#DIV/0!</v>
      </c>
      <c r="CV51" s="181">
        <f t="shared" si="31"/>
        <v>0</v>
      </c>
      <c r="CW51" s="181">
        <f t="shared" si="32"/>
        <v>0</v>
      </c>
      <c r="CX51" s="253" t="e">
        <f t="shared" si="33"/>
        <v>#DIV/0!</v>
      </c>
      <c r="CY51" s="181">
        <f t="shared" si="34"/>
        <v>0</v>
      </c>
      <c r="CZ51" s="181">
        <f t="shared" si="35"/>
        <v>0</v>
      </c>
      <c r="DA51" s="253" t="e">
        <f t="shared" si="36"/>
        <v>#DIV/0!</v>
      </c>
      <c r="DB51" s="181">
        <f t="shared" si="37"/>
        <v>0</v>
      </c>
      <c r="DC51" s="181">
        <f t="shared" si="38"/>
        <v>0</v>
      </c>
      <c r="DD51" s="253" t="e">
        <f t="shared" si="39"/>
        <v>#DIV/0!</v>
      </c>
      <c r="DE51" s="181">
        <f t="shared" si="40"/>
        <v>0</v>
      </c>
      <c r="DF51" s="181">
        <f t="shared" si="41"/>
        <v>0</v>
      </c>
      <c r="DG51" s="253" t="e">
        <f t="shared" si="42"/>
        <v>#DIV/0!</v>
      </c>
      <c r="DH51" s="181">
        <f t="shared" si="43"/>
        <v>0</v>
      </c>
      <c r="DI51" s="181">
        <f t="shared" si="44"/>
        <v>0</v>
      </c>
    </row>
    <row r="52" spans="1:113" s="176" customFormat="1" ht="57.95" customHeight="1" x14ac:dyDescent="0.85">
      <c r="A52" s="447" t="s">
        <v>93</v>
      </c>
      <c r="B52" s="447" t="s">
        <v>108</v>
      </c>
      <c r="C52" s="447"/>
      <c r="D52" s="447"/>
      <c r="E52" s="447"/>
      <c r="F52" s="447"/>
      <c r="G52" s="447"/>
      <c r="H52" s="447"/>
      <c r="I52" s="447"/>
      <c r="J52" s="447"/>
      <c r="K52" s="447"/>
      <c r="L52" s="447"/>
      <c r="M52" s="447"/>
      <c r="N52" s="447"/>
      <c r="O52" s="447"/>
      <c r="P52" s="447"/>
      <c r="Q52" s="447"/>
      <c r="R52" s="447"/>
      <c r="S52" s="447"/>
      <c r="T52" s="449" t="s">
        <v>8</v>
      </c>
      <c r="U52" s="449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  <c r="AG52" s="316"/>
      <c r="AH52" s="316"/>
      <c r="AI52" s="316"/>
      <c r="AJ52" s="316"/>
      <c r="AK52" s="316"/>
      <c r="AL52" s="449" t="s">
        <v>9</v>
      </c>
      <c r="AM52" s="449"/>
      <c r="AN52" s="448" t="s">
        <v>10</v>
      </c>
      <c r="AO52" s="448"/>
      <c r="AP52" s="448"/>
      <c r="AQ52" s="448"/>
      <c r="AR52" s="448"/>
      <c r="AS52" s="448"/>
      <c r="AT52" s="448"/>
      <c r="AU52" s="448"/>
      <c r="AV52" s="448"/>
      <c r="AW52" s="448"/>
      <c r="AX52" s="448"/>
      <c r="AY52" s="448"/>
      <c r="AZ52" s="450" t="s">
        <v>353</v>
      </c>
      <c r="BA52" s="451"/>
      <c r="BB52" s="451"/>
      <c r="BC52" s="451"/>
      <c r="BD52" s="451"/>
      <c r="BE52" s="451"/>
      <c r="BF52" s="451"/>
      <c r="BG52" s="451"/>
      <c r="BH52" s="451"/>
      <c r="BI52" s="451"/>
      <c r="BJ52" s="451"/>
      <c r="BK52" s="451"/>
      <c r="BL52" s="451"/>
      <c r="BM52" s="451"/>
      <c r="BN52" s="451"/>
      <c r="BO52" s="451"/>
      <c r="BP52" s="451"/>
      <c r="BQ52" s="451"/>
      <c r="BR52" s="451"/>
      <c r="BS52" s="451"/>
      <c r="BT52" s="451"/>
      <c r="BU52" s="451"/>
      <c r="BV52" s="451"/>
      <c r="BW52" s="452"/>
      <c r="BX52" s="453" t="s">
        <v>21</v>
      </c>
      <c r="BY52" s="453"/>
      <c r="BZ52" s="454" t="s">
        <v>94</v>
      </c>
      <c r="CA52" s="454"/>
      <c r="CB52" s="454"/>
      <c r="CC52" s="454"/>
      <c r="CK52" s="180"/>
      <c r="CL52" s="253"/>
      <c r="CM52" s="181"/>
      <c r="CN52" s="181"/>
      <c r="CO52" s="253"/>
      <c r="CP52" s="181"/>
      <c r="CQ52" s="181"/>
      <c r="CR52" s="253"/>
      <c r="CS52" s="181"/>
      <c r="CT52" s="181"/>
      <c r="CU52" s="253"/>
      <c r="CV52" s="181"/>
      <c r="CW52" s="181"/>
      <c r="CX52" s="253"/>
      <c r="CY52" s="181"/>
      <c r="CZ52" s="181"/>
      <c r="DA52" s="253"/>
      <c r="DB52" s="181"/>
      <c r="DC52" s="181"/>
      <c r="DD52" s="253"/>
      <c r="DE52" s="181"/>
      <c r="DF52" s="181"/>
      <c r="DG52" s="253"/>
      <c r="DH52" s="181"/>
      <c r="DI52" s="181"/>
    </row>
    <row r="53" spans="1:113" s="176" customFormat="1" ht="57.95" customHeight="1" x14ac:dyDescent="0.85">
      <c r="A53" s="448"/>
      <c r="B53" s="447"/>
      <c r="C53" s="447"/>
      <c r="D53" s="447"/>
      <c r="E53" s="447"/>
      <c r="F53" s="447"/>
      <c r="G53" s="447"/>
      <c r="H53" s="447"/>
      <c r="I53" s="447"/>
      <c r="J53" s="447"/>
      <c r="K53" s="447"/>
      <c r="L53" s="447"/>
      <c r="M53" s="447"/>
      <c r="N53" s="447"/>
      <c r="O53" s="447"/>
      <c r="P53" s="447"/>
      <c r="Q53" s="447"/>
      <c r="R53" s="447"/>
      <c r="S53" s="447"/>
      <c r="T53" s="449"/>
      <c r="U53" s="449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449"/>
      <c r="AM53" s="449"/>
      <c r="AN53" s="449" t="s">
        <v>5</v>
      </c>
      <c r="AO53" s="449"/>
      <c r="AP53" s="449" t="s">
        <v>11</v>
      </c>
      <c r="AQ53" s="449"/>
      <c r="AR53" s="455" t="s">
        <v>12</v>
      </c>
      <c r="AS53" s="455"/>
      <c r="AT53" s="455"/>
      <c r="AU53" s="455"/>
      <c r="AV53" s="455"/>
      <c r="AW53" s="455"/>
      <c r="AX53" s="455"/>
      <c r="AY53" s="455"/>
      <c r="AZ53" s="455" t="s">
        <v>389</v>
      </c>
      <c r="BA53" s="455"/>
      <c r="BB53" s="455"/>
      <c r="BC53" s="455"/>
      <c r="BD53" s="455"/>
      <c r="BE53" s="455"/>
      <c r="BF53" s="455" t="s">
        <v>14</v>
      </c>
      <c r="BG53" s="455"/>
      <c r="BH53" s="455"/>
      <c r="BI53" s="455"/>
      <c r="BJ53" s="455"/>
      <c r="BK53" s="455"/>
      <c r="BL53" s="455" t="s">
        <v>15</v>
      </c>
      <c r="BM53" s="455"/>
      <c r="BN53" s="455"/>
      <c r="BO53" s="455"/>
      <c r="BP53" s="455"/>
      <c r="BQ53" s="455"/>
      <c r="BR53" s="455" t="s">
        <v>140</v>
      </c>
      <c r="BS53" s="455"/>
      <c r="BT53" s="455"/>
      <c r="BU53" s="455"/>
      <c r="BV53" s="455"/>
      <c r="BW53" s="455"/>
      <c r="BX53" s="453"/>
      <c r="BY53" s="453"/>
      <c r="BZ53" s="454"/>
      <c r="CA53" s="454"/>
      <c r="CB53" s="454"/>
      <c r="CC53" s="454"/>
      <c r="CK53" s="180"/>
      <c r="CL53" s="253"/>
      <c r="CM53" s="181"/>
      <c r="CN53" s="181"/>
      <c r="CO53" s="253"/>
      <c r="CP53" s="181"/>
      <c r="CQ53" s="181"/>
      <c r="CR53" s="253"/>
      <c r="CS53" s="181"/>
      <c r="CT53" s="181"/>
      <c r="CU53" s="253"/>
      <c r="CV53" s="181"/>
      <c r="CW53" s="181"/>
      <c r="CX53" s="253"/>
      <c r="CY53" s="181"/>
      <c r="CZ53" s="181"/>
      <c r="DA53" s="253"/>
      <c r="DB53" s="181"/>
      <c r="DC53" s="181"/>
      <c r="DD53" s="253"/>
      <c r="DE53" s="181"/>
      <c r="DF53" s="181"/>
      <c r="DG53" s="253"/>
      <c r="DH53" s="181"/>
      <c r="DI53" s="181"/>
    </row>
    <row r="54" spans="1:113" s="176" customFormat="1" ht="111" customHeight="1" x14ac:dyDescent="0.85">
      <c r="A54" s="448"/>
      <c r="B54" s="447"/>
      <c r="C54" s="447"/>
      <c r="D54" s="447"/>
      <c r="E54" s="447"/>
      <c r="F54" s="447"/>
      <c r="G54" s="447"/>
      <c r="H54" s="447"/>
      <c r="I54" s="447"/>
      <c r="J54" s="447"/>
      <c r="K54" s="447"/>
      <c r="L54" s="447"/>
      <c r="M54" s="447"/>
      <c r="N54" s="447"/>
      <c r="O54" s="447"/>
      <c r="P54" s="447"/>
      <c r="Q54" s="447"/>
      <c r="R54" s="447"/>
      <c r="S54" s="447"/>
      <c r="T54" s="449"/>
      <c r="U54" s="449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  <c r="AG54" s="316"/>
      <c r="AH54" s="316"/>
      <c r="AI54" s="316"/>
      <c r="AJ54" s="316"/>
      <c r="AK54" s="316"/>
      <c r="AL54" s="449"/>
      <c r="AM54" s="449"/>
      <c r="AN54" s="449"/>
      <c r="AO54" s="449"/>
      <c r="AP54" s="449"/>
      <c r="AQ54" s="449"/>
      <c r="AR54" s="449" t="s">
        <v>13</v>
      </c>
      <c r="AS54" s="449"/>
      <c r="AT54" s="449" t="s">
        <v>95</v>
      </c>
      <c r="AU54" s="449"/>
      <c r="AV54" s="449" t="s">
        <v>96</v>
      </c>
      <c r="AW54" s="449"/>
      <c r="AX54" s="449" t="s">
        <v>68</v>
      </c>
      <c r="AY54" s="449"/>
      <c r="AZ54" s="446" t="s">
        <v>282</v>
      </c>
      <c r="BA54" s="455"/>
      <c r="BB54" s="455"/>
      <c r="BC54" s="446" t="s">
        <v>250</v>
      </c>
      <c r="BD54" s="455"/>
      <c r="BE54" s="455"/>
      <c r="BF54" s="446" t="s">
        <v>155</v>
      </c>
      <c r="BG54" s="455"/>
      <c r="BH54" s="455"/>
      <c r="BI54" s="446" t="s">
        <v>251</v>
      </c>
      <c r="BJ54" s="455"/>
      <c r="BK54" s="455"/>
      <c r="BL54" s="446" t="s">
        <v>328</v>
      </c>
      <c r="BM54" s="455"/>
      <c r="BN54" s="455"/>
      <c r="BO54" s="446" t="s">
        <v>228</v>
      </c>
      <c r="BP54" s="455"/>
      <c r="BQ54" s="455"/>
      <c r="BR54" s="446" t="s">
        <v>262</v>
      </c>
      <c r="BS54" s="455"/>
      <c r="BT54" s="455"/>
      <c r="BU54" s="446" t="s">
        <v>281</v>
      </c>
      <c r="BV54" s="455"/>
      <c r="BW54" s="455"/>
      <c r="BX54" s="453"/>
      <c r="BY54" s="453"/>
      <c r="BZ54" s="454"/>
      <c r="CA54" s="454"/>
      <c r="CB54" s="454"/>
      <c r="CC54" s="454"/>
      <c r="CK54" s="180"/>
      <c r="CL54" s="253"/>
      <c r="CM54" s="181"/>
      <c r="CN54" s="181"/>
      <c r="CO54" s="253"/>
      <c r="CP54" s="181"/>
      <c r="CQ54" s="181"/>
      <c r="CR54" s="253"/>
      <c r="CS54" s="181"/>
      <c r="CT54" s="181"/>
      <c r="CU54" s="253"/>
      <c r="CV54" s="181"/>
      <c r="CW54" s="181"/>
      <c r="CX54" s="253"/>
      <c r="CY54" s="181"/>
      <c r="CZ54" s="181"/>
      <c r="DA54" s="253"/>
      <c r="DB54" s="181"/>
      <c r="DC54" s="181"/>
      <c r="DD54" s="253"/>
      <c r="DE54" s="181"/>
      <c r="DF54" s="181"/>
      <c r="DG54" s="253"/>
      <c r="DH54" s="181"/>
      <c r="DI54" s="181"/>
    </row>
    <row r="55" spans="1:113" s="176" customFormat="1" ht="290.10000000000002" customHeight="1" x14ac:dyDescent="0.85">
      <c r="A55" s="448"/>
      <c r="B55" s="447"/>
      <c r="C55" s="447"/>
      <c r="D55" s="447"/>
      <c r="E55" s="447"/>
      <c r="F55" s="447"/>
      <c r="G55" s="447"/>
      <c r="H55" s="447"/>
      <c r="I55" s="447"/>
      <c r="J55" s="447"/>
      <c r="K55" s="447"/>
      <c r="L55" s="447"/>
      <c r="M55" s="447"/>
      <c r="N55" s="447"/>
      <c r="O55" s="447"/>
      <c r="P55" s="447"/>
      <c r="Q55" s="447"/>
      <c r="R55" s="447"/>
      <c r="S55" s="447"/>
      <c r="T55" s="449"/>
      <c r="U55" s="449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449"/>
      <c r="AM55" s="449"/>
      <c r="AN55" s="449"/>
      <c r="AO55" s="449"/>
      <c r="AP55" s="449"/>
      <c r="AQ55" s="449"/>
      <c r="AR55" s="449"/>
      <c r="AS55" s="449"/>
      <c r="AT55" s="449"/>
      <c r="AU55" s="449"/>
      <c r="AV55" s="449"/>
      <c r="AW55" s="449"/>
      <c r="AX55" s="449"/>
      <c r="AY55" s="449"/>
      <c r="AZ55" s="316" t="s">
        <v>3</v>
      </c>
      <c r="BA55" s="316" t="s">
        <v>16</v>
      </c>
      <c r="BB55" s="296" t="s">
        <v>17</v>
      </c>
      <c r="BC55" s="316" t="s">
        <v>3</v>
      </c>
      <c r="BD55" s="316" t="s">
        <v>16</v>
      </c>
      <c r="BE55" s="296" t="s">
        <v>17</v>
      </c>
      <c r="BF55" s="316" t="s">
        <v>3</v>
      </c>
      <c r="BG55" s="316" t="s">
        <v>16</v>
      </c>
      <c r="BH55" s="296" t="s">
        <v>17</v>
      </c>
      <c r="BI55" s="316" t="s">
        <v>3</v>
      </c>
      <c r="BJ55" s="316" t="s">
        <v>16</v>
      </c>
      <c r="BK55" s="296" t="s">
        <v>17</v>
      </c>
      <c r="BL55" s="316" t="s">
        <v>3</v>
      </c>
      <c r="BM55" s="316" t="s">
        <v>16</v>
      </c>
      <c r="BN55" s="296" t="s">
        <v>17</v>
      </c>
      <c r="BO55" s="316" t="s">
        <v>3</v>
      </c>
      <c r="BP55" s="316" t="s">
        <v>16</v>
      </c>
      <c r="BQ55" s="316" t="s">
        <v>17</v>
      </c>
      <c r="BR55" s="316" t="s">
        <v>3</v>
      </c>
      <c r="BS55" s="316" t="s">
        <v>16</v>
      </c>
      <c r="BT55" s="296" t="s">
        <v>17</v>
      </c>
      <c r="BU55" s="316" t="s">
        <v>3</v>
      </c>
      <c r="BV55" s="316" t="s">
        <v>16</v>
      </c>
      <c r="BW55" s="296" t="s">
        <v>17</v>
      </c>
      <c r="BX55" s="453"/>
      <c r="BY55" s="453"/>
      <c r="BZ55" s="454"/>
      <c r="CA55" s="454"/>
      <c r="CB55" s="454"/>
      <c r="CC55" s="454"/>
      <c r="CK55" s="180"/>
      <c r="CL55" s="253"/>
      <c r="CM55" s="181"/>
      <c r="CN55" s="181"/>
      <c r="CO55" s="253"/>
      <c r="CP55" s="181"/>
      <c r="CQ55" s="181"/>
      <c r="CR55" s="253"/>
      <c r="CS55" s="181"/>
      <c r="CT55" s="181"/>
      <c r="CU55" s="253"/>
      <c r="CV55" s="181"/>
      <c r="CW55" s="181"/>
      <c r="CX55" s="253"/>
      <c r="CY55" s="181"/>
      <c r="CZ55" s="181"/>
      <c r="DA55" s="253"/>
      <c r="DB55" s="181"/>
      <c r="DC55" s="181"/>
      <c r="DD55" s="253"/>
      <c r="DE55" s="181"/>
      <c r="DF55" s="181"/>
      <c r="DG55" s="253"/>
      <c r="DH55" s="181"/>
      <c r="DI55" s="181"/>
    </row>
    <row r="56" spans="1:113" s="270" customFormat="1" ht="111.75" customHeight="1" x14ac:dyDescent="0.85">
      <c r="A56" s="299" t="s">
        <v>135</v>
      </c>
      <c r="B56" s="474" t="s">
        <v>420</v>
      </c>
      <c r="C56" s="475"/>
      <c r="D56" s="475"/>
      <c r="E56" s="475"/>
      <c r="F56" s="475"/>
      <c r="G56" s="475"/>
      <c r="H56" s="475"/>
      <c r="I56" s="475"/>
      <c r="J56" s="475"/>
      <c r="K56" s="475"/>
      <c r="L56" s="475"/>
      <c r="M56" s="475"/>
      <c r="N56" s="475"/>
      <c r="O56" s="475"/>
      <c r="P56" s="475"/>
      <c r="Q56" s="475"/>
      <c r="R56" s="475"/>
      <c r="S56" s="476"/>
      <c r="T56" s="515"/>
      <c r="U56" s="516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515"/>
      <c r="AM56" s="516"/>
      <c r="AN56" s="470"/>
      <c r="AO56" s="471"/>
      <c r="AP56" s="470"/>
      <c r="AQ56" s="471"/>
      <c r="AR56" s="470"/>
      <c r="AS56" s="471"/>
      <c r="AT56" s="470"/>
      <c r="AU56" s="471"/>
      <c r="AV56" s="470"/>
      <c r="AW56" s="471"/>
      <c r="AX56" s="470"/>
      <c r="AY56" s="471"/>
      <c r="AZ56" s="300"/>
      <c r="BA56" s="300"/>
      <c r="BB56" s="301"/>
      <c r="BC56" s="300"/>
      <c r="BD56" s="300"/>
      <c r="BE56" s="301"/>
      <c r="BF56" s="300"/>
      <c r="BG56" s="300"/>
      <c r="BH56" s="301"/>
      <c r="BI56" s="300"/>
      <c r="BJ56" s="300"/>
      <c r="BK56" s="301"/>
      <c r="BL56" s="300"/>
      <c r="BM56" s="300"/>
      <c r="BN56" s="301"/>
      <c r="BO56" s="300"/>
      <c r="BP56" s="300"/>
      <c r="BQ56" s="301"/>
      <c r="BR56" s="300"/>
      <c r="BS56" s="300"/>
      <c r="BT56" s="301"/>
      <c r="BU56" s="300"/>
      <c r="BV56" s="300"/>
      <c r="BW56" s="301"/>
      <c r="BX56" s="520"/>
      <c r="BY56" s="521"/>
      <c r="BZ56" s="512"/>
      <c r="CA56" s="513"/>
      <c r="CB56" s="513"/>
      <c r="CC56" s="514"/>
      <c r="CF56" s="270">
        <f t="shared" si="15"/>
        <v>0</v>
      </c>
      <c r="CG56" s="270" t="str">
        <f t="shared" si="16"/>
        <v>ОК</v>
      </c>
      <c r="CH56" s="270">
        <f t="shared" si="17"/>
        <v>0</v>
      </c>
      <c r="CI56" s="270">
        <f t="shared" si="18"/>
        <v>0</v>
      </c>
      <c r="CJ56" s="270" t="str">
        <f t="shared" si="19"/>
        <v>ОК</v>
      </c>
      <c r="CK56" s="271" t="e">
        <f t="shared" si="20"/>
        <v>#DIV/0!</v>
      </c>
      <c r="CL56" s="272" t="e">
        <f t="shared" si="21"/>
        <v>#DIV/0!</v>
      </c>
      <c r="CM56" s="273">
        <f t="shared" si="22"/>
        <v>0</v>
      </c>
      <c r="CN56" s="273">
        <f t="shared" si="23"/>
        <v>0</v>
      </c>
      <c r="CO56" s="272" t="e">
        <f t="shared" si="24"/>
        <v>#DIV/0!</v>
      </c>
      <c r="CP56" s="273">
        <f t="shared" si="25"/>
        <v>0</v>
      </c>
      <c r="CQ56" s="273">
        <f t="shared" si="26"/>
        <v>0</v>
      </c>
      <c r="CR56" s="272" t="e">
        <f t="shared" si="27"/>
        <v>#DIV/0!</v>
      </c>
      <c r="CS56" s="273">
        <f t="shared" si="28"/>
        <v>0</v>
      </c>
      <c r="CT56" s="273">
        <f t="shared" si="29"/>
        <v>0</v>
      </c>
      <c r="CU56" s="272" t="e">
        <f t="shared" si="30"/>
        <v>#DIV/0!</v>
      </c>
      <c r="CV56" s="273">
        <f t="shared" si="31"/>
        <v>0</v>
      </c>
      <c r="CW56" s="273">
        <f t="shared" si="32"/>
        <v>0</v>
      </c>
      <c r="CX56" s="272" t="e">
        <f t="shared" si="33"/>
        <v>#DIV/0!</v>
      </c>
      <c r="CY56" s="273">
        <f t="shared" si="34"/>
        <v>0</v>
      </c>
      <c r="CZ56" s="273">
        <f t="shared" si="35"/>
        <v>0</v>
      </c>
      <c r="DA56" s="272" t="e">
        <f t="shared" si="36"/>
        <v>#DIV/0!</v>
      </c>
      <c r="DB56" s="273">
        <f t="shared" si="37"/>
        <v>0</v>
      </c>
      <c r="DC56" s="273">
        <f t="shared" si="38"/>
        <v>0</v>
      </c>
      <c r="DD56" s="272" t="e">
        <f t="shared" si="39"/>
        <v>#DIV/0!</v>
      </c>
      <c r="DE56" s="273">
        <f t="shared" si="40"/>
        <v>0</v>
      </c>
      <c r="DF56" s="273">
        <f t="shared" si="41"/>
        <v>0</v>
      </c>
      <c r="DG56" s="272" t="e">
        <f t="shared" si="42"/>
        <v>#DIV/0!</v>
      </c>
      <c r="DH56" s="273">
        <f t="shared" si="43"/>
        <v>0</v>
      </c>
      <c r="DI56" s="273">
        <f t="shared" si="44"/>
        <v>0</v>
      </c>
    </row>
    <row r="57" spans="1:113" s="176" customFormat="1" ht="135.75" customHeight="1" x14ac:dyDescent="0.85">
      <c r="A57" s="298" t="s">
        <v>136</v>
      </c>
      <c r="B57" s="468" t="s">
        <v>458</v>
      </c>
      <c r="C57" s="468"/>
      <c r="D57" s="468"/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  <c r="T57" s="455"/>
      <c r="U57" s="455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>
        <v>1</v>
      </c>
      <c r="AK57" s="310"/>
      <c r="AL57" s="455" t="s">
        <v>259</v>
      </c>
      <c r="AM57" s="455"/>
      <c r="AN57" s="455">
        <v>94</v>
      </c>
      <c r="AO57" s="455"/>
      <c r="AP57" s="455">
        <v>62</v>
      </c>
      <c r="AQ57" s="455"/>
      <c r="AR57" s="455">
        <v>26</v>
      </c>
      <c r="AS57" s="455"/>
      <c r="AT57" s="455">
        <v>28</v>
      </c>
      <c r="AU57" s="455"/>
      <c r="AV57" s="455"/>
      <c r="AW57" s="455"/>
      <c r="AX57" s="455">
        <v>8</v>
      </c>
      <c r="AY57" s="455"/>
      <c r="AZ57" s="310"/>
      <c r="BA57" s="310"/>
      <c r="BB57" s="311"/>
      <c r="BC57" s="310"/>
      <c r="BD57" s="310"/>
      <c r="BE57" s="311"/>
      <c r="BF57" s="310"/>
      <c r="BG57" s="310"/>
      <c r="BH57" s="311"/>
      <c r="BI57" s="310"/>
      <c r="BJ57" s="310"/>
      <c r="BK57" s="311"/>
      <c r="BL57" s="310"/>
      <c r="BM57" s="310"/>
      <c r="BN57" s="311"/>
      <c r="BO57" s="310"/>
      <c r="BP57" s="310"/>
      <c r="BQ57" s="311"/>
      <c r="BR57" s="310">
        <v>94</v>
      </c>
      <c r="BS57" s="310">
        <v>62</v>
      </c>
      <c r="BT57" s="311">
        <v>2</v>
      </c>
      <c r="BU57" s="310"/>
      <c r="BV57" s="310"/>
      <c r="BW57" s="311"/>
      <c r="BX57" s="472">
        <f t="shared" ref="BX57" si="46">BB57+BE57+BH57+BK57+BN57+BQ57+BT57+BW57</f>
        <v>2</v>
      </c>
      <c r="BY57" s="472"/>
      <c r="BZ57" s="497" t="s">
        <v>122</v>
      </c>
      <c r="CA57" s="498"/>
      <c r="CB57" s="498"/>
      <c r="CC57" s="499"/>
      <c r="CF57" s="176">
        <f t="shared" ref="CF57" si="47">AZ57+BC57+BF57+BI57+BL57+BO57+BR57+BU57</f>
        <v>94</v>
      </c>
      <c r="CG57" s="176" t="str">
        <f t="shared" ref="CG57" si="48">IF(AN57=CF57,"ОК","Ошибка")</f>
        <v>ОК</v>
      </c>
      <c r="CH57" s="176">
        <f t="shared" ref="CH57" si="49">BA57+BD57+BG57+BJ57+BM57+BP57+BS57+BV57</f>
        <v>62</v>
      </c>
      <c r="CI57" s="176">
        <f t="shared" ref="CI57" si="50">AR57+AT57+AV57+AX57</f>
        <v>62</v>
      </c>
      <c r="CJ57" s="176" t="str">
        <f t="shared" ref="CJ57" si="51">IF(CH57=CI57,"ОК","Ошибка")</f>
        <v>ОК</v>
      </c>
      <c r="CK57" s="180">
        <f t="shared" ref="CK57" si="52">AN57/AP57</f>
        <v>1.5161290322580645</v>
      </c>
      <c r="CL57" s="253" t="e">
        <f t="shared" ref="CL57" si="53">AZ57/BA57</f>
        <v>#DIV/0!</v>
      </c>
      <c r="CM57" s="181">
        <f t="shared" ref="CM57" si="54">BB57</f>
        <v>0</v>
      </c>
      <c r="CN57" s="181">
        <f t="shared" ref="CN57" si="55">AZ57/40</f>
        <v>0</v>
      </c>
      <c r="CO57" s="253" t="e">
        <f t="shared" ref="CO57" si="56">BC57/BD57</f>
        <v>#DIV/0!</v>
      </c>
      <c r="CP57" s="181">
        <f t="shared" ref="CP57" si="57">BE57</f>
        <v>0</v>
      </c>
      <c r="CQ57" s="181">
        <f t="shared" ref="CQ57" si="58">BC57/40</f>
        <v>0</v>
      </c>
      <c r="CR57" s="253" t="e">
        <f t="shared" ref="CR57" si="59">BF57/BG57</f>
        <v>#DIV/0!</v>
      </c>
      <c r="CS57" s="181">
        <f t="shared" ref="CS57" si="60">BH57</f>
        <v>0</v>
      </c>
      <c r="CT57" s="181">
        <f t="shared" ref="CT57" si="61">BF57/40</f>
        <v>0</v>
      </c>
      <c r="CU57" s="253" t="e">
        <f t="shared" ref="CU57" si="62">BI57/BJ57</f>
        <v>#DIV/0!</v>
      </c>
      <c r="CV57" s="181">
        <f t="shared" ref="CV57" si="63">BK57</f>
        <v>0</v>
      </c>
      <c r="CW57" s="181">
        <f t="shared" ref="CW57" si="64">BI57/40</f>
        <v>0</v>
      </c>
      <c r="CX57" s="253" t="e">
        <f t="shared" ref="CX57" si="65">BL57/BM57</f>
        <v>#DIV/0!</v>
      </c>
      <c r="CY57" s="181">
        <f t="shared" ref="CY57" si="66">BN57</f>
        <v>0</v>
      </c>
      <c r="CZ57" s="181">
        <f t="shared" ref="CZ57" si="67">BL57/40</f>
        <v>0</v>
      </c>
      <c r="DA57" s="253" t="e">
        <f t="shared" ref="DA57" si="68">BO57/BP57</f>
        <v>#DIV/0!</v>
      </c>
      <c r="DB57" s="181">
        <f t="shared" ref="DB57" si="69">BQ57</f>
        <v>0</v>
      </c>
      <c r="DC57" s="181">
        <f t="shared" ref="DC57" si="70">BO57/40</f>
        <v>0</v>
      </c>
      <c r="DD57" s="253">
        <f t="shared" ref="DD57" si="71">BR57/BS57</f>
        <v>1.5161290322580645</v>
      </c>
      <c r="DE57" s="181">
        <f t="shared" ref="DE57" si="72">BT57</f>
        <v>2</v>
      </c>
      <c r="DF57" s="181">
        <f t="shared" ref="DF57" si="73">BR57/40</f>
        <v>2.35</v>
      </c>
      <c r="DG57" s="253" t="e">
        <f t="shared" ref="DG57" si="74">BU57/BV57</f>
        <v>#DIV/0!</v>
      </c>
      <c r="DH57" s="181">
        <f t="shared" ref="DH57" si="75">BW57</f>
        <v>0</v>
      </c>
      <c r="DI57" s="181">
        <f t="shared" ref="DI57" si="76">BU57/40</f>
        <v>0</v>
      </c>
    </row>
    <row r="58" spans="1:113" s="176" customFormat="1" ht="57.95" customHeight="1" x14ac:dyDescent="0.85">
      <c r="A58" s="298" t="s">
        <v>137</v>
      </c>
      <c r="B58" s="468" t="s">
        <v>374</v>
      </c>
      <c r="C58" s="468"/>
      <c r="D58" s="468"/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55">
        <v>8</v>
      </c>
      <c r="U58" s="455"/>
      <c r="V58" s="310"/>
      <c r="W58" s="310"/>
      <c r="X58" s="310"/>
      <c r="Y58" s="310"/>
      <c r="Z58" s="310"/>
      <c r="AA58" s="310"/>
      <c r="AB58" s="310"/>
      <c r="AC58" s="310">
        <v>1</v>
      </c>
      <c r="AD58" s="310"/>
      <c r="AE58" s="310"/>
      <c r="AF58" s="310"/>
      <c r="AG58" s="310"/>
      <c r="AH58" s="310"/>
      <c r="AI58" s="310"/>
      <c r="AJ58" s="310">
        <v>1</v>
      </c>
      <c r="AK58" s="310"/>
      <c r="AL58" s="455" t="s">
        <v>259</v>
      </c>
      <c r="AM58" s="455"/>
      <c r="AN58" s="455">
        <v>198</v>
      </c>
      <c r="AO58" s="455"/>
      <c r="AP58" s="455">
        <v>130</v>
      </c>
      <c r="AQ58" s="455"/>
      <c r="AR58" s="455">
        <v>48</v>
      </c>
      <c r="AS58" s="455"/>
      <c r="AT58" s="455">
        <v>12</v>
      </c>
      <c r="AU58" s="455"/>
      <c r="AV58" s="455">
        <v>32</v>
      </c>
      <c r="AW58" s="455"/>
      <c r="AX58" s="455">
        <v>38</v>
      </c>
      <c r="AY58" s="455"/>
      <c r="AZ58" s="310"/>
      <c r="BA58" s="310"/>
      <c r="BB58" s="311"/>
      <c r="BC58" s="310"/>
      <c r="BD58" s="310"/>
      <c r="BE58" s="311"/>
      <c r="BF58" s="313"/>
      <c r="BG58" s="313"/>
      <c r="BH58" s="311"/>
      <c r="BI58" s="313"/>
      <c r="BJ58" s="313"/>
      <c r="BK58" s="311"/>
      <c r="BL58" s="313"/>
      <c r="BM58" s="313"/>
      <c r="BN58" s="311"/>
      <c r="BO58" s="310"/>
      <c r="BP58" s="310"/>
      <c r="BQ58" s="311"/>
      <c r="BR58" s="310">
        <v>68</v>
      </c>
      <c r="BS58" s="310">
        <v>44</v>
      </c>
      <c r="BT58" s="311">
        <v>2</v>
      </c>
      <c r="BU58" s="310">
        <v>130</v>
      </c>
      <c r="BV58" s="310">
        <v>86</v>
      </c>
      <c r="BW58" s="311">
        <v>3</v>
      </c>
      <c r="BX58" s="472">
        <f t="shared" ref="BX58:BX59" si="77">BB58+BE58+BH58+BK58+BN58+BQ58+BT58+BW58</f>
        <v>5</v>
      </c>
      <c r="BY58" s="472"/>
      <c r="BZ58" s="427" t="s">
        <v>318</v>
      </c>
      <c r="CA58" s="428"/>
      <c r="CB58" s="428"/>
      <c r="CC58" s="429"/>
      <c r="CF58" s="176">
        <f t="shared" si="15"/>
        <v>198</v>
      </c>
      <c r="CG58" s="176" t="str">
        <f t="shared" si="16"/>
        <v>ОК</v>
      </c>
      <c r="CH58" s="176">
        <f t="shared" si="17"/>
        <v>130</v>
      </c>
      <c r="CI58" s="176">
        <f t="shared" si="18"/>
        <v>130</v>
      </c>
      <c r="CJ58" s="176" t="str">
        <f t="shared" si="19"/>
        <v>ОК</v>
      </c>
      <c r="CK58" s="180">
        <f t="shared" si="20"/>
        <v>1.523076923076923</v>
      </c>
      <c r="CL58" s="253" t="e">
        <f t="shared" si="21"/>
        <v>#DIV/0!</v>
      </c>
      <c r="CM58" s="181">
        <f t="shared" si="22"/>
        <v>0</v>
      </c>
      <c r="CN58" s="181">
        <f t="shared" si="23"/>
        <v>0</v>
      </c>
      <c r="CO58" s="253" t="e">
        <f t="shared" si="24"/>
        <v>#DIV/0!</v>
      </c>
      <c r="CP58" s="181">
        <f t="shared" si="25"/>
        <v>0</v>
      </c>
      <c r="CQ58" s="181">
        <f t="shared" si="26"/>
        <v>0</v>
      </c>
      <c r="CR58" s="253" t="e">
        <f t="shared" si="27"/>
        <v>#DIV/0!</v>
      </c>
      <c r="CS58" s="181">
        <f t="shared" si="28"/>
        <v>0</v>
      </c>
      <c r="CT58" s="181">
        <f t="shared" si="29"/>
        <v>0</v>
      </c>
      <c r="CU58" s="253" t="e">
        <f t="shared" si="30"/>
        <v>#DIV/0!</v>
      </c>
      <c r="CV58" s="181">
        <f t="shared" si="31"/>
        <v>0</v>
      </c>
      <c r="CW58" s="181">
        <f t="shared" si="32"/>
        <v>0</v>
      </c>
      <c r="CX58" s="253" t="e">
        <f t="shared" si="33"/>
        <v>#DIV/0!</v>
      </c>
      <c r="CY58" s="181">
        <f t="shared" si="34"/>
        <v>0</v>
      </c>
      <c r="CZ58" s="181">
        <f t="shared" si="35"/>
        <v>0</v>
      </c>
      <c r="DA58" s="253" t="e">
        <f t="shared" si="36"/>
        <v>#DIV/0!</v>
      </c>
      <c r="DB58" s="181">
        <f t="shared" si="37"/>
        <v>0</v>
      </c>
      <c r="DC58" s="181">
        <f t="shared" si="38"/>
        <v>0</v>
      </c>
      <c r="DD58" s="253">
        <f t="shared" si="39"/>
        <v>1.5454545454545454</v>
      </c>
      <c r="DE58" s="181">
        <f t="shared" si="40"/>
        <v>2</v>
      </c>
      <c r="DF58" s="181">
        <f t="shared" si="41"/>
        <v>1.7</v>
      </c>
      <c r="DG58" s="253">
        <f t="shared" si="42"/>
        <v>1.5116279069767442</v>
      </c>
      <c r="DH58" s="181">
        <f t="shared" si="43"/>
        <v>3</v>
      </c>
      <c r="DI58" s="181">
        <f t="shared" si="44"/>
        <v>3.25</v>
      </c>
    </row>
    <row r="59" spans="1:113" s="176" customFormat="1" ht="124.5" customHeight="1" x14ac:dyDescent="0.85">
      <c r="A59" s="298"/>
      <c r="B59" s="468" t="s">
        <v>390</v>
      </c>
      <c r="C59" s="468"/>
      <c r="D59" s="468"/>
      <c r="E59" s="468"/>
      <c r="F59" s="468"/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  <c r="T59" s="455"/>
      <c r="U59" s="455"/>
      <c r="V59" s="310"/>
      <c r="W59" s="310"/>
      <c r="X59" s="310"/>
      <c r="Y59" s="310"/>
      <c r="Z59" s="310"/>
      <c r="AA59" s="310"/>
      <c r="AB59" s="310"/>
      <c r="AC59" s="310"/>
      <c r="AD59" s="310"/>
      <c r="AE59" s="310"/>
      <c r="AF59" s="310"/>
      <c r="AG59" s="310"/>
      <c r="AH59" s="310"/>
      <c r="AI59" s="310"/>
      <c r="AJ59" s="310"/>
      <c r="AK59" s="310"/>
      <c r="AL59" s="455"/>
      <c r="AM59" s="455"/>
      <c r="AN59" s="455">
        <v>50</v>
      </c>
      <c r="AO59" s="455"/>
      <c r="AP59" s="455"/>
      <c r="AQ59" s="455"/>
      <c r="AR59" s="455"/>
      <c r="AS59" s="455"/>
      <c r="AT59" s="455"/>
      <c r="AU59" s="455"/>
      <c r="AV59" s="455"/>
      <c r="AW59" s="455"/>
      <c r="AX59" s="455"/>
      <c r="AY59" s="455"/>
      <c r="AZ59" s="310"/>
      <c r="BA59" s="310"/>
      <c r="BB59" s="311"/>
      <c r="BC59" s="310"/>
      <c r="BD59" s="310"/>
      <c r="BE59" s="311"/>
      <c r="BF59" s="310"/>
      <c r="BG59" s="310"/>
      <c r="BH59" s="311"/>
      <c r="BI59" s="310"/>
      <c r="BJ59" s="310"/>
      <c r="BK59" s="311"/>
      <c r="BL59" s="310"/>
      <c r="BM59" s="310"/>
      <c r="BN59" s="311"/>
      <c r="BO59" s="310"/>
      <c r="BP59" s="310"/>
      <c r="BQ59" s="311"/>
      <c r="BR59" s="310"/>
      <c r="BS59" s="310"/>
      <c r="BT59" s="311"/>
      <c r="BU59" s="310">
        <v>50</v>
      </c>
      <c r="BV59" s="310"/>
      <c r="BW59" s="311">
        <v>2</v>
      </c>
      <c r="BX59" s="472">
        <f t="shared" si="77"/>
        <v>2</v>
      </c>
      <c r="BY59" s="472"/>
      <c r="BZ59" s="433"/>
      <c r="CA59" s="434"/>
      <c r="CB59" s="434"/>
      <c r="CC59" s="435"/>
      <c r="CF59" s="176">
        <f t="shared" si="15"/>
        <v>50</v>
      </c>
      <c r="CG59" s="176" t="str">
        <f t="shared" si="16"/>
        <v>ОК</v>
      </c>
      <c r="CH59" s="176">
        <f t="shared" si="17"/>
        <v>0</v>
      </c>
      <c r="CI59" s="176">
        <f t="shared" si="18"/>
        <v>0</v>
      </c>
      <c r="CJ59" s="176" t="str">
        <f t="shared" si="19"/>
        <v>ОК</v>
      </c>
      <c r="CK59" s="180" t="e">
        <f t="shared" si="20"/>
        <v>#DIV/0!</v>
      </c>
      <c r="CL59" s="253" t="e">
        <f t="shared" si="21"/>
        <v>#DIV/0!</v>
      </c>
      <c r="CM59" s="181">
        <f t="shared" si="22"/>
        <v>0</v>
      </c>
      <c r="CN59" s="181">
        <f t="shared" si="23"/>
        <v>0</v>
      </c>
      <c r="CO59" s="253" t="e">
        <f t="shared" si="24"/>
        <v>#DIV/0!</v>
      </c>
      <c r="CP59" s="181">
        <f t="shared" si="25"/>
        <v>0</v>
      </c>
      <c r="CQ59" s="181">
        <f t="shared" si="26"/>
        <v>0</v>
      </c>
      <c r="CR59" s="253" t="e">
        <f t="shared" si="27"/>
        <v>#DIV/0!</v>
      </c>
      <c r="CS59" s="181">
        <f t="shared" si="28"/>
        <v>0</v>
      </c>
      <c r="CT59" s="181">
        <f t="shared" si="29"/>
        <v>0</v>
      </c>
      <c r="CU59" s="253" t="e">
        <f t="shared" si="30"/>
        <v>#DIV/0!</v>
      </c>
      <c r="CV59" s="181">
        <f t="shared" si="31"/>
        <v>0</v>
      </c>
      <c r="CW59" s="181">
        <f t="shared" si="32"/>
        <v>0</v>
      </c>
      <c r="CX59" s="253" t="e">
        <f t="shared" si="33"/>
        <v>#DIV/0!</v>
      </c>
      <c r="CY59" s="181">
        <f t="shared" si="34"/>
        <v>0</v>
      </c>
      <c r="CZ59" s="181">
        <f t="shared" si="35"/>
        <v>0</v>
      </c>
      <c r="DA59" s="253" t="e">
        <f t="shared" si="36"/>
        <v>#DIV/0!</v>
      </c>
      <c r="DB59" s="181">
        <f t="shared" si="37"/>
        <v>0</v>
      </c>
      <c r="DC59" s="181">
        <f t="shared" si="38"/>
        <v>0</v>
      </c>
      <c r="DD59" s="253" t="e">
        <f t="shared" si="39"/>
        <v>#DIV/0!</v>
      </c>
      <c r="DE59" s="181">
        <f t="shared" si="40"/>
        <v>0</v>
      </c>
      <c r="DF59" s="181">
        <f t="shared" si="41"/>
        <v>0</v>
      </c>
      <c r="DG59" s="253" t="e">
        <f t="shared" si="42"/>
        <v>#DIV/0!</v>
      </c>
      <c r="DH59" s="181">
        <f t="shared" si="43"/>
        <v>2</v>
      </c>
      <c r="DI59" s="181">
        <f t="shared" si="44"/>
        <v>1.25</v>
      </c>
    </row>
    <row r="60" spans="1:113" s="267" customFormat="1" ht="132" customHeight="1" x14ac:dyDescent="0.85">
      <c r="A60" s="391" t="s">
        <v>138</v>
      </c>
      <c r="B60" s="473" t="s">
        <v>421</v>
      </c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3"/>
      <c r="R60" s="473"/>
      <c r="S60" s="473"/>
      <c r="T60" s="470"/>
      <c r="U60" s="471"/>
      <c r="V60" s="387"/>
      <c r="W60" s="387"/>
      <c r="X60" s="387"/>
      <c r="Y60" s="387"/>
      <c r="Z60" s="387"/>
      <c r="AA60" s="387"/>
      <c r="AB60" s="387"/>
      <c r="AC60" s="387"/>
      <c r="AD60" s="387"/>
      <c r="AE60" s="387"/>
      <c r="AF60" s="387"/>
      <c r="AG60" s="387"/>
      <c r="AH60" s="387"/>
      <c r="AI60" s="387"/>
      <c r="AJ60" s="387"/>
      <c r="AK60" s="387"/>
      <c r="AL60" s="456"/>
      <c r="AM60" s="456"/>
      <c r="AN60" s="456"/>
      <c r="AO60" s="456"/>
      <c r="AP60" s="456"/>
      <c r="AQ60" s="456"/>
      <c r="AR60" s="456"/>
      <c r="AS60" s="456"/>
      <c r="AT60" s="456"/>
      <c r="AU60" s="456"/>
      <c r="AV60" s="456"/>
      <c r="AW60" s="456"/>
      <c r="AX60" s="456"/>
      <c r="AY60" s="456"/>
      <c r="AZ60" s="387"/>
      <c r="BA60" s="387"/>
      <c r="BB60" s="389"/>
      <c r="BC60" s="387"/>
      <c r="BD60" s="387"/>
      <c r="BE60" s="389"/>
      <c r="BF60" s="387"/>
      <c r="BG60" s="387"/>
      <c r="BH60" s="389"/>
      <c r="BI60" s="387"/>
      <c r="BJ60" s="387"/>
      <c r="BK60" s="389"/>
      <c r="BL60" s="387"/>
      <c r="BM60" s="387"/>
      <c r="BN60" s="389"/>
      <c r="BO60" s="387"/>
      <c r="BP60" s="387"/>
      <c r="BQ60" s="389"/>
      <c r="BR60" s="387"/>
      <c r="BS60" s="387"/>
      <c r="BT60" s="389"/>
      <c r="BU60" s="387"/>
      <c r="BV60" s="387"/>
      <c r="BW60" s="389"/>
      <c r="BX60" s="500"/>
      <c r="BY60" s="500"/>
      <c r="BZ60" s="484" t="s">
        <v>527</v>
      </c>
      <c r="CA60" s="484"/>
      <c r="CB60" s="484"/>
      <c r="CC60" s="484"/>
      <c r="CF60" s="270">
        <f t="shared" ref="CF60:CF62" si="78">AZ60+BC60+BF60+BI60+BL60+BO60+BR60+BU60</f>
        <v>0</v>
      </c>
      <c r="CG60" s="270" t="str">
        <f t="shared" ref="CG60:CG62" si="79">IF(AN60=CF60,"ОК","Ошибка")</f>
        <v>ОК</v>
      </c>
      <c r="CH60" s="270">
        <f t="shared" ref="CH60:CH62" si="80">BA60+BD60+BG60+BJ60+BM60+BP60+BS60+BV60</f>
        <v>0</v>
      </c>
      <c r="CI60" s="270">
        <f t="shared" ref="CI60:CI62" si="81">AR60+AT60+AV60+AX60</f>
        <v>0</v>
      </c>
      <c r="CJ60" s="270" t="str">
        <f t="shared" ref="CJ60:CJ62" si="82">IF(CH60=CI60,"ОК","Ошибка")</f>
        <v>ОК</v>
      </c>
      <c r="CK60" s="271" t="e">
        <f t="shared" ref="CK60:CK62" si="83">AN60/AP60</f>
        <v>#DIV/0!</v>
      </c>
      <c r="CL60" s="272" t="e">
        <f t="shared" ref="CL60:CL62" si="84">AZ60/BA60</f>
        <v>#DIV/0!</v>
      </c>
      <c r="CM60" s="273">
        <f t="shared" ref="CM60:CM62" si="85">BB60</f>
        <v>0</v>
      </c>
      <c r="CN60" s="273">
        <f t="shared" ref="CN60:CN62" si="86">AZ60/40</f>
        <v>0</v>
      </c>
      <c r="CO60" s="272" t="e">
        <f t="shared" ref="CO60:CO62" si="87">BC60/BD60</f>
        <v>#DIV/0!</v>
      </c>
      <c r="CP60" s="273">
        <f t="shared" ref="CP60:CP62" si="88">BE60</f>
        <v>0</v>
      </c>
      <c r="CQ60" s="273">
        <f t="shared" ref="CQ60:CQ62" si="89">BC60/40</f>
        <v>0</v>
      </c>
      <c r="CR60" s="272" t="e">
        <f t="shared" ref="CR60:CR62" si="90">BF60/BG60</f>
        <v>#DIV/0!</v>
      </c>
      <c r="CS60" s="273">
        <f t="shared" ref="CS60:CS62" si="91">BH60</f>
        <v>0</v>
      </c>
      <c r="CT60" s="273">
        <f t="shared" ref="CT60:CT62" si="92">BF60/40</f>
        <v>0</v>
      </c>
      <c r="CU60" s="272" t="e">
        <f t="shared" ref="CU60:CU62" si="93">BI60/BJ60</f>
        <v>#DIV/0!</v>
      </c>
      <c r="CV60" s="273">
        <f t="shared" ref="CV60:CV62" si="94">BK60</f>
        <v>0</v>
      </c>
      <c r="CW60" s="273">
        <f t="shared" ref="CW60:CW62" si="95">BI60/40</f>
        <v>0</v>
      </c>
      <c r="CX60" s="272" t="e">
        <f t="shared" ref="CX60:CX62" si="96">BL60/BM60</f>
        <v>#DIV/0!</v>
      </c>
      <c r="CY60" s="273">
        <f t="shared" ref="CY60:CY62" si="97">BN60</f>
        <v>0</v>
      </c>
      <c r="CZ60" s="273">
        <f t="shared" ref="CZ60:CZ62" si="98">BL60/40</f>
        <v>0</v>
      </c>
      <c r="DA60" s="272" t="e">
        <f t="shared" ref="DA60:DA62" si="99">BO60/BP60</f>
        <v>#DIV/0!</v>
      </c>
      <c r="DB60" s="273">
        <f t="shared" ref="DB60:DB62" si="100">BQ60</f>
        <v>0</v>
      </c>
      <c r="DC60" s="273">
        <f t="shared" ref="DC60:DC62" si="101">BO60/40</f>
        <v>0</v>
      </c>
      <c r="DD60" s="272" t="e">
        <f t="shared" ref="DD60:DD62" si="102">BR60/BS60</f>
        <v>#DIV/0!</v>
      </c>
      <c r="DE60" s="273">
        <f t="shared" ref="DE60:DE62" si="103">BT60</f>
        <v>0</v>
      </c>
      <c r="DF60" s="273">
        <f t="shared" ref="DF60:DF62" si="104">BR60/40</f>
        <v>0</v>
      </c>
      <c r="DG60" s="272" t="e">
        <f t="shared" ref="DG60:DG62" si="105">BU60/BV60</f>
        <v>#DIV/0!</v>
      </c>
      <c r="DH60" s="273">
        <f t="shared" ref="DH60:DH62" si="106">BW60</f>
        <v>0</v>
      </c>
      <c r="DI60" s="273">
        <f t="shared" ref="DI60:DI62" si="107">BU60/40</f>
        <v>0</v>
      </c>
    </row>
    <row r="61" spans="1:113" s="176" customFormat="1" ht="57.95" customHeight="1" x14ac:dyDescent="0.85">
      <c r="A61" s="298" t="s">
        <v>256</v>
      </c>
      <c r="B61" s="468" t="s">
        <v>172</v>
      </c>
      <c r="C61" s="468"/>
      <c r="D61" s="468"/>
      <c r="E61" s="468"/>
      <c r="F61" s="468"/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  <c r="T61" s="455">
        <v>6</v>
      </c>
      <c r="U61" s="455"/>
      <c r="V61" s="310"/>
      <c r="W61" s="310"/>
      <c r="X61" s="310"/>
      <c r="Y61" s="310"/>
      <c r="Z61" s="310"/>
      <c r="AA61" s="310">
        <v>1</v>
      </c>
      <c r="AB61" s="310"/>
      <c r="AC61" s="310"/>
      <c r="AD61" s="310"/>
      <c r="AE61" s="310"/>
      <c r="AF61" s="310"/>
      <c r="AG61" s="310"/>
      <c r="AH61" s="310">
        <v>1</v>
      </c>
      <c r="AI61" s="310"/>
      <c r="AJ61" s="310"/>
      <c r="AK61" s="310"/>
      <c r="AL61" s="455">
        <v>5</v>
      </c>
      <c r="AM61" s="455"/>
      <c r="AN61" s="455">
        <v>266</v>
      </c>
      <c r="AO61" s="455"/>
      <c r="AP61" s="455">
        <v>160</v>
      </c>
      <c r="AQ61" s="455"/>
      <c r="AR61" s="455">
        <v>60</v>
      </c>
      <c r="AS61" s="455"/>
      <c r="AT61" s="455">
        <v>16</v>
      </c>
      <c r="AU61" s="455"/>
      <c r="AV61" s="455">
        <v>66</v>
      </c>
      <c r="AW61" s="455"/>
      <c r="AX61" s="455">
        <v>18</v>
      </c>
      <c r="AY61" s="455"/>
      <c r="AZ61" s="310"/>
      <c r="BA61" s="310"/>
      <c r="BB61" s="311"/>
      <c r="BC61" s="310"/>
      <c r="BD61" s="310"/>
      <c r="BE61" s="311"/>
      <c r="BF61" s="310"/>
      <c r="BG61" s="310"/>
      <c r="BH61" s="311"/>
      <c r="BI61" s="310"/>
      <c r="BJ61" s="310"/>
      <c r="BK61" s="311"/>
      <c r="BL61" s="310">
        <v>86</v>
      </c>
      <c r="BM61" s="310">
        <v>50</v>
      </c>
      <c r="BN61" s="311">
        <v>2</v>
      </c>
      <c r="BO61" s="310">
        <v>180</v>
      </c>
      <c r="BP61" s="310">
        <v>110</v>
      </c>
      <c r="BQ61" s="311">
        <v>5</v>
      </c>
      <c r="BR61" s="310"/>
      <c r="BS61" s="310"/>
      <c r="BT61" s="311"/>
      <c r="BU61" s="310"/>
      <c r="BV61" s="310"/>
      <c r="BW61" s="311"/>
      <c r="BX61" s="472">
        <f>BB61+BE61+BH61+BK61+BN61+BQ61+BT61+BW61</f>
        <v>7</v>
      </c>
      <c r="BY61" s="472"/>
      <c r="BZ61" s="427" t="s">
        <v>521</v>
      </c>
      <c r="CA61" s="428"/>
      <c r="CB61" s="428"/>
      <c r="CC61" s="429"/>
      <c r="CF61" s="176">
        <f t="shared" si="78"/>
        <v>266</v>
      </c>
      <c r="CG61" s="176" t="str">
        <f t="shared" si="79"/>
        <v>ОК</v>
      </c>
      <c r="CH61" s="176">
        <f t="shared" si="80"/>
        <v>160</v>
      </c>
      <c r="CI61" s="176">
        <f t="shared" si="81"/>
        <v>160</v>
      </c>
      <c r="CJ61" s="176" t="str">
        <f t="shared" si="82"/>
        <v>ОК</v>
      </c>
      <c r="CK61" s="180">
        <f t="shared" si="83"/>
        <v>1.6625000000000001</v>
      </c>
      <c r="CL61" s="253" t="e">
        <f t="shared" si="84"/>
        <v>#DIV/0!</v>
      </c>
      <c r="CM61" s="181">
        <f t="shared" si="85"/>
        <v>0</v>
      </c>
      <c r="CN61" s="181">
        <f t="shared" si="86"/>
        <v>0</v>
      </c>
      <c r="CO61" s="253" t="e">
        <f t="shared" si="87"/>
        <v>#DIV/0!</v>
      </c>
      <c r="CP61" s="181">
        <f t="shared" si="88"/>
        <v>0</v>
      </c>
      <c r="CQ61" s="181">
        <f t="shared" si="89"/>
        <v>0</v>
      </c>
      <c r="CR61" s="253" t="e">
        <f t="shared" si="90"/>
        <v>#DIV/0!</v>
      </c>
      <c r="CS61" s="181">
        <f t="shared" si="91"/>
        <v>0</v>
      </c>
      <c r="CT61" s="181">
        <f t="shared" si="92"/>
        <v>0</v>
      </c>
      <c r="CU61" s="253" t="e">
        <f t="shared" si="93"/>
        <v>#DIV/0!</v>
      </c>
      <c r="CV61" s="181">
        <f t="shared" si="94"/>
        <v>0</v>
      </c>
      <c r="CW61" s="181">
        <f t="shared" si="95"/>
        <v>0</v>
      </c>
      <c r="CX61" s="253">
        <f t="shared" si="96"/>
        <v>1.72</v>
      </c>
      <c r="CY61" s="181">
        <f t="shared" si="97"/>
        <v>2</v>
      </c>
      <c r="CZ61" s="181">
        <f t="shared" si="98"/>
        <v>2.15</v>
      </c>
      <c r="DA61" s="253">
        <f t="shared" si="99"/>
        <v>1.6363636363636365</v>
      </c>
      <c r="DB61" s="181">
        <f t="shared" si="100"/>
        <v>5</v>
      </c>
      <c r="DC61" s="181">
        <f t="shared" si="101"/>
        <v>4.5</v>
      </c>
      <c r="DD61" s="253" t="e">
        <f t="shared" si="102"/>
        <v>#DIV/0!</v>
      </c>
      <c r="DE61" s="181">
        <f t="shared" si="103"/>
        <v>0</v>
      </c>
      <c r="DF61" s="181">
        <f t="shared" si="104"/>
        <v>0</v>
      </c>
      <c r="DG61" s="253" t="e">
        <f t="shared" si="105"/>
        <v>#DIV/0!</v>
      </c>
      <c r="DH61" s="181">
        <f t="shared" si="106"/>
        <v>0</v>
      </c>
      <c r="DI61" s="181">
        <f t="shared" si="107"/>
        <v>0</v>
      </c>
    </row>
    <row r="62" spans="1:113" s="176" customFormat="1" ht="57.95" customHeight="1" x14ac:dyDescent="0.85">
      <c r="A62" s="298" t="s">
        <v>174</v>
      </c>
      <c r="B62" s="468" t="s">
        <v>173</v>
      </c>
      <c r="C62" s="468"/>
      <c r="D62" s="468"/>
      <c r="E62" s="468"/>
      <c r="F62" s="468"/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  <c r="T62" s="455">
        <v>6</v>
      </c>
      <c r="U62" s="455"/>
      <c r="V62" s="310"/>
      <c r="W62" s="310"/>
      <c r="X62" s="310"/>
      <c r="Y62" s="310"/>
      <c r="Z62" s="310"/>
      <c r="AA62" s="310">
        <v>1</v>
      </c>
      <c r="AB62" s="310"/>
      <c r="AC62" s="310"/>
      <c r="AD62" s="310"/>
      <c r="AE62" s="310"/>
      <c r="AF62" s="310"/>
      <c r="AG62" s="310"/>
      <c r="AH62" s="310">
        <v>1</v>
      </c>
      <c r="AI62" s="310"/>
      <c r="AJ62" s="310"/>
      <c r="AK62" s="310"/>
      <c r="AL62" s="455">
        <v>5</v>
      </c>
      <c r="AM62" s="455"/>
      <c r="AN62" s="455">
        <v>210</v>
      </c>
      <c r="AO62" s="455"/>
      <c r="AP62" s="455">
        <v>136</v>
      </c>
      <c r="AQ62" s="455"/>
      <c r="AR62" s="455">
        <v>64</v>
      </c>
      <c r="AS62" s="455"/>
      <c r="AT62" s="455">
        <v>12</v>
      </c>
      <c r="AU62" s="455"/>
      <c r="AV62" s="455">
        <v>34</v>
      </c>
      <c r="AW62" s="455"/>
      <c r="AX62" s="455">
        <v>26</v>
      </c>
      <c r="AY62" s="455"/>
      <c r="AZ62" s="310"/>
      <c r="BA62" s="310"/>
      <c r="BB62" s="311"/>
      <c r="BC62" s="310"/>
      <c r="BD62" s="310"/>
      <c r="BE62" s="311"/>
      <c r="BF62" s="310"/>
      <c r="BG62" s="310"/>
      <c r="BH62" s="311"/>
      <c r="BI62" s="310"/>
      <c r="BJ62" s="310"/>
      <c r="BK62" s="311"/>
      <c r="BL62" s="310">
        <v>90</v>
      </c>
      <c r="BM62" s="310">
        <v>60</v>
      </c>
      <c r="BN62" s="311">
        <v>2</v>
      </c>
      <c r="BO62" s="310">
        <v>120</v>
      </c>
      <c r="BP62" s="310">
        <v>76</v>
      </c>
      <c r="BQ62" s="311">
        <v>3</v>
      </c>
      <c r="BR62" s="310"/>
      <c r="BS62" s="310"/>
      <c r="BT62" s="311"/>
      <c r="BU62" s="310"/>
      <c r="BV62" s="310"/>
      <c r="BW62" s="311"/>
      <c r="BX62" s="472">
        <f>BB62+BE62+BH62+BK62+BN62+BQ62+BT62+BW62</f>
        <v>5</v>
      </c>
      <c r="BY62" s="472"/>
      <c r="BZ62" s="430"/>
      <c r="CA62" s="431"/>
      <c r="CB62" s="431"/>
      <c r="CC62" s="432"/>
      <c r="CF62" s="176">
        <f t="shared" si="78"/>
        <v>210</v>
      </c>
      <c r="CG62" s="176" t="str">
        <f t="shared" si="79"/>
        <v>ОК</v>
      </c>
      <c r="CH62" s="176">
        <f t="shared" si="80"/>
        <v>136</v>
      </c>
      <c r="CI62" s="176">
        <f t="shared" si="81"/>
        <v>136</v>
      </c>
      <c r="CJ62" s="176" t="str">
        <f t="shared" si="82"/>
        <v>ОК</v>
      </c>
      <c r="CK62" s="180">
        <f t="shared" si="83"/>
        <v>1.5441176470588236</v>
      </c>
      <c r="CL62" s="253" t="e">
        <f t="shared" si="84"/>
        <v>#DIV/0!</v>
      </c>
      <c r="CM62" s="181">
        <f t="shared" si="85"/>
        <v>0</v>
      </c>
      <c r="CN62" s="181">
        <f t="shared" si="86"/>
        <v>0</v>
      </c>
      <c r="CO62" s="253" t="e">
        <f t="shared" si="87"/>
        <v>#DIV/0!</v>
      </c>
      <c r="CP62" s="181">
        <f t="shared" si="88"/>
        <v>0</v>
      </c>
      <c r="CQ62" s="181">
        <f t="shared" si="89"/>
        <v>0</v>
      </c>
      <c r="CR62" s="253" t="e">
        <f t="shared" si="90"/>
        <v>#DIV/0!</v>
      </c>
      <c r="CS62" s="181">
        <f t="shared" si="91"/>
        <v>0</v>
      </c>
      <c r="CT62" s="181">
        <f t="shared" si="92"/>
        <v>0</v>
      </c>
      <c r="CU62" s="253" t="e">
        <f t="shared" si="93"/>
        <v>#DIV/0!</v>
      </c>
      <c r="CV62" s="181">
        <f t="shared" si="94"/>
        <v>0</v>
      </c>
      <c r="CW62" s="181">
        <f t="shared" si="95"/>
        <v>0</v>
      </c>
      <c r="CX62" s="253">
        <f t="shared" si="96"/>
        <v>1.5</v>
      </c>
      <c r="CY62" s="181">
        <f t="shared" si="97"/>
        <v>2</v>
      </c>
      <c r="CZ62" s="181">
        <f t="shared" si="98"/>
        <v>2.25</v>
      </c>
      <c r="DA62" s="253">
        <f t="shared" si="99"/>
        <v>1.5789473684210527</v>
      </c>
      <c r="DB62" s="181">
        <f t="shared" si="100"/>
        <v>3</v>
      </c>
      <c r="DC62" s="181">
        <f t="shared" si="101"/>
        <v>3</v>
      </c>
      <c r="DD62" s="253" t="e">
        <f t="shared" si="102"/>
        <v>#DIV/0!</v>
      </c>
      <c r="DE62" s="181">
        <f t="shared" si="103"/>
        <v>0</v>
      </c>
      <c r="DF62" s="181">
        <f t="shared" si="104"/>
        <v>0</v>
      </c>
      <c r="DG62" s="253" t="e">
        <f t="shared" si="105"/>
        <v>#DIV/0!</v>
      </c>
      <c r="DH62" s="181">
        <f t="shared" si="106"/>
        <v>0</v>
      </c>
      <c r="DI62" s="181">
        <f t="shared" si="107"/>
        <v>0</v>
      </c>
    </row>
    <row r="63" spans="1:113" s="176" customFormat="1" ht="57.95" customHeight="1" x14ac:dyDescent="0.85">
      <c r="A63" s="298" t="s">
        <v>366</v>
      </c>
      <c r="B63" s="468" t="s">
        <v>171</v>
      </c>
      <c r="C63" s="468"/>
      <c r="D63" s="468"/>
      <c r="E63" s="468"/>
      <c r="F63" s="468"/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  <c r="T63" s="455" t="s">
        <v>258</v>
      </c>
      <c r="U63" s="455"/>
      <c r="V63" s="310"/>
      <c r="W63" s="310"/>
      <c r="X63" s="310"/>
      <c r="Y63" s="310"/>
      <c r="Z63" s="310">
        <v>1</v>
      </c>
      <c r="AA63" s="310"/>
      <c r="AB63" s="310">
        <v>1</v>
      </c>
      <c r="AC63" s="310"/>
      <c r="AD63" s="310"/>
      <c r="AE63" s="310"/>
      <c r="AF63" s="310"/>
      <c r="AG63" s="310"/>
      <c r="AH63" s="310"/>
      <c r="AI63" s="310">
        <v>1</v>
      </c>
      <c r="AJ63" s="310"/>
      <c r="AK63" s="310">
        <v>1</v>
      </c>
      <c r="AL63" s="455" t="s">
        <v>324</v>
      </c>
      <c r="AM63" s="455"/>
      <c r="AN63" s="455">
        <v>384</v>
      </c>
      <c r="AO63" s="455"/>
      <c r="AP63" s="455">
        <v>252</v>
      </c>
      <c r="AQ63" s="455"/>
      <c r="AR63" s="455">
        <v>110</v>
      </c>
      <c r="AS63" s="455"/>
      <c r="AT63" s="455">
        <v>16</v>
      </c>
      <c r="AU63" s="455"/>
      <c r="AV63" s="455">
        <v>82</v>
      </c>
      <c r="AW63" s="455"/>
      <c r="AX63" s="455">
        <v>44</v>
      </c>
      <c r="AY63" s="455"/>
      <c r="AZ63" s="310"/>
      <c r="BA63" s="310"/>
      <c r="BB63" s="311"/>
      <c r="BC63" s="310"/>
      <c r="BD63" s="310"/>
      <c r="BE63" s="311"/>
      <c r="BF63" s="310"/>
      <c r="BG63" s="310"/>
      <c r="BH63" s="311"/>
      <c r="BI63" s="310"/>
      <c r="BJ63" s="310"/>
      <c r="BK63" s="311"/>
      <c r="BL63" s="310">
        <v>106</v>
      </c>
      <c r="BM63" s="310">
        <v>70</v>
      </c>
      <c r="BN63" s="311">
        <v>3</v>
      </c>
      <c r="BO63" s="310">
        <v>140</v>
      </c>
      <c r="BP63" s="310">
        <v>90</v>
      </c>
      <c r="BQ63" s="311">
        <v>4</v>
      </c>
      <c r="BR63" s="310">
        <v>88</v>
      </c>
      <c r="BS63" s="310">
        <v>58</v>
      </c>
      <c r="BT63" s="311">
        <v>2</v>
      </c>
      <c r="BU63" s="310">
        <v>50</v>
      </c>
      <c r="BV63" s="310">
        <v>34</v>
      </c>
      <c r="BW63" s="311">
        <v>2</v>
      </c>
      <c r="BX63" s="472">
        <f>BB63+BE63+BH63+BK63+BN63+BQ63+BT63+BW63</f>
        <v>11</v>
      </c>
      <c r="BY63" s="472"/>
      <c r="BZ63" s="430"/>
      <c r="CA63" s="431"/>
      <c r="CB63" s="431"/>
      <c r="CC63" s="432"/>
      <c r="CF63" s="176">
        <f t="shared" ref="CF63:CF72" si="108">AZ63+BC63+BF63+BI63+BL63+BO63+BR63+BU63</f>
        <v>384</v>
      </c>
      <c r="CG63" s="176" t="str">
        <f t="shared" ref="CG63:CG72" si="109">IF(AN63=CF63,"ОК","Ошибка")</f>
        <v>ОК</v>
      </c>
      <c r="CH63" s="176">
        <f t="shared" ref="CH63:CH72" si="110">BA63+BD63+BG63+BJ63+BM63+BP63+BS63+BV63</f>
        <v>252</v>
      </c>
      <c r="CI63" s="176">
        <f t="shared" ref="CI63:CI72" si="111">AR63+AT63+AV63+AX63</f>
        <v>252</v>
      </c>
      <c r="CJ63" s="176" t="str">
        <f t="shared" ref="CJ63:CJ72" si="112">IF(CH63=CI63,"ОК","Ошибка")</f>
        <v>ОК</v>
      </c>
      <c r="CK63" s="180">
        <f t="shared" ref="CK63:CK72" si="113">AN63/AP63</f>
        <v>1.5238095238095237</v>
      </c>
      <c r="CL63" s="253" t="e">
        <f t="shared" ref="CL63:CL72" si="114">AZ63/BA63</f>
        <v>#DIV/0!</v>
      </c>
      <c r="CM63" s="181">
        <f t="shared" ref="CM63:CM72" si="115">BB63</f>
        <v>0</v>
      </c>
      <c r="CN63" s="181">
        <f t="shared" ref="CN63:CN72" si="116">AZ63/40</f>
        <v>0</v>
      </c>
      <c r="CO63" s="253" t="e">
        <f t="shared" ref="CO63:CO72" si="117">BC63/BD63</f>
        <v>#DIV/0!</v>
      </c>
      <c r="CP63" s="181">
        <f t="shared" ref="CP63:CP72" si="118">BE63</f>
        <v>0</v>
      </c>
      <c r="CQ63" s="181">
        <f t="shared" ref="CQ63:CQ72" si="119">BC63/40</f>
        <v>0</v>
      </c>
      <c r="CR63" s="253" t="e">
        <f t="shared" ref="CR63:CR72" si="120">BF63/BG63</f>
        <v>#DIV/0!</v>
      </c>
      <c r="CS63" s="181">
        <f t="shared" ref="CS63:CS72" si="121">BH63</f>
        <v>0</v>
      </c>
      <c r="CT63" s="181">
        <f t="shared" ref="CT63:CT72" si="122">BF63/40</f>
        <v>0</v>
      </c>
      <c r="CU63" s="253" t="e">
        <f t="shared" ref="CU63:CU72" si="123">BI63/BJ63</f>
        <v>#DIV/0!</v>
      </c>
      <c r="CV63" s="181">
        <f t="shared" ref="CV63:CV72" si="124">BK63</f>
        <v>0</v>
      </c>
      <c r="CW63" s="181">
        <f t="shared" ref="CW63:CW72" si="125">BI63/40</f>
        <v>0</v>
      </c>
      <c r="CX63" s="253">
        <f t="shared" ref="CX63:CX72" si="126">BL63/BM63</f>
        <v>1.5142857142857142</v>
      </c>
      <c r="CY63" s="181">
        <f t="shared" ref="CY63:CY72" si="127">BN63</f>
        <v>3</v>
      </c>
      <c r="CZ63" s="181">
        <f t="shared" ref="CZ63:CZ72" si="128">BL63/40</f>
        <v>2.65</v>
      </c>
      <c r="DA63" s="253">
        <f t="shared" ref="DA63:DA72" si="129">BO63/BP63</f>
        <v>1.5555555555555556</v>
      </c>
      <c r="DB63" s="181">
        <f t="shared" ref="DB63:DB72" si="130">BQ63</f>
        <v>4</v>
      </c>
      <c r="DC63" s="181">
        <f t="shared" ref="DC63:DC72" si="131">BO63/40</f>
        <v>3.5</v>
      </c>
      <c r="DD63" s="253">
        <f t="shared" ref="DD63:DD72" si="132">BR63/BS63</f>
        <v>1.5172413793103448</v>
      </c>
      <c r="DE63" s="181">
        <f t="shared" ref="DE63:DE72" si="133">BT63</f>
        <v>2</v>
      </c>
      <c r="DF63" s="181">
        <f t="shared" ref="DF63:DF72" si="134">BR63/40</f>
        <v>2.2000000000000002</v>
      </c>
      <c r="DG63" s="253">
        <f t="shared" ref="DG63:DG72" si="135">BU63/BV63</f>
        <v>1.4705882352941178</v>
      </c>
      <c r="DH63" s="181">
        <f t="shared" ref="DH63:DH72" si="136">BW63</f>
        <v>2</v>
      </c>
      <c r="DI63" s="181">
        <f t="shared" ref="DI63:DI72" si="137">BU63/40</f>
        <v>1.25</v>
      </c>
    </row>
    <row r="64" spans="1:113" s="176" customFormat="1" ht="119.25" customHeight="1" x14ac:dyDescent="0.85">
      <c r="A64" s="298"/>
      <c r="B64" s="468" t="s">
        <v>325</v>
      </c>
      <c r="C64" s="468"/>
      <c r="D64" s="468"/>
      <c r="E64" s="468"/>
      <c r="F64" s="468"/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  <c r="T64" s="455"/>
      <c r="U64" s="455"/>
      <c r="V64" s="310"/>
      <c r="W64" s="310"/>
      <c r="X64" s="310"/>
      <c r="Y64" s="310"/>
      <c r="Z64" s="310"/>
      <c r="AA64" s="310"/>
      <c r="AB64" s="310"/>
      <c r="AC64" s="310"/>
      <c r="AD64" s="310"/>
      <c r="AE64" s="310"/>
      <c r="AF64" s="310"/>
      <c r="AG64" s="310"/>
      <c r="AH64" s="310"/>
      <c r="AI64" s="310"/>
      <c r="AJ64" s="310"/>
      <c r="AK64" s="310"/>
      <c r="AL64" s="455"/>
      <c r="AM64" s="455"/>
      <c r="AN64" s="455">
        <v>40</v>
      </c>
      <c r="AO64" s="455"/>
      <c r="AP64" s="455"/>
      <c r="AQ64" s="455"/>
      <c r="AR64" s="455"/>
      <c r="AS64" s="455"/>
      <c r="AT64" s="455"/>
      <c r="AU64" s="455"/>
      <c r="AV64" s="455"/>
      <c r="AW64" s="455"/>
      <c r="AX64" s="455"/>
      <c r="AY64" s="455"/>
      <c r="AZ64" s="310"/>
      <c r="BA64" s="310"/>
      <c r="BB64" s="311"/>
      <c r="BC64" s="310"/>
      <c r="BD64" s="310"/>
      <c r="BE64" s="311"/>
      <c r="BF64" s="310"/>
      <c r="BG64" s="310"/>
      <c r="BH64" s="311"/>
      <c r="BI64" s="310"/>
      <c r="BJ64" s="310"/>
      <c r="BK64" s="311"/>
      <c r="BL64" s="310"/>
      <c r="BM64" s="310"/>
      <c r="BN64" s="311"/>
      <c r="BO64" s="310">
        <v>40</v>
      </c>
      <c r="BP64" s="310"/>
      <c r="BQ64" s="311">
        <v>1</v>
      </c>
      <c r="BR64" s="310"/>
      <c r="BS64" s="310"/>
      <c r="BT64" s="311"/>
      <c r="BU64" s="310"/>
      <c r="BV64" s="310"/>
      <c r="BW64" s="311"/>
      <c r="BX64" s="472">
        <f>BB64+BE64+BH64+BK64+BN64+BQ64+BT64+BW64</f>
        <v>1</v>
      </c>
      <c r="BY64" s="472"/>
      <c r="BZ64" s="433"/>
      <c r="CA64" s="434"/>
      <c r="CB64" s="434"/>
      <c r="CC64" s="435"/>
      <c r="CF64" s="176">
        <f t="shared" si="108"/>
        <v>40</v>
      </c>
      <c r="CG64" s="176" t="str">
        <f t="shared" si="109"/>
        <v>ОК</v>
      </c>
      <c r="CH64" s="176">
        <f t="shared" si="110"/>
        <v>0</v>
      </c>
      <c r="CI64" s="176">
        <f t="shared" si="111"/>
        <v>0</v>
      </c>
      <c r="CJ64" s="176" t="str">
        <f t="shared" si="112"/>
        <v>ОК</v>
      </c>
      <c r="CK64" s="180" t="e">
        <f t="shared" si="113"/>
        <v>#DIV/0!</v>
      </c>
      <c r="CL64" s="253" t="e">
        <f t="shared" si="114"/>
        <v>#DIV/0!</v>
      </c>
      <c r="CM64" s="181">
        <f t="shared" si="115"/>
        <v>0</v>
      </c>
      <c r="CN64" s="181">
        <f t="shared" si="116"/>
        <v>0</v>
      </c>
      <c r="CO64" s="253" t="e">
        <f t="shared" si="117"/>
        <v>#DIV/0!</v>
      </c>
      <c r="CP64" s="181">
        <f t="shared" si="118"/>
        <v>0</v>
      </c>
      <c r="CQ64" s="181">
        <f t="shared" si="119"/>
        <v>0</v>
      </c>
      <c r="CR64" s="253" t="e">
        <f t="shared" si="120"/>
        <v>#DIV/0!</v>
      </c>
      <c r="CS64" s="181">
        <f t="shared" si="121"/>
        <v>0</v>
      </c>
      <c r="CT64" s="181">
        <f t="shared" si="122"/>
        <v>0</v>
      </c>
      <c r="CU64" s="253" t="e">
        <f t="shared" si="123"/>
        <v>#DIV/0!</v>
      </c>
      <c r="CV64" s="181">
        <f t="shared" si="124"/>
        <v>0</v>
      </c>
      <c r="CW64" s="181">
        <f t="shared" si="125"/>
        <v>0</v>
      </c>
      <c r="CX64" s="253" t="e">
        <f t="shared" si="126"/>
        <v>#DIV/0!</v>
      </c>
      <c r="CY64" s="181">
        <f t="shared" si="127"/>
        <v>0</v>
      </c>
      <c r="CZ64" s="181">
        <f t="shared" si="128"/>
        <v>0</v>
      </c>
      <c r="DA64" s="253" t="e">
        <f t="shared" si="129"/>
        <v>#DIV/0!</v>
      </c>
      <c r="DB64" s="181">
        <f t="shared" si="130"/>
        <v>1</v>
      </c>
      <c r="DC64" s="181">
        <f t="shared" si="131"/>
        <v>1</v>
      </c>
      <c r="DD64" s="253" t="e">
        <f t="shared" si="132"/>
        <v>#DIV/0!</v>
      </c>
      <c r="DE64" s="181">
        <f t="shared" si="133"/>
        <v>0</v>
      </c>
      <c r="DF64" s="181">
        <f t="shared" si="134"/>
        <v>0</v>
      </c>
      <c r="DG64" s="253" t="e">
        <f t="shared" si="135"/>
        <v>#DIV/0!</v>
      </c>
      <c r="DH64" s="181">
        <f t="shared" si="136"/>
        <v>0</v>
      </c>
      <c r="DI64" s="181">
        <f t="shared" si="137"/>
        <v>0</v>
      </c>
    </row>
    <row r="65" spans="1:113" s="176" customFormat="1" ht="57.95" customHeight="1" x14ac:dyDescent="0.85">
      <c r="A65" s="298" t="s">
        <v>391</v>
      </c>
      <c r="B65" s="468" t="s">
        <v>447</v>
      </c>
      <c r="C65" s="468"/>
      <c r="D65" s="468"/>
      <c r="E65" s="468"/>
      <c r="F65" s="468"/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  <c r="T65" s="455">
        <v>7.8</v>
      </c>
      <c r="U65" s="455"/>
      <c r="V65" s="310"/>
      <c r="W65" s="310"/>
      <c r="X65" s="310"/>
      <c r="Y65" s="310"/>
      <c r="Z65" s="310"/>
      <c r="AA65" s="310"/>
      <c r="AB65" s="310">
        <v>1</v>
      </c>
      <c r="AC65" s="310">
        <v>1</v>
      </c>
      <c r="AD65" s="310"/>
      <c r="AE65" s="310"/>
      <c r="AF65" s="310"/>
      <c r="AG65" s="310"/>
      <c r="AH65" s="310"/>
      <c r="AI65" s="310"/>
      <c r="AJ65" s="310"/>
      <c r="AK65" s="310"/>
      <c r="AL65" s="455"/>
      <c r="AM65" s="455"/>
      <c r="AN65" s="455">
        <v>98</v>
      </c>
      <c r="AO65" s="455"/>
      <c r="AP65" s="455">
        <v>64</v>
      </c>
      <c r="AQ65" s="455"/>
      <c r="AR65" s="455">
        <v>12</v>
      </c>
      <c r="AS65" s="455"/>
      <c r="AT65" s="455"/>
      <c r="AU65" s="455"/>
      <c r="AV65" s="455">
        <v>50</v>
      </c>
      <c r="AW65" s="455"/>
      <c r="AX65" s="455">
        <v>2</v>
      </c>
      <c r="AY65" s="455"/>
      <c r="AZ65" s="310"/>
      <c r="BA65" s="310"/>
      <c r="BB65" s="311"/>
      <c r="BC65" s="310"/>
      <c r="BD65" s="310"/>
      <c r="BE65" s="311"/>
      <c r="BF65" s="310"/>
      <c r="BG65" s="310"/>
      <c r="BH65" s="311"/>
      <c r="BI65" s="310"/>
      <c r="BJ65" s="310"/>
      <c r="BK65" s="311"/>
      <c r="BL65" s="310"/>
      <c r="BM65" s="310"/>
      <c r="BN65" s="311"/>
      <c r="BO65" s="310"/>
      <c r="BP65" s="310"/>
      <c r="BQ65" s="311"/>
      <c r="BR65" s="310">
        <v>40</v>
      </c>
      <c r="BS65" s="310">
        <v>26</v>
      </c>
      <c r="BT65" s="311">
        <v>2</v>
      </c>
      <c r="BU65" s="310">
        <v>58</v>
      </c>
      <c r="BV65" s="310">
        <v>38</v>
      </c>
      <c r="BW65" s="311">
        <v>2</v>
      </c>
      <c r="BX65" s="472">
        <f t="shared" ref="BX65" si="138">BB65+BE65+BH65+BK65+BN65+BQ65+BT65+BW65</f>
        <v>4</v>
      </c>
      <c r="BY65" s="472"/>
      <c r="BZ65" s="446"/>
      <c r="CA65" s="446"/>
      <c r="CB65" s="446"/>
      <c r="CC65" s="446"/>
      <c r="CF65" s="176">
        <f t="shared" si="108"/>
        <v>98</v>
      </c>
      <c r="CG65" s="176" t="str">
        <f t="shared" si="109"/>
        <v>ОК</v>
      </c>
      <c r="CH65" s="176">
        <f t="shared" si="110"/>
        <v>64</v>
      </c>
      <c r="CI65" s="176">
        <f t="shared" si="111"/>
        <v>64</v>
      </c>
      <c r="CJ65" s="176" t="str">
        <f t="shared" si="112"/>
        <v>ОК</v>
      </c>
      <c r="CK65" s="180">
        <f t="shared" si="113"/>
        <v>1.53125</v>
      </c>
      <c r="CL65" s="253" t="e">
        <f t="shared" si="114"/>
        <v>#DIV/0!</v>
      </c>
      <c r="CM65" s="181">
        <f t="shared" si="115"/>
        <v>0</v>
      </c>
      <c r="CN65" s="181">
        <f t="shared" si="116"/>
        <v>0</v>
      </c>
      <c r="CO65" s="253" t="e">
        <f t="shared" si="117"/>
        <v>#DIV/0!</v>
      </c>
      <c r="CP65" s="181">
        <f t="shared" si="118"/>
        <v>0</v>
      </c>
      <c r="CQ65" s="181">
        <f t="shared" si="119"/>
        <v>0</v>
      </c>
      <c r="CR65" s="253" t="e">
        <f t="shared" si="120"/>
        <v>#DIV/0!</v>
      </c>
      <c r="CS65" s="181">
        <f t="shared" si="121"/>
        <v>0</v>
      </c>
      <c r="CT65" s="181">
        <f t="shared" si="122"/>
        <v>0</v>
      </c>
      <c r="CU65" s="253" t="e">
        <f t="shared" si="123"/>
        <v>#DIV/0!</v>
      </c>
      <c r="CV65" s="181">
        <f t="shared" si="124"/>
        <v>0</v>
      </c>
      <c r="CW65" s="181">
        <f t="shared" si="125"/>
        <v>0</v>
      </c>
      <c r="CX65" s="253" t="e">
        <f t="shared" si="126"/>
        <v>#DIV/0!</v>
      </c>
      <c r="CY65" s="181">
        <f t="shared" si="127"/>
        <v>0</v>
      </c>
      <c r="CZ65" s="181">
        <f t="shared" si="128"/>
        <v>0</v>
      </c>
      <c r="DA65" s="253" t="e">
        <f t="shared" si="129"/>
        <v>#DIV/0!</v>
      </c>
      <c r="DB65" s="181">
        <f t="shared" si="130"/>
        <v>0</v>
      </c>
      <c r="DC65" s="181">
        <f t="shared" si="131"/>
        <v>0</v>
      </c>
      <c r="DD65" s="253">
        <f t="shared" si="132"/>
        <v>1.5384615384615385</v>
      </c>
      <c r="DE65" s="181">
        <f t="shared" si="133"/>
        <v>2</v>
      </c>
      <c r="DF65" s="181">
        <f t="shared" si="134"/>
        <v>1</v>
      </c>
      <c r="DG65" s="253">
        <f t="shared" si="135"/>
        <v>1.5263157894736843</v>
      </c>
      <c r="DH65" s="181">
        <f t="shared" si="136"/>
        <v>2</v>
      </c>
      <c r="DI65" s="181">
        <f t="shared" si="137"/>
        <v>1.45</v>
      </c>
    </row>
    <row r="66" spans="1:113" s="176" customFormat="1" ht="70.5" customHeight="1" x14ac:dyDescent="0.85">
      <c r="A66" s="298"/>
      <c r="B66" s="468" t="s">
        <v>469</v>
      </c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  <c r="T66" s="455"/>
      <c r="U66" s="455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0"/>
      <c r="AL66" s="455"/>
      <c r="AM66" s="455"/>
      <c r="AN66" s="455">
        <v>40</v>
      </c>
      <c r="AO66" s="455"/>
      <c r="AP66" s="455"/>
      <c r="AQ66" s="455"/>
      <c r="AR66" s="455"/>
      <c r="AS66" s="455"/>
      <c r="AT66" s="455"/>
      <c r="AU66" s="455"/>
      <c r="AV66" s="455"/>
      <c r="AW66" s="455"/>
      <c r="AX66" s="455"/>
      <c r="AY66" s="455"/>
      <c r="AZ66" s="310"/>
      <c r="BA66" s="310"/>
      <c r="BB66" s="311"/>
      <c r="BC66" s="310"/>
      <c r="BD66" s="310"/>
      <c r="BE66" s="311"/>
      <c r="BF66" s="310"/>
      <c r="BG66" s="310"/>
      <c r="BH66" s="311"/>
      <c r="BI66" s="310"/>
      <c r="BJ66" s="310"/>
      <c r="BK66" s="311"/>
      <c r="BL66" s="310"/>
      <c r="BM66" s="310"/>
      <c r="BN66" s="311"/>
      <c r="BO66" s="310"/>
      <c r="BP66" s="310"/>
      <c r="BQ66" s="311"/>
      <c r="BR66" s="310">
        <v>40</v>
      </c>
      <c r="BS66" s="310"/>
      <c r="BT66" s="311">
        <v>1</v>
      </c>
      <c r="BU66" s="310"/>
      <c r="BV66" s="310"/>
      <c r="BW66" s="311"/>
      <c r="BX66" s="472">
        <f>BB66+BE66+BH66+BK66+BN66+BQ66+BT66+BW66</f>
        <v>1</v>
      </c>
      <c r="BY66" s="472"/>
      <c r="BZ66" s="446"/>
      <c r="CA66" s="446"/>
      <c r="CB66" s="446"/>
      <c r="CC66" s="446"/>
      <c r="CF66" s="176">
        <f t="shared" ref="CF66" si="139">AZ66+BC66+BF66+BI66+BL66+BO66+BR66+BU66</f>
        <v>40</v>
      </c>
      <c r="CG66" s="176" t="str">
        <f t="shared" ref="CG66" si="140">IF(AN66=CF66,"ОК","Ошибка")</f>
        <v>ОК</v>
      </c>
      <c r="CH66" s="176">
        <f t="shared" ref="CH66" si="141">BA66+BD66+BG66+BJ66+BM66+BP66+BS66+BV66</f>
        <v>0</v>
      </c>
      <c r="CI66" s="176">
        <f t="shared" ref="CI66" si="142">AR66+AT66+AV66+AX66</f>
        <v>0</v>
      </c>
      <c r="CJ66" s="176" t="str">
        <f t="shared" ref="CJ66" si="143">IF(CH66=CI66,"ОК","Ошибка")</f>
        <v>ОК</v>
      </c>
      <c r="CK66" s="180" t="e">
        <f t="shared" ref="CK66" si="144">AN66/AP66</f>
        <v>#DIV/0!</v>
      </c>
      <c r="CL66" s="253" t="e">
        <f t="shared" ref="CL66" si="145">AZ66/BA66</f>
        <v>#DIV/0!</v>
      </c>
      <c r="CM66" s="181">
        <f t="shared" ref="CM66" si="146">BB66</f>
        <v>0</v>
      </c>
      <c r="CN66" s="181">
        <f t="shared" ref="CN66" si="147">AZ66/40</f>
        <v>0</v>
      </c>
      <c r="CO66" s="253" t="e">
        <f t="shared" ref="CO66" si="148">BC66/BD66</f>
        <v>#DIV/0!</v>
      </c>
      <c r="CP66" s="181">
        <f t="shared" ref="CP66" si="149">BE66</f>
        <v>0</v>
      </c>
      <c r="CQ66" s="181">
        <f t="shared" ref="CQ66" si="150">BC66/40</f>
        <v>0</v>
      </c>
      <c r="CR66" s="253" t="e">
        <f t="shared" ref="CR66" si="151">BF66/BG66</f>
        <v>#DIV/0!</v>
      </c>
      <c r="CS66" s="181">
        <f t="shared" ref="CS66" si="152">BH66</f>
        <v>0</v>
      </c>
      <c r="CT66" s="181">
        <f t="shared" ref="CT66" si="153">BF66/40</f>
        <v>0</v>
      </c>
      <c r="CU66" s="253" t="e">
        <f t="shared" ref="CU66" si="154">BI66/BJ66</f>
        <v>#DIV/0!</v>
      </c>
      <c r="CV66" s="181">
        <f t="shared" ref="CV66" si="155">BK66</f>
        <v>0</v>
      </c>
      <c r="CW66" s="181">
        <f t="shared" ref="CW66" si="156">BI66/40</f>
        <v>0</v>
      </c>
      <c r="CX66" s="253" t="e">
        <f t="shared" ref="CX66" si="157">BL66/BM66</f>
        <v>#DIV/0!</v>
      </c>
      <c r="CY66" s="181">
        <f t="shared" ref="CY66" si="158">BN66</f>
        <v>0</v>
      </c>
      <c r="CZ66" s="181">
        <f t="shared" ref="CZ66" si="159">BL66/40</f>
        <v>0</v>
      </c>
      <c r="DA66" s="253" t="e">
        <f t="shared" ref="DA66" si="160">BO66/BP66</f>
        <v>#DIV/0!</v>
      </c>
      <c r="DB66" s="181">
        <f t="shared" ref="DB66" si="161">BQ66</f>
        <v>0</v>
      </c>
      <c r="DC66" s="181">
        <f t="shared" ref="DC66" si="162">BO66/40</f>
        <v>0</v>
      </c>
      <c r="DD66" s="253" t="e">
        <f t="shared" ref="DD66" si="163">BR66/BS66</f>
        <v>#DIV/0!</v>
      </c>
      <c r="DE66" s="181">
        <f t="shared" ref="DE66" si="164">BT66</f>
        <v>1</v>
      </c>
      <c r="DF66" s="181">
        <f t="shared" ref="DF66" si="165">BR66/40</f>
        <v>1</v>
      </c>
      <c r="DG66" s="253" t="e">
        <f t="shared" ref="DG66" si="166">BU66/BV66</f>
        <v>#DIV/0!</v>
      </c>
      <c r="DH66" s="181">
        <f t="shared" ref="DH66" si="167">BW66</f>
        <v>0</v>
      </c>
      <c r="DI66" s="181">
        <f t="shared" ref="DI66" si="168">BU66/40</f>
        <v>0</v>
      </c>
    </row>
    <row r="67" spans="1:113" s="267" customFormat="1" ht="57.95" customHeight="1" x14ac:dyDescent="0.85">
      <c r="A67" s="299" t="s">
        <v>367</v>
      </c>
      <c r="B67" s="473" t="s">
        <v>383</v>
      </c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473"/>
      <c r="O67" s="473"/>
      <c r="P67" s="473"/>
      <c r="Q67" s="473"/>
      <c r="R67" s="473"/>
      <c r="S67" s="473"/>
      <c r="T67" s="456"/>
      <c r="U67" s="456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  <c r="AJ67" s="300"/>
      <c r="AK67" s="300"/>
      <c r="AL67" s="456"/>
      <c r="AM67" s="456"/>
      <c r="AN67" s="456"/>
      <c r="AO67" s="456"/>
      <c r="AP67" s="456"/>
      <c r="AQ67" s="456"/>
      <c r="AR67" s="456"/>
      <c r="AS67" s="456"/>
      <c r="AT67" s="456"/>
      <c r="AU67" s="456"/>
      <c r="AV67" s="456"/>
      <c r="AW67" s="456"/>
      <c r="AX67" s="456"/>
      <c r="AY67" s="456"/>
      <c r="AZ67" s="300"/>
      <c r="BA67" s="300"/>
      <c r="BB67" s="301"/>
      <c r="BC67" s="300"/>
      <c r="BD67" s="300"/>
      <c r="BE67" s="301"/>
      <c r="BF67" s="300"/>
      <c r="BG67" s="300"/>
      <c r="BH67" s="301"/>
      <c r="BI67" s="300"/>
      <c r="BJ67" s="300"/>
      <c r="BK67" s="301"/>
      <c r="BL67" s="300"/>
      <c r="BM67" s="300"/>
      <c r="BN67" s="301"/>
      <c r="BO67" s="300"/>
      <c r="BP67" s="300"/>
      <c r="BQ67" s="301"/>
      <c r="BR67" s="300"/>
      <c r="BS67" s="300"/>
      <c r="BT67" s="301"/>
      <c r="BU67" s="300"/>
      <c r="BV67" s="300"/>
      <c r="BW67" s="301"/>
      <c r="BX67" s="500"/>
      <c r="BY67" s="500"/>
      <c r="BZ67" s="484" t="s">
        <v>308</v>
      </c>
      <c r="CA67" s="484"/>
      <c r="CB67" s="484"/>
      <c r="CC67" s="484"/>
      <c r="CF67" s="270">
        <f t="shared" si="108"/>
        <v>0</v>
      </c>
      <c r="CG67" s="270" t="str">
        <f t="shared" si="109"/>
        <v>ОК</v>
      </c>
      <c r="CH67" s="270">
        <f t="shared" si="110"/>
        <v>0</v>
      </c>
      <c r="CI67" s="270">
        <f t="shared" si="111"/>
        <v>0</v>
      </c>
      <c r="CJ67" s="270" t="str">
        <f t="shared" si="112"/>
        <v>ОК</v>
      </c>
      <c r="CK67" s="271" t="e">
        <f t="shared" si="113"/>
        <v>#DIV/0!</v>
      </c>
      <c r="CL67" s="280" t="e">
        <f t="shared" si="114"/>
        <v>#DIV/0!</v>
      </c>
      <c r="CM67" s="273">
        <f t="shared" si="115"/>
        <v>0</v>
      </c>
      <c r="CN67" s="273">
        <f t="shared" si="116"/>
        <v>0</v>
      </c>
      <c r="CO67" s="280" t="e">
        <f t="shared" si="117"/>
        <v>#DIV/0!</v>
      </c>
      <c r="CP67" s="273">
        <f t="shared" si="118"/>
        <v>0</v>
      </c>
      <c r="CQ67" s="273">
        <f t="shared" si="119"/>
        <v>0</v>
      </c>
      <c r="CR67" s="280" t="e">
        <f t="shared" si="120"/>
        <v>#DIV/0!</v>
      </c>
      <c r="CS67" s="273">
        <f t="shared" si="121"/>
        <v>0</v>
      </c>
      <c r="CT67" s="273">
        <f t="shared" si="122"/>
        <v>0</v>
      </c>
      <c r="CU67" s="280" t="e">
        <f t="shared" si="123"/>
        <v>#DIV/0!</v>
      </c>
      <c r="CV67" s="273">
        <f t="shared" si="124"/>
        <v>0</v>
      </c>
      <c r="CW67" s="273">
        <f t="shared" si="125"/>
        <v>0</v>
      </c>
      <c r="CX67" s="280" t="e">
        <f t="shared" si="126"/>
        <v>#DIV/0!</v>
      </c>
      <c r="CY67" s="273">
        <f t="shared" si="127"/>
        <v>0</v>
      </c>
      <c r="CZ67" s="273">
        <f t="shared" si="128"/>
        <v>0</v>
      </c>
      <c r="DA67" s="280" t="e">
        <f t="shared" si="129"/>
        <v>#DIV/0!</v>
      </c>
      <c r="DB67" s="273">
        <f t="shared" si="130"/>
        <v>0</v>
      </c>
      <c r="DC67" s="273">
        <f t="shared" si="131"/>
        <v>0</v>
      </c>
      <c r="DD67" s="280" t="e">
        <f t="shared" si="132"/>
        <v>#DIV/0!</v>
      </c>
      <c r="DE67" s="273">
        <f t="shared" si="133"/>
        <v>0</v>
      </c>
      <c r="DF67" s="273">
        <f t="shared" si="134"/>
        <v>0</v>
      </c>
      <c r="DG67" s="280" t="e">
        <f t="shared" si="135"/>
        <v>#DIV/0!</v>
      </c>
      <c r="DH67" s="273">
        <f t="shared" si="136"/>
        <v>0</v>
      </c>
      <c r="DI67" s="273">
        <f t="shared" si="137"/>
        <v>0</v>
      </c>
    </row>
    <row r="68" spans="1:113" s="176" customFormat="1" ht="117.75" customHeight="1" x14ac:dyDescent="0.85">
      <c r="A68" s="298" t="s">
        <v>368</v>
      </c>
      <c r="B68" s="468" t="s">
        <v>175</v>
      </c>
      <c r="C68" s="468"/>
      <c r="D68" s="468"/>
      <c r="E68" s="468"/>
      <c r="F68" s="468"/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  <c r="T68" s="455"/>
      <c r="U68" s="455"/>
      <c r="V68" s="310"/>
      <c r="W68" s="310"/>
      <c r="X68" s="310"/>
      <c r="Y68" s="310"/>
      <c r="Z68" s="310"/>
      <c r="AA68" s="310"/>
      <c r="AB68" s="310"/>
      <c r="AC68" s="310"/>
      <c r="AD68" s="310"/>
      <c r="AE68" s="310"/>
      <c r="AF68" s="310"/>
      <c r="AG68" s="310"/>
      <c r="AH68" s="310"/>
      <c r="AI68" s="310"/>
      <c r="AJ68" s="310">
        <v>1</v>
      </c>
      <c r="AK68" s="310">
        <v>1</v>
      </c>
      <c r="AL68" s="455" t="s">
        <v>227</v>
      </c>
      <c r="AM68" s="455"/>
      <c r="AN68" s="455">
        <v>206</v>
      </c>
      <c r="AO68" s="455"/>
      <c r="AP68" s="455">
        <v>136</v>
      </c>
      <c r="AQ68" s="455"/>
      <c r="AR68" s="455">
        <v>72</v>
      </c>
      <c r="AS68" s="455"/>
      <c r="AT68" s="455"/>
      <c r="AU68" s="455"/>
      <c r="AV68" s="455">
        <v>38</v>
      </c>
      <c r="AW68" s="455"/>
      <c r="AX68" s="455">
        <v>26</v>
      </c>
      <c r="AY68" s="455"/>
      <c r="AZ68" s="310"/>
      <c r="BA68" s="310"/>
      <c r="BB68" s="311"/>
      <c r="BC68" s="310"/>
      <c r="BD68" s="310"/>
      <c r="BE68" s="311"/>
      <c r="BF68" s="310"/>
      <c r="BG68" s="310"/>
      <c r="BH68" s="311"/>
      <c r="BI68" s="310"/>
      <c r="BJ68" s="310"/>
      <c r="BK68" s="311"/>
      <c r="BL68" s="310"/>
      <c r="BM68" s="310"/>
      <c r="BN68" s="311"/>
      <c r="BO68" s="310"/>
      <c r="BP68" s="310"/>
      <c r="BQ68" s="311"/>
      <c r="BR68" s="310">
        <v>98</v>
      </c>
      <c r="BS68" s="310">
        <v>66</v>
      </c>
      <c r="BT68" s="311">
        <v>2</v>
      </c>
      <c r="BU68" s="310">
        <v>108</v>
      </c>
      <c r="BV68" s="310">
        <v>70</v>
      </c>
      <c r="BW68" s="311">
        <v>3</v>
      </c>
      <c r="BX68" s="472">
        <f>BB68+BE68+BH68+BK68+BN68+BQ68+BT68+BW68</f>
        <v>5</v>
      </c>
      <c r="BY68" s="472"/>
      <c r="BZ68" s="446" t="s">
        <v>528</v>
      </c>
      <c r="CA68" s="446"/>
      <c r="CB68" s="446"/>
      <c r="CC68" s="446"/>
      <c r="CF68" s="176">
        <f t="shared" si="108"/>
        <v>206</v>
      </c>
      <c r="CG68" s="176" t="str">
        <f t="shared" si="109"/>
        <v>ОК</v>
      </c>
      <c r="CH68" s="176">
        <f t="shared" si="110"/>
        <v>136</v>
      </c>
      <c r="CI68" s="176">
        <f t="shared" si="111"/>
        <v>136</v>
      </c>
      <c r="CJ68" s="176" t="str">
        <f t="shared" si="112"/>
        <v>ОК</v>
      </c>
      <c r="CK68" s="180">
        <f t="shared" si="113"/>
        <v>1.5147058823529411</v>
      </c>
      <c r="CL68" s="253" t="e">
        <f t="shared" si="114"/>
        <v>#DIV/0!</v>
      </c>
      <c r="CM68" s="181">
        <f t="shared" si="115"/>
        <v>0</v>
      </c>
      <c r="CN68" s="181">
        <f t="shared" si="116"/>
        <v>0</v>
      </c>
      <c r="CO68" s="253" t="e">
        <f t="shared" si="117"/>
        <v>#DIV/0!</v>
      </c>
      <c r="CP68" s="181">
        <f t="shared" si="118"/>
        <v>0</v>
      </c>
      <c r="CQ68" s="181">
        <f t="shared" si="119"/>
        <v>0</v>
      </c>
      <c r="CR68" s="253" t="e">
        <f t="shared" si="120"/>
        <v>#DIV/0!</v>
      </c>
      <c r="CS68" s="181">
        <f t="shared" si="121"/>
        <v>0</v>
      </c>
      <c r="CT68" s="181">
        <f t="shared" si="122"/>
        <v>0</v>
      </c>
      <c r="CU68" s="253" t="e">
        <f t="shared" si="123"/>
        <v>#DIV/0!</v>
      </c>
      <c r="CV68" s="181">
        <f t="shared" si="124"/>
        <v>0</v>
      </c>
      <c r="CW68" s="181">
        <f t="shared" si="125"/>
        <v>0</v>
      </c>
      <c r="CX68" s="253" t="e">
        <f t="shared" si="126"/>
        <v>#DIV/0!</v>
      </c>
      <c r="CY68" s="181">
        <f t="shared" si="127"/>
        <v>0</v>
      </c>
      <c r="CZ68" s="181">
        <f t="shared" si="128"/>
        <v>0</v>
      </c>
      <c r="DA68" s="253" t="e">
        <f t="shared" si="129"/>
        <v>#DIV/0!</v>
      </c>
      <c r="DB68" s="181">
        <f t="shared" si="130"/>
        <v>0</v>
      </c>
      <c r="DC68" s="181">
        <f t="shared" si="131"/>
        <v>0</v>
      </c>
      <c r="DD68" s="253">
        <f t="shared" si="132"/>
        <v>1.4848484848484849</v>
      </c>
      <c r="DE68" s="181">
        <f t="shared" si="133"/>
        <v>2</v>
      </c>
      <c r="DF68" s="181">
        <f t="shared" si="134"/>
        <v>2.4500000000000002</v>
      </c>
      <c r="DG68" s="253">
        <f t="shared" si="135"/>
        <v>1.5428571428571429</v>
      </c>
      <c r="DH68" s="181">
        <f t="shared" si="136"/>
        <v>3</v>
      </c>
      <c r="DI68" s="181">
        <f t="shared" si="137"/>
        <v>2.7</v>
      </c>
    </row>
    <row r="69" spans="1:113" s="176" customFormat="1" ht="57.95" customHeight="1" x14ac:dyDescent="0.85">
      <c r="A69" s="298" t="s">
        <v>369</v>
      </c>
      <c r="B69" s="468" t="s">
        <v>321</v>
      </c>
      <c r="C69" s="468"/>
      <c r="D69" s="468"/>
      <c r="E69" s="468"/>
      <c r="F69" s="468"/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  <c r="T69" s="455"/>
      <c r="U69" s="455"/>
      <c r="V69" s="310"/>
      <c r="W69" s="310"/>
      <c r="X69" s="310"/>
      <c r="Y69" s="310"/>
      <c r="Z69" s="310"/>
      <c r="AA69" s="310"/>
      <c r="AB69" s="310"/>
      <c r="AC69" s="310"/>
      <c r="AD69" s="310"/>
      <c r="AE69" s="310"/>
      <c r="AF69" s="310"/>
      <c r="AG69" s="310">
        <v>1</v>
      </c>
      <c r="AH69" s="310"/>
      <c r="AI69" s="310"/>
      <c r="AJ69" s="310"/>
      <c r="AK69" s="310"/>
      <c r="AL69" s="455">
        <v>4</v>
      </c>
      <c r="AM69" s="455"/>
      <c r="AN69" s="455">
        <v>98</v>
      </c>
      <c r="AO69" s="455"/>
      <c r="AP69" s="455">
        <v>68</v>
      </c>
      <c r="AQ69" s="455"/>
      <c r="AR69" s="455">
        <v>38</v>
      </c>
      <c r="AS69" s="455"/>
      <c r="AT69" s="455">
        <v>14</v>
      </c>
      <c r="AU69" s="455"/>
      <c r="AV69" s="455">
        <v>16</v>
      </c>
      <c r="AW69" s="455"/>
      <c r="AX69" s="455"/>
      <c r="AY69" s="455"/>
      <c r="AZ69" s="310"/>
      <c r="BA69" s="310"/>
      <c r="BB69" s="311"/>
      <c r="BC69" s="310"/>
      <c r="BD69" s="310"/>
      <c r="BE69" s="311"/>
      <c r="BF69" s="310"/>
      <c r="BG69" s="310"/>
      <c r="BH69" s="311"/>
      <c r="BI69" s="310">
        <v>98</v>
      </c>
      <c r="BJ69" s="310">
        <v>68</v>
      </c>
      <c r="BK69" s="311">
        <v>2</v>
      </c>
      <c r="BL69" s="310"/>
      <c r="BM69" s="310"/>
      <c r="BN69" s="311"/>
      <c r="BO69" s="310"/>
      <c r="BP69" s="310"/>
      <c r="BQ69" s="311"/>
      <c r="BR69" s="310"/>
      <c r="BS69" s="310"/>
      <c r="BT69" s="311"/>
      <c r="BU69" s="310"/>
      <c r="BV69" s="310"/>
      <c r="BW69" s="311"/>
      <c r="BX69" s="472">
        <f>BB69+BE69+BH69+BK69+BN69+BQ69+BT69+BW69</f>
        <v>2</v>
      </c>
      <c r="BY69" s="472"/>
      <c r="BZ69" s="446" t="s">
        <v>396</v>
      </c>
      <c r="CA69" s="446"/>
      <c r="CB69" s="446"/>
      <c r="CC69" s="446"/>
      <c r="CF69" s="176">
        <f t="shared" si="108"/>
        <v>98</v>
      </c>
      <c r="CG69" s="176" t="str">
        <f t="shared" si="109"/>
        <v>ОК</v>
      </c>
      <c r="CH69" s="176">
        <f t="shared" si="110"/>
        <v>68</v>
      </c>
      <c r="CI69" s="176">
        <f t="shared" si="111"/>
        <v>68</v>
      </c>
      <c r="CJ69" s="176" t="str">
        <f t="shared" si="112"/>
        <v>ОК</v>
      </c>
      <c r="CK69" s="180">
        <f t="shared" si="113"/>
        <v>1.4411764705882353</v>
      </c>
      <c r="CL69" s="253" t="e">
        <f t="shared" si="114"/>
        <v>#DIV/0!</v>
      </c>
      <c r="CM69" s="181">
        <f t="shared" si="115"/>
        <v>0</v>
      </c>
      <c r="CN69" s="181">
        <f t="shared" si="116"/>
        <v>0</v>
      </c>
      <c r="CO69" s="253" t="e">
        <f t="shared" si="117"/>
        <v>#DIV/0!</v>
      </c>
      <c r="CP69" s="181">
        <f t="shared" si="118"/>
        <v>0</v>
      </c>
      <c r="CQ69" s="181">
        <f t="shared" si="119"/>
        <v>0</v>
      </c>
      <c r="CR69" s="253" t="e">
        <f t="shared" si="120"/>
        <v>#DIV/0!</v>
      </c>
      <c r="CS69" s="181">
        <f t="shared" si="121"/>
        <v>0</v>
      </c>
      <c r="CT69" s="181">
        <f t="shared" si="122"/>
        <v>0</v>
      </c>
      <c r="CU69" s="253">
        <f t="shared" si="123"/>
        <v>1.4411764705882353</v>
      </c>
      <c r="CV69" s="181">
        <f t="shared" si="124"/>
        <v>2</v>
      </c>
      <c r="CW69" s="181">
        <f t="shared" si="125"/>
        <v>2.4500000000000002</v>
      </c>
      <c r="CX69" s="253" t="e">
        <f t="shared" si="126"/>
        <v>#DIV/0!</v>
      </c>
      <c r="CY69" s="181">
        <f t="shared" si="127"/>
        <v>0</v>
      </c>
      <c r="CZ69" s="181">
        <f t="shared" si="128"/>
        <v>0</v>
      </c>
      <c r="DA69" s="253" t="e">
        <f t="shared" si="129"/>
        <v>#DIV/0!</v>
      </c>
      <c r="DB69" s="181">
        <f t="shared" si="130"/>
        <v>0</v>
      </c>
      <c r="DC69" s="181">
        <f t="shared" si="131"/>
        <v>0</v>
      </c>
      <c r="DD69" s="253" t="e">
        <f t="shared" si="132"/>
        <v>#DIV/0!</v>
      </c>
      <c r="DE69" s="181">
        <f t="shared" si="133"/>
        <v>0</v>
      </c>
      <c r="DF69" s="181">
        <f t="shared" si="134"/>
        <v>0</v>
      </c>
      <c r="DG69" s="253" t="e">
        <f t="shared" si="135"/>
        <v>#DIV/0!</v>
      </c>
      <c r="DH69" s="181">
        <f t="shared" si="136"/>
        <v>0</v>
      </c>
      <c r="DI69" s="181">
        <f t="shared" si="137"/>
        <v>0</v>
      </c>
    </row>
    <row r="70" spans="1:113" s="261" customFormat="1" ht="118.5" customHeight="1" x14ac:dyDescent="0.85">
      <c r="A70" s="303" t="s">
        <v>31</v>
      </c>
      <c r="B70" s="528" t="s">
        <v>323</v>
      </c>
      <c r="C70" s="528"/>
      <c r="D70" s="528"/>
      <c r="E70" s="528"/>
      <c r="F70" s="528"/>
      <c r="G70" s="528"/>
      <c r="H70" s="528"/>
      <c r="I70" s="528"/>
      <c r="J70" s="528"/>
      <c r="K70" s="528"/>
      <c r="L70" s="528"/>
      <c r="M70" s="528"/>
      <c r="N70" s="528"/>
      <c r="O70" s="528"/>
      <c r="P70" s="528"/>
      <c r="Q70" s="528"/>
      <c r="R70" s="528"/>
      <c r="S70" s="528"/>
      <c r="T70" s="477"/>
      <c r="U70" s="477"/>
      <c r="V70" s="297"/>
      <c r="W70" s="297"/>
      <c r="X70" s="297"/>
      <c r="Y70" s="297"/>
      <c r="Z70" s="297"/>
      <c r="AA70" s="297"/>
      <c r="AB70" s="297"/>
      <c r="AC70" s="297"/>
      <c r="AD70" s="297"/>
      <c r="AE70" s="297"/>
      <c r="AF70" s="297"/>
      <c r="AG70" s="297"/>
      <c r="AH70" s="297"/>
      <c r="AI70" s="297"/>
      <c r="AJ70" s="297"/>
      <c r="AK70" s="297"/>
      <c r="AL70" s="477"/>
      <c r="AM70" s="477"/>
      <c r="AN70" s="477">
        <f>SUM(AN71:AO110)+SUM(AN111:AO115)</f>
        <v>3434</v>
      </c>
      <c r="AO70" s="477"/>
      <c r="AP70" s="477">
        <f>SUM(AP71:AQ110)+SUM(AP111:AQ115)</f>
        <v>2114</v>
      </c>
      <c r="AQ70" s="477"/>
      <c r="AR70" s="477">
        <f>SUM(AR71:AS110)+SUM(AR111:AS115)</f>
        <v>748</v>
      </c>
      <c r="AS70" s="477"/>
      <c r="AT70" s="477">
        <f>SUM(AT71:AU110)+SUM(AT111:AU115)</f>
        <v>116</v>
      </c>
      <c r="AU70" s="477"/>
      <c r="AV70" s="477">
        <f>SUM(AV71:AW110)+SUM(AV111:AW115)</f>
        <v>968</v>
      </c>
      <c r="AW70" s="477"/>
      <c r="AX70" s="477">
        <f>SUM(AX71:AY110)+SUM(AX111:AY115)</f>
        <v>282</v>
      </c>
      <c r="AY70" s="477"/>
      <c r="AZ70" s="297">
        <f t="shared" ref="AZ70:BW70" si="169">SUM(AZ71:AZ110)+SUM(AZ111:AZ115)</f>
        <v>220</v>
      </c>
      <c r="BA70" s="297">
        <f t="shared" si="169"/>
        <v>142</v>
      </c>
      <c r="BB70" s="297">
        <f t="shared" si="169"/>
        <v>6</v>
      </c>
      <c r="BC70" s="297">
        <f t="shared" si="169"/>
        <v>426</v>
      </c>
      <c r="BD70" s="297">
        <f t="shared" si="169"/>
        <v>272</v>
      </c>
      <c r="BE70" s="297">
        <f t="shared" si="169"/>
        <v>9</v>
      </c>
      <c r="BF70" s="297">
        <f t="shared" si="169"/>
        <v>592</v>
      </c>
      <c r="BG70" s="297">
        <f t="shared" si="169"/>
        <v>374</v>
      </c>
      <c r="BH70" s="297">
        <f t="shared" si="169"/>
        <v>18</v>
      </c>
      <c r="BI70" s="297">
        <f t="shared" si="169"/>
        <v>670</v>
      </c>
      <c r="BJ70" s="297">
        <f t="shared" si="169"/>
        <v>388</v>
      </c>
      <c r="BK70" s="297">
        <f t="shared" si="169"/>
        <v>16</v>
      </c>
      <c r="BL70" s="297">
        <f t="shared" si="169"/>
        <v>554</v>
      </c>
      <c r="BM70" s="297">
        <f t="shared" si="169"/>
        <v>350</v>
      </c>
      <c r="BN70" s="297">
        <f t="shared" si="169"/>
        <v>14</v>
      </c>
      <c r="BO70" s="297">
        <f t="shared" si="169"/>
        <v>342</v>
      </c>
      <c r="BP70" s="297">
        <f t="shared" si="169"/>
        <v>220</v>
      </c>
      <c r="BQ70" s="297">
        <f t="shared" si="169"/>
        <v>8</v>
      </c>
      <c r="BR70" s="297">
        <f t="shared" si="169"/>
        <v>288</v>
      </c>
      <c r="BS70" s="297">
        <f t="shared" si="169"/>
        <v>166</v>
      </c>
      <c r="BT70" s="297">
        <f t="shared" si="169"/>
        <v>9</v>
      </c>
      <c r="BU70" s="297">
        <f t="shared" si="169"/>
        <v>342</v>
      </c>
      <c r="BV70" s="297">
        <f t="shared" si="169"/>
        <v>202</v>
      </c>
      <c r="BW70" s="297">
        <f t="shared" si="169"/>
        <v>10</v>
      </c>
      <c r="BX70" s="524">
        <f>SUM(BX71:BY110)+SUM(BX111:BY115)</f>
        <v>90</v>
      </c>
      <c r="BY70" s="477"/>
      <c r="BZ70" s="528"/>
      <c r="CA70" s="528"/>
      <c r="CB70" s="528"/>
      <c r="CC70" s="528"/>
      <c r="CD70" s="267"/>
      <c r="CE70" s="267"/>
      <c r="CF70" s="270">
        <f t="shared" si="108"/>
        <v>3434</v>
      </c>
      <c r="CG70" s="270" t="str">
        <f t="shared" si="109"/>
        <v>ОК</v>
      </c>
      <c r="CH70" s="270">
        <f>BA70+BD70+BG70+BJ70+BM70+BP70+BS70+BV70</f>
        <v>2114</v>
      </c>
      <c r="CI70" s="270">
        <f>AR70+AT70+AV70+AX70</f>
        <v>2114</v>
      </c>
      <c r="CJ70" s="270" t="str">
        <f>IF(CH70=CI70,"ОК","Ошибка")</f>
        <v>ОК</v>
      </c>
      <c r="CK70" s="271">
        <f t="shared" si="113"/>
        <v>1.6244087038789026</v>
      </c>
      <c r="CL70" s="272">
        <f t="shared" si="114"/>
        <v>1.5492957746478873</v>
      </c>
      <c r="CM70" s="273">
        <f t="shared" si="115"/>
        <v>6</v>
      </c>
      <c r="CN70" s="273">
        <f t="shared" si="116"/>
        <v>5.5</v>
      </c>
      <c r="CO70" s="272">
        <f t="shared" si="117"/>
        <v>1.5661764705882353</v>
      </c>
      <c r="CP70" s="273">
        <f t="shared" si="118"/>
        <v>9</v>
      </c>
      <c r="CQ70" s="273">
        <f t="shared" si="119"/>
        <v>10.65</v>
      </c>
      <c r="CR70" s="272">
        <f t="shared" si="120"/>
        <v>1.5828877005347595</v>
      </c>
      <c r="CS70" s="273">
        <f t="shared" si="121"/>
        <v>18</v>
      </c>
      <c r="CT70" s="273">
        <f t="shared" si="122"/>
        <v>14.8</v>
      </c>
      <c r="CU70" s="272">
        <f t="shared" si="123"/>
        <v>1.7268041237113403</v>
      </c>
      <c r="CV70" s="273">
        <f t="shared" si="124"/>
        <v>16</v>
      </c>
      <c r="CW70" s="273">
        <f t="shared" si="125"/>
        <v>16.75</v>
      </c>
      <c r="CX70" s="272">
        <f t="shared" si="126"/>
        <v>1.582857142857143</v>
      </c>
      <c r="CY70" s="273">
        <f t="shared" si="127"/>
        <v>14</v>
      </c>
      <c r="CZ70" s="273">
        <f t="shared" si="128"/>
        <v>13.85</v>
      </c>
      <c r="DA70" s="272">
        <f t="shared" si="129"/>
        <v>1.5545454545454545</v>
      </c>
      <c r="DB70" s="273">
        <f t="shared" si="130"/>
        <v>8</v>
      </c>
      <c r="DC70" s="273">
        <f t="shared" si="131"/>
        <v>8.5500000000000007</v>
      </c>
      <c r="DD70" s="272">
        <f t="shared" si="132"/>
        <v>1.7349397590361446</v>
      </c>
      <c r="DE70" s="273">
        <f t="shared" si="133"/>
        <v>9</v>
      </c>
      <c r="DF70" s="273">
        <f t="shared" si="134"/>
        <v>7.2</v>
      </c>
      <c r="DG70" s="272">
        <f t="shared" si="135"/>
        <v>1.693069306930693</v>
      </c>
      <c r="DH70" s="273">
        <f t="shared" si="136"/>
        <v>10</v>
      </c>
      <c r="DI70" s="273">
        <f t="shared" si="137"/>
        <v>8.5500000000000007</v>
      </c>
    </row>
    <row r="71" spans="1:113" s="267" customFormat="1" ht="57.95" customHeight="1" x14ac:dyDescent="0.85">
      <c r="A71" s="299" t="s">
        <v>98</v>
      </c>
      <c r="B71" s="473" t="s">
        <v>358</v>
      </c>
      <c r="C71" s="473"/>
      <c r="D71" s="473"/>
      <c r="E71" s="473"/>
      <c r="F71" s="473"/>
      <c r="G71" s="473"/>
      <c r="H71" s="473"/>
      <c r="I71" s="473"/>
      <c r="J71" s="473"/>
      <c r="K71" s="473"/>
      <c r="L71" s="473"/>
      <c r="M71" s="473"/>
      <c r="N71" s="473"/>
      <c r="O71" s="473"/>
      <c r="P71" s="473"/>
      <c r="Q71" s="473"/>
      <c r="R71" s="473"/>
      <c r="S71" s="473"/>
      <c r="T71" s="456"/>
      <c r="U71" s="456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  <c r="AJ71" s="300"/>
      <c r="AK71" s="300"/>
      <c r="AL71" s="456"/>
      <c r="AM71" s="456"/>
      <c r="AN71" s="456"/>
      <c r="AO71" s="456"/>
      <c r="AP71" s="456"/>
      <c r="AQ71" s="456"/>
      <c r="AR71" s="456"/>
      <c r="AS71" s="456"/>
      <c r="AT71" s="456"/>
      <c r="AU71" s="456"/>
      <c r="AV71" s="456"/>
      <c r="AW71" s="456"/>
      <c r="AX71" s="456"/>
      <c r="AY71" s="456"/>
      <c r="AZ71" s="300"/>
      <c r="BA71" s="300"/>
      <c r="BB71" s="301"/>
      <c r="BC71" s="300"/>
      <c r="BD71" s="300"/>
      <c r="BE71" s="301"/>
      <c r="BF71" s="300"/>
      <c r="BG71" s="300"/>
      <c r="BH71" s="301"/>
      <c r="BI71" s="300"/>
      <c r="BJ71" s="300"/>
      <c r="BK71" s="301"/>
      <c r="BL71" s="300"/>
      <c r="BM71" s="300"/>
      <c r="BN71" s="301"/>
      <c r="BO71" s="300"/>
      <c r="BP71" s="300"/>
      <c r="BQ71" s="301"/>
      <c r="BR71" s="300"/>
      <c r="BS71" s="300"/>
      <c r="BT71" s="301"/>
      <c r="BU71" s="300"/>
      <c r="BV71" s="300"/>
      <c r="BW71" s="301"/>
      <c r="BX71" s="500"/>
      <c r="BY71" s="500"/>
      <c r="BZ71" s="484" t="s">
        <v>492</v>
      </c>
      <c r="CA71" s="484"/>
      <c r="CB71" s="484"/>
      <c r="CC71" s="484"/>
      <c r="CD71" s="270"/>
      <c r="CE71" s="270"/>
      <c r="CF71" s="270">
        <f t="shared" si="108"/>
        <v>0</v>
      </c>
      <c r="CG71" s="270" t="str">
        <f t="shared" si="109"/>
        <v>ОК</v>
      </c>
      <c r="CH71" s="270">
        <f t="shared" si="110"/>
        <v>0</v>
      </c>
      <c r="CI71" s="270">
        <f t="shared" si="111"/>
        <v>0</v>
      </c>
      <c r="CJ71" s="270" t="str">
        <f t="shared" si="112"/>
        <v>ОК</v>
      </c>
      <c r="CK71" s="271" t="e">
        <f t="shared" si="113"/>
        <v>#DIV/0!</v>
      </c>
      <c r="CL71" s="272" t="e">
        <f t="shared" si="114"/>
        <v>#DIV/0!</v>
      </c>
      <c r="CM71" s="273">
        <f t="shared" si="115"/>
        <v>0</v>
      </c>
      <c r="CN71" s="273">
        <f t="shared" si="116"/>
        <v>0</v>
      </c>
      <c r="CO71" s="272" t="e">
        <f t="shared" si="117"/>
        <v>#DIV/0!</v>
      </c>
      <c r="CP71" s="273">
        <f t="shared" si="118"/>
        <v>0</v>
      </c>
      <c r="CQ71" s="273">
        <f t="shared" si="119"/>
        <v>0</v>
      </c>
      <c r="CR71" s="272" t="e">
        <f t="shared" si="120"/>
        <v>#DIV/0!</v>
      </c>
      <c r="CS71" s="273">
        <f t="shared" si="121"/>
        <v>0</v>
      </c>
      <c r="CT71" s="273">
        <f t="shared" si="122"/>
        <v>0</v>
      </c>
      <c r="CU71" s="272" t="e">
        <f t="shared" si="123"/>
        <v>#DIV/0!</v>
      </c>
      <c r="CV71" s="273">
        <f t="shared" si="124"/>
        <v>0</v>
      </c>
      <c r="CW71" s="273">
        <f t="shared" si="125"/>
        <v>0</v>
      </c>
      <c r="CX71" s="272" t="e">
        <f t="shared" si="126"/>
        <v>#DIV/0!</v>
      </c>
      <c r="CY71" s="273">
        <f t="shared" si="127"/>
        <v>0</v>
      </c>
      <c r="CZ71" s="273">
        <f t="shared" si="128"/>
        <v>0</v>
      </c>
      <c r="DA71" s="272" t="e">
        <f t="shared" si="129"/>
        <v>#DIV/0!</v>
      </c>
      <c r="DB71" s="273">
        <f t="shared" si="130"/>
        <v>0</v>
      </c>
      <c r="DC71" s="273">
        <f t="shared" si="131"/>
        <v>0</v>
      </c>
      <c r="DD71" s="272" t="e">
        <f t="shared" si="132"/>
        <v>#DIV/0!</v>
      </c>
      <c r="DE71" s="273">
        <f t="shared" si="133"/>
        <v>0</v>
      </c>
      <c r="DF71" s="273">
        <f t="shared" si="134"/>
        <v>0</v>
      </c>
      <c r="DG71" s="272" t="e">
        <f t="shared" si="135"/>
        <v>#DIV/0!</v>
      </c>
      <c r="DH71" s="273">
        <f t="shared" si="136"/>
        <v>0</v>
      </c>
      <c r="DI71" s="273">
        <f t="shared" si="137"/>
        <v>0</v>
      </c>
    </row>
    <row r="72" spans="1:113" s="176" customFormat="1" ht="113.25" customHeight="1" x14ac:dyDescent="0.85">
      <c r="A72" s="298" t="s">
        <v>118</v>
      </c>
      <c r="B72" s="468" t="s">
        <v>327</v>
      </c>
      <c r="C72" s="468"/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55">
        <v>3</v>
      </c>
      <c r="U72" s="455"/>
      <c r="V72" s="310"/>
      <c r="W72" s="310"/>
      <c r="X72" s="310">
        <v>1</v>
      </c>
      <c r="Y72" s="310"/>
      <c r="Z72" s="310"/>
      <c r="AA72" s="310"/>
      <c r="AB72" s="310"/>
      <c r="AC72" s="310"/>
      <c r="AD72" s="310"/>
      <c r="AE72" s="310"/>
      <c r="AF72" s="310"/>
      <c r="AG72" s="310"/>
      <c r="AH72" s="310"/>
      <c r="AI72" s="310"/>
      <c r="AJ72" s="310"/>
      <c r="AK72" s="310"/>
      <c r="AL72" s="455"/>
      <c r="AM72" s="455"/>
      <c r="AN72" s="455">
        <v>74</v>
      </c>
      <c r="AO72" s="455"/>
      <c r="AP72" s="455">
        <v>34</v>
      </c>
      <c r="AQ72" s="455"/>
      <c r="AR72" s="455">
        <v>16</v>
      </c>
      <c r="AS72" s="455"/>
      <c r="AT72" s="455"/>
      <c r="AU72" s="455"/>
      <c r="AV72" s="455"/>
      <c r="AW72" s="455"/>
      <c r="AX72" s="455">
        <v>18</v>
      </c>
      <c r="AY72" s="455"/>
      <c r="AZ72" s="310"/>
      <c r="BA72" s="310"/>
      <c r="BB72" s="311"/>
      <c r="BC72" s="310"/>
      <c r="BD72" s="310"/>
      <c r="BE72" s="311"/>
      <c r="BF72" s="310">
        <v>74</v>
      </c>
      <c r="BG72" s="310">
        <v>34</v>
      </c>
      <c r="BH72" s="311">
        <v>2</v>
      </c>
      <c r="BI72" s="310"/>
      <c r="BJ72" s="310"/>
      <c r="BK72" s="311"/>
      <c r="BL72" s="310"/>
      <c r="BM72" s="310"/>
      <c r="BN72" s="311"/>
      <c r="BO72" s="310"/>
      <c r="BP72" s="310"/>
      <c r="BQ72" s="311"/>
      <c r="BR72" s="310"/>
      <c r="BS72" s="310"/>
      <c r="BT72" s="311"/>
      <c r="BU72" s="310"/>
      <c r="BV72" s="310"/>
      <c r="BW72" s="311"/>
      <c r="BX72" s="472">
        <f>BB72+BE72+BH72+BK72+BN72+BQ72+BT72+BW72</f>
        <v>2</v>
      </c>
      <c r="BY72" s="472"/>
      <c r="BZ72" s="446"/>
      <c r="CA72" s="446"/>
      <c r="CB72" s="446"/>
      <c r="CC72" s="446"/>
      <c r="CF72" s="176">
        <f t="shared" si="108"/>
        <v>74</v>
      </c>
      <c r="CG72" s="179" t="str">
        <f t="shared" si="109"/>
        <v>ОК</v>
      </c>
      <c r="CH72" s="176">
        <f t="shared" si="110"/>
        <v>34</v>
      </c>
      <c r="CI72" s="176">
        <f t="shared" si="111"/>
        <v>34</v>
      </c>
      <c r="CJ72" s="179" t="str">
        <f t="shared" si="112"/>
        <v>ОК</v>
      </c>
      <c r="CK72" s="180">
        <f t="shared" si="113"/>
        <v>2.1764705882352939</v>
      </c>
      <c r="CL72" s="253" t="e">
        <f t="shared" si="114"/>
        <v>#DIV/0!</v>
      </c>
      <c r="CM72" s="181">
        <f t="shared" si="115"/>
        <v>0</v>
      </c>
      <c r="CN72" s="181">
        <f t="shared" si="116"/>
        <v>0</v>
      </c>
      <c r="CO72" s="253" t="e">
        <f t="shared" si="117"/>
        <v>#DIV/0!</v>
      </c>
      <c r="CP72" s="181">
        <f t="shared" si="118"/>
        <v>0</v>
      </c>
      <c r="CQ72" s="181">
        <f t="shared" si="119"/>
        <v>0</v>
      </c>
      <c r="CR72" s="253">
        <f t="shared" si="120"/>
        <v>2.1764705882352939</v>
      </c>
      <c r="CS72" s="181">
        <f t="shared" si="121"/>
        <v>2</v>
      </c>
      <c r="CT72" s="181">
        <f t="shared" si="122"/>
        <v>1.85</v>
      </c>
      <c r="CU72" s="253" t="e">
        <f t="shared" si="123"/>
        <v>#DIV/0!</v>
      </c>
      <c r="CV72" s="181">
        <f t="shared" si="124"/>
        <v>0</v>
      </c>
      <c r="CW72" s="181">
        <f t="shared" si="125"/>
        <v>0</v>
      </c>
      <c r="CX72" s="253" t="e">
        <f t="shared" si="126"/>
        <v>#DIV/0!</v>
      </c>
      <c r="CY72" s="181">
        <f t="shared" si="127"/>
        <v>0</v>
      </c>
      <c r="CZ72" s="181">
        <f t="shared" si="128"/>
        <v>0</v>
      </c>
      <c r="DA72" s="253" t="e">
        <f t="shared" si="129"/>
        <v>#DIV/0!</v>
      </c>
      <c r="DB72" s="181">
        <f t="shared" si="130"/>
        <v>0</v>
      </c>
      <c r="DC72" s="181">
        <f t="shared" si="131"/>
        <v>0</v>
      </c>
      <c r="DD72" s="253" t="e">
        <f t="shared" si="132"/>
        <v>#DIV/0!</v>
      </c>
      <c r="DE72" s="181">
        <f t="shared" si="133"/>
        <v>0</v>
      </c>
      <c r="DF72" s="181">
        <f t="shared" si="134"/>
        <v>0</v>
      </c>
      <c r="DG72" s="253" t="e">
        <f t="shared" si="135"/>
        <v>#DIV/0!</v>
      </c>
      <c r="DH72" s="181">
        <f t="shared" si="136"/>
        <v>0</v>
      </c>
      <c r="DI72" s="181">
        <f t="shared" si="137"/>
        <v>0</v>
      </c>
    </row>
    <row r="73" spans="1:113" s="176" customFormat="1" ht="113.25" customHeight="1" x14ac:dyDescent="0.85">
      <c r="A73" s="298" t="s">
        <v>375</v>
      </c>
      <c r="B73" s="468" t="s">
        <v>326</v>
      </c>
      <c r="C73" s="468"/>
      <c r="D73" s="468"/>
      <c r="E73" s="468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  <c r="T73" s="455"/>
      <c r="U73" s="455"/>
      <c r="V73" s="310"/>
      <c r="W73" s="310"/>
      <c r="X73" s="310"/>
      <c r="Y73" s="310"/>
      <c r="Z73" s="310"/>
      <c r="AA73" s="310"/>
      <c r="AB73" s="310"/>
      <c r="AC73" s="310"/>
      <c r="AD73" s="310"/>
      <c r="AE73" s="310"/>
      <c r="AF73" s="310">
        <v>1</v>
      </c>
      <c r="AG73" s="310"/>
      <c r="AH73" s="310"/>
      <c r="AI73" s="310"/>
      <c r="AJ73" s="310"/>
      <c r="AK73" s="310"/>
      <c r="AL73" s="455">
        <v>3</v>
      </c>
      <c r="AM73" s="455"/>
      <c r="AN73" s="455">
        <v>102</v>
      </c>
      <c r="AO73" s="455"/>
      <c r="AP73" s="455">
        <v>68</v>
      </c>
      <c r="AQ73" s="455"/>
      <c r="AR73" s="455">
        <v>16</v>
      </c>
      <c r="AS73" s="455"/>
      <c r="AT73" s="455"/>
      <c r="AU73" s="455"/>
      <c r="AV73" s="455">
        <v>34</v>
      </c>
      <c r="AW73" s="455"/>
      <c r="AX73" s="455">
        <v>18</v>
      </c>
      <c r="AY73" s="455"/>
      <c r="AZ73" s="310"/>
      <c r="BA73" s="310"/>
      <c r="BB73" s="311"/>
      <c r="BC73" s="310"/>
      <c r="BD73" s="310"/>
      <c r="BE73" s="311"/>
      <c r="BF73" s="310">
        <v>102</v>
      </c>
      <c r="BG73" s="310">
        <v>68</v>
      </c>
      <c r="BH73" s="311">
        <v>3</v>
      </c>
      <c r="BI73" s="310"/>
      <c r="BJ73" s="310"/>
      <c r="BK73" s="311"/>
      <c r="BL73" s="310"/>
      <c r="BM73" s="310"/>
      <c r="BN73" s="311"/>
      <c r="BO73" s="310"/>
      <c r="BP73" s="310"/>
      <c r="BQ73" s="311"/>
      <c r="BR73" s="310"/>
      <c r="BS73" s="310"/>
      <c r="BT73" s="311"/>
      <c r="BU73" s="310"/>
      <c r="BV73" s="310"/>
      <c r="BW73" s="311"/>
      <c r="BX73" s="472">
        <f>BB73+BE73+BH73+BK73+BN73+BQ73+BT73+BW73</f>
        <v>3</v>
      </c>
      <c r="BY73" s="472"/>
      <c r="BZ73" s="446"/>
      <c r="CA73" s="446"/>
      <c r="CB73" s="446"/>
      <c r="CC73" s="446"/>
      <c r="CF73" s="176">
        <f t="shared" ref="CF73:CF107" si="170">AZ73+BC73+BF73+BI73+BL73+BO73+BR73+BU73</f>
        <v>102</v>
      </c>
      <c r="CG73" s="179" t="str">
        <f t="shared" ref="CG73:CG107" si="171">IF(AN73=CF73,"ОК","Ошибка")</f>
        <v>ОК</v>
      </c>
      <c r="CH73" s="176">
        <f t="shared" ref="CH73:CH107" si="172">BA73+BD73+BG73+BJ73+BM73+BP73+BS73+BV73</f>
        <v>68</v>
      </c>
      <c r="CI73" s="176">
        <f t="shared" ref="CI73:CI107" si="173">AR73+AT73+AV73+AX73</f>
        <v>68</v>
      </c>
      <c r="CJ73" s="179" t="str">
        <f t="shared" ref="CJ73:CJ107" si="174">IF(CH73=CI73,"ОК","Ошибка")</f>
        <v>ОК</v>
      </c>
      <c r="CK73" s="180">
        <f t="shared" ref="CK73:CK107" si="175">AN73/AP73</f>
        <v>1.5</v>
      </c>
      <c r="CL73" s="253" t="e">
        <f t="shared" ref="CL73:CL107" si="176">AZ73/BA73</f>
        <v>#DIV/0!</v>
      </c>
      <c r="CM73" s="181">
        <f t="shared" ref="CM73:CM107" si="177">BB73</f>
        <v>0</v>
      </c>
      <c r="CN73" s="181">
        <f t="shared" ref="CN73:CN107" si="178">AZ73/40</f>
        <v>0</v>
      </c>
      <c r="CO73" s="253" t="e">
        <f t="shared" ref="CO73:CO107" si="179">BC73/BD73</f>
        <v>#DIV/0!</v>
      </c>
      <c r="CP73" s="181">
        <f t="shared" ref="CP73:CP107" si="180">BE73</f>
        <v>0</v>
      </c>
      <c r="CQ73" s="181">
        <f t="shared" ref="CQ73:CQ107" si="181">BC73/40</f>
        <v>0</v>
      </c>
      <c r="CR73" s="253">
        <f t="shared" ref="CR73:CR107" si="182">BF73/BG73</f>
        <v>1.5</v>
      </c>
      <c r="CS73" s="181">
        <f t="shared" ref="CS73:CS107" si="183">BH73</f>
        <v>3</v>
      </c>
      <c r="CT73" s="181">
        <f t="shared" ref="CT73:CT107" si="184">BF73/40</f>
        <v>2.5499999999999998</v>
      </c>
      <c r="CU73" s="253" t="e">
        <f t="shared" ref="CU73:CU107" si="185">BI73/BJ73</f>
        <v>#DIV/0!</v>
      </c>
      <c r="CV73" s="181">
        <f t="shared" ref="CV73:CV107" si="186">BK73</f>
        <v>0</v>
      </c>
      <c r="CW73" s="181">
        <f t="shared" ref="CW73:CW107" si="187">BI73/40</f>
        <v>0</v>
      </c>
      <c r="CX73" s="253" t="e">
        <f t="shared" ref="CX73:CX107" si="188">BL73/BM73</f>
        <v>#DIV/0!</v>
      </c>
      <c r="CY73" s="181">
        <f t="shared" ref="CY73:CY107" si="189">BN73</f>
        <v>0</v>
      </c>
      <c r="CZ73" s="181">
        <f t="shared" ref="CZ73:CZ107" si="190">BL73/40</f>
        <v>0</v>
      </c>
      <c r="DA73" s="253" t="e">
        <f t="shared" ref="DA73:DA107" si="191">BO73/BP73</f>
        <v>#DIV/0!</v>
      </c>
      <c r="DB73" s="181">
        <f t="shared" ref="DB73:DB107" si="192">BQ73</f>
        <v>0</v>
      </c>
      <c r="DC73" s="181">
        <f t="shared" ref="DC73:DC107" si="193">BO73/40</f>
        <v>0</v>
      </c>
      <c r="DD73" s="253" t="e">
        <f t="shared" ref="DD73:DD107" si="194">BR73/BS73</f>
        <v>#DIV/0!</v>
      </c>
      <c r="DE73" s="181">
        <f t="shared" ref="DE73:DE107" si="195">BT73</f>
        <v>0</v>
      </c>
      <c r="DF73" s="181">
        <f t="shared" ref="DF73:DF107" si="196">BR73/40</f>
        <v>0</v>
      </c>
      <c r="DG73" s="253" t="e">
        <f t="shared" ref="DG73:DG107" si="197">BU73/BV73</f>
        <v>#DIV/0!</v>
      </c>
      <c r="DH73" s="181">
        <f t="shared" ref="DH73:DH107" si="198">BW73</f>
        <v>0</v>
      </c>
      <c r="DI73" s="181">
        <f t="shared" ref="DI73:DI107" si="199">BU73/40</f>
        <v>0</v>
      </c>
    </row>
    <row r="74" spans="1:113" s="270" customFormat="1" ht="72" customHeight="1" x14ac:dyDescent="0.85">
      <c r="A74" s="299" t="s">
        <v>119</v>
      </c>
      <c r="B74" s="473" t="s">
        <v>402</v>
      </c>
      <c r="C74" s="473"/>
      <c r="D74" s="473"/>
      <c r="E74" s="473"/>
      <c r="F74" s="473"/>
      <c r="G74" s="473"/>
      <c r="H74" s="473"/>
      <c r="I74" s="473"/>
      <c r="J74" s="473"/>
      <c r="K74" s="473"/>
      <c r="L74" s="473"/>
      <c r="M74" s="473"/>
      <c r="N74" s="473"/>
      <c r="O74" s="473"/>
      <c r="P74" s="473"/>
      <c r="Q74" s="473"/>
      <c r="R74" s="473"/>
      <c r="S74" s="473"/>
      <c r="T74" s="479" t="s">
        <v>470</v>
      </c>
      <c r="U74" s="479"/>
      <c r="V74" s="312"/>
      <c r="W74" s="312"/>
      <c r="X74" s="312"/>
      <c r="Y74" s="312">
        <v>1</v>
      </c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  <c r="AL74" s="478"/>
      <c r="AM74" s="478"/>
      <c r="AN74" s="456"/>
      <c r="AO74" s="456"/>
      <c r="AP74" s="456"/>
      <c r="AQ74" s="456"/>
      <c r="AR74" s="456"/>
      <c r="AS74" s="456"/>
      <c r="AT74" s="456"/>
      <c r="AU74" s="456"/>
      <c r="AV74" s="456"/>
      <c r="AW74" s="456"/>
      <c r="AX74" s="456"/>
      <c r="AY74" s="456"/>
      <c r="AZ74" s="309"/>
      <c r="BA74" s="309"/>
      <c r="BB74" s="314"/>
      <c r="BC74" s="309"/>
      <c r="BD74" s="309"/>
      <c r="BE74" s="314"/>
      <c r="BF74" s="309"/>
      <c r="BG74" s="309"/>
      <c r="BH74" s="314"/>
      <c r="BI74" s="309"/>
      <c r="BJ74" s="309"/>
      <c r="BK74" s="314"/>
      <c r="BL74" s="312"/>
      <c r="BM74" s="312"/>
      <c r="BN74" s="314"/>
      <c r="BO74" s="312"/>
      <c r="BP74" s="312"/>
      <c r="BQ74" s="314"/>
      <c r="BR74" s="312"/>
      <c r="BS74" s="312"/>
      <c r="BT74" s="314"/>
      <c r="BU74" s="312"/>
      <c r="BV74" s="312"/>
      <c r="BW74" s="314"/>
      <c r="BX74" s="500"/>
      <c r="BY74" s="500"/>
      <c r="BZ74" s="484" t="s">
        <v>339</v>
      </c>
      <c r="CA74" s="484"/>
      <c r="CB74" s="484"/>
      <c r="CC74" s="484"/>
      <c r="CF74" s="270">
        <f t="shared" si="170"/>
        <v>0</v>
      </c>
      <c r="CG74" s="270" t="str">
        <f t="shared" si="171"/>
        <v>ОК</v>
      </c>
      <c r="CH74" s="270">
        <f t="shared" si="172"/>
        <v>0</v>
      </c>
      <c r="CI74" s="270">
        <f t="shared" si="173"/>
        <v>0</v>
      </c>
      <c r="CJ74" s="270" t="str">
        <f t="shared" si="174"/>
        <v>ОК</v>
      </c>
      <c r="CK74" s="271" t="e">
        <f t="shared" si="175"/>
        <v>#DIV/0!</v>
      </c>
      <c r="CL74" s="272" t="e">
        <f t="shared" si="176"/>
        <v>#DIV/0!</v>
      </c>
      <c r="CM74" s="273">
        <f t="shared" si="177"/>
        <v>0</v>
      </c>
      <c r="CN74" s="273">
        <f t="shared" si="178"/>
        <v>0</v>
      </c>
      <c r="CO74" s="272" t="e">
        <f t="shared" si="179"/>
        <v>#DIV/0!</v>
      </c>
      <c r="CP74" s="273">
        <f t="shared" si="180"/>
        <v>0</v>
      </c>
      <c r="CQ74" s="273">
        <f t="shared" si="181"/>
        <v>0</v>
      </c>
      <c r="CR74" s="272" t="e">
        <f t="shared" si="182"/>
        <v>#DIV/0!</v>
      </c>
      <c r="CS74" s="273">
        <f t="shared" si="183"/>
        <v>0</v>
      </c>
      <c r="CT74" s="273">
        <f t="shared" si="184"/>
        <v>0</v>
      </c>
      <c r="CU74" s="272" t="e">
        <f t="shared" si="185"/>
        <v>#DIV/0!</v>
      </c>
      <c r="CV74" s="273">
        <f t="shared" si="186"/>
        <v>0</v>
      </c>
      <c r="CW74" s="273">
        <f t="shared" si="187"/>
        <v>0</v>
      </c>
      <c r="CX74" s="272" t="e">
        <f t="shared" si="188"/>
        <v>#DIV/0!</v>
      </c>
      <c r="CY74" s="273">
        <f t="shared" si="189"/>
        <v>0</v>
      </c>
      <c r="CZ74" s="273">
        <f t="shared" si="190"/>
        <v>0</v>
      </c>
      <c r="DA74" s="272" t="e">
        <f t="shared" si="191"/>
        <v>#DIV/0!</v>
      </c>
      <c r="DB74" s="273">
        <f t="shared" si="192"/>
        <v>0</v>
      </c>
      <c r="DC74" s="273">
        <f t="shared" si="193"/>
        <v>0</v>
      </c>
      <c r="DD74" s="272" t="e">
        <f t="shared" si="194"/>
        <v>#DIV/0!</v>
      </c>
      <c r="DE74" s="273">
        <f t="shared" si="195"/>
        <v>0</v>
      </c>
      <c r="DF74" s="273">
        <f t="shared" si="196"/>
        <v>0</v>
      </c>
      <c r="DG74" s="272" t="e">
        <f t="shared" si="197"/>
        <v>#DIV/0!</v>
      </c>
      <c r="DH74" s="273">
        <f t="shared" si="198"/>
        <v>0</v>
      </c>
      <c r="DI74" s="273">
        <f t="shared" si="199"/>
        <v>0</v>
      </c>
    </row>
    <row r="75" spans="1:113" s="176" customFormat="1" ht="57.95" customHeight="1" x14ac:dyDescent="0.85">
      <c r="A75" s="298" t="s">
        <v>120</v>
      </c>
      <c r="B75" s="468" t="s">
        <v>178</v>
      </c>
      <c r="C75" s="468"/>
      <c r="D75" s="468"/>
      <c r="E75" s="468"/>
      <c r="F75" s="468"/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  <c r="T75" s="455">
        <v>1</v>
      </c>
      <c r="U75" s="455"/>
      <c r="V75" s="310">
        <v>1</v>
      </c>
      <c r="W75" s="310"/>
      <c r="X75" s="310"/>
      <c r="Y75" s="310"/>
      <c r="Z75" s="310"/>
      <c r="AA75" s="310"/>
      <c r="AB75" s="310"/>
      <c r="AC75" s="310"/>
      <c r="AD75" s="310"/>
      <c r="AE75" s="310">
        <v>1</v>
      </c>
      <c r="AF75" s="310"/>
      <c r="AG75" s="310"/>
      <c r="AH75" s="310"/>
      <c r="AI75" s="310"/>
      <c r="AJ75" s="310"/>
      <c r="AK75" s="310"/>
      <c r="AL75" s="455" t="s">
        <v>213</v>
      </c>
      <c r="AM75" s="455"/>
      <c r="AN75" s="455">
        <v>154</v>
      </c>
      <c r="AO75" s="455"/>
      <c r="AP75" s="455">
        <v>102</v>
      </c>
      <c r="AQ75" s="455"/>
      <c r="AR75" s="455">
        <v>42</v>
      </c>
      <c r="AS75" s="455"/>
      <c r="AT75" s="455"/>
      <c r="AU75" s="455"/>
      <c r="AV75" s="455">
        <v>58</v>
      </c>
      <c r="AW75" s="455"/>
      <c r="AX75" s="455">
        <v>2</v>
      </c>
      <c r="AY75" s="455"/>
      <c r="AZ75" s="310">
        <v>68</v>
      </c>
      <c r="BA75" s="310">
        <v>46</v>
      </c>
      <c r="BB75" s="311">
        <v>2</v>
      </c>
      <c r="BC75" s="310">
        <v>86</v>
      </c>
      <c r="BD75" s="310">
        <v>56</v>
      </c>
      <c r="BE75" s="311">
        <v>2</v>
      </c>
      <c r="BF75" s="310"/>
      <c r="BG75" s="310"/>
      <c r="BH75" s="311"/>
      <c r="BI75" s="310"/>
      <c r="BJ75" s="310"/>
      <c r="BK75" s="311"/>
      <c r="BL75" s="310"/>
      <c r="BM75" s="310"/>
      <c r="BN75" s="311"/>
      <c r="BO75" s="310"/>
      <c r="BP75" s="310"/>
      <c r="BQ75" s="311"/>
      <c r="BR75" s="310"/>
      <c r="BS75" s="310"/>
      <c r="BT75" s="311"/>
      <c r="BU75" s="310"/>
      <c r="BV75" s="310"/>
      <c r="BW75" s="311"/>
      <c r="BX75" s="472">
        <f>BB75+BE75+BH75+BK75+BN75+BQ75+BT75+BW75</f>
        <v>4</v>
      </c>
      <c r="BY75" s="472"/>
      <c r="BZ75" s="446"/>
      <c r="CA75" s="446"/>
      <c r="CB75" s="446"/>
      <c r="CC75" s="446"/>
      <c r="CF75" s="176">
        <f t="shared" si="170"/>
        <v>154</v>
      </c>
      <c r="CG75" s="176" t="str">
        <f t="shared" si="171"/>
        <v>ОК</v>
      </c>
      <c r="CH75" s="176">
        <f t="shared" si="172"/>
        <v>102</v>
      </c>
      <c r="CI75" s="176">
        <f t="shared" si="173"/>
        <v>102</v>
      </c>
      <c r="CJ75" s="176" t="str">
        <f t="shared" si="174"/>
        <v>ОК</v>
      </c>
      <c r="CK75" s="180">
        <f t="shared" si="175"/>
        <v>1.5098039215686274</v>
      </c>
      <c r="CL75" s="253">
        <f t="shared" si="176"/>
        <v>1.4782608695652173</v>
      </c>
      <c r="CM75" s="181">
        <f t="shared" si="177"/>
        <v>2</v>
      </c>
      <c r="CN75" s="181">
        <f t="shared" si="178"/>
        <v>1.7</v>
      </c>
      <c r="CO75" s="253">
        <f t="shared" si="179"/>
        <v>1.5357142857142858</v>
      </c>
      <c r="CP75" s="181">
        <f t="shared" si="180"/>
        <v>2</v>
      </c>
      <c r="CQ75" s="181">
        <f t="shared" si="181"/>
        <v>2.15</v>
      </c>
      <c r="CR75" s="253" t="e">
        <f t="shared" si="182"/>
        <v>#DIV/0!</v>
      </c>
      <c r="CS75" s="181">
        <f t="shared" si="183"/>
        <v>0</v>
      </c>
      <c r="CT75" s="181">
        <f t="shared" si="184"/>
        <v>0</v>
      </c>
      <c r="CU75" s="253" t="e">
        <f t="shared" si="185"/>
        <v>#DIV/0!</v>
      </c>
      <c r="CV75" s="181">
        <f t="shared" si="186"/>
        <v>0</v>
      </c>
      <c r="CW75" s="181">
        <f t="shared" si="187"/>
        <v>0</v>
      </c>
      <c r="CX75" s="253" t="e">
        <f t="shared" si="188"/>
        <v>#DIV/0!</v>
      </c>
      <c r="CY75" s="181">
        <f t="shared" si="189"/>
        <v>0</v>
      </c>
      <c r="CZ75" s="181">
        <f t="shared" si="190"/>
        <v>0</v>
      </c>
      <c r="DA75" s="253" t="e">
        <f t="shared" si="191"/>
        <v>#DIV/0!</v>
      </c>
      <c r="DB75" s="181">
        <f t="shared" si="192"/>
        <v>0</v>
      </c>
      <c r="DC75" s="181">
        <f t="shared" si="193"/>
        <v>0</v>
      </c>
      <c r="DD75" s="253" t="e">
        <f t="shared" si="194"/>
        <v>#DIV/0!</v>
      </c>
      <c r="DE75" s="181">
        <f t="shared" si="195"/>
        <v>0</v>
      </c>
      <c r="DF75" s="181">
        <f t="shared" si="196"/>
        <v>0</v>
      </c>
      <c r="DG75" s="253" t="e">
        <f t="shared" si="197"/>
        <v>#DIV/0!</v>
      </c>
      <c r="DH75" s="181">
        <f t="shared" si="198"/>
        <v>0</v>
      </c>
      <c r="DI75" s="181">
        <f t="shared" si="199"/>
        <v>0</v>
      </c>
    </row>
    <row r="76" spans="1:113" s="176" customFormat="1" ht="110.25" customHeight="1" x14ac:dyDescent="0.85">
      <c r="A76" s="298" t="s">
        <v>139</v>
      </c>
      <c r="B76" s="468" t="s">
        <v>283</v>
      </c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  <c r="T76" s="455"/>
      <c r="U76" s="455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>
        <v>1</v>
      </c>
      <c r="AG76" s="310"/>
      <c r="AH76" s="310"/>
      <c r="AI76" s="310"/>
      <c r="AJ76" s="310"/>
      <c r="AK76" s="310"/>
      <c r="AL76" s="455" t="s">
        <v>214</v>
      </c>
      <c r="AM76" s="455"/>
      <c r="AN76" s="455">
        <v>76</v>
      </c>
      <c r="AO76" s="455"/>
      <c r="AP76" s="455">
        <v>50</v>
      </c>
      <c r="AQ76" s="455"/>
      <c r="AR76" s="455">
        <v>30</v>
      </c>
      <c r="AS76" s="455"/>
      <c r="AT76" s="455">
        <v>10</v>
      </c>
      <c r="AU76" s="455"/>
      <c r="AV76" s="455">
        <v>6</v>
      </c>
      <c r="AW76" s="455"/>
      <c r="AX76" s="455">
        <v>4</v>
      </c>
      <c r="AY76" s="455"/>
      <c r="AZ76" s="310"/>
      <c r="BA76" s="310"/>
      <c r="BB76" s="311"/>
      <c r="BC76" s="310"/>
      <c r="BD76" s="310"/>
      <c r="BE76" s="311"/>
      <c r="BF76" s="310">
        <v>76</v>
      </c>
      <c r="BG76" s="310">
        <v>50</v>
      </c>
      <c r="BH76" s="311">
        <v>2</v>
      </c>
      <c r="BI76" s="310"/>
      <c r="BJ76" s="310"/>
      <c r="BK76" s="311"/>
      <c r="BL76" s="310"/>
      <c r="BM76" s="310"/>
      <c r="BN76" s="311"/>
      <c r="BO76" s="310"/>
      <c r="BP76" s="310"/>
      <c r="BQ76" s="311"/>
      <c r="BR76" s="310"/>
      <c r="BS76" s="310"/>
      <c r="BT76" s="311"/>
      <c r="BU76" s="310"/>
      <c r="BV76" s="310"/>
      <c r="BW76" s="311"/>
      <c r="BX76" s="472">
        <f>BB76+BE76+BH76+BK76+BN76+BQ76+BT76+BW76</f>
        <v>2</v>
      </c>
      <c r="BY76" s="472"/>
      <c r="BZ76" s="446"/>
      <c r="CA76" s="446"/>
      <c r="CB76" s="446"/>
      <c r="CC76" s="446"/>
      <c r="CF76" s="176">
        <f t="shared" si="170"/>
        <v>76</v>
      </c>
      <c r="CG76" s="176" t="str">
        <f t="shared" si="171"/>
        <v>ОК</v>
      </c>
      <c r="CH76" s="176">
        <f t="shared" si="172"/>
        <v>50</v>
      </c>
      <c r="CI76" s="176">
        <f t="shared" si="173"/>
        <v>50</v>
      </c>
      <c r="CJ76" s="176" t="str">
        <f t="shared" si="174"/>
        <v>ОК</v>
      </c>
      <c r="CK76" s="180">
        <f t="shared" si="175"/>
        <v>1.52</v>
      </c>
      <c r="CL76" s="253" t="e">
        <f t="shared" si="176"/>
        <v>#DIV/0!</v>
      </c>
      <c r="CM76" s="181">
        <f t="shared" si="177"/>
        <v>0</v>
      </c>
      <c r="CN76" s="181">
        <f t="shared" si="178"/>
        <v>0</v>
      </c>
      <c r="CO76" s="253" t="e">
        <f t="shared" si="179"/>
        <v>#DIV/0!</v>
      </c>
      <c r="CP76" s="181">
        <f t="shared" si="180"/>
        <v>0</v>
      </c>
      <c r="CQ76" s="181">
        <f t="shared" si="181"/>
        <v>0</v>
      </c>
      <c r="CR76" s="253">
        <f t="shared" si="182"/>
        <v>1.52</v>
      </c>
      <c r="CS76" s="181">
        <f t="shared" si="183"/>
        <v>2</v>
      </c>
      <c r="CT76" s="181">
        <f t="shared" si="184"/>
        <v>1.9</v>
      </c>
      <c r="CU76" s="253" t="e">
        <f t="shared" si="185"/>
        <v>#DIV/0!</v>
      </c>
      <c r="CV76" s="181">
        <f t="shared" si="186"/>
        <v>0</v>
      </c>
      <c r="CW76" s="181">
        <f t="shared" si="187"/>
        <v>0</v>
      </c>
      <c r="CX76" s="253" t="e">
        <f t="shared" si="188"/>
        <v>#DIV/0!</v>
      </c>
      <c r="CY76" s="181">
        <f t="shared" si="189"/>
        <v>0</v>
      </c>
      <c r="CZ76" s="181">
        <f t="shared" si="190"/>
        <v>0</v>
      </c>
      <c r="DA76" s="253" t="e">
        <f t="shared" si="191"/>
        <v>#DIV/0!</v>
      </c>
      <c r="DB76" s="181">
        <f t="shared" si="192"/>
        <v>0</v>
      </c>
      <c r="DC76" s="181">
        <f t="shared" si="193"/>
        <v>0</v>
      </c>
      <c r="DD76" s="253" t="e">
        <f t="shared" si="194"/>
        <v>#DIV/0!</v>
      </c>
      <c r="DE76" s="181">
        <f t="shared" si="195"/>
        <v>0</v>
      </c>
      <c r="DF76" s="181">
        <f t="shared" si="196"/>
        <v>0</v>
      </c>
      <c r="DG76" s="253" t="e">
        <f t="shared" si="197"/>
        <v>#DIV/0!</v>
      </c>
      <c r="DH76" s="181">
        <f t="shared" si="198"/>
        <v>0</v>
      </c>
      <c r="DI76" s="181">
        <f t="shared" si="199"/>
        <v>0</v>
      </c>
    </row>
    <row r="77" spans="1:113" s="176" customFormat="1" ht="57.95" customHeight="1" x14ac:dyDescent="0.85">
      <c r="A77" s="298" t="s">
        <v>365</v>
      </c>
      <c r="B77" s="468" t="s">
        <v>179</v>
      </c>
      <c r="C77" s="468"/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55"/>
      <c r="U77" s="455"/>
      <c r="V77" s="310"/>
      <c r="W77" s="310"/>
      <c r="X77" s="310"/>
      <c r="Y77" s="310"/>
      <c r="Z77" s="310"/>
      <c r="AA77" s="310"/>
      <c r="AB77" s="310"/>
      <c r="AC77" s="310"/>
      <c r="AD77" s="310"/>
      <c r="AE77" s="310"/>
      <c r="AF77" s="310">
        <v>1</v>
      </c>
      <c r="AG77" s="310"/>
      <c r="AH77" s="310"/>
      <c r="AI77" s="310"/>
      <c r="AJ77" s="310"/>
      <c r="AK77" s="310"/>
      <c r="AL77" s="455" t="s">
        <v>214</v>
      </c>
      <c r="AM77" s="455"/>
      <c r="AN77" s="455">
        <v>236</v>
      </c>
      <c r="AO77" s="455"/>
      <c r="AP77" s="455">
        <v>156</v>
      </c>
      <c r="AQ77" s="455"/>
      <c r="AR77" s="455">
        <v>68</v>
      </c>
      <c r="AS77" s="455"/>
      <c r="AT77" s="455">
        <v>10</v>
      </c>
      <c r="AU77" s="455"/>
      <c r="AV77" s="455">
        <v>78</v>
      </c>
      <c r="AW77" s="455"/>
      <c r="AX77" s="455"/>
      <c r="AY77" s="455"/>
      <c r="AZ77" s="310"/>
      <c r="BA77" s="310"/>
      <c r="BB77" s="311"/>
      <c r="BC77" s="310"/>
      <c r="BD77" s="310"/>
      <c r="BE77" s="311"/>
      <c r="BF77" s="310">
        <v>64</v>
      </c>
      <c r="BG77" s="310">
        <v>42</v>
      </c>
      <c r="BH77" s="311">
        <v>2</v>
      </c>
      <c r="BI77" s="310">
        <v>172</v>
      </c>
      <c r="BJ77" s="310">
        <v>114</v>
      </c>
      <c r="BK77" s="311">
        <v>4</v>
      </c>
      <c r="BL77" s="310"/>
      <c r="BM77" s="310"/>
      <c r="BN77" s="311"/>
      <c r="BO77" s="310"/>
      <c r="BP77" s="310"/>
      <c r="BQ77" s="311"/>
      <c r="BR77" s="310"/>
      <c r="BS77" s="310"/>
      <c r="BT77" s="311"/>
      <c r="BU77" s="310"/>
      <c r="BV77" s="310"/>
      <c r="BW77" s="311"/>
      <c r="BX77" s="472">
        <f>BB77+BE77+BH77+BK77+BN77+BQ77+BT77+BW77</f>
        <v>6</v>
      </c>
      <c r="BY77" s="472"/>
      <c r="BZ77" s="446"/>
      <c r="CA77" s="446"/>
      <c r="CB77" s="446"/>
      <c r="CC77" s="446"/>
      <c r="CF77" s="176">
        <f t="shared" si="170"/>
        <v>236</v>
      </c>
      <c r="CG77" s="176" t="str">
        <f t="shared" si="171"/>
        <v>ОК</v>
      </c>
      <c r="CH77" s="176">
        <f t="shared" si="172"/>
        <v>156</v>
      </c>
      <c r="CI77" s="176">
        <f t="shared" si="173"/>
        <v>156</v>
      </c>
      <c r="CJ77" s="176" t="str">
        <f t="shared" si="174"/>
        <v>ОК</v>
      </c>
      <c r="CK77" s="180">
        <f t="shared" si="175"/>
        <v>1.5128205128205128</v>
      </c>
      <c r="CL77" s="253" t="e">
        <f t="shared" si="176"/>
        <v>#DIV/0!</v>
      </c>
      <c r="CM77" s="181">
        <f t="shared" si="177"/>
        <v>0</v>
      </c>
      <c r="CN77" s="181">
        <f t="shared" si="178"/>
        <v>0</v>
      </c>
      <c r="CO77" s="253" t="e">
        <f t="shared" si="179"/>
        <v>#DIV/0!</v>
      </c>
      <c r="CP77" s="181">
        <f t="shared" si="180"/>
        <v>0</v>
      </c>
      <c r="CQ77" s="181">
        <f t="shared" si="181"/>
        <v>0</v>
      </c>
      <c r="CR77" s="253">
        <f t="shared" si="182"/>
        <v>1.5238095238095237</v>
      </c>
      <c r="CS77" s="181">
        <f t="shared" si="183"/>
        <v>2</v>
      </c>
      <c r="CT77" s="181">
        <f t="shared" si="184"/>
        <v>1.6</v>
      </c>
      <c r="CU77" s="253">
        <f t="shared" si="185"/>
        <v>1.5087719298245614</v>
      </c>
      <c r="CV77" s="181">
        <f t="shared" si="186"/>
        <v>4</v>
      </c>
      <c r="CW77" s="181">
        <f t="shared" si="187"/>
        <v>4.3</v>
      </c>
      <c r="CX77" s="253" t="e">
        <f t="shared" si="188"/>
        <v>#DIV/0!</v>
      </c>
      <c r="CY77" s="181">
        <f t="shared" si="189"/>
        <v>0</v>
      </c>
      <c r="CZ77" s="181">
        <f t="shared" si="190"/>
        <v>0</v>
      </c>
      <c r="DA77" s="253" t="e">
        <f t="shared" si="191"/>
        <v>#DIV/0!</v>
      </c>
      <c r="DB77" s="181">
        <f t="shared" si="192"/>
        <v>0</v>
      </c>
      <c r="DC77" s="181">
        <f t="shared" si="193"/>
        <v>0</v>
      </c>
      <c r="DD77" s="253" t="e">
        <f t="shared" si="194"/>
        <v>#DIV/0!</v>
      </c>
      <c r="DE77" s="181">
        <f t="shared" si="195"/>
        <v>0</v>
      </c>
      <c r="DF77" s="181">
        <f t="shared" si="196"/>
        <v>0</v>
      </c>
      <c r="DG77" s="253" t="e">
        <f t="shared" si="197"/>
        <v>#DIV/0!</v>
      </c>
      <c r="DH77" s="181">
        <f t="shared" si="198"/>
        <v>0</v>
      </c>
      <c r="DI77" s="181">
        <f t="shared" si="199"/>
        <v>0</v>
      </c>
    </row>
    <row r="78" spans="1:113" s="176" customFormat="1" ht="110.25" customHeight="1" x14ac:dyDescent="0.85">
      <c r="A78" s="298"/>
      <c r="B78" s="468" t="s">
        <v>239</v>
      </c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  <c r="T78" s="455"/>
      <c r="U78" s="455"/>
      <c r="V78" s="310"/>
      <c r="W78" s="310"/>
      <c r="X78" s="310"/>
      <c r="Y78" s="310"/>
      <c r="Z78" s="310"/>
      <c r="AA78" s="310"/>
      <c r="AB78" s="310"/>
      <c r="AC78" s="310"/>
      <c r="AD78" s="310"/>
      <c r="AE78" s="310"/>
      <c r="AF78" s="310"/>
      <c r="AG78" s="310"/>
      <c r="AH78" s="310"/>
      <c r="AI78" s="310"/>
      <c r="AJ78" s="310"/>
      <c r="AK78" s="310"/>
      <c r="AL78" s="455"/>
      <c r="AM78" s="455"/>
      <c r="AN78" s="455">
        <v>40</v>
      </c>
      <c r="AO78" s="455"/>
      <c r="AP78" s="455"/>
      <c r="AQ78" s="455"/>
      <c r="AR78" s="455"/>
      <c r="AS78" s="455"/>
      <c r="AT78" s="455"/>
      <c r="AU78" s="455"/>
      <c r="AV78" s="455"/>
      <c r="AW78" s="455"/>
      <c r="AX78" s="455"/>
      <c r="AY78" s="455"/>
      <c r="AZ78" s="310"/>
      <c r="BA78" s="310"/>
      <c r="BB78" s="311"/>
      <c r="BC78" s="310"/>
      <c r="BD78" s="310"/>
      <c r="BE78" s="311"/>
      <c r="BF78" s="310"/>
      <c r="BG78" s="310"/>
      <c r="BH78" s="311"/>
      <c r="BI78" s="310">
        <v>40</v>
      </c>
      <c r="BJ78" s="310"/>
      <c r="BK78" s="311">
        <v>1</v>
      </c>
      <c r="BL78" s="310"/>
      <c r="BM78" s="310"/>
      <c r="BN78" s="311"/>
      <c r="BO78" s="310"/>
      <c r="BP78" s="310"/>
      <c r="BQ78" s="311"/>
      <c r="BR78" s="310"/>
      <c r="BS78" s="310"/>
      <c r="BT78" s="311"/>
      <c r="BU78" s="310"/>
      <c r="BV78" s="310"/>
      <c r="BW78" s="311"/>
      <c r="BX78" s="472">
        <f>BB78+BE78+BH78+BK78+BN78+BQ78+BT78+BW78</f>
        <v>1</v>
      </c>
      <c r="BY78" s="472"/>
      <c r="BZ78" s="497"/>
      <c r="CA78" s="498"/>
      <c r="CB78" s="498"/>
      <c r="CC78" s="499"/>
      <c r="CF78" s="176">
        <f t="shared" si="170"/>
        <v>40</v>
      </c>
      <c r="CG78" s="176" t="str">
        <f t="shared" si="171"/>
        <v>ОК</v>
      </c>
      <c r="CH78" s="176">
        <f t="shared" si="172"/>
        <v>0</v>
      </c>
      <c r="CI78" s="176">
        <f t="shared" si="173"/>
        <v>0</v>
      </c>
      <c r="CJ78" s="176" t="str">
        <f t="shared" si="174"/>
        <v>ОК</v>
      </c>
      <c r="CK78" s="180" t="e">
        <f t="shared" si="175"/>
        <v>#DIV/0!</v>
      </c>
      <c r="CL78" s="253" t="e">
        <f t="shared" si="176"/>
        <v>#DIV/0!</v>
      </c>
      <c r="CM78" s="181">
        <f t="shared" si="177"/>
        <v>0</v>
      </c>
      <c r="CN78" s="181">
        <f t="shared" si="178"/>
        <v>0</v>
      </c>
      <c r="CO78" s="253" t="e">
        <f t="shared" si="179"/>
        <v>#DIV/0!</v>
      </c>
      <c r="CP78" s="181">
        <f t="shared" si="180"/>
        <v>0</v>
      </c>
      <c r="CQ78" s="181">
        <f t="shared" si="181"/>
        <v>0</v>
      </c>
      <c r="CR78" s="253" t="e">
        <f t="shared" si="182"/>
        <v>#DIV/0!</v>
      </c>
      <c r="CS78" s="181">
        <f t="shared" si="183"/>
        <v>0</v>
      </c>
      <c r="CT78" s="181">
        <f t="shared" si="184"/>
        <v>0</v>
      </c>
      <c r="CU78" s="253" t="e">
        <f t="shared" si="185"/>
        <v>#DIV/0!</v>
      </c>
      <c r="CV78" s="181">
        <f t="shared" si="186"/>
        <v>1</v>
      </c>
      <c r="CW78" s="181">
        <f t="shared" si="187"/>
        <v>1</v>
      </c>
      <c r="CX78" s="253" t="e">
        <f t="shared" si="188"/>
        <v>#DIV/0!</v>
      </c>
      <c r="CY78" s="181">
        <f t="shared" si="189"/>
        <v>0</v>
      </c>
      <c r="CZ78" s="181">
        <f t="shared" si="190"/>
        <v>0</v>
      </c>
      <c r="DA78" s="253" t="e">
        <f t="shared" si="191"/>
        <v>#DIV/0!</v>
      </c>
      <c r="DB78" s="181">
        <f t="shared" si="192"/>
        <v>0</v>
      </c>
      <c r="DC78" s="181">
        <f t="shared" si="193"/>
        <v>0</v>
      </c>
      <c r="DD78" s="253" t="e">
        <f t="shared" si="194"/>
        <v>#DIV/0!</v>
      </c>
      <c r="DE78" s="181">
        <f t="shared" si="195"/>
        <v>0</v>
      </c>
      <c r="DF78" s="181">
        <f t="shared" si="196"/>
        <v>0</v>
      </c>
      <c r="DG78" s="253" t="e">
        <f t="shared" si="197"/>
        <v>#DIV/0!</v>
      </c>
      <c r="DH78" s="181">
        <f t="shared" si="198"/>
        <v>0</v>
      </c>
      <c r="DI78" s="181">
        <f t="shared" si="199"/>
        <v>0</v>
      </c>
    </row>
    <row r="79" spans="1:113" s="270" customFormat="1" ht="57.95" customHeight="1" x14ac:dyDescent="0.85">
      <c r="A79" s="299" t="s">
        <v>129</v>
      </c>
      <c r="B79" s="473" t="s">
        <v>403</v>
      </c>
      <c r="C79" s="473"/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473"/>
      <c r="O79" s="473"/>
      <c r="P79" s="473"/>
      <c r="Q79" s="473"/>
      <c r="R79" s="473"/>
      <c r="S79" s="473"/>
      <c r="T79" s="479" t="s">
        <v>470</v>
      </c>
      <c r="U79" s="479"/>
      <c r="V79" s="312"/>
      <c r="W79" s="312"/>
      <c r="X79" s="312"/>
      <c r="Y79" s="312">
        <v>1</v>
      </c>
      <c r="Z79" s="312"/>
      <c r="AA79" s="312"/>
      <c r="AB79" s="312"/>
      <c r="AC79" s="312"/>
      <c r="AD79" s="312"/>
      <c r="AE79" s="312"/>
      <c r="AF79" s="312"/>
      <c r="AG79" s="312"/>
      <c r="AH79" s="312"/>
      <c r="AI79" s="312"/>
      <c r="AJ79" s="312"/>
      <c r="AK79" s="312"/>
      <c r="AL79" s="478"/>
      <c r="AM79" s="478"/>
      <c r="AN79" s="456"/>
      <c r="AO79" s="456"/>
      <c r="AP79" s="456"/>
      <c r="AQ79" s="456"/>
      <c r="AR79" s="456"/>
      <c r="AS79" s="456"/>
      <c r="AT79" s="456"/>
      <c r="AU79" s="456"/>
      <c r="AV79" s="456"/>
      <c r="AW79" s="456"/>
      <c r="AX79" s="456"/>
      <c r="AY79" s="456"/>
      <c r="AZ79" s="309"/>
      <c r="BA79" s="309"/>
      <c r="BB79" s="314"/>
      <c r="BC79" s="309"/>
      <c r="BD79" s="309"/>
      <c r="BE79" s="314"/>
      <c r="BF79" s="309"/>
      <c r="BG79" s="309"/>
      <c r="BH79" s="314"/>
      <c r="BI79" s="309"/>
      <c r="BJ79" s="309"/>
      <c r="BK79" s="314"/>
      <c r="BL79" s="312"/>
      <c r="BM79" s="312"/>
      <c r="BN79" s="314"/>
      <c r="BO79" s="312"/>
      <c r="BP79" s="312"/>
      <c r="BQ79" s="314"/>
      <c r="BR79" s="312"/>
      <c r="BS79" s="312"/>
      <c r="BT79" s="314"/>
      <c r="BU79" s="312"/>
      <c r="BV79" s="312"/>
      <c r="BW79" s="314"/>
      <c r="BX79" s="500"/>
      <c r="BY79" s="500"/>
      <c r="BZ79" s="484" t="s">
        <v>338</v>
      </c>
      <c r="CA79" s="484"/>
      <c r="CB79" s="484"/>
      <c r="CC79" s="484"/>
      <c r="CF79" s="270">
        <f t="shared" si="170"/>
        <v>0</v>
      </c>
      <c r="CG79" s="270" t="str">
        <f t="shared" si="171"/>
        <v>ОК</v>
      </c>
      <c r="CH79" s="270">
        <f t="shared" si="172"/>
        <v>0</v>
      </c>
      <c r="CI79" s="270">
        <f t="shared" si="173"/>
        <v>0</v>
      </c>
      <c r="CJ79" s="270" t="str">
        <f t="shared" si="174"/>
        <v>ОК</v>
      </c>
      <c r="CK79" s="271" t="e">
        <f t="shared" si="175"/>
        <v>#DIV/0!</v>
      </c>
      <c r="CL79" s="272" t="e">
        <f t="shared" si="176"/>
        <v>#DIV/0!</v>
      </c>
      <c r="CM79" s="273">
        <f t="shared" si="177"/>
        <v>0</v>
      </c>
      <c r="CN79" s="273">
        <f t="shared" si="178"/>
        <v>0</v>
      </c>
      <c r="CO79" s="272" t="e">
        <f t="shared" si="179"/>
        <v>#DIV/0!</v>
      </c>
      <c r="CP79" s="273">
        <f t="shared" si="180"/>
        <v>0</v>
      </c>
      <c r="CQ79" s="273">
        <f t="shared" si="181"/>
        <v>0</v>
      </c>
      <c r="CR79" s="272" t="e">
        <f t="shared" si="182"/>
        <v>#DIV/0!</v>
      </c>
      <c r="CS79" s="273">
        <f t="shared" si="183"/>
        <v>0</v>
      </c>
      <c r="CT79" s="273">
        <f t="shared" si="184"/>
        <v>0</v>
      </c>
      <c r="CU79" s="272" t="e">
        <f t="shared" si="185"/>
        <v>#DIV/0!</v>
      </c>
      <c r="CV79" s="273">
        <f t="shared" si="186"/>
        <v>0</v>
      </c>
      <c r="CW79" s="273">
        <f t="shared" si="187"/>
        <v>0</v>
      </c>
      <c r="CX79" s="272" t="e">
        <f t="shared" si="188"/>
        <v>#DIV/0!</v>
      </c>
      <c r="CY79" s="273">
        <f t="shared" si="189"/>
        <v>0</v>
      </c>
      <c r="CZ79" s="273">
        <f t="shared" si="190"/>
        <v>0</v>
      </c>
      <c r="DA79" s="272" t="e">
        <f t="shared" si="191"/>
        <v>#DIV/0!</v>
      </c>
      <c r="DB79" s="273">
        <f t="shared" si="192"/>
        <v>0</v>
      </c>
      <c r="DC79" s="273">
        <f t="shared" si="193"/>
        <v>0</v>
      </c>
      <c r="DD79" s="272" t="e">
        <f t="shared" si="194"/>
        <v>#DIV/0!</v>
      </c>
      <c r="DE79" s="273">
        <f t="shared" si="195"/>
        <v>0</v>
      </c>
      <c r="DF79" s="273">
        <f t="shared" si="196"/>
        <v>0</v>
      </c>
      <c r="DG79" s="272" t="e">
        <f t="shared" si="197"/>
        <v>#DIV/0!</v>
      </c>
      <c r="DH79" s="273">
        <f t="shared" si="198"/>
        <v>0</v>
      </c>
      <c r="DI79" s="273">
        <f t="shared" si="199"/>
        <v>0</v>
      </c>
    </row>
    <row r="80" spans="1:113" s="176" customFormat="1" ht="57.95" customHeight="1" x14ac:dyDescent="0.85">
      <c r="A80" s="298" t="s">
        <v>406</v>
      </c>
      <c r="B80" s="468" t="s">
        <v>180</v>
      </c>
      <c r="C80" s="468"/>
      <c r="D80" s="468"/>
      <c r="E80" s="468"/>
      <c r="F80" s="468"/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  <c r="T80" s="455" t="s">
        <v>254</v>
      </c>
      <c r="U80" s="455"/>
      <c r="V80" s="310">
        <v>1</v>
      </c>
      <c r="W80" s="310">
        <v>1</v>
      </c>
      <c r="X80" s="310"/>
      <c r="Y80" s="310"/>
      <c r="Z80" s="310"/>
      <c r="AA80" s="310"/>
      <c r="AB80" s="310"/>
      <c r="AC80" s="310"/>
      <c r="AD80" s="310"/>
      <c r="AE80" s="310"/>
      <c r="AF80" s="310"/>
      <c r="AG80" s="310"/>
      <c r="AH80" s="310"/>
      <c r="AI80" s="310"/>
      <c r="AJ80" s="310"/>
      <c r="AK80" s="310"/>
      <c r="AL80" s="455"/>
      <c r="AM80" s="455"/>
      <c r="AN80" s="455">
        <v>160</v>
      </c>
      <c r="AO80" s="455"/>
      <c r="AP80" s="455">
        <v>106</v>
      </c>
      <c r="AQ80" s="455"/>
      <c r="AR80" s="455">
        <v>32</v>
      </c>
      <c r="AS80" s="455"/>
      <c r="AT80" s="455">
        <v>32</v>
      </c>
      <c r="AU80" s="455"/>
      <c r="AV80" s="455">
        <v>38</v>
      </c>
      <c r="AW80" s="455"/>
      <c r="AX80" s="455">
        <v>4</v>
      </c>
      <c r="AY80" s="455"/>
      <c r="AZ80" s="310">
        <v>80</v>
      </c>
      <c r="BA80" s="310">
        <v>52</v>
      </c>
      <c r="BB80" s="311">
        <v>2</v>
      </c>
      <c r="BC80" s="310">
        <v>80</v>
      </c>
      <c r="BD80" s="310">
        <v>54</v>
      </c>
      <c r="BE80" s="311">
        <v>2</v>
      </c>
      <c r="BF80" s="310"/>
      <c r="BG80" s="310"/>
      <c r="BH80" s="311"/>
      <c r="BI80" s="310"/>
      <c r="BJ80" s="310"/>
      <c r="BK80" s="311"/>
      <c r="BL80" s="310"/>
      <c r="BM80" s="310"/>
      <c r="BN80" s="311"/>
      <c r="BO80" s="310"/>
      <c r="BP80" s="310"/>
      <c r="BQ80" s="311"/>
      <c r="BR80" s="310"/>
      <c r="BS80" s="310"/>
      <c r="BT80" s="311"/>
      <c r="BU80" s="310"/>
      <c r="BV80" s="310"/>
      <c r="BW80" s="311"/>
      <c r="BX80" s="472">
        <f t="shared" ref="BX80:BX89" si="200">BB80+BE80+BH80+BK80+BN80+BQ80+BT80+BW80</f>
        <v>4</v>
      </c>
      <c r="BY80" s="472"/>
      <c r="BZ80" s="446"/>
      <c r="CA80" s="446"/>
      <c r="CB80" s="446"/>
      <c r="CC80" s="446"/>
      <c r="CF80" s="176">
        <f t="shared" si="170"/>
        <v>160</v>
      </c>
      <c r="CG80" s="176" t="str">
        <f t="shared" si="171"/>
        <v>ОК</v>
      </c>
      <c r="CH80" s="176">
        <f t="shared" si="172"/>
        <v>106</v>
      </c>
      <c r="CI80" s="176">
        <f t="shared" si="173"/>
        <v>106</v>
      </c>
      <c r="CJ80" s="176" t="str">
        <f t="shared" si="174"/>
        <v>ОК</v>
      </c>
      <c r="CK80" s="180">
        <f t="shared" si="175"/>
        <v>1.5094339622641511</v>
      </c>
      <c r="CL80" s="253">
        <f t="shared" si="176"/>
        <v>1.5384615384615385</v>
      </c>
      <c r="CM80" s="181">
        <f t="shared" si="177"/>
        <v>2</v>
      </c>
      <c r="CN80" s="181">
        <f t="shared" si="178"/>
        <v>2</v>
      </c>
      <c r="CO80" s="253">
        <f t="shared" si="179"/>
        <v>1.4814814814814814</v>
      </c>
      <c r="CP80" s="181">
        <f t="shared" si="180"/>
        <v>2</v>
      </c>
      <c r="CQ80" s="181">
        <f t="shared" si="181"/>
        <v>2</v>
      </c>
      <c r="CR80" s="253" t="e">
        <f t="shared" si="182"/>
        <v>#DIV/0!</v>
      </c>
      <c r="CS80" s="181">
        <f t="shared" si="183"/>
        <v>0</v>
      </c>
      <c r="CT80" s="181">
        <f t="shared" si="184"/>
        <v>0</v>
      </c>
      <c r="CU80" s="253" t="e">
        <f t="shared" si="185"/>
        <v>#DIV/0!</v>
      </c>
      <c r="CV80" s="181">
        <f t="shared" si="186"/>
        <v>0</v>
      </c>
      <c r="CW80" s="181">
        <f t="shared" si="187"/>
        <v>0</v>
      </c>
      <c r="CX80" s="253" t="e">
        <f t="shared" si="188"/>
        <v>#DIV/0!</v>
      </c>
      <c r="CY80" s="181">
        <f t="shared" si="189"/>
        <v>0</v>
      </c>
      <c r="CZ80" s="181">
        <f t="shared" si="190"/>
        <v>0</v>
      </c>
      <c r="DA80" s="253" t="e">
        <f t="shared" si="191"/>
        <v>#DIV/0!</v>
      </c>
      <c r="DB80" s="181">
        <f t="shared" si="192"/>
        <v>0</v>
      </c>
      <c r="DC80" s="181">
        <f t="shared" si="193"/>
        <v>0</v>
      </c>
      <c r="DD80" s="253" t="e">
        <f t="shared" si="194"/>
        <v>#DIV/0!</v>
      </c>
      <c r="DE80" s="181">
        <f t="shared" si="195"/>
        <v>0</v>
      </c>
      <c r="DF80" s="181">
        <f t="shared" si="196"/>
        <v>0</v>
      </c>
      <c r="DG80" s="253" t="e">
        <f t="shared" si="197"/>
        <v>#DIV/0!</v>
      </c>
      <c r="DH80" s="181">
        <f t="shared" si="198"/>
        <v>0</v>
      </c>
      <c r="DI80" s="181">
        <f t="shared" si="199"/>
        <v>0</v>
      </c>
    </row>
    <row r="81" spans="1:113" s="176" customFormat="1" ht="57.95" customHeight="1" x14ac:dyDescent="0.85">
      <c r="A81" s="298" t="s">
        <v>407</v>
      </c>
      <c r="B81" s="468" t="s">
        <v>181</v>
      </c>
      <c r="C81" s="468"/>
      <c r="D81" s="468"/>
      <c r="E81" s="468"/>
      <c r="F81" s="468"/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  <c r="T81" s="455">
        <v>3</v>
      </c>
      <c r="U81" s="455"/>
      <c r="V81" s="310"/>
      <c r="W81" s="310"/>
      <c r="X81" s="310">
        <v>1</v>
      </c>
      <c r="Y81" s="310"/>
      <c r="Z81" s="310"/>
      <c r="AA81" s="310"/>
      <c r="AB81" s="310"/>
      <c r="AC81" s="310"/>
      <c r="AD81" s="310"/>
      <c r="AE81" s="310"/>
      <c r="AF81" s="310"/>
      <c r="AG81" s="310"/>
      <c r="AH81" s="310"/>
      <c r="AI81" s="310"/>
      <c r="AJ81" s="310"/>
      <c r="AK81" s="310"/>
      <c r="AL81" s="455"/>
      <c r="AM81" s="455"/>
      <c r="AN81" s="455">
        <v>164</v>
      </c>
      <c r="AO81" s="455"/>
      <c r="AP81" s="455">
        <v>110</v>
      </c>
      <c r="AQ81" s="455"/>
      <c r="AR81" s="455">
        <v>34</v>
      </c>
      <c r="AS81" s="455"/>
      <c r="AT81" s="455">
        <v>26</v>
      </c>
      <c r="AU81" s="455"/>
      <c r="AV81" s="455">
        <v>42</v>
      </c>
      <c r="AW81" s="455"/>
      <c r="AX81" s="455">
        <v>8</v>
      </c>
      <c r="AY81" s="455"/>
      <c r="AZ81" s="310"/>
      <c r="BA81" s="310"/>
      <c r="BB81" s="311"/>
      <c r="BC81" s="310"/>
      <c r="BD81" s="310"/>
      <c r="BE81" s="311"/>
      <c r="BF81" s="310">
        <v>94</v>
      </c>
      <c r="BG81" s="310">
        <v>62</v>
      </c>
      <c r="BH81" s="311">
        <v>2</v>
      </c>
      <c r="BI81" s="310">
        <v>70</v>
      </c>
      <c r="BJ81" s="310">
        <v>48</v>
      </c>
      <c r="BK81" s="311">
        <v>2</v>
      </c>
      <c r="BL81" s="310"/>
      <c r="BM81" s="310"/>
      <c r="BN81" s="311"/>
      <c r="BO81" s="310"/>
      <c r="BP81" s="310"/>
      <c r="BQ81" s="311"/>
      <c r="BR81" s="310"/>
      <c r="BS81" s="310"/>
      <c r="BT81" s="311"/>
      <c r="BU81" s="310"/>
      <c r="BV81" s="310"/>
      <c r="BW81" s="311"/>
      <c r="BX81" s="472">
        <f t="shared" si="200"/>
        <v>4</v>
      </c>
      <c r="BY81" s="472"/>
      <c r="BZ81" s="446"/>
      <c r="CA81" s="446"/>
      <c r="CB81" s="446"/>
      <c r="CC81" s="446"/>
      <c r="CF81" s="176">
        <f t="shared" si="170"/>
        <v>164</v>
      </c>
      <c r="CG81" s="176" t="str">
        <f t="shared" si="171"/>
        <v>ОК</v>
      </c>
      <c r="CH81" s="176">
        <f t="shared" si="172"/>
        <v>110</v>
      </c>
      <c r="CI81" s="176">
        <f t="shared" si="173"/>
        <v>110</v>
      </c>
      <c r="CJ81" s="176" t="str">
        <f t="shared" si="174"/>
        <v>ОК</v>
      </c>
      <c r="CK81" s="180">
        <f t="shared" si="175"/>
        <v>1.490909090909091</v>
      </c>
      <c r="CL81" s="253" t="e">
        <f t="shared" si="176"/>
        <v>#DIV/0!</v>
      </c>
      <c r="CM81" s="181">
        <f t="shared" si="177"/>
        <v>0</v>
      </c>
      <c r="CN81" s="181">
        <f t="shared" si="178"/>
        <v>0</v>
      </c>
      <c r="CO81" s="253" t="e">
        <f t="shared" si="179"/>
        <v>#DIV/0!</v>
      </c>
      <c r="CP81" s="181">
        <f t="shared" si="180"/>
        <v>0</v>
      </c>
      <c r="CQ81" s="181">
        <f t="shared" si="181"/>
        <v>0</v>
      </c>
      <c r="CR81" s="253">
        <f t="shared" si="182"/>
        <v>1.5161290322580645</v>
      </c>
      <c r="CS81" s="181">
        <f t="shared" si="183"/>
        <v>2</v>
      </c>
      <c r="CT81" s="181">
        <f t="shared" si="184"/>
        <v>2.35</v>
      </c>
      <c r="CU81" s="253">
        <f t="shared" si="185"/>
        <v>1.4583333333333333</v>
      </c>
      <c r="CV81" s="181">
        <f t="shared" si="186"/>
        <v>2</v>
      </c>
      <c r="CW81" s="181">
        <f t="shared" si="187"/>
        <v>1.75</v>
      </c>
      <c r="CX81" s="253" t="e">
        <f t="shared" si="188"/>
        <v>#DIV/0!</v>
      </c>
      <c r="CY81" s="181">
        <f t="shared" si="189"/>
        <v>0</v>
      </c>
      <c r="CZ81" s="181">
        <f t="shared" si="190"/>
        <v>0</v>
      </c>
      <c r="DA81" s="253" t="e">
        <f t="shared" si="191"/>
        <v>#DIV/0!</v>
      </c>
      <c r="DB81" s="181">
        <f t="shared" si="192"/>
        <v>0</v>
      </c>
      <c r="DC81" s="181">
        <f t="shared" si="193"/>
        <v>0</v>
      </c>
      <c r="DD81" s="253" t="e">
        <f t="shared" si="194"/>
        <v>#DIV/0!</v>
      </c>
      <c r="DE81" s="181">
        <f t="shared" si="195"/>
        <v>0</v>
      </c>
      <c r="DF81" s="181">
        <f t="shared" si="196"/>
        <v>0</v>
      </c>
      <c r="DG81" s="253" t="e">
        <f t="shared" si="197"/>
        <v>#DIV/0!</v>
      </c>
      <c r="DH81" s="181">
        <f t="shared" si="198"/>
        <v>0</v>
      </c>
      <c r="DI81" s="181">
        <f t="shared" si="199"/>
        <v>0</v>
      </c>
    </row>
    <row r="82" spans="1:113" s="176" customFormat="1" ht="57.95" customHeight="1" x14ac:dyDescent="0.85">
      <c r="A82" s="298" t="s">
        <v>408</v>
      </c>
      <c r="B82" s="468" t="s">
        <v>182</v>
      </c>
      <c r="C82" s="468"/>
      <c r="D82" s="468"/>
      <c r="E82" s="468"/>
      <c r="F82" s="468"/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  <c r="T82" s="455"/>
      <c r="U82" s="455"/>
      <c r="V82" s="310"/>
      <c r="W82" s="310"/>
      <c r="X82" s="310"/>
      <c r="Y82" s="310"/>
      <c r="Z82" s="310"/>
      <c r="AA82" s="310"/>
      <c r="AB82" s="310"/>
      <c r="AC82" s="310"/>
      <c r="AD82" s="310"/>
      <c r="AE82" s="310"/>
      <c r="AF82" s="310"/>
      <c r="AG82" s="310">
        <v>1</v>
      </c>
      <c r="AH82" s="310"/>
      <c r="AI82" s="310"/>
      <c r="AJ82" s="310"/>
      <c r="AK82" s="310"/>
      <c r="AL82" s="455" t="s">
        <v>257</v>
      </c>
      <c r="AM82" s="455"/>
      <c r="AN82" s="455">
        <v>96</v>
      </c>
      <c r="AO82" s="455"/>
      <c r="AP82" s="455">
        <v>64</v>
      </c>
      <c r="AQ82" s="455"/>
      <c r="AR82" s="455">
        <v>28</v>
      </c>
      <c r="AS82" s="455"/>
      <c r="AT82" s="455">
        <v>6</v>
      </c>
      <c r="AU82" s="455"/>
      <c r="AV82" s="455">
        <v>30</v>
      </c>
      <c r="AW82" s="455"/>
      <c r="AX82" s="455"/>
      <c r="AY82" s="455"/>
      <c r="AZ82" s="310"/>
      <c r="BA82" s="310"/>
      <c r="BB82" s="311"/>
      <c r="BC82" s="310"/>
      <c r="BD82" s="310"/>
      <c r="BE82" s="311"/>
      <c r="BF82" s="310"/>
      <c r="BG82" s="310"/>
      <c r="BH82" s="311"/>
      <c r="BI82" s="310">
        <v>96</v>
      </c>
      <c r="BJ82" s="310">
        <v>64</v>
      </c>
      <c r="BK82" s="311">
        <v>2</v>
      </c>
      <c r="BL82" s="310"/>
      <c r="BM82" s="310"/>
      <c r="BN82" s="311"/>
      <c r="BO82" s="310"/>
      <c r="BP82" s="310"/>
      <c r="BQ82" s="311"/>
      <c r="BR82" s="310"/>
      <c r="BS82" s="310"/>
      <c r="BT82" s="311"/>
      <c r="BU82" s="310"/>
      <c r="BV82" s="310"/>
      <c r="BW82" s="311"/>
      <c r="BX82" s="472">
        <f t="shared" si="200"/>
        <v>2</v>
      </c>
      <c r="BY82" s="472"/>
      <c r="BZ82" s="446"/>
      <c r="CA82" s="446"/>
      <c r="CB82" s="446"/>
      <c r="CC82" s="446"/>
      <c r="CF82" s="176">
        <f t="shared" si="170"/>
        <v>96</v>
      </c>
      <c r="CG82" s="176" t="str">
        <f t="shared" si="171"/>
        <v>ОК</v>
      </c>
      <c r="CH82" s="176">
        <f t="shared" si="172"/>
        <v>64</v>
      </c>
      <c r="CI82" s="176">
        <f t="shared" si="173"/>
        <v>64</v>
      </c>
      <c r="CJ82" s="176" t="str">
        <f t="shared" si="174"/>
        <v>ОК</v>
      </c>
      <c r="CK82" s="180">
        <f t="shared" si="175"/>
        <v>1.5</v>
      </c>
      <c r="CL82" s="253" t="e">
        <f t="shared" si="176"/>
        <v>#DIV/0!</v>
      </c>
      <c r="CM82" s="181">
        <f t="shared" si="177"/>
        <v>0</v>
      </c>
      <c r="CN82" s="181">
        <f t="shared" si="178"/>
        <v>0</v>
      </c>
      <c r="CO82" s="253" t="e">
        <f t="shared" si="179"/>
        <v>#DIV/0!</v>
      </c>
      <c r="CP82" s="181">
        <f t="shared" si="180"/>
        <v>0</v>
      </c>
      <c r="CQ82" s="181">
        <f t="shared" si="181"/>
        <v>0</v>
      </c>
      <c r="CR82" s="253" t="e">
        <f t="shared" si="182"/>
        <v>#DIV/0!</v>
      </c>
      <c r="CS82" s="181">
        <f t="shared" si="183"/>
        <v>0</v>
      </c>
      <c r="CT82" s="181">
        <f t="shared" si="184"/>
        <v>0</v>
      </c>
      <c r="CU82" s="253">
        <f t="shared" si="185"/>
        <v>1.5</v>
      </c>
      <c r="CV82" s="181">
        <f t="shared" si="186"/>
        <v>2</v>
      </c>
      <c r="CW82" s="181">
        <f t="shared" si="187"/>
        <v>2.4</v>
      </c>
      <c r="CX82" s="253" t="e">
        <f t="shared" si="188"/>
        <v>#DIV/0!</v>
      </c>
      <c r="CY82" s="181">
        <f t="shared" si="189"/>
        <v>0</v>
      </c>
      <c r="CZ82" s="181">
        <f t="shared" si="190"/>
        <v>0</v>
      </c>
      <c r="DA82" s="253" t="e">
        <f t="shared" si="191"/>
        <v>#DIV/0!</v>
      </c>
      <c r="DB82" s="181">
        <f t="shared" si="192"/>
        <v>0</v>
      </c>
      <c r="DC82" s="181">
        <f t="shared" si="193"/>
        <v>0</v>
      </c>
      <c r="DD82" s="253" t="e">
        <f t="shared" si="194"/>
        <v>#DIV/0!</v>
      </c>
      <c r="DE82" s="181">
        <f t="shared" si="195"/>
        <v>0</v>
      </c>
      <c r="DF82" s="181">
        <f t="shared" si="196"/>
        <v>0</v>
      </c>
      <c r="DG82" s="253" t="e">
        <f t="shared" si="197"/>
        <v>#DIV/0!</v>
      </c>
      <c r="DH82" s="181">
        <f t="shared" si="198"/>
        <v>0</v>
      </c>
      <c r="DI82" s="181">
        <f t="shared" si="199"/>
        <v>0</v>
      </c>
    </row>
    <row r="83" spans="1:113" s="270" customFormat="1" ht="57.95" customHeight="1" x14ac:dyDescent="0.85">
      <c r="A83" s="299" t="s">
        <v>142</v>
      </c>
      <c r="B83" s="473" t="s">
        <v>471</v>
      </c>
      <c r="C83" s="473"/>
      <c r="D83" s="473"/>
      <c r="E83" s="473"/>
      <c r="F83" s="473"/>
      <c r="G83" s="473"/>
      <c r="H83" s="473"/>
      <c r="I83" s="473"/>
      <c r="J83" s="473"/>
      <c r="K83" s="473"/>
      <c r="L83" s="473"/>
      <c r="M83" s="473"/>
      <c r="N83" s="473"/>
      <c r="O83" s="473"/>
      <c r="P83" s="473"/>
      <c r="Q83" s="473"/>
      <c r="R83" s="473"/>
      <c r="S83" s="473"/>
      <c r="T83" s="456"/>
      <c r="U83" s="456"/>
      <c r="V83" s="312"/>
      <c r="W83" s="312"/>
      <c r="X83" s="312"/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>
        <v>1</v>
      </c>
      <c r="AJ83" s="312"/>
      <c r="AK83" s="312"/>
      <c r="AL83" s="479" t="s">
        <v>472</v>
      </c>
      <c r="AM83" s="479"/>
      <c r="AN83" s="456"/>
      <c r="AO83" s="456"/>
      <c r="AP83" s="456"/>
      <c r="AQ83" s="456"/>
      <c r="AR83" s="456"/>
      <c r="AS83" s="456"/>
      <c r="AT83" s="456"/>
      <c r="AU83" s="456"/>
      <c r="AV83" s="456"/>
      <c r="AW83" s="456"/>
      <c r="AX83" s="456"/>
      <c r="AY83" s="456"/>
      <c r="AZ83" s="309"/>
      <c r="BA83" s="309"/>
      <c r="BB83" s="314"/>
      <c r="BC83" s="309"/>
      <c r="BD83" s="309"/>
      <c r="BE83" s="314"/>
      <c r="BF83" s="309"/>
      <c r="BG83" s="309"/>
      <c r="BH83" s="314"/>
      <c r="BI83" s="309"/>
      <c r="BJ83" s="309"/>
      <c r="BK83" s="314"/>
      <c r="BL83" s="309"/>
      <c r="BM83" s="309"/>
      <c r="BN83" s="314"/>
      <c r="BO83" s="309"/>
      <c r="BP83" s="309"/>
      <c r="BQ83" s="314"/>
      <c r="BR83" s="309"/>
      <c r="BS83" s="309"/>
      <c r="BT83" s="314"/>
      <c r="BU83" s="309"/>
      <c r="BV83" s="309"/>
      <c r="BW83" s="314"/>
      <c r="BX83" s="500"/>
      <c r="BY83" s="500"/>
      <c r="BZ83" s="473"/>
      <c r="CA83" s="473"/>
      <c r="CB83" s="473"/>
      <c r="CC83" s="473"/>
      <c r="CF83" s="270">
        <f t="shared" si="170"/>
        <v>0</v>
      </c>
      <c r="CG83" s="270" t="str">
        <f t="shared" si="171"/>
        <v>ОК</v>
      </c>
      <c r="CH83" s="270">
        <f t="shared" si="172"/>
        <v>0</v>
      </c>
      <c r="CI83" s="270">
        <f t="shared" si="173"/>
        <v>0</v>
      </c>
      <c r="CJ83" s="270" t="str">
        <f t="shared" si="174"/>
        <v>ОК</v>
      </c>
      <c r="CK83" s="271" t="e">
        <f t="shared" si="175"/>
        <v>#DIV/0!</v>
      </c>
      <c r="CL83" s="272" t="e">
        <f t="shared" si="176"/>
        <v>#DIV/0!</v>
      </c>
      <c r="CM83" s="273">
        <f t="shared" si="177"/>
        <v>0</v>
      </c>
      <c r="CN83" s="273">
        <f t="shared" si="178"/>
        <v>0</v>
      </c>
      <c r="CO83" s="272" t="e">
        <f t="shared" si="179"/>
        <v>#DIV/0!</v>
      </c>
      <c r="CP83" s="273">
        <f t="shared" si="180"/>
        <v>0</v>
      </c>
      <c r="CQ83" s="273">
        <f t="shared" si="181"/>
        <v>0</v>
      </c>
      <c r="CR83" s="272" t="e">
        <f t="shared" si="182"/>
        <v>#DIV/0!</v>
      </c>
      <c r="CS83" s="273">
        <f t="shared" si="183"/>
        <v>0</v>
      </c>
      <c r="CT83" s="273">
        <f t="shared" si="184"/>
        <v>0</v>
      </c>
      <c r="CU83" s="272" t="e">
        <f t="shared" si="185"/>
        <v>#DIV/0!</v>
      </c>
      <c r="CV83" s="273">
        <f t="shared" si="186"/>
        <v>0</v>
      </c>
      <c r="CW83" s="273">
        <f t="shared" si="187"/>
        <v>0</v>
      </c>
      <c r="CX83" s="272" t="e">
        <f t="shared" si="188"/>
        <v>#DIV/0!</v>
      </c>
      <c r="CY83" s="273">
        <f t="shared" si="189"/>
        <v>0</v>
      </c>
      <c r="CZ83" s="273">
        <f t="shared" si="190"/>
        <v>0</v>
      </c>
      <c r="DA83" s="272" t="e">
        <f t="shared" si="191"/>
        <v>#DIV/0!</v>
      </c>
      <c r="DB83" s="273">
        <f t="shared" si="192"/>
        <v>0</v>
      </c>
      <c r="DC83" s="273">
        <f t="shared" si="193"/>
        <v>0</v>
      </c>
      <c r="DD83" s="272" t="e">
        <f t="shared" si="194"/>
        <v>#DIV/0!</v>
      </c>
      <c r="DE83" s="273">
        <f t="shared" si="195"/>
        <v>0</v>
      </c>
      <c r="DF83" s="273">
        <f t="shared" si="196"/>
        <v>0</v>
      </c>
      <c r="DG83" s="272" t="e">
        <f t="shared" si="197"/>
        <v>#DIV/0!</v>
      </c>
      <c r="DH83" s="273">
        <f t="shared" si="198"/>
        <v>0</v>
      </c>
      <c r="DI83" s="273">
        <f t="shared" si="199"/>
        <v>0</v>
      </c>
    </row>
    <row r="84" spans="1:113" s="176" customFormat="1" ht="57.95" customHeight="1" x14ac:dyDescent="0.85">
      <c r="A84" s="298" t="s">
        <v>145</v>
      </c>
      <c r="B84" s="468" t="s">
        <v>183</v>
      </c>
      <c r="C84" s="468"/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55">
        <v>4</v>
      </c>
      <c r="U84" s="455"/>
      <c r="V84" s="310"/>
      <c r="W84" s="310"/>
      <c r="X84" s="310"/>
      <c r="Y84" s="310">
        <v>1</v>
      </c>
      <c r="Z84" s="310"/>
      <c r="AA84" s="310"/>
      <c r="AB84" s="310"/>
      <c r="AC84" s="310"/>
      <c r="AD84" s="310"/>
      <c r="AE84" s="310"/>
      <c r="AF84" s="310">
        <v>1</v>
      </c>
      <c r="AG84" s="310"/>
      <c r="AH84" s="310"/>
      <c r="AI84" s="310"/>
      <c r="AJ84" s="310"/>
      <c r="AK84" s="310"/>
      <c r="AL84" s="455" t="s">
        <v>214</v>
      </c>
      <c r="AM84" s="455"/>
      <c r="AN84" s="455">
        <v>206</v>
      </c>
      <c r="AO84" s="455"/>
      <c r="AP84" s="455">
        <v>132</v>
      </c>
      <c r="AQ84" s="455"/>
      <c r="AR84" s="455">
        <v>50</v>
      </c>
      <c r="AS84" s="455"/>
      <c r="AT84" s="455">
        <v>20</v>
      </c>
      <c r="AU84" s="455"/>
      <c r="AV84" s="455">
        <v>60</v>
      </c>
      <c r="AW84" s="455"/>
      <c r="AX84" s="455">
        <v>2</v>
      </c>
      <c r="AY84" s="455"/>
      <c r="AZ84" s="310"/>
      <c r="BA84" s="310"/>
      <c r="BB84" s="311"/>
      <c r="BC84" s="310"/>
      <c r="BD84" s="310"/>
      <c r="BE84" s="311"/>
      <c r="BF84" s="310">
        <v>108</v>
      </c>
      <c r="BG84" s="310">
        <v>72</v>
      </c>
      <c r="BH84" s="311">
        <v>3</v>
      </c>
      <c r="BI84" s="310">
        <v>98</v>
      </c>
      <c r="BJ84" s="310">
        <v>60</v>
      </c>
      <c r="BK84" s="311">
        <v>2</v>
      </c>
      <c r="BL84" s="310"/>
      <c r="BM84" s="310"/>
      <c r="BN84" s="311"/>
      <c r="BO84" s="310"/>
      <c r="BP84" s="310"/>
      <c r="BQ84" s="311"/>
      <c r="BR84" s="310"/>
      <c r="BS84" s="310"/>
      <c r="BT84" s="311"/>
      <c r="BU84" s="310"/>
      <c r="BV84" s="310"/>
      <c r="BW84" s="311"/>
      <c r="BX84" s="472">
        <f t="shared" si="200"/>
        <v>5</v>
      </c>
      <c r="BY84" s="472"/>
      <c r="BZ84" s="427" t="s">
        <v>533</v>
      </c>
      <c r="CA84" s="428"/>
      <c r="CB84" s="428"/>
      <c r="CC84" s="429"/>
      <c r="CF84" s="176">
        <f t="shared" si="170"/>
        <v>206</v>
      </c>
      <c r="CG84" s="179" t="str">
        <f t="shared" si="171"/>
        <v>ОК</v>
      </c>
      <c r="CH84" s="176">
        <f t="shared" si="172"/>
        <v>132</v>
      </c>
      <c r="CI84" s="176">
        <f t="shared" si="173"/>
        <v>132</v>
      </c>
      <c r="CJ84" s="179" t="str">
        <f t="shared" si="174"/>
        <v>ОК</v>
      </c>
      <c r="CK84" s="180">
        <f t="shared" si="175"/>
        <v>1.5606060606060606</v>
      </c>
      <c r="CL84" s="253" t="e">
        <f t="shared" si="176"/>
        <v>#DIV/0!</v>
      </c>
      <c r="CM84" s="181">
        <f t="shared" si="177"/>
        <v>0</v>
      </c>
      <c r="CN84" s="181">
        <f t="shared" si="178"/>
        <v>0</v>
      </c>
      <c r="CO84" s="253" t="e">
        <f t="shared" si="179"/>
        <v>#DIV/0!</v>
      </c>
      <c r="CP84" s="181">
        <f t="shared" si="180"/>
        <v>0</v>
      </c>
      <c r="CQ84" s="181">
        <f t="shared" si="181"/>
        <v>0</v>
      </c>
      <c r="CR84" s="253">
        <f t="shared" si="182"/>
        <v>1.5</v>
      </c>
      <c r="CS84" s="181">
        <f t="shared" si="183"/>
        <v>3</v>
      </c>
      <c r="CT84" s="181">
        <f t="shared" si="184"/>
        <v>2.7</v>
      </c>
      <c r="CU84" s="253">
        <f t="shared" si="185"/>
        <v>1.6333333333333333</v>
      </c>
      <c r="CV84" s="181">
        <f t="shared" si="186"/>
        <v>2</v>
      </c>
      <c r="CW84" s="181">
        <f t="shared" si="187"/>
        <v>2.4500000000000002</v>
      </c>
      <c r="CX84" s="253" t="e">
        <f t="shared" si="188"/>
        <v>#DIV/0!</v>
      </c>
      <c r="CY84" s="181">
        <f t="shared" si="189"/>
        <v>0</v>
      </c>
      <c r="CZ84" s="181">
        <f t="shared" si="190"/>
        <v>0</v>
      </c>
      <c r="DA84" s="253" t="e">
        <f t="shared" si="191"/>
        <v>#DIV/0!</v>
      </c>
      <c r="DB84" s="181">
        <f t="shared" si="192"/>
        <v>0</v>
      </c>
      <c r="DC84" s="181">
        <f t="shared" si="193"/>
        <v>0</v>
      </c>
      <c r="DD84" s="253" t="e">
        <f t="shared" si="194"/>
        <v>#DIV/0!</v>
      </c>
      <c r="DE84" s="181">
        <f t="shared" si="195"/>
        <v>0</v>
      </c>
      <c r="DF84" s="181">
        <f t="shared" si="196"/>
        <v>0</v>
      </c>
      <c r="DG84" s="253" t="e">
        <f t="shared" si="197"/>
        <v>#DIV/0!</v>
      </c>
      <c r="DH84" s="181">
        <f t="shared" si="198"/>
        <v>0</v>
      </c>
      <c r="DI84" s="181">
        <f t="shared" si="199"/>
        <v>0</v>
      </c>
    </row>
    <row r="85" spans="1:113" s="176" customFormat="1" ht="114.75" customHeight="1" x14ac:dyDescent="0.85">
      <c r="A85" s="298"/>
      <c r="B85" s="468" t="s">
        <v>242</v>
      </c>
      <c r="C85" s="468"/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55"/>
      <c r="U85" s="455"/>
      <c r="V85" s="310"/>
      <c r="W85" s="310"/>
      <c r="X85" s="310"/>
      <c r="Y85" s="310"/>
      <c r="Z85" s="310"/>
      <c r="AA85" s="310"/>
      <c r="AB85" s="310"/>
      <c r="AC85" s="310"/>
      <c r="AD85" s="310"/>
      <c r="AE85" s="310"/>
      <c r="AF85" s="310"/>
      <c r="AG85" s="310"/>
      <c r="AH85" s="310"/>
      <c r="AI85" s="310"/>
      <c r="AJ85" s="310"/>
      <c r="AK85" s="310"/>
      <c r="AL85" s="455"/>
      <c r="AM85" s="455"/>
      <c r="AN85" s="455">
        <v>40</v>
      </c>
      <c r="AO85" s="455"/>
      <c r="AP85" s="455"/>
      <c r="AQ85" s="455"/>
      <c r="AR85" s="455"/>
      <c r="AS85" s="455"/>
      <c r="AT85" s="455"/>
      <c r="AU85" s="455"/>
      <c r="AV85" s="455"/>
      <c r="AW85" s="455"/>
      <c r="AX85" s="455"/>
      <c r="AY85" s="455"/>
      <c r="AZ85" s="310"/>
      <c r="BA85" s="310"/>
      <c r="BB85" s="311"/>
      <c r="BC85" s="310"/>
      <c r="BD85" s="310"/>
      <c r="BE85" s="311"/>
      <c r="BF85" s="310"/>
      <c r="BG85" s="310"/>
      <c r="BH85" s="311"/>
      <c r="BI85" s="310">
        <v>40</v>
      </c>
      <c r="BJ85" s="310"/>
      <c r="BK85" s="311">
        <v>1</v>
      </c>
      <c r="BL85" s="310"/>
      <c r="BM85" s="310"/>
      <c r="BN85" s="311"/>
      <c r="BO85" s="310"/>
      <c r="BP85" s="310"/>
      <c r="BQ85" s="311"/>
      <c r="BR85" s="310"/>
      <c r="BS85" s="310"/>
      <c r="BT85" s="311"/>
      <c r="BU85" s="310"/>
      <c r="BV85" s="310"/>
      <c r="BW85" s="311"/>
      <c r="BX85" s="472">
        <f t="shared" si="200"/>
        <v>1</v>
      </c>
      <c r="BY85" s="472"/>
      <c r="BZ85" s="433"/>
      <c r="CA85" s="434"/>
      <c r="CB85" s="434"/>
      <c r="CC85" s="435"/>
      <c r="CF85" s="176">
        <f t="shared" si="170"/>
        <v>40</v>
      </c>
      <c r="CG85" s="179" t="str">
        <f t="shared" si="171"/>
        <v>ОК</v>
      </c>
      <c r="CH85" s="176">
        <f t="shared" si="172"/>
        <v>0</v>
      </c>
      <c r="CI85" s="176">
        <f t="shared" si="173"/>
        <v>0</v>
      </c>
      <c r="CJ85" s="179" t="str">
        <f t="shared" si="174"/>
        <v>ОК</v>
      </c>
      <c r="CK85" s="180" t="e">
        <f t="shared" si="175"/>
        <v>#DIV/0!</v>
      </c>
      <c r="CL85" s="253" t="e">
        <f t="shared" si="176"/>
        <v>#DIV/0!</v>
      </c>
      <c r="CM85" s="181">
        <f t="shared" si="177"/>
        <v>0</v>
      </c>
      <c r="CN85" s="181">
        <f t="shared" si="178"/>
        <v>0</v>
      </c>
      <c r="CO85" s="253" t="e">
        <f t="shared" si="179"/>
        <v>#DIV/0!</v>
      </c>
      <c r="CP85" s="181">
        <f t="shared" si="180"/>
        <v>0</v>
      </c>
      <c r="CQ85" s="181">
        <f t="shared" si="181"/>
        <v>0</v>
      </c>
      <c r="CR85" s="253" t="e">
        <f t="shared" si="182"/>
        <v>#DIV/0!</v>
      </c>
      <c r="CS85" s="181">
        <f t="shared" si="183"/>
        <v>0</v>
      </c>
      <c r="CT85" s="181">
        <f t="shared" si="184"/>
        <v>0</v>
      </c>
      <c r="CU85" s="253" t="e">
        <f t="shared" si="185"/>
        <v>#DIV/0!</v>
      </c>
      <c r="CV85" s="181">
        <f t="shared" si="186"/>
        <v>1</v>
      </c>
      <c r="CW85" s="181">
        <f t="shared" si="187"/>
        <v>1</v>
      </c>
      <c r="CX85" s="253" t="e">
        <f t="shared" si="188"/>
        <v>#DIV/0!</v>
      </c>
      <c r="CY85" s="181">
        <f t="shared" si="189"/>
        <v>0</v>
      </c>
      <c r="CZ85" s="181">
        <f t="shared" si="190"/>
        <v>0</v>
      </c>
      <c r="DA85" s="253" t="e">
        <f t="shared" si="191"/>
        <v>#DIV/0!</v>
      </c>
      <c r="DB85" s="181">
        <f t="shared" si="192"/>
        <v>0</v>
      </c>
      <c r="DC85" s="181">
        <f t="shared" si="193"/>
        <v>0</v>
      </c>
      <c r="DD85" s="253" t="e">
        <f t="shared" si="194"/>
        <v>#DIV/0!</v>
      </c>
      <c r="DE85" s="181">
        <f t="shared" si="195"/>
        <v>0</v>
      </c>
      <c r="DF85" s="181">
        <f t="shared" si="196"/>
        <v>0</v>
      </c>
      <c r="DG85" s="253" t="e">
        <f t="shared" si="197"/>
        <v>#DIV/0!</v>
      </c>
      <c r="DH85" s="181">
        <f t="shared" si="198"/>
        <v>0</v>
      </c>
      <c r="DI85" s="181">
        <f t="shared" si="199"/>
        <v>0</v>
      </c>
    </row>
    <row r="86" spans="1:113" s="176" customFormat="1" ht="132.75" customHeight="1" x14ac:dyDescent="0.85">
      <c r="A86" s="298" t="s">
        <v>150</v>
      </c>
      <c r="B86" s="468" t="s">
        <v>249</v>
      </c>
      <c r="C86" s="468"/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55">
        <v>5</v>
      </c>
      <c r="U86" s="455"/>
      <c r="V86" s="310"/>
      <c r="W86" s="310"/>
      <c r="X86" s="310"/>
      <c r="Y86" s="310"/>
      <c r="Z86" s="310">
        <v>1</v>
      </c>
      <c r="AA86" s="310"/>
      <c r="AB86" s="310"/>
      <c r="AC86" s="310"/>
      <c r="AD86" s="310"/>
      <c r="AE86" s="310"/>
      <c r="AF86" s="310"/>
      <c r="AG86" s="310">
        <v>1</v>
      </c>
      <c r="AH86" s="310"/>
      <c r="AI86" s="310"/>
      <c r="AJ86" s="310"/>
      <c r="AK86" s="310"/>
      <c r="AL86" s="455">
        <v>4</v>
      </c>
      <c r="AM86" s="455"/>
      <c r="AN86" s="455">
        <v>276</v>
      </c>
      <c r="AO86" s="455"/>
      <c r="AP86" s="455">
        <v>178</v>
      </c>
      <c r="AQ86" s="455"/>
      <c r="AR86" s="455">
        <v>70</v>
      </c>
      <c r="AS86" s="455"/>
      <c r="AT86" s="455">
        <v>12</v>
      </c>
      <c r="AU86" s="455"/>
      <c r="AV86" s="455">
        <v>84</v>
      </c>
      <c r="AW86" s="455"/>
      <c r="AX86" s="455">
        <v>12</v>
      </c>
      <c r="AY86" s="455"/>
      <c r="AZ86" s="310"/>
      <c r="BA86" s="310"/>
      <c r="BB86" s="311"/>
      <c r="BC86" s="310"/>
      <c r="BD86" s="310"/>
      <c r="BE86" s="311"/>
      <c r="BF86" s="310"/>
      <c r="BG86" s="310"/>
      <c r="BH86" s="311"/>
      <c r="BI86" s="310">
        <v>98</v>
      </c>
      <c r="BJ86" s="310">
        <v>68</v>
      </c>
      <c r="BK86" s="311">
        <v>2</v>
      </c>
      <c r="BL86" s="310">
        <v>178</v>
      </c>
      <c r="BM86" s="310">
        <v>110</v>
      </c>
      <c r="BN86" s="311">
        <v>5</v>
      </c>
      <c r="BO86" s="310"/>
      <c r="BP86" s="310"/>
      <c r="BQ86" s="311"/>
      <c r="BR86" s="310"/>
      <c r="BS86" s="310"/>
      <c r="BT86" s="311"/>
      <c r="BU86" s="310"/>
      <c r="BV86" s="310"/>
      <c r="BW86" s="311"/>
      <c r="BX86" s="472">
        <f t="shared" si="200"/>
        <v>7</v>
      </c>
      <c r="BY86" s="472"/>
      <c r="BZ86" s="446" t="s">
        <v>534</v>
      </c>
      <c r="CA86" s="446"/>
      <c r="CB86" s="446"/>
      <c r="CC86" s="446"/>
      <c r="CF86" s="176">
        <f t="shared" si="170"/>
        <v>276</v>
      </c>
      <c r="CG86" s="179" t="str">
        <f t="shared" si="171"/>
        <v>ОК</v>
      </c>
      <c r="CH86" s="176">
        <f t="shared" si="172"/>
        <v>178</v>
      </c>
      <c r="CI86" s="176">
        <f t="shared" si="173"/>
        <v>178</v>
      </c>
      <c r="CJ86" s="179" t="str">
        <f t="shared" si="174"/>
        <v>ОК</v>
      </c>
      <c r="CK86" s="180">
        <f t="shared" si="175"/>
        <v>1.550561797752809</v>
      </c>
      <c r="CL86" s="253" t="e">
        <f t="shared" si="176"/>
        <v>#DIV/0!</v>
      </c>
      <c r="CM86" s="181">
        <f t="shared" si="177"/>
        <v>0</v>
      </c>
      <c r="CN86" s="181">
        <f t="shared" si="178"/>
        <v>0</v>
      </c>
      <c r="CO86" s="253" t="e">
        <f t="shared" si="179"/>
        <v>#DIV/0!</v>
      </c>
      <c r="CP86" s="181">
        <f t="shared" si="180"/>
        <v>0</v>
      </c>
      <c r="CQ86" s="181">
        <f t="shared" si="181"/>
        <v>0</v>
      </c>
      <c r="CR86" s="253" t="e">
        <f t="shared" si="182"/>
        <v>#DIV/0!</v>
      </c>
      <c r="CS86" s="181">
        <f t="shared" si="183"/>
        <v>0</v>
      </c>
      <c r="CT86" s="181">
        <f t="shared" si="184"/>
        <v>0</v>
      </c>
      <c r="CU86" s="253">
        <f t="shared" si="185"/>
        <v>1.4411764705882353</v>
      </c>
      <c r="CV86" s="181">
        <f t="shared" si="186"/>
        <v>2</v>
      </c>
      <c r="CW86" s="181">
        <f t="shared" si="187"/>
        <v>2.4500000000000002</v>
      </c>
      <c r="CX86" s="253">
        <f t="shared" si="188"/>
        <v>1.6181818181818182</v>
      </c>
      <c r="CY86" s="181">
        <f t="shared" si="189"/>
        <v>5</v>
      </c>
      <c r="CZ86" s="181">
        <f t="shared" si="190"/>
        <v>4.45</v>
      </c>
      <c r="DA86" s="253" t="e">
        <f t="shared" si="191"/>
        <v>#DIV/0!</v>
      </c>
      <c r="DB86" s="181">
        <f t="shared" si="192"/>
        <v>0</v>
      </c>
      <c r="DC86" s="181">
        <f t="shared" si="193"/>
        <v>0</v>
      </c>
      <c r="DD86" s="253" t="e">
        <f t="shared" si="194"/>
        <v>#DIV/0!</v>
      </c>
      <c r="DE86" s="181">
        <f t="shared" si="195"/>
        <v>0</v>
      </c>
      <c r="DF86" s="181">
        <f t="shared" si="196"/>
        <v>0</v>
      </c>
      <c r="DG86" s="253" t="e">
        <f t="shared" si="197"/>
        <v>#DIV/0!</v>
      </c>
      <c r="DH86" s="181">
        <f t="shared" si="198"/>
        <v>0</v>
      </c>
      <c r="DI86" s="181">
        <f t="shared" si="199"/>
        <v>0</v>
      </c>
    </row>
    <row r="87" spans="1:113" s="176" customFormat="1" ht="120" customHeight="1" x14ac:dyDescent="0.85">
      <c r="A87" s="298" t="s">
        <v>151</v>
      </c>
      <c r="B87" s="468" t="s">
        <v>216</v>
      </c>
      <c r="C87" s="468"/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55">
        <v>5</v>
      </c>
      <c r="U87" s="455"/>
      <c r="V87" s="310"/>
      <c r="W87" s="310"/>
      <c r="X87" s="310"/>
      <c r="Y87" s="310"/>
      <c r="Z87" s="310">
        <v>1</v>
      </c>
      <c r="AA87" s="310"/>
      <c r="AB87" s="310"/>
      <c r="AC87" s="310"/>
      <c r="AD87" s="310"/>
      <c r="AE87" s="310"/>
      <c r="AF87" s="310"/>
      <c r="AG87" s="310"/>
      <c r="AH87" s="310"/>
      <c r="AI87" s="310"/>
      <c r="AJ87" s="310">
        <v>1</v>
      </c>
      <c r="AK87" s="310">
        <v>1</v>
      </c>
      <c r="AL87" s="455" t="s">
        <v>227</v>
      </c>
      <c r="AM87" s="455"/>
      <c r="AN87" s="455">
        <v>292</v>
      </c>
      <c r="AO87" s="455"/>
      <c r="AP87" s="455">
        <v>192</v>
      </c>
      <c r="AQ87" s="455"/>
      <c r="AR87" s="455">
        <v>80</v>
      </c>
      <c r="AS87" s="455"/>
      <c r="AT87" s="455"/>
      <c r="AU87" s="455"/>
      <c r="AV87" s="455">
        <v>102</v>
      </c>
      <c r="AW87" s="455"/>
      <c r="AX87" s="455">
        <v>10</v>
      </c>
      <c r="AY87" s="455"/>
      <c r="AZ87" s="310"/>
      <c r="BA87" s="310"/>
      <c r="BB87" s="311"/>
      <c r="BC87" s="310"/>
      <c r="BD87" s="310"/>
      <c r="BE87" s="311"/>
      <c r="BF87" s="310"/>
      <c r="BG87" s="310"/>
      <c r="BH87" s="311"/>
      <c r="BI87" s="310"/>
      <c r="BJ87" s="310"/>
      <c r="BK87" s="311"/>
      <c r="BL87" s="310">
        <v>90</v>
      </c>
      <c r="BM87" s="310">
        <v>58</v>
      </c>
      <c r="BN87" s="311">
        <v>2</v>
      </c>
      <c r="BO87" s="310">
        <v>80</v>
      </c>
      <c r="BP87" s="310">
        <v>52</v>
      </c>
      <c r="BQ87" s="311"/>
      <c r="BR87" s="310">
        <v>58</v>
      </c>
      <c r="BS87" s="310">
        <v>38</v>
      </c>
      <c r="BT87" s="311">
        <v>4</v>
      </c>
      <c r="BU87" s="310">
        <v>64</v>
      </c>
      <c r="BV87" s="310">
        <v>44</v>
      </c>
      <c r="BW87" s="311">
        <v>2</v>
      </c>
      <c r="BX87" s="472">
        <f t="shared" si="200"/>
        <v>8</v>
      </c>
      <c r="BY87" s="472"/>
      <c r="BZ87" s="446" t="s">
        <v>535</v>
      </c>
      <c r="CA87" s="446"/>
      <c r="CB87" s="446"/>
      <c r="CC87" s="446"/>
      <c r="CF87" s="176">
        <f t="shared" si="170"/>
        <v>292</v>
      </c>
      <c r="CG87" s="179" t="str">
        <f t="shared" si="171"/>
        <v>ОК</v>
      </c>
      <c r="CH87" s="176">
        <f t="shared" si="172"/>
        <v>192</v>
      </c>
      <c r="CI87" s="176">
        <f t="shared" si="173"/>
        <v>192</v>
      </c>
      <c r="CJ87" s="179" t="str">
        <f>IF(CH87=CI87,"ОК","Ошибка")</f>
        <v>ОК</v>
      </c>
      <c r="CK87" s="180">
        <f t="shared" si="175"/>
        <v>1.5208333333333333</v>
      </c>
      <c r="CL87" s="253" t="e">
        <f t="shared" si="176"/>
        <v>#DIV/0!</v>
      </c>
      <c r="CM87" s="181">
        <f t="shared" si="177"/>
        <v>0</v>
      </c>
      <c r="CN87" s="181">
        <f t="shared" si="178"/>
        <v>0</v>
      </c>
      <c r="CO87" s="253" t="e">
        <f t="shared" si="179"/>
        <v>#DIV/0!</v>
      </c>
      <c r="CP87" s="181">
        <f t="shared" si="180"/>
        <v>0</v>
      </c>
      <c r="CQ87" s="181">
        <f t="shared" si="181"/>
        <v>0</v>
      </c>
      <c r="CR87" s="253" t="e">
        <f t="shared" si="182"/>
        <v>#DIV/0!</v>
      </c>
      <c r="CS87" s="181">
        <f t="shared" si="183"/>
        <v>0</v>
      </c>
      <c r="CT87" s="181">
        <f t="shared" si="184"/>
        <v>0</v>
      </c>
      <c r="CU87" s="253" t="e">
        <f t="shared" si="185"/>
        <v>#DIV/0!</v>
      </c>
      <c r="CV87" s="181">
        <f t="shared" si="186"/>
        <v>0</v>
      </c>
      <c r="CW87" s="181">
        <f t="shared" si="187"/>
        <v>0</v>
      </c>
      <c r="CX87" s="253">
        <f t="shared" si="188"/>
        <v>1.5517241379310345</v>
      </c>
      <c r="CY87" s="181">
        <f t="shared" si="189"/>
        <v>2</v>
      </c>
      <c r="CZ87" s="181">
        <f t="shared" si="190"/>
        <v>2.25</v>
      </c>
      <c r="DA87" s="253">
        <f t="shared" si="191"/>
        <v>1.5384615384615385</v>
      </c>
      <c r="DB87" s="181">
        <f t="shared" si="192"/>
        <v>0</v>
      </c>
      <c r="DC87" s="181">
        <f t="shared" si="193"/>
        <v>2</v>
      </c>
      <c r="DD87" s="253">
        <f t="shared" si="194"/>
        <v>1.5263157894736843</v>
      </c>
      <c r="DE87" s="181">
        <f t="shared" si="195"/>
        <v>4</v>
      </c>
      <c r="DF87" s="181">
        <f t="shared" si="196"/>
        <v>1.45</v>
      </c>
      <c r="DG87" s="253">
        <f t="shared" si="197"/>
        <v>1.4545454545454546</v>
      </c>
      <c r="DH87" s="181">
        <f t="shared" si="198"/>
        <v>2</v>
      </c>
      <c r="DI87" s="181">
        <f t="shared" si="199"/>
        <v>1.6</v>
      </c>
    </row>
    <row r="88" spans="1:113" s="182" customFormat="1" ht="141" customHeight="1" x14ac:dyDescent="0.85">
      <c r="A88" s="390"/>
      <c r="B88" s="436" t="s">
        <v>473</v>
      </c>
      <c r="C88" s="437"/>
      <c r="D88" s="437"/>
      <c r="E88" s="437"/>
      <c r="F88" s="437"/>
      <c r="G88" s="437"/>
      <c r="H88" s="437"/>
      <c r="I88" s="437"/>
      <c r="J88" s="437"/>
      <c r="K88" s="437"/>
      <c r="L88" s="437"/>
      <c r="M88" s="437"/>
      <c r="N88" s="437"/>
      <c r="O88" s="437"/>
      <c r="P88" s="437"/>
      <c r="Q88" s="437"/>
      <c r="R88" s="437"/>
      <c r="S88" s="438"/>
      <c r="T88" s="439"/>
      <c r="U88" s="440"/>
      <c r="V88" s="386"/>
      <c r="W88" s="386"/>
      <c r="X88" s="386"/>
      <c r="Y88" s="386"/>
      <c r="Z88" s="386"/>
      <c r="AA88" s="386"/>
      <c r="AB88" s="386"/>
      <c r="AC88" s="386"/>
      <c r="AD88" s="386"/>
      <c r="AE88" s="386"/>
      <c r="AF88" s="386"/>
      <c r="AG88" s="386"/>
      <c r="AH88" s="386"/>
      <c r="AI88" s="386"/>
      <c r="AJ88" s="386"/>
      <c r="AK88" s="386"/>
      <c r="AL88" s="439"/>
      <c r="AM88" s="440"/>
      <c r="AN88" s="439">
        <v>40</v>
      </c>
      <c r="AO88" s="440"/>
      <c r="AP88" s="439"/>
      <c r="AQ88" s="440"/>
      <c r="AR88" s="439"/>
      <c r="AS88" s="440"/>
      <c r="AT88" s="439"/>
      <c r="AU88" s="440"/>
      <c r="AV88" s="439"/>
      <c r="AW88" s="440"/>
      <c r="AX88" s="439"/>
      <c r="AY88" s="440"/>
      <c r="AZ88" s="386"/>
      <c r="BA88" s="386"/>
      <c r="BB88" s="388"/>
      <c r="BC88" s="386"/>
      <c r="BD88" s="386"/>
      <c r="BE88" s="388"/>
      <c r="BF88" s="386"/>
      <c r="BG88" s="386"/>
      <c r="BH88" s="388"/>
      <c r="BI88" s="386"/>
      <c r="BJ88" s="386"/>
      <c r="BK88" s="388"/>
      <c r="BL88" s="386"/>
      <c r="BM88" s="386"/>
      <c r="BN88" s="388"/>
      <c r="BO88" s="386"/>
      <c r="BP88" s="386"/>
      <c r="BQ88" s="388"/>
      <c r="BR88" s="386">
        <v>40</v>
      </c>
      <c r="BS88" s="386"/>
      <c r="BT88" s="388">
        <v>1</v>
      </c>
      <c r="BU88" s="386"/>
      <c r="BV88" s="386"/>
      <c r="BW88" s="388"/>
      <c r="BX88" s="441">
        <f t="shared" si="200"/>
        <v>1</v>
      </c>
      <c r="BY88" s="442"/>
      <c r="BZ88" s="443" t="s">
        <v>526</v>
      </c>
      <c r="CA88" s="444"/>
      <c r="CB88" s="444"/>
      <c r="CC88" s="445"/>
      <c r="CF88" s="176">
        <f t="shared" ref="CF88" si="201">AZ88+BC88+BF88+BI88+BL88+BO88+BR88+BU88</f>
        <v>40</v>
      </c>
      <c r="CG88" s="179" t="str">
        <f t="shared" ref="CG88" si="202">IF(AN88=CF88,"ОК","Ошибка")</f>
        <v>ОК</v>
      </c>
      <c r="CH88" s="176">
        <f t="shared" ref="CH88" si="203">BA88+BD88+BG88+BJ88+BM88+BP88+BS88+BV88</f>
        <v>0</v>
      </c>
      <c r="CI88" s="176">
        <f t="shared" ref="CI88" si="204">AR88+AT88+AV88+AX88</f>
        <v>0</v>
      </c>
      <c r="CJ88" s="179" t="str">
        <f t="shared" ref="CJ88" si="205">IF(CH88=CI88,"ОК","Ошибка")</f>
        <v>ОК</v>
      </c>
      <c r="CK88" s="180" t="e">
        <f t="shared" ref="CK88" si="206">AN88/AP88</f>
        <v>#DIV/0!</v>
      </c>
      <c r="CL88" s="253" t="e">
        <f t="shared" ref="CL88" si="207">AZ88/BA88</f>
        <v>#DIV/0!</v>
      </c>
      <c r="CM88" s="181">
        <f t="shared" ref="CM88" si="208">BB88</f>
        <v>0</v>
      </c>
      <c r="CN88" s="181">
        <f t="shared" ref="CN88" si="209">AZ88/40</f>
        <v>0</v>
      </c>
      <c r="CO88" s="253" t="e">
        <f t="shared" ref="CO88" si="210">BC88/BD88</f>
        <v>#DIV/0!</v>
      </c>
      <c r="CP88" s="181">
        <f t="shared" ref="CP88" si="211">BE88</f>
        <v>0</v>
      </c>
      <c r="CQ88" s="181">
        <f t="shared" ref="CQ88" si="212">BC88/40</f>
        <v>0</v>
      </c>
      <c r="CR88" s="253" t="e">
        <f t="shared" ref="CR88" si="213">BF88/BG88</f>
        <v>#DIV/0!</v>
      </c>
      <c r="CS88" s="181">
        <f t="shared" ref="CS88" si="214">BH88</f>
        <v>0</v>
      </c>
      <c r="CT88" s="181">
        <f t="shared" ref="CT88" si="215">BF88/40</f>
        <v>0</v>
      </c>
      <c r="CU88" s="253" t="e">
        <f t="shared" ref="CU88" si="216">BI88/BJ88</f>
        <v>#DIV/0!</v>
      </c>
      <c r="CV88" s="181">
        <f t="shared" ref="CV88" si="217">BK88</f>
        <v>0</v>
      </c>
      <c r="CW88" s="181">
        <f t="shared" ref="CW88" si="218">BI88/40</f>
        <v>0</v>
      </c>
      <c r="CX88" s="253" t="e">
        <f t="shared" ref="CX88" si="219">BL88/BM88</f>
        <v>#DIV/0!</v>
      </c>
      <c r="CY88" s="181">
        <f t="shared" ref="CY88" si="220">BN88</f>
        <v>0</v>
      </c>
      <c r="CZ88" s="181">
        <f t="shared" ref="CZ88" si="221">BL88/40</f>
        <v>0</v>
      </c>
      <c r="DA88" s="253" t="e">
        <f t="shared" ref="DA88" si="222">BO88/BP88</f>
        <v>#DIV/0!</v>
      </c>
      <c r="DB88" s="181">
        <f t="shared" ref="DB88" si="223">BQ88</f>
        <v>0</v>
      </c>
      <c r="DC88" s="181">
        <f t="shared" ref="DC88" si="224">BO88/40</f>
        <v>0</v>
      </c>
      <c r="DD88" s="253" t="e">
        <f t="shared" ref="DD88" si="225">BR88/BS88</f>
        <v>#DIV/0!</v>
      </c>
      <c r="DE88" s="181">
        <f t="shared" ref="DE88" si="226">BT88</f>
        <v>1</v>
      </c>
      <c r="DF88" s="181">
        <f t="shared" ref="DF88" si="227">BR88/40</f>
        <v>1</v>
      </c>
      <c r="DG88" s="253" t="e">
        <f t="shared" ref="DG88" si="228">BU88/BV88</f>
        <v>#DIV/0!</v>
      </c>
      <c r="DH88" s="181">
        <f t="shared" ref="DH88" si="229">BW88</f>
        <v>0</v>
      </c>
      <c r="DI88" s="181">
        <f t="shared" ref="DI88" si="230">BU88/40</f>
        <v>0</v>
      </c>
    </row>
    <row r="89" spans="1:113" s="176" customFormat="1" ht="120.75" customHeight="1" x14ac:dyDescent="0.85">
      <c r="A89" s="298" t="s">
        <v>409</v>
      </c>
      <c r="B89" s="468" t="s">
        <v>186</v>
      </c>
      <c r="C89" s="468"/>
      <c r="D89" s="468"/>
      <c r="E89" s="468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  <c r="T89" s="455"/>
      <c r="U89" s="455"/>
      <c r="V89" s="363"/>
      <c r="W89" s="363"/>
      <c r="X89" s="363"/>
      <c r="Y89" s="363"/>
      <c r="Z89" s="363"/>
      <c r="AA89" s="363"/>
      <c r="AB89" s="310"/>
      <c r="AC89" s="310"/>
      <c r="AD89" s="310"/>
      <c r="AE89" s="310"/>
      <c r="AF89" s="310"/>
      <c r="AG89" s="310"/>
      <c r="AH89" s="310">
        <v>1</v>
      </c>
      <c r="AI89" s="310">
        <v>1</v>
      </c>
      <c r="AJ89" s="310"/>
      <c r="AK89" s="310"/>
      <c r="AL89" s="455" t="s">
        <v>303</v>
      </c>
      <c r="AM89" s="455"/>
      <c r="AN89" s="455">
        <v>136</v>
      </c>
      <c r="AO89" s="455"/>
      <c r="AP89" s="455">
        <v>88</v>
      </c>
      <c r="AQ89" s="455"/>
      <c r="AR89" s="455">
        <v>16</v>
      </c>
      <c r="AS89" s="455"/>
      <c r="AT89" s="455"/>
      <c r="AU89" s="455"/>
      <c r="AV89" s="455">
        <v>72</v>
      </c>
      <c r="AW89" s="455"/>
      <c r="AX89" s="455"/>
      <c r="AY89" s="455"/>
      <c r="AZ89" s="310"/>
      <c r="BA89" s="310"/>
      <c r="BB89" s="311"/>
      <c r="BC89" s="310"/>
      <c r="BD89" s="310"/>
      <c r="BE89" s="311"/>
      <c r="BF89" s="310"/>
      <c r="BG89" s="310"/>
      <c r="BH89" s="311"/>
      <c r="BI89" s="310"/>
      <c r="BJ89" s="310"/>
      <c r="BK89" s="311"/>
      <c r="BL89" s="310">
        <v>68</v>
      </c>
      <c r="BM89" s="310">
        <v>44</v>
      </c>
      <c r="BN89" s="311">
        <v>2</v>
      </c>
      <c r="BO89" s="310">
        <v>68</v>
      </c>
      <c r="BP89" s="310">
        <v>44</v>
      </c>
      <c r="BQ89" s="311">
        <v>2</v>
      </c>
      <c r="BR89" s="310"/>
      <c r="BS89" s="310"/>
      <c r="BT89" s="311"/>
      <c r="BU89" s="310"/>
      <c r="BV89" s="310"/>
      <c r="BW89" s="311"/>
      <c r="BX89" s="472">
        <f t="shared" si="200"/>
        <v>4</v>
      </c>
      <c r="BY89" s="472"/>
      <c r="BZ89" s="446" t="s">
        <v>536</v>
      </c>
      <c r="CA89" s="446"/>
      <c r="CB89" s="446"/>
      <c r="CC89" s="446"/>
      <c r="CF89" s="176">
        <f t="shared" si="170"/>
        <v>136</v>
      </c>
      <c r="CG89" s="179" t="str">
        <f t="shared" si="171"/>
        <v>ОК</v>
      </c>
      <c r="CH89" s="176">
        <f t="shared" si="172"/>
        <v>88</v>
      </c>
      <c r="CI89" s="176">
        <f t="shared" si="173"/>
        <v>88</v>
      </c>
      <c r="CJ89" s="179" t="str">
        <f t="shared" si="174"/>
        <v>ОК</v>
      </c>
      <c r="CK89" s="180">
        <f t="shared" si="175"/>
        <v>1.5454545454545454</v>
      </c>
      <c r="CL89" s="253" t="e">
        <f t="shared" si="176"/>
        <v>#DIV/0!</v>
      </c>
      <c r="CM89" s="181">
        <f t="shared" si="177"/>
        <v>0</v>
      </c>
      <c r="CN89" s="181">
        <f t="shared" si="178"/>
        <v>0</v>
      </c>
      <c r="CO89" s="253" t="e">
        <f t="shared" si="179"/>
        <v>#DIV/0!</v>
      </c>
      <c r="CP89" s="181">
        <f t="shared" si="180"/>
        <v>0</v>
      </c>
      <c r="CQ89" s="181">
        <f t="shared" si="181"/>
        <v>0</v>
      </c>
      <c r="CR89" s="253" t="e">
        <f t="shared" si="182"/>
        <v>#DIV/0!</v>
      </c>
      <c r="CS89" s="181">
        <f t="shared" si="183"/>
        <v>0</v>
      </c>
      <c r="CT89" s="181">
        <f t="shared" si="184"/>
        <v>0</v>
      </c>
      <c r="CU89" s="253" t="e">
        <f t="shared" si="185"/>
        <v>#DIV/0!</v>
      </c>
      <c r="CV89" s="181">
        <f t="shared" si="186"/>
        <v>0</v>
      </c>
      <c r="CW89" s="181">
        <f t="shared" si="187"/>
        <v>0</v>
      </c>
      <c r="CX89" s="253">
        <f t="shared" si="188"/>
        <v>1.5454545454545454</v>
      </c>
      <c r="CY89" s="181">
        <f t="shared" si="189"/>
        <v>2</v>
      </c>
      <c r="CZ89" s="181">
        <f t="shared" si="190"/>
        <v>1.7</v>
      </c>
      <c r="DA89" s="253">
        <f t="shared" si="191"/>
        <v>1.5454545454545454</v>
      </c>
      <c r="DB89" s="181">
        <f t="shared" si="192"/>
        <v>2</v>
      </c>
      <c r="DC89" s="181">
        <f t="shared" si="193"/>
        <v>1.7</v>
      </c>
      <c r="DD89" s="253" t="e">
        <f t="shared" si="194"/>
        <v>#DIV/0!</v>
      </c>
      <c r="DE89" s="181">
        <f t="shared" si="195"/>
        <v>0</v>
      </c>
      <c r="DF89" s="181">
        <f t="shared" si="196"/>
        <v>0</v>
      </c>
      <c r="DG89" s="253" t="e">
        <f t="shared" si="197"/>
        <v>#DIV/0!</v>
      </c>
      <c r="DH89" s="181">
        <f t="shared" si="198"/>
        <v>0</v>
      </c>
      <c r="DI89" s="181">
        <f t="shared" si="199"/>
        <v>0</v>
      </c>
    </row>
    <row r="90" spans="1:113" s="176" customFormat="1" ht="67.5" customHeight="1" x14ac:dyDescent="0.85">
      <c r="A90" s="326"/>
      <c r="B90" s="327"/>
      <c r="C90" s="327"/>
      <c r="D90" s="327"/>
      <c r="E90" s="327"/>
      <c r="F90" s="327"/>
      <c r="G90" s="327"/>
      <c r="H90" s="327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8"/>
      <c r="U90" s="328"/>
      <c r="V90" s="328"/>
      <c r="W90" s="328"/>
      <c r="X90" s="328"/>
      <c r="Y90" s="328"/>
      <c r="Z90" s="328"/>
      <c r="AA90" s="328"/>
      <c r="AB90" s="328"/>
      <c r="AC90" s="328"/>
      <c r="AD90" s="328"/>
      <c r="AE90" s="328"/>
      <c r="AF90" s="328"/>
      <c r="AG90" s="328"/>
      <c r="AH90" s="328"/>
      <c r="AI90" s="328"/>
      <c r="AJ90" s="328"/>
      <c r="AK90" s="328"/>
      <c r="AL90" s="328"/>
      <c r="AM90" s="328"/>
      <c r="AN90" s="328"/>
      <c r="AO90" s="328"/>
      <c r="AP90" s="328"/>
      <c r="AQ90" s="328"/>
      <c r="AR90" s="328"/>
      <c r="AS90" s="328"/>
      <c r="AT90" s="328"/>
      <c r="AU90" s="328"/>
      <c r="AV90" s="328"/>
      <c r="AW90" s="328"/>
      <c r="AX90" s="328"/>
      <c r="AY90" s="328"/>
      <c r="AZ90" s="328"/>
      <c r="BA90" s="328"/>
      <c r="BB90" s="329"/>
      <c r="BC90" s="328"/>
      <c r="BD90" s="328"/>
      <c r="BE90" s="329"/>
      <c r="BF90" s="328"/>
      <c r="BG90" s="328"/>
      <c r="BH90" s="329"/>
      <c r="BI90" s="328"/>
      <c r="BJ90" s="328"/>
      <c r="BK90" s="329"/>
      <c r="BL90" s="328"/>
      <c r="BM90" s="328"/>
      <c r="BN90" s="329"/>
      <c r="BO90" s="328"/>
      <c r="BP90" s="328"/>
      <c r="BQ90" s="329"/>
      <c r="BR90" s="328"/>
      <c r="BS90" s="328"/>
      <c r="BT90" s="329"/>
      <c r="BU90" s="328"/>
      <c r="BV90" s="328"/>
      <c r="BW90" s="329"/>
      <c r="BX90" s="329"/>
      <c r="BY90" s="329"/>
      <c r="BZ90" s="319"/>
      <c r="CA90" s="319"/>
      <c r="CB90" s="319"/>
      <c r="CC90" s="319"/>
      <c r="CK90" s="180"/>
      <c r="CL90" s="253"/>
      <c r="CM90" s="181"/>
      <c r="CN90" s="181"/>
      <c r="CO90" s="253"/>
      <c r="CP90" s="181"/>
      <c r="CQ90" s="181"/>
      <c r="CR90" s="253"/>
      <c r="CS90" s="181"/>
      <c r="CT90" s="181"/>
      <c r="CU90" s="253"/>
      <c r="CV90" s="181"/>
      <c r="CW90" s="181"/>
      <c r="CX90" s="253"/>
      <c r="CY90" s="181"/>
      <c r="CZ90" s="181"/>
      <c r="DA90" s="253"/>
      <c r="DB90" s="181"/>
      <c r="DC90" s="181"/>
      <c r="DD90" s="253"/>
      <c r="DE90" s="181"/>
      <c r="DF90" s="181"/>
      <c r="DG90" s="253"/>
      <c r="DH90" s="181"/>
      <c r="DI90" s="181"/>
    </row>
    <row r="91" spans="1:113" s="176" customFormat="1" ht="68.099999999999994" customHeight="1" x14ac:dyDescent="0.85">
      <c r="A91" s="330"/>
      <c r="B91" s="331" t="s">
        <v>289</v>
      </c>
      <c r="C91" s="330"/>
      <c r="D91" s="330"/>
      <c r="E91" s="330"/>
      <c r="F91" s="330"/>
      <c r="G91" s="330"/>
      <c r="H91" s="330"/>
      <c r="I91" s="330"/>
      <c r="J91" s="330"/>
      <c r="K91" s="330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  <c r="AA91" s="330"/>
      <c r="AB91" s="330"/>
      <c r="AC91" s="330"/>
      <c r="AD91" s="330"/>
      <c r="AE91" s="330"/>
      <c r="AF91" s="330"/>
      <c r="AG91" s="330"/>
      <c r="AH91" s="330"/>
      <c r="AI91" s="330"/>
      <c r="AJ91" s="330"/>
      <c r="AK91" s="330"/>
      <c r="AL91" s="330"/>
      <c r="AM91" s="330"/>
      <c r="AN91" s="330"/>
      <c r="AO91" s="330"/>
      <c r="AP91" s="330"/>
      <c r="AQ91" s="330"/>
      <c r="AR91" s="330"/>
      <c r="AS91" s="330"/>
      <c r="AT91" s="330"/>
      <c r="AU91" s="330"/>
      <c r="AV91" s="330"/>
      <c r="AW91" s="330"/>
      <c r="AX91" s="330"/>
      <c r="AY91" s="330"/>
      <c r="AZ91" s="328"/>
      <c r="BA91" s="328"/>
      <c r="BB91" s="329"/>
      <c r="BC91" s="328"/>
      <c r="BD91" s="328"/>
      <c r="BE91" s="329"/>
      <c r="BF91" s="328"/>
      <c r="BG91" s="332"/>
      <c r="BH91" s="332"/>
      <c r="BI91" s="331" t="s">
        <v>289</v>
      </c>
      <c r="BJ91" s="330"/>
      <c r="BK91" s="330"/>
      <c r="BL91" s="330"/>
      <c r="BM91" s="330"/>
      <c r="BN91" s="330"/>
      <c r="BO91" s="330"/>
      <c r="BP91" s="330"/>
      <c r="BQ91" s="330"/>
      <c r="BR91" s="330"/>
      <c r="BS91" s="330"/>
      <c r="BT91" s="330"/>
      <c r="BU91" s="330"/>
      <c r="BV91" s="330"/>
      <c r="BW91" s="330"/>
      <c r="BX91" s="330"/>
      <c r="BY91" s="332"/>
      <c r="BZ91" s="332"/>
      <c r="CA91" s="332"/>
      <c r="CB91" s="332"/>
      <c r="CC91" s="332"/>
      <c r="CK91" s="180"/>
      <c r="CL91" s="253"/>
      <c r="CM91" s="181"/>
      <c r="CN91" s="181"/>
      <c r="CO91" s="253"/>
      <c r="CP91" s="181"/>
      <c r="CQ91" s="181"/>
      <c r="CR91" s="253"/>
      <c r="CS91" s="181"/>
      <c r="CT91" s="181"/>
      <c r="CU91" s="253"/>
      <c r="CV91" s="181"/>
      <c r="CW91" s="181"/>
      <c r="CX91" s="253"/>
      <c r="CY91" s="181"/>
      <c r="CZ91" s="181"/>
      <c r="DA91" s="253"/>
      <c r="DB91" s="181"/>
      <c r="DC91" s="181"/>
      <c r="DD91" s="253"/>
      <c r="DE91" s="181"/>
      <c r="DF91" s="181"/>
      <c r="DG91" s="253"/>
      <c r="DH91" s="181"/>
      <c r="DI91" s="181"/>
    </row>
    <row r="92" spans="1:113" s="176" customFormat="1" ht="68.099999999999994" customHeight="1" x14ac:dyDescent="0.85">
      <c r="A92" s="330"/>
      <c r="B92" s="330" t="s">
        <v>474</v>
      </c>
      <c r="C92" s="330"/>
      <c r="D92" s="330"/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0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330"/>
      <c r="AY92" s="330"/>
      <c r="AZ92" s="328"/>
      <c r="BA92" s="328"/>
      <c r="BB92" s="329"/>
      <c r="BC92" s="328"/>
      <c r="BD92" s="328"/>
      <c r="BE92" s="329"/>
      <c r="BF92" s="328"/>
      <c r="BG92" s="332"/>
      <c r="BH92" s="332"/>
      <c r="BI92" s="330" t="s">
        <v>475</v>
      </c>
      <c r="BJ92" s="330"/>
      <c r="BK92" s="330"/>
      <c r="BL92" s="330"/>
      <c r="BM92" s="330"/>
      <c r="BN92" s="330"/>
      <c r="BO92" s="330"/>
      <c r="BP92" s="330"/>
      <c r="BQ92" s="330"/>
      <c r="BR92" s="330"/>
      <c r="BS92" s="330"/>
      <c r="BT92" s="330"/>
      <c r="BU92" s="330"/>
      <c r="BV92" s="330"/>
      <c r="BW92" s="330"/>
      <c r="BX92" s="330"/>
      <c r="BY92" s="332"/>
      <c r="BZ92" s="332"/>
      <c r="CA92" s="332"/>
      <c r="CB92" s="332"/>
      <c r="CC92" s="332"/>
      <c r="CK92" s="180"/>
      <c r="CL92" s="253"/>
      <c r="CM92" s="181"/>
      <c r="CN92" s="181"/>
      <c r="CO92" s="253"/>
      <c r="CP92" s="181"/>
      <c r="CQ92" s="181"/>
      <c r="CR92" s="253"/>
      <c r="CS92" s="181"/>
      <c r="CT92" s="181"/>
      <c r="CU92" s="253"/>
      <c r="CV92" s="181"/>
      <c r="CW92" s="181"/>
      <c r="CX92" s="253"/>
      <c r="CY92" s="181"/>
      <c r="CZ92" s="181"/>
      <c r="DA92" s="253"/>
      <c r="DB92" s="181"/>
      <c r="DC92" s="181"/>
      <c r="DD92" s="253"/>
      <c r="DE92" s="181"/>
      <c r="DF92" s="181"/>
      <c r="DG92" s="253"/>
      <c r="DH92" s="181"/>
      <c r="DI92" s="181"/>
    </row>
    <row r="93" spans="1:113" s="176" customFormat="1" ht="68.099999999999994" customHeight="1" x14ac:dyDescent="0.85">
      <c r="A93" s="330"/>
      <c r="B93" s="330" t="s">
        <v>476</v>
      </c>
      <c r="C93" s="330"/>
      <c r="D93" s="330"/>
      <c r="E93" s="330"/>
      <c r="F93" s="330"/>
      <c r="G93" s="330"/>
      <c r="H93" s="330"/>
      <c r="I93" s="330"/>
      <c r="J93" s="330"/>
      <c r="K93" s="330"/>
      <c r="L93" s="330"/>
      <c r="M93" s="330"/>
      <c r="N93" s="330"/>
      <c r="O93" s="330"/>
      <c r="P93" s="330"/>
      <c r="Q93" s="330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0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330"/>
      <c r="AY93" s="330"/>
      <c r="AZ93" s="328"/>
      <c r="BA93" s="328"/>
      <c r="BB93" s="329"/>
      <c r="BC93" s="328"/>
      <c r="BD93" s="328"/>
      <c r="BE93" s="329"/>
      <c r="BF93" s="328"/>
      <c r="BG93" s="332"/>
      <c r="BH93" s="332"/>
      <c r="BI93" s="330" t="s">
        <v>477</v>
      </c>
      <c r="BJ93" s="330"/>
      <c r="BK93" s="330"/>
      <c r="BL93" s="330"/>
      <c r="BM93" s="330"/>
      <c r="BN93" s="330"/>
      <c r="BO93" s="330"/>
      <c r="BP93" s="330"/>
      <c r="BQ93" s="330"/>
      <c r="BR93" s="330"/>
      <c r="BS93" s="330"/>
      <c r="BT93" s="330"/>
      <c r="BU93" s="330"/>
      <c r="BV93" s="330"/>
      <c r="BW93" s="330"/>
      <c r="BX93" s="330"/>
      <c r="BY93" s="332"/>
      <c r="BZ93" s="332"/>
      <c r="CA93" s="332"/>
      <c r="CB93" s="332"/>
      <c r="CC93" s="332"/>
      <c r="CK93" s="180"/>
      <c r="CL93" s="253"/>
      <c r="CM93" s="181"/>
      <c r="CN93" s="181"/>
      <c r="CO93" s="253"/>
      <c r="CP93" s="181"/>
      <c r="CQ93" s="181"/>
      <c r="CR93" s="253"/>
      <c r="CS93" s="181"/>
      <c r="CT93" s="181"/>
      <c r="CU93" s="253"/>
      <c r="CV93" s="181"/>
      <c r="CW93" s="181"/>
      <c r="CX93" s="253"/>
      <c r="CY93" s="181"/>
      <c r="CZ93" s="181"/>
      <c r="DA93" s="253"/>
      <c r="DB93" s="181"/>
      <c r="DC93" s="181"/>
      <c r="DD93" s="253"/>
      <c r="DE93" s="181"/>
      <c r="DF93" s="181"/>
      <c r="DG93" s="253"/>
      <c r="DH93" s="181"/>
      <c r="DI93" s="181"/>
    </row>
    <row r="94" spans="1:113" s="176" customFormat="1" ht="68.099999999999994" customHeight="1" x14ac:dyDescent="0.85">
      <c r="A94" s="330"/>
      <c r="B94" s="333"/>
      <c r="C94" s="333"/>
      <c r="D94" s="333"/>
      <c r="E94" s="333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0"/>
      <c r="Q94" s="330" t="s">
        <v>478</v>
      </c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0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330"/>
      <c r="AY94" s="330"/>
      <c r="AZ94" s="328"/>
      <c r="BA94" s="328"/>
      <c r="BB94" s="329"/>
      <c r="BC94" s="328"/>
      <c r="BD94" s="328"/>
      <c r="BE94" s="329"/>
      <c r="BF94" s="328"/>
      <c r="BG94" s="332"/>
      <c r="BH94" s="332"/>
      <c r="BI94" s="333"/>
      <c r="BJ94" s="333"/>
      <c r="BK94" s="333"/>
      <c r="BL94" s="333"/>
      <c r="BM94" s="333"/>
      <c r="BN94" s="330"/>
      <c r="BO94" s="330" t="s">
        <v>296</v>
      </c>
      <c r="BP94" s="330"/>
      <c r="BQ94" s="330"/>
      <c r="BR94" s="330"/>
      <c r="BS94" s="330"/>
      <c r="BT94" s="330"/>
      <c r="BU94" s="330"/>
      <c r="BV94" s="330"/>
      <c r="BW94" s="330"/>
      <c r="BX94" s="330"/>
      <c r="BY94" s="332"/>
      <c r="BZ94" s="332"/>
      <c r="CA94" s="332"/>
      <c r="CB94" s="332"/>
      <c r="CC94" s="332"/>
      <c r="CK94" s="180"/>
      <c r="CL94" s="253"/>
      <c r="CM94" s="181"/>
      <c r="CN94" s="181"/>
      <c r="CO94" s="253"/>
      <c r="CP94" s="181"/>
      <c r="CQ94" s="181"/>
      <c r="CR94" s="253"/>
      <c r="CS94" s="181"/>
      <c r="CT94" s="181"/>
      <c r="CU94" s="253"/>
      <c r="CV94" s="181"/>
      <c r="CW94" s="181"/>
      <c r="CX94" s="253"/>
      <c r="CY94" s="181"/>
      <c r="CZ94" s="181"/>
      <c r="DA94" s="253"/>
      <c r="DB94" s="181"/>
      <c r="DC94" s="181"/>
      <c r="DD94" s="253"/>
      <c r="DE94" s="181"/>
      <c r="DF94" s="181"/>
      <c r="DG94" s="253"/>
      <c r="DH94" s="181"/>
      <c r="DI94" s="181"/>
    </row>
    <row r="95" spans="1:113" s="176" customFormat="1" ht="68.099999999999994" customHeight="1" x14ac:dyDescent="0.85">
      <c r="A95" s="330"/>
      <c r="B95" s="330" t="s">
        <v>479</v>
      </c>
      <c r="C95" s="330"/>
      <c r="D95" s="330"/>
      <c r="E95" s="330"/>
      <c r="F95" s="330"/>
      <c r="G95" s="330"/>
      <c r="H95" s="330"/>
      <c r="I95" s="330"/>
      <c r="J95" s="330"/>
      <c r="K95" s="330"/>
      <c r="L95" s="330"/>
      <c r="M95" s="330"/>
      <c r="N95" s="330"/>
      <c r="O95" s="330"/>
      <c r="P95" s="330"/>
      <c r="Q95" s="330"/>
      <c r="R95" s="330"/>
      <c r="S95" s="330"/>
      <c r="T95" s="330"/>
      <c r="U95" s="330"/>
      <c r="V95" s="330"/>
      <c r="W95" s="330"/>
      <c r="X95" s="330"/>
      <c r="Y95" s="330"/>
      <c r="Z95" s="330"/>
      <c r="AA95" s="330"/>
      <c r="AB95" s="330"/>
      <c r="AC95" s="330"/>
      <c r="AD95" s="330"/>
      <c r="AE95" s="330"/>
      <c r="AF95" s="330"/>
      <c r="AG95" s="330"/>
      <c r="AH95" s="330"/>
      <c r="AI95" s="330"/>
      <c r="AJ95" s="330"/>
      <c r="AK95" s="330"/>
      <c r="AL95" s="330"/>
      <c r="AM95" s="330"/>
      <c r="AN95" s="330"/>
      <c r="AO95" s="330"/>
      <c r="AP95" s="330"/>
      <c r="AQ95" s="330"/>
      <c r="AR95" s="330"/>
      <c r="AS95" s="330"/>
      <c r="AT95" s="330"/>
      <c r="AU95" s="330"/>
      <c r="AV95" s="330"/>
      <c r="AW95" s="330"/>
      <c r="AX95" s="330"/>
      <c r="AY95" s="330"/>
      <c r="AZ95" s="328"/>
      <c r="BA95" s="328"/>
      <c r="BB95" s="329"/>
      <c r="BC95" s="328"/>
      <c r="BD95" s="328"/>
      <c r="BE95" s="329"/>
      <c r="BF95" s="328"/>
      <c r="BG95" s="332"/>
      <c r="BH95" s="332"/>
      <c r="BI95" s="330" t="s">
        <v>479</v>
      </c>
      <c r="BJ95" s="330"/>
      <c r="BK95" s="330"/>
      <c r="BL95" s="330"/>
      <c r="BM95" s="330"/>
      <c r="BN95" s="330"/>
      <c r="BO95" s="330"/>
      <c r="BP95" s="330"/>
      <c r="BQ95" s="330"/>
      <c r="BR95" s="330"/>
      <c r="BS95" s="330"/>
      <c r="BT95" s="330"/>
      <c r="BU95" s="330"/>
      <c r="BV95" s="330"/>
      <c r="BW95" s="330"/>
      <c r="BX95" s="330"/>
      <c r="BY95" s="332"/>
      <c r="BZ95" s="332"/>
      <c r="CA95" s="332"/>
      <c r="CB95" s="332"/>
      <c r="CC95" s="332"/>
      <c r="CK95" s="180"/>
      <c r="CL95" s="253"/>
      <c r="CM95" s="181"/>
      <c r="CN95" s="181"/>
      <c r="CO95" s="253"/>
      <c r="CP95" s="181"/>
      <c r="CQ95" s="181"/>
      <c r="CR95" s="253"/>
      <c r="CS95" s="181"/>
      <c r="CT95" s="181"/>
      <c r="CU95" s="253"/>
      <c r="CV95" s="181"/>
      <c r="CW95" s="181"/>
      <c r="CX95" s="253"/>
      <c r="CY95" s="181"/>
      <c r="CZ95" s="181"/>
      <c r="DA95" s="253"/>
      <c r="DB95" s="181"/>
      <c r="DC95" s="181"/>
      <c r="DD95" s="253"/>
      <c r="DE95" s="181"/>
      <c r="DF95" s="181"/>
      <c r="DG95" s="253"/>
      <c r="DH95" s="181"/>
      <c r="DI95" s="181"/>
    </row>
    <row r="96" spans="1:113" s="176" customFormat="1" ht="198" customHeight="1" x14ac:dyDescent="0.85">
      <c r="A96" s="330" t="s">
        <v>480</v>
      </c>
      <c r="B96" s="330"/>
      <c r="C96" s="330"/>
      <c r="D96" s="330"/>
      <c r="E96" s="330"/>
      <c r="F96" s="330"/>
      <c r="G96" s="330"/>
      <c r="H96" s="330"/>
      <c r="I96" s="330"/>
      <c r="J96" s="330"/>
      <c r="K96" s="330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0"/>
      <c r="AI96" s="330"/>
      <c r="AJ96" s="330"/>
      <c r="AK96" s="330"/>
      <c r="AL96" s="330"/>
      <c r="AM96" s="330"/>
      <c r="AN96" s="330"/>
      <c r="AO96" s="330"/>
      <c r="AP96" s="330"/>
      <c r="AQ96" s="330"/>
      <c r="AR96" s="330"/>
      <c r="AS96" s="330"/>
      <c r="AT96" s="330"/>
      <c r="AU96" s="330"/>
      <c r="AV96" s="330"/>
      <c r="AW96" s="330"/>
      <c r="AX96" s="330"/>
      <c r="AY96" s="330"/>
      <c r="AZ96" s="328"/>
      <c r="BA96" s="328"/>
      <c r="BB96" s="329"/>
      <c r="BC96" s="328"/>
      <c r="BD96" s="328"/>
      <c r="BE96" s="329"/>
      <c r="BF96" s="328"/>
      <c r="BG96" s="332"/>
      <c r="BH96" s="332"/>
      <c r="BI96" s="330"/>
      <c r="BJ96" s="330"/>
      <c r="BK96" s="330"/>
      <c r="BL96" s="330"/>
      <c r="BM96" s="330"/>
      <c r="BN96" s="330"/>
      <c r="BO96" s="330"/>
      <c r="BP96" s="330"/>
      <c r="BQ96" s="330"/>
      <c r="BR96" s="330"/>
      <c r="BS96" s="330"/>
      <c r="BT96" s="330"/>
      <c r="BU96" s="330"/>
      <c r="BV96" s="330"/>
      <c r="BW96" s="330"/>
      <c r="BX96" s="330"/>
      <c r="BY96" s="332"/>
      <c r="BZ96" s="332"/>
      <c r="CA96" s="332"/>
      <c r="CB96" s="332"/>
      <c r="CC96" s="332"/>
      <c r="CK96" s="180"/>
      <c r="CL96" s="253"/>
      <c r="CM96" s="181"/>
      <c r="CN96" s="181"/>
      <c r="CO96" s="253"/>
      <c r="CP96" s="181"/>
      <c r="CQ96" s="181"/>
      <c r="CR96" s="253"/>
      <c r="CS96" s="181"/>
      <c r="CT96" s="181"/>
      <c r="CU96" s="253"/>
      <c r="CV96" s="181"/>
      <c r="CW96" s="181"/>
      <c r="CX96" s="253"/>
      <c r="CY96" s="181"/>
      <c r="CZ96" s="181"/>
      <c r="DA96" s="253"/>
      <c r="DB96" s="181"/>
      <c r="DC96" s="181"/>
      <c r="DD96" s="253"/>
      <c r="DE96" s="181"/>
      <c r="DF96" s="181"/>
      <c r="DG96" s="253"/>
      <c r="DH96" s="181"/>
      <c r="DI96" s="181"/>
    </row>
    <row r="97" spans="1:113" s="182" customFormat="1" ht="57.95" customHeight="1" x14ac:dyDescent="0.85">
      <c r="A97" s="447" t="s">
        <v>93</v>
      </c>
      <c r="B97" s="447" t="s">
        <v>108</v>
      </c>
      <c r="C97" s="447"/>
      <c r="D97" s="447"/>
      <c r="E97" s="447"/>
      <c r="F97" s="447"/>
      <c r="G97" s="447"/>
      <c r="H97" s="447"/>
      <c r="I97" s="447"/>
      <c r="J97" s="447"/>
      <c r="K97" s="447"/>
      <c r="L97" s="447"/>
      <c r="M97" s="447"/>
      <c r="N97" s="447"/>
      <c r="O97" s="447"/>
      <c r="P97" s="447"/>
      <c r="Q97" s="447"/>
      <c r="R97" s="447"/>
      <c r="S97" s="447"/>
      <c r="T97" s="449" t="s">
        <v>8</v>
      </c>
      <c r="U97" s="449"/>
      <c r="V97" s="403"/>
      <c r="W97" s="403"/>
      <c r="X97" s="403"/>
      <c r="Y97" s="403"/>
      <c r="Z97" s="403"/>
      <c r="AA97" s="403"/>
      <c r="AB97" s="403"/>
      <c r="AC97" s="403"/>
      <c r="AD97" s="403"/>
      <c r="AE97" s="403"/>
      <c r="AF97" s="403"/>
      <c r="AG97" s="403"/>
      <c r="AH97" s="403"/>
      <c r="AI97" s="403"/>
      <c r="AJ97" s="403"/>
      <c r="AK97" s="403"/>
      <c r="AL97" s="449" t="s">
        <v>9</v>
      </c>
      <c r="AM97" s="449"/>
      <c r="AN97" s="448" t="s">
        <v>10</v>
      </c>
      <c r="AO97" s="448"/>
      <c r="AP97" s="448"/>
      <c r="AQ97" s="448"/>
      <c r="AR97" s="448"/>
      <c r="AS97" s="448"/>
      <c r="AT97" s="448"/>
      <c r="AU97" s="448"/>
      <c r="AV97" s="448"/>
      <c r="AW97" s="448"/>
      <c r="AX97" s="448"/>
      <c r="AY97" s="448"/>
      <c r="AZ97" s="450" t="s">
        <v>353</v>
      </c>
      <c r="BA97" s="451"/>
      <c r="BB97" s="451"/>
      <c r="BC97" s="451"/>
      <c r="BD97" s="451"/>
      <c r="BE97" s="451"/>
      <c r="BF97" s="451"/>
      <c r="BG97" s="451"/>
      <c r="BH97" s="451"/>
      <c r="BI97" s="451"/>
      <c r="BJ97" s="451"/>
      <c r="BK97" s="451"/>
      <c r="BL97" s="451"/>
      <c r="BM97" s="451"/>
      <c r="BN97" s="451"/>
      <c r="BO97" s="451"/>
      <c r="BP97" s="451"/>
      <c r="BQ97" s="451"/>
      <c r="BR97" s="451"/>
      <c r="BS97" s="451"/>
      <c r="BT97" s="451"/>
      <c r="BU97" s="451"/>
      <c r="BV97" s="451"/>
      <c r="BW97" s="452"/>
      <c r="BX97" s="453" t="s">
        <v>21</v>
      </c>
      <c r="BY97" s="453"/>
      <c r="BZ97" s="454" t="s">
        <v>94</v>
      </c>
      <c r="CA97" s="454"/>
      <c r="CB97" s="454"/>
      <c r="CC97" s="454"/>
      <c r="CF97" s="176"/>
      <c r="CG97" s="179"/>
      <c r="CH97" s="176"/>
      <c r="CI97" s="176"/>
      <c r="CJ97" s="179"/>
      <c r="CK97" s="180"/>
      <c r="CL97" s="253"/>
      <c r="CM97" s="181"/>
      <c r="CN97" s="181"/>
      <c r="CO97" s="253"/>
      <c r="CP97" s="181"/>
      <c r="CQ97" s="181"/>
      <c r="CR97" s="253"/>
      <c r="CS97" s="181"/>
      <c r="CT97" s="181"/>
      <c r="CU97" s="253"/>
      <c r="CV97" s="181"/>
      <c r="CW97" s="181"/>
      <c r="CX97" s="253"/>
      <c r="CY97" s="181"/>
      <c r="CZ97" s="181"/>
      <c r="DA97" s="253"/>
      <c r="DB97" s="181"/>
      <c r="DC97" s="181"/>
      <c r="DD97" s="253"/>
      <c r="DE97" s="181"/>
      <c r="DF97" s="181"/>
      <c r="DG97" s="253"/>
      <c r="DH97" s="181"/>
      <c r="DI97" s="181"/>
    </row>
    <row r="98" spans="1:113" s="182" customFormat="1" ht="57.95" customHeight="1" x14ac:dyDescent="0.85">
      <c r="A98" s="448"/>
      <c r="B98" s="447"/>
      <c r="C98" s="447"/>
      <c r="D98" s="447"/>
      <c r="E98" s="447"/>
      <c r="F98" s="447"/>
      <c r="G98" s="447"/>
      <c r="H98" s="447"/>
      <c r="I98" s="447"/>
      <c r="J98" s="447"/>
      <c r="K98" s="447"/>
      <c r="L98" s="447"/>
      <c r="M98" s="447"/>
      <c r="N98" s="447"/>
      <c r="O98" s="447"/>
      <c r="P98" s="447"/>
      <c r="Q98" s="447"/>
      <c r="R98" s="447"/>
      <c r="S98" s="447"/>
      <c r="T98" s="449"/>
      <c r="U98" s="449"/>
      <c r="V98" s="403"/>
      <c r="W98" s="403"/>
      <c r="X98" s="403"/>
      <c r="Y98" s="403"/>
      <c r="Z98" s="403"/>
      <c r="AA98" s="403"/>
      <c r="AB98" s="403"/>
      <c r="AC98" s="403"/>
      <c r="AD98" s="403"/>
      <c r="AE98" s="403"/>
      <c r="AF98" s="403"/>
      <c r="AG98" s="403"/>
      <c r="AH98" s="403"/>
      <c r="AI98" s="403"/>
      <c r="AJ98" s="403"/>
      <c r="AK98" s="403"/>
      <c r="AL98" s="449"/>
      <c r="AM98" s="449"/>
      <c r="AN98" s="449" t="s">
        <v>5</v>
      </c>
      <c r="AO98" s="449"/>
      <c r="AP98" s="449" t="s">
        <v>11</v>
      </c>
      <c r="AQ98" s="449"/>
      <c r="AR98" s="455" t="s">
        <v>12</v>
      </c>
      <c r="AS98" s="455"/>
      <c r="AT98" s="455"/>
      <c r="AU98" s="455"/>
      <c r="AV98" s="455"/>
      <c r="AW98" s="455"/>
      <c r="AX98" s="455"/>
      <c r="AY98" s="455"/>
      <c r="AZ98" s="455" t="s">
        <v>389</v>
      </c>
      <c r="BA98" s="455"/>
      <c r="BB98" s="455"/>
      <c r="BC98" s="455"/>
      <c r="BD98" s="455"/>
      <c r="BE98" s="455"/>
      <c r="BF98" s="455" t="s">
        <v>14</v>
      </c>
      <c r="BG98" s="455"/>
      <c r="BH98" s="455"/>
      <c r="BI98" s="455"/>
      <c r="BJ98" s="455"/>
      <c r="BK98" s="455"/>
      <c r="BL98" s="455" t="s">
        <v>15</v>
      </c>
      <c r="BM98" s="455"/>
      <c r="BN98" s="455"/>
      <c r="BO98" s="455"/>
      <c r="BP98" s="455"/>
      <c r="BQ98" s="455"/>
      <c r="BR98" s="455" t="s">
        <v>140</v>
      </c>
      <c r="BS98" s="455"/>
      <c r="BT98" s="455"/>
      <c r="BU98" s="455"/>
      <c r="BV98" s="455"/>
      <c r="BW98" s="455"/>
      <c r="BX98" s="453"/>
      <c r="BY98" s="453"/>
      <c r="BZ98" s="454"/>
      <c r="CA98" s="454"/>
      <c r="CB98" s="454"/>
      <c r="CC98" s="454"/>
      <c r="CF98" s="176"/>
      <c r="CG98" s="179"/>
      <c r="CH98" s="176"/>
      <c r="CI98" s="176"/>
      <c r="CJ98" s="179"/>
      <c r="CK98" s="180"/>
      <c r="CL98" s="253"/>
      <c r="CM98" s="181"/>
      <c r="CN98" s="181"/>
      <c r="CO98" s="253"/>
      <c r="CP98" s="181"/>
      <c r="CQ98" s="181"/>
      <c r="CR98" s="253"/>
      <c r="CS98" s="181"/>
      <c r="CT98" s="181"/>
      <c r="CU98" s="253"/>
      <c r="CV98" s="181"/>
      <c r="CW98" s="181"/>
      <c r="CX98" s="253"/>
      <c r="CY98" s="181"/>
      <c r="CZ98" s="181"/>
      <c r="DA98" s="253"/>
      <c r="DB98" s="181"/>
      <c r="DC98" s="181"/>
      <c r="DD98" s="253"/>
      <c r="DE98" s="181"/>
      <c r="DF98" s="181"/>
      <c r="DG98" s="253"/>
      <c r="DH98" s="181"/>
      <c r="DI98" s="181"/>
    </row>
    <row r="99" spans="1:113" s="182" customFormat="1" ht="111" customHeight="1" x14ac:dyDescent="0.85">
      <c r="A99" s="448"/>
      <c r="B99" s="447"/>
      <c r="C99" s="447"/>
      <c r="D99" s="447"/>
      <c r="E99" s="447"/>
      <c r="F99" s="447"/>
      <c r="G99" s="447"/>
      <c r="H99" s="447"/>
      <c r="I99" s="447"/>
      <c r="J99" s="447"/>
      <c r="K99" s="447"/>
      <c r="L99" s="447"/>
      <c r="M99" s="447"/>
      <c r="N99" s="447"/>
      <c r="O99" s="447"/>
      <c r="P99" s="447"/>
      <c r="Q99" s="447"/>
      <c r="R99" s="447"/>
      <c r="S99" s="447"/>
      <c r="T99" s="449"/>
      <c r="U99" s="449"/>
      <c r="V99" s="403"/>
      <c r="W99" s="403"/>
      <c r="X99" s="403"/>
      <c r="Y99" s="403"/>
      <c r="Z99" s="403"/>
      <c r="AA99" s="403"/>
      <c r="AB99" s="403"/>
      <c r="AC99" s="403"/>
      <c r="AD99" s="403"/>
      <c r="AE99" s="403"/>
      <c r="AF99" s="403"/>
      <c r="AG99" s="403"/>
      <c r="AH99" s="403"/>
      <c r="AI99" s="403"/>
      <c r="AJ99" s="403"/>
      <c r="AK99" s="403"/>
      <c r="AL99" s="449"/>
      <c r="AM99" s="449"/>
      <c r="AN99" s="449"/>
      <c r="AO99" s="449"/>
      <c r="AP99" s="449"/>
      <c r="AQ99" s="449"/>
      <c r="AR99" s="449" t="s">
        <v>13</v>
      </c>
      <c r="AS99" s="449"/>
      <c r="AT99" s="449" t="s">
        <v>95</v>
      </c>
      <c r="AU99" s="449"/>
      <c r="AV99" s="449" t="s">
        <v>96</v>
      </c>
      <c r="AW99" s="449"/>
      <c r="AX99" s="449" t="s">
        <v>68</v>
      </c>
      <c r="AY99" s="449"/>
      <c r="AZ99" s="446" t="s">
        <v>282</v>
      </c>
      <c r="BA99" s="455"/>
      <c r="BB99" s="455"/>
      <c r="BC99" s="446" t="s">
        <v>250</v>
      </c>
      <c r="BD99" s="455"/>
      <c r="BE99" s="455"/>
      <c r="BF99" s="446" t="s">
        <v>155</v>
      </c>
      <c r="BG99" s="455"/>
      <c r="BH99" s="455"/>
      <c r="BI99" s="446" t="s">
        <v>251</v>
      </c>
      <c r="BJ99" s="455"/>
      <c r="BK99" s="455"/>
      <c r="BL99" s="446" t="s">
        <v>328</v>
      </c>
      <c r="BM99" s="455"/>
      <c r="BN99" s="455"/>
      <c r="BO99" s="446" t="s">
        <v>228</v>
      </c>
      <c r="BP99" s="455"/>
      <c r="BQ99" s="455"/>
      <c r="BR99" s="446" t="s">
        <v>262</v>
      </c>
      <c r="BS99" s="455"/>
      <c r="BT99" s="455"/>
      <c r="BU99" s="446" t="s">
        <v>281</v>
      </c>
      <c r="BV99" s="455"/>
      <c r="BW99" s="455"/>
      <c r="BX99" s="453"/>
      <c r="BY99" s="453"/>
      <c r="BZ99" s="454"/>
      <c r="CA99" s="454"/>
      <c r="CB99" s="454"/>
      <c r="CC99" s="454"/>
      <c r="CF99" s="176"/>
      <c r="CG99" s="179"/>
      <c r="CH99" s="176"/>
      <c r="CI99" s="176"/>
      <c r="CJ99" s="179"/>
      <c r="CK99" s="180"/>
      <c r="CL99" s="253"/>
      <c r="CM99" s="181"/>
      <c r="CN99" s="181"/>
      <c r="CO99" s="253"/>
      <c r="CP99" s="181"/>
      <c r="CQ99" s="181"/>
      <c r="CR99" s="253"/>
      <c r="CS99" s="181"/>
      <c r="CT99" s="181"/>
      <c r="CU99" s="253"/>
      <c r="CV99" s="181"/>
      <c r="CW99" s="181"/>
      <c r="CX99" s="253"/>
      <c r="CY99" s="181"/>
      <c r="CZ99" s="181"/>
      <c r="DA99" s="253"/>
      <c r="DB99" s="181"/>
      <c r="DC99" s="181"/>
      <c r="DD99" s="253"/>
      <c r="DE99" s="181"/>
      <c r="DF99" s="181"/>
      <c r="DG99" s="253"/>
      <c r="DH99" s="181"/>
      <c r="DI99" s="181"/>
    </row>
    <row r="100" spans="1:113" s="182" customFormat="1" ht="290.10000000000002" customHeight="1" x14ac:dyDescent="0.85">
      <c r="A100" s="448"/>
      <c r="B100" s="447"/>
      <c r="C100" s="447"/>
      <c r="D100" s="447"/>
      <c r="E100" s="447"/>
      <c r="F100" s="447"/>
      <c r="G100" s="447"/>
      <c r="H100" s="447"/>
      <c r="I100" s="447"/>
      <c r="J100" s="447"/>
      <c r="K100" s="447"/>
      <c r="L100" s="447"/>
      <c r="M100" s="447"/>
      <c r="N100" s="447"/>
      <c r="O100" s="447"/>
      <c r="P100" s="447"/>
      <c r="Q100" s="447"/>
      <c r="R100" s="447"/>
      <c r="S100" s="447"/>
      <c r="T100" s="449"/>
      <c r="U100" s="449"/>
      <c r="V100" s="403"/>
      <c r="W100" s="403"/>
      <c r="X100" s="403"/>
      <c r="Y100" s="403"/>
      <c r="Z100" s="403"/>
      <c r="AA100" s="403"/>
      <c r="AB100" s="403"/>
      <c r="AC100" s="403"/>
      <c r="AD100" s="403"/>
      <c r="AE100" s="403"/>
      <c r="AF100" s="403"/>
      <c r="AG100" s="403"/>
      <c r="AH100" s="403"/>
      <c r="AI100" s="403"/>
      <c r="AJ100" s="403"/>
      <c r="AK100" s="403"/>
      <c r="AL100" s="449"/>
      <c r="AM100" s="449"/>
      <c r="AN100" s="449"/>
      <c r="AO100" s="449"/>
      <c r="AP100" s="449"/>
      <c r="AQ100" s="449"/>
      <c r="AR100" s="449"/>
      <c r="AS100" s="449"/>
      <c r="AT100" s="449"/>
      <c r="AU100" s="449"/>
      <c r="AV100" s="449"/>
      <c r="AW100" s="449"/>
      <c r="AX100" s="449"/>
      <c r="AY100" s="449"/>
      <c r="AZ100" s="403" t="s">
        <v>3</v>
      </c>
      <c r="BA100" s="403" t="s">
        <v>16</v>
      </c>
      <c r="BB100" s="296" t="s">
        <v>17</v>
      </c>
      <c r="BC100" s="403" t="s">
        <v>3</v>
      </c>
      <c r="BD100" s="403" t="s">
        <v>16</v>
      </c>
      <c r="BE100" s="296" t="s">
        <v>17</v>
      </c>
      <c r="BF100" s="403" t="s">
        <v>3</v>
      </c>
      <c r="BG100" s="403" t="s">
        <v>16</v>
      </c>
      <c r="BH100" s="296" t="s">
        <v>17</v>
      </c>
      <c r="BI100" s="403" t="s">
        <v>3</v>
      </c>
      <c r="BJ100" s="403" t="s">
        <v>16</v>
      </c>
      <c r="BK100" s="296" t="s">
        <v>17</v>
      </c>
      <c r="BL100" s="403" t="s">
        <v>3</v>
      </c>
      <c r="BM100" s="403" t="s">
        <v>16</v>
      </c>
      <c r="BN100" s="296" t="s">
        <v>17</v>
      </c>
      <c r="BO100" s="403" t="s">
        <v>3</v>
      </c>
      <c r="BP100" s="403" t="s">
        <v>16</v>
      </c>
      <c r="BQ100" s="403" t="s">
        <v>17</v>
      </c>
      <c r="BR100" s="403" t="s">
        <v>3</v>
      </c>
      <c r="BS100" s="403" t="s">
        <v>16</v>
      </c>
      <c r="BT100" s="296" t="s">
        <v>17</v>
      </c>
      <c r="BU100" s="403" t="s">
        <v>3</v>
      </c>
      <c r="BV100" s="403" t="s">
        <v>16</v>
      </c>
      <c r="BW100" s="296" t="s">
        <v>17</v>
      </c>
      <c r="BX100" s="453"/>
      <c r="BY100" s="453"/>
      <c r="BZ100" s="454"/>
      <c r="CA100" s="454"/>
      <c r="CB100" s="454"/>
      <c r="CC100" s="454"/>
      <c r="CF100" s="176"/>
      <c r="CG100" s="179"/>
      <c r="CH100" s="176"/>
      <c r="CI100" s="176"/>
      <c r="CJ100" s="179"/>
      <c r="CK100" s="180"/>
      <c r="CL100" s="253"/>
      <c r="CM100" s="181"/>
      <c r="CN100" s="181"/>
      <c r="CO100" s="253"/>
      <c r="CP100" s="181"/>
      <c r="CQ100" s="181"/>
      <c r="CR100" s="253"/>
      <c r="CS100" s="181"/>
      <c r="CT100" s="181"/>
      <c r="CU100" s="253"/>
      <c r="CV100" s="181"/>
      <c r="CW100" s="181"/>
      <c r="CX100" s="253"/>
      <c r="CY100" s="181"/>
      <c r="CZ100" s="181"/>
      <c r="DA100" s="253"/>
      <c r="DB100" s="181"/>
      <c r="DC100" s="181"/>
      <c r="DD100" s="253"/>
      <c r="DE100" s="181"/>
      <c r="DF100" s="181"/>
      <c r="DG100" s="253"/>
      <c r="DH100" s="181"/>
      <c r="DI100" s="181"/>
    </row>
    <row r="101" spans="1:113" s="270" customFormat="1" ht="57.95" customHeight="1" x14ac:dyDescent="0.85">
      <c r="A101" s="393" t="s">
        <v>143</v>
      </c>
      <c r="B101" s="474" t="s">
        <v>376</v>
      </c>
      <c r="C101" s="475"/>
      <c r="D101" s="475"/>
      <c r="E101" s="475"/>
      <c r="F101" s="475"/>
      <c r="G101" s="475"/>
      <c r="H101" s="475"/>
      <c r="I101" s="475"/>
      <c r="J101" s="475"/>
      <c r="K101" s="475"/>
      <c r="L101" s="475"/>
      <c r="M101" s="475"/>
      <c r="N101" s="475"/>
      <c r="O101" s="475"/>
      <c r="P101" s="475"/>
      <c r="Q101" s="475"/>
      <c r="R101" s="475"/>
      <c r="S101" s="476"/>
      <c r="T101" s="470"/>
      <c r="U101" s="471"/>
      <c r="V101" s="395"/>
      <c r="W101" s="395"/>
      <c r="X101" s="395"/>
      <c r="Y101" s="395"/>
      <c r="Z101" s="395"/>
      <c r="AA101" s="395"/>
      <c r="AB101" s="395"/>
      <c r="AC101" s="395"/>
      <c r="AD101" s="395"/>
      <c r="AE101" s="395"/>
      <c r="AF101" s="395"/>
      <c r="AG101" s="395"/>
      <c r="AH101" s="395"/>
      <c r="AI101" s="395"/>
      <c r="AJ101" s="395"/>
      <c r="AK101" s="395"/>
      <c r="AL101" s="470"/>
      <c r="AM101" s="471"/>
      <c r="AN101" s="470"/>
      <c r="AO101" s="471"/>
      <c r="AP101" s="470"/>
      <c r="AQ101" s="471"/>
      <c r="AR101" s="470"/>
      <c r="AS101" s="471"/>
      <c r="AT101" s="470"/>
      <c r="AU101" s="471"/>
      <c r="AV101" s="470"/>
      <c r="AW101" s="471"/>
      <c r="AX101" s="470"/>
      <c r="AY101" s="471"/>
      <c r="AZ101" s="395"/>
      <c r="BA101" s="395"/>
      <c r="BB101" s="397"/>
      <c r="BC101" s="395"/>
      <c r="BD101" s="395"/>
      <c r="BE101" s="397"/>
      <c r="BF101" s="395"/>
      <c r="BG101" s="395"/>
      <c r="BH101" s="397"/>
      <c r="BI101" s="395"/>
      <c r="BJ101" s="395"/>
      <c r="BK101" s="397"/>
      <c r="BL101" s="395"/>
      <c r="BM101" s="395"/>
      <c r="BN101" s="397"/>
      <c r="BO101" s="395"/>
      <c r="BP101" s="395"/>
      <c r="BQ101" s="397"/>
      <c r="BR101" s="395"/>
      <c r="BS101" s="395"/>
      <c r="BT101" s="397"/>
      <c r="BU101" s="395"/>
      <c r="BV101" s="395"/>
      <c r="BW101" s="397"/>
      <c r="BX101" s="520"/>
      <c r="BY101" s="521"/>
      <c r="BZ101" s="474"/>
      <c r="CA101" s="475"/>
      <c r="CB101" s="475"/>
      <c r="CC101" s="476"/>
      <c r="CF101" s="270">
        <f t="shared" si="170"/>
        <v>0</v>
      </c>
      <c r="CG101" s="270" t="str">
        <f t="shared" si="171"/>
        <v>ОК</v>
      </c>
      <c r="CH101" s="270">
        <f t="shared" si="172"/>
        <v>0</v>
      </c>
      <c r="CI101" s="270">
        <f t="shared" si="173"/>
        <v>0</v>
      </c>
      <c r="CJ101" s="270" t="str">
        <f t="shared" si="174"/>
        <v>ОК</v>
      </c>
      <c r="CK101" s="271" t="e">
        <f t="shared" si="175"/>
        <v>#DIV/0!</v>
      </c>
      <c r="CL101" s="272" t="e">
        <f t="shared" si="176"/>
        <v>#DIV/0!</v>
      </c>
      <c r="CM101" s="273">
        <f t="shared" si="177"/>
        <v>0</v>
      </c>
      <c r="CN101" s="273">
        <f t="shared" si="178"/>
        <v>0</v>
      </c>
      <c r="CO101" s="272" t="e">
        <f t="shared" si="179"/>
        <v>#DIV/0!</v>
      </c>
      <c r="CP101" s="273">
        <f t="shared" si="180"/>
        <v>0</v>
      </c>
      <c r="CQ101" s="273">
        <f t="shared" si="181"/>
        <v>0</v>
      </c>
      <c r="CR101" s="272" t="e">
        <f t="shared" si="182"/>
        <v>#DIV/0!</v>
      </c>
      <c r="CS101" s="273">
        <f t="shared" si="183"/>
        <v>0</v>
      </c>
      <c r="CT101" s="273">
        <f t="shared" si="184"/>
        <v>0</v>
      </c>
      <c r="CU101" s="272" t="e">
        <f t="shared" si="185"/>
        <v>#DIV/0!</v>
      </c>
      <c r="CV101" s="273">
        <f t="shared" si="186"/>
        <v>0</v>
      </c>
      <c r="CW101" s="273">
        <f t="shared" si="187"/>
        <v>0</v>
      </c>
      <c r="CX101" s="272" t="e">
        <f t="shared" si="188"/>
        <v>#DIV/0!</v>
      </c>
      <c r="CY101" s="273">
        <f t="shared" si="189"/>
        <v>0</v>
      </c>
      <c r="CZ101" s="273">
        <f t="shared" si="190"/>
        <v>0</v>
      </c>
      <c r="DA101" s="272" t="e">
        <f t="shared" si="191"/>
        <v>#DIV/0!</v>
      </c>
      <c r="DB101" s="273">
        <f t="shared" si="192"/>
        <v>0</v>
      </c>
      <c r="DC101" s="273">
        <f t="shared" si="193"/>
        <v>0</v>
      </c>
      <c r="DD101" s="272" t="e">
        <f t="shared" si="194"/>
        <v>#DIV/0!</v>
      </c>
      <c r="DE101" s="273">
        <f t="shared" si="195"/>
        <v>0</v>
      </c>
      <c r="DF101" s="273">
        <f t="shared" si="196"/>
        <v>0</v>
      </c>
      <c r="DG101" s="272" t="e">
        <f t="shared" si="197"/>
        <v>#DIV/0!</v>
      </c>
      <c r="DH101" s="273">
        <f t="shared" si="198"/>
        <v>0</v>
      </c>
      <c r="DI101" s="273">
        <f t="shared" si="199"/>
        <v>0</v>
      </c>
    </row>
    <row r="102" spans="1:113" s="176" customFormat="1" ht="179.25" customHeight="1" x14ac:dyDescent="0.85">
      <c r="A102" s="407" t="s">
        <v>459</v>
      </c>
      <c r="B102" s="468" t="s">
        <v>377</v>
      </c>
      <c r="C102" s="468"/>
      <c r="D102" s="468"/>
      <c r="E102" s="468"/>
      <c r="F102" s="468"/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  <c r="T102" s="455">
        <v>5.6</v>
      </c>
      <c r="U102" s="455"/>
      <c r="V102" s="392"/>
      <c r="W102" s="392"/>
      <c r="X102" s="392"/>
      <c r="Y102" s="392"/>
      <c r="Z102" s="392">
        <v>1</v>
      </c>
      <c r="AA102" s="392">
        <v>1</v>
      </c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455"/>
      <c r="AM102" s="455"/>
      <c r="AN102" s="455">
        <v>170</v>
      </c>
      <c r="AO102" s="455"/>
      <c r="AP102" s="455">
        <v>102</v>
      </c>
      <c r="AQ102" s="455"/>
      <c r="AR102" s="455">
        <v>42</v>
      </c>
      <c r="AS102" s="455"/>
      <c r="AT102" s="455"/>
      <c r="AU102" s="455"/>
      <c r="AV102" s="455">
        <v>42</v>
      </c>
      <c r="AW102" s="455"/>
      <c r="AX102" s="455">
        <v>18</v>
      </c>
      <c r="AY102" s="455"/>
      <c r="AZ102" s="392"/>
      <c r="BA102" s="392"/>
      <c r="BB102" s="396"/>
      <c r="BC102" s="392"/>
      <c r="BD102" s="392"/>
      <c r="BE102" s="396"/>
      <c r="BF102" s="392"/>
      <c r="BG102" s="392"/>
      <c r="BH102" s="396"/>
      <c r="BI102" s="392"/>
      <c r="BJ102" s="392"/>
      <c r="BK102" s="396"/>
      <c r="BL102" s="392">
        <v>130</v>
      </c>
      <c r="BM102" s="392">
        <v>80</v>
      </c>
      <c r="BN102" s="396">
        <v>3</v>
      </c>
      <c r="BO102" s="392">
        <v>40</v>
      </c>
      <c r="BP102" s="392">
        <v>22</v>
      </c>
      <c r="BQ102" s="396">
        <v>2</v>
      </c>
      <c r="BR102" s="392"/>
      <c r="BS102" s="392"/>
      <c r="BT102" s="396"/>
      <c r="BU102" s="392"/>
      <c r="BV102" s="392"/>
      <c r="BW102" s="396"/>
      <c r="BX102" s="441">
        <f t="shared" ref="BX102:BX103" si="231">BB102+BE102+BH102+BK102+BN102+BQ102+BT102+BW102</f>
        <v>5</v>
      </c>
      <c r="BY102" s="442"/>
      <c r="BZ102" s="446" t="s">
        <v>523</v>
      </c>
      <c r="CA102" s="446"/>
      <c r="CB102" s="446"/>
      <c r="CC102" s="446"/>
      <c r="CF102" s="176">
        <f t="shared" si="170"/>
        <v>170</v>
      </c>
      <c r="CG102" s="179" t="str">
        <f t="shared" si="171"/>
        <v>ОК</v>
      </c>
      <c r="CH102" s="176">
        <f t="shared" si="172"/>
        <v>102</v>
      </c>
      <c r="CI102" s="176">
        <f t="shared" si="173"/>
        <v>102</v>
      </c>
      <c r="CJ102" s="179" t="str">
        <f t="shared" si="174"/>
        <v>ОК</v>
      </c>
      <c r="CK102" s="180">
        <f t="shared" si="175"/>
        <v>1.6666666666666667</v>
      </c>
      <c r="CL102" s="253" t="e">
        <f t="shared" si="176"/>
        <v>#DIV/0!</v>
      </c>
      <c r="CM102" s="181">
        <f t="shared" si="177"/>
        <v>0</v>
      </c>
      <c r="CN102" s="181">
        <f t="shared" si="178"/>
        <v>0</v>
      </c>
      <c r="CO102" s="253" t="e">
        <f t="shared" si="179"/>
        <v>#DIV/0!</v>
      </c>
      <c r="CP102" s="181">
        <f t="shared" si="180"/>
        <v>0</v>
      </c>
      <c r="CQ102" s="181">
        <f t="shared" si="181"/>
        <v>0</v>
      </c>
      <c r="CR102" s="253" t="e">
        <f t="shared" si="182"/>
        <v>#DIV/0!</v>
      </c>
      <c r="CS102" s="181">
        <f t="shared" si="183"/>
        <v>0</v>
      </c>
      <c r="CT102" s="181">
        <f t="shared" si="184"/>
        <v>0</v>
      </c>
      <c r="CU102" s="253" t="e">
        <f t="shared" si="185"/>
        <v>#DIV/0!</v>
      </c>
      <c r="CV102" s="181">
        <f t="shared" si="186"/>
        <v>0</v>
      </c>
      <c r="CW102" s="181">
        <f t="shared" si="187"/>
        <v>0</v>
      </c>
      <c r="CX102" s="253">
        <f t="shared" si="188"/>
        <v>1.625</v>
      </c>
      <c r="CY102" s="181">
        <f t="shared" si="189"/>
        <v>3</v>
      </c>
      <c r="CZ102" s="181">
        <f t="shared" si="190"/>
        <v>3.25</v>
      </c>
      <c r="DA102" s="253">
        <f t="shared" si="191"/>
        <v>1.8181818181818181</v>
      </c>
      <c r="DB102" s="181">
        <f t="shared" si="192"/>
        <v>2</v>
      </c>
      <c r="DC102" s="181">
        <f t="shared" si="193"/>
        <v>1</v>
      </c>
      <c r="DD102" s="253" t="e">
        <f t="shared" si="194"/>
        <v>#DIV/0!</v>
      </c>
      <c r="DE102" s="181">
        <f t="shared" si="195"/>
        <v>0</v>
      </c>
      <c r="DF102" s="181">
        <f t="shared" si="196"/>
        <v>0</v>
      </c>
      <c r="DG102" s="253" t="e">
        <f t="shared" si="197"/>
        <v>#DIV/0!</v>
      </c>
      <c r="DH102" s="181">
        <f t="shared" si="198"/>
        <v>0</v>
      </c>
      <c r="DI102" s="181">
        <f t="shared" si="199"/>
        <v>0</v>
      </c>
    </row>
    <row r="103" spans="1:113" s="176" customFormat="1" ht="62.25" customHeight="1" x14ac:dyDescent="0.85">
      <c r="A103" s="407" t="s">
        <v>149</v>
      </c>
      <c r="B103" s="468" t="s">
        <v>481</v>
      </c>
      <c r="C103" s="468"/>
      <c r="D103" s="468"/>
      <c r="E103" s="468"/>
      <c r="F103" s="468"/>
      <c r="G103" s="468"/>
      <c r="H103" s="468"/>
      <c r="I103" s="468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  <c r="T103" s="455">
        <v>6</v>
      </c>
      <c r="U103" s="455"/>
      <c r="V103" s="392"/>
      <c r="W103" s="392"/>
      <c r="X103" s="392"/>
      <c r="Y103" s="392"/>
      <c r="Z103" s="392"/>
      <c r="AA103" s="392">
        <v>1</v>
      </c>
      <c r="AB103" s="392"/>
      <c r="AC103" s="392"/>
      <c r="AD103" s="392"/>
      <c r="AE103" s="392"/>
      <c r="AF103" s="392"/>
      <c r="AG103" s="392"/>
      <c r="AH103" s="392"/>
      <c r="AI103" s="392"/>
      <c r="AJ103" s="392">
        <v>1</v>
      </c>
      <c r="AK103" s="392"/>
      <c r="AL103" s="455" t="s">
        <v>259</v>
      </c>
      <c r="AM103" s="455"/>
      <c r="AN103" s="455">
        <v>244</v>
      </c>
      <c r="AO103" s="455"/>
      <c r="AP103" s="455">
        <v>162</v>
      </c>
      <c r="AQ103" s="455"/>
      <c r="AR103" s="455">
        <v>48</v>
      </c>
      <c r="AS103" s="455"/>
      <c r="AT103" s="455"/>
      <c r="AU103" s="455"/>
      <c r="AV103" s="455">
        <v>84</v>
      </c>
      <c r="AW103" s="455"/>
      <c r="AX103" s="455">
        <v>30</v>
      </c>
      <c r="AY103" s="455"/>
      <c r="AZ103" s="392"/>
      <c r="BA103" s="392"/>
      <c r="BB103" s="396"/>
      <c r="BC103" s="392"/>
      <c r="BD103" s="392"/>
      <c r="BE103" s="396"/>
      <c r="BF103" s="392"/>
      <c r="BG103" s="392"/>
      <c r="BH103" s="396"/>
      <c r="BI103" s="392"/>
      <c r="BJ103" s="392"/>
      <c r="BK103" s="396"/>
      <c r="BL103" s="392"/>
      <c r="BM103" s="392"/>
      <c r="BN103" s="396"/>
      <c r="BO103" s="392">
        <v>154</v>
      </c>
      <c r="BP103" s="392">
        <v>102</v>
      </c>
      <c r="BQ103" s="396">
        <v>4</v>
      </c>
      <c r="BR103" s="392">
        <v>90</v>
      </c>
      <c r="BS103" s="392">
        <v>60</v>
      </c>
      <c r="BT103" s="396">
        <v>2</v>
      </c>
      <c r="BU103" s="392"/>
      <c r="BV103" s="392"/>
      <c r="BW103" s="396"/>
      <c r="BX103" s="441">
        <f t="shared" si="231"/>
        <v>6</v>
      </c>
      <c r="BY103" s="442"/>
      <c r="BZ103" s="497" t="s">
        <v>432</v>
      </c>
      <c r="CA103" s="498"/>
      <c r="CB103" s="498"/>
      <c r="CC103" s="499"/>
      <c r="CF103" s="176">
        <f t="shared" si="170"/>
        <v>244</v>
      </c>
      <c r="CG103" s="176" t="str">
        <f t="shared" si="171"/>
        <v>ОК</v>
      </c>
      <c r="CH103" s="176">
        <f t="shared" si="172"/>
        <v>162</v>
      </c>
      <c r="CI103" s="176">
        <f t="shared" si="173"/>
        <v>162</v>
      </c>
      <c r="CJ103" s="176" t="str">
        <f t="shared" si="174"/>
        <v>ОК</v>
      </c>
      <c r="CK103" s="180">
        <f t="shared" si="175"/>
        <v>1.5061728395061729</v>
      </c>
      <c r="CL103" s="285" t="e">
        <f t="shared" si="176"/>
        <v>#DIV/0!</v>
      </c>
      <c r="CM103" s="181">
        <f t="shared" si="177"/>
        <v>0</v>
      </c>
      <c r="CN103" s="181">
        <f t="shared" si="178"/>
        <v>0</v>
      </c>
      <c r="CO103" s="285" t="e">
        <f t="shared" si="179"/>
        <v>#DIV/0!</v>
      </c>
      <c r="CP103" s="181">
        <f t="shared" si="180"/>
        <v>0</v>
      </c>
      <c r="CQ103" s="181">
        <f t="shared" si="181"/>
        <v>0</v>
      </c>
      <c r="CR103" s="285" t="e">
        <f t="shared" si="182"/>
        <v>#DIV/0!</v>
      </c>
      <c r="CS103" s="181">
        <f t="shared" si="183"/>
        <v>0</v>
      </c>
      <c r="CT103" s="181">
        <f t="shared" si="184"/>
        <v>0</v>
      </c>
      <c r="CU103" s="285" t="e">
        <f t="shared" si="185"/>
        <v>#DIV/0!</v>
      </c>
      <c r="CV103" s="181">
        <f t="shared" si="186"/>
        <v>0</v>
      </c>
      <c r="CW103" s="181">
        <f t="shared" si="187"/>
        <v>0</v>
      </c>
      <c r="CX103" s="285" t="e">
        <f t="shared" si="188"/>
        <v>#DIV/0!</v>
      </c>
      <c r="CY103" s="181">
        <f t="shared" si="189"/>
        <v>0</v>
      </c>
      <c r="CZ103" s="181">
        <f t="shared" si="190"/>
        <v>0</v>
      </c>
      <c r="DA103" s="285">
        <f t="shared" si="191"/>
        <v>1.5098039215686274</v>
      </c>
      <c r="DB103" s="181">
        <f t="shared" si="192"/>
        <v>4</v>
      </c>
      <c r="DC103" s="181">
        <f t="shared" si="193"/>
        <v>3.85</v>
      </c>
      <c r="DD103" s="285">
        <f t="shared" si="194"/>
        <v>1.5</v>
      </c>
      <c r="DE103" s="181">
        <f t="shared" si="195"/>
        <v>2</v>
      </c>
      <c r="DF103" s="181">
        <f t="shared" si="196"/>
        <v>2.25</v>
      </c>
      <c r="DG103" s="285" t="e">
        <f t="shared" si="197"/>
        <v>#DIV/0!</v>
      </c>
      <c r="DH103" s="181">
        <f t="shared" si="198"/>
        <v>0</v>
      </c>
      <c r="DI103" s="181">
        <f t="shared" si="199"/>
        <v>0</v>
      </c>
    </row>
    <row r="104" spans="1:113" s="270" customFormat="1" ht="119.25" customHeight="1" x14ac:dyDescent="0.85">
      <c r="A104" s="393" t="s">
        <v>144</v>
      </c>
      <c r="B104" s="473" t="s">
        <v>405</v>
      </c>
      <c r="C104" s="473"/>
      <c r="D104" s="473"/>
      <c r="E104" s="473"/>
      <c r="F104" s="473"/>
      <c r="G104" s="473"/>
      <c r="H104" s="473"/>
      <c r="I104" s="473"/>
      <c r="J104" s="473"/>
      <c r="K104" s="473"/>
      <c r="L104" s="473"/>
      <c r="M104" s="473"/>
      <c r="N104" s="473"/>
      <c r="O104" s="473"/>
      <c r="P104" s="473"/>
      <c r="Q104" s="473"/>
      <c r="R104" s="473"/>
      <c r="S104" s="473"/>
      <c r="T104" s="479" t="s">
        <v>470</v>
      </c>
      <c r="U104" s="479"/>
      <c r="V104" s="400"/>
      <c r="W104" s="400"/>
      <c r="X104" s="400"/>
      <c r="Y104" s="400">
        <v>1</v>
      </c>
      <c r="Z104" s="400"/>
      <c r="AA104" s="400"/>
      <c r="AB104" s="400"/>
      <c r="AC104" s="400"/>
      <c r="AD104" s="400"/>
      <c r="AE104" s="400"/>
      <c r="AF104" s="400"/>
      <c r="AG104" s="400"/>
      <c r="AH104" s="400"/>
      <c r="AI104" s="400"/>
      <c r="AJ104" s="400"/>
      <c r="AK104" s="400"/>
      <c r="AL104" s="478"/>
      <c r="AM104" s="478"/>
      <c r="AN104" s="456"/>
      <c r="AO104" s="456"/>
      <c r="AP104" s="456"/>
      <c r="AQ104" s="456"/>
      <c r="AR104" s="456"/>
      <c r="AS104" s="456"/>
      <c r="AT104" s="456"/>
      <c r="AU104" s="456"/>
      <c r="AV104" s="456"/>
      <c r="AW104" s="456"/>
      <c r="AX104" s="456"/>
      <c r="AY104" s="456"/>
      <c r="AZ104" s="395"/>
      <c r="BA104" s="395"/>
      <c r="BB104" s="397"/>
      <c r="BC104" s="395"/>
      <c r="BD104" s="395"/>
      <c r="BE104" s="397"/>
      <c r="BF104" s="395"/>
      <c r="BG104" s="395"/>
      <c r="BH104" s="397"/>
      <c r="BI104" s="395"/>
      <c r="BJ104" s="395"/>
      <c r="BK104" s="397"/>
      <c r="BL104" s="400"/>
      <c r="BM104" s="400"/>
      <c r="BN104" s="397"/>
      <c r="BO104" s="400"/>
      <c r="BP104" s="400"/>
      <c r="BQ104" s="397"/>
      <c r="BR104" s="400"/>
      <c r="BS104" s="400"/>
      <c r="BT104" s="397"/>
      <c r="BU104" s="400"/>
      <c r="BV104" s="400"/>
      <c r="BW104" s="397"/>
      <c r="BX104" s="500"/>
      <c r="BY104" s="500"/>
      <c r="BZ104" s="484" t="s">
        <v>524</v>
      </c>
      <c r="CA104" s="484"/>
      <c r="CB104" s="484"/>
      <c r="CC104" s="484"/>
      <c r="CF104" s="270">
        <f t="shared" si="170"/>
        <v>0</v>
      </c>
      <c r="CG104" s="270" t="str">
        <f t="shared" si="171"/>
        <v>ОК</v>
      </c>
      <c r="CH104" s="270">
        <f t="shared" si="172"/>
        <v>0</v>
      </c>
      <c r="CI104" s="270">
        <f t="shared" si="173"/>
        <v>0</v>
      </c>
      <c r="CJ104" s="270" t="str">
        <f t="shared" si="174"/>
        <v>ОК</v>
      </c>
      <c r="CK104" s="271" t="e">
        <f t="shared" si="175"/>
        <v>#DIV/0!</v>
      </c>
      <c r="CL104" s="272" t="e">
        <f t="shared" si="176"/>
        <v>#DIV/0!</v>
      </c>
      <c r="CM104" s="273">
        <f t="shared" si="177"/>
        <v>0</v>
      </c>
      <c r="CN104" s="273">
        <f t="shared" si="178"/>
        <v>0</v>
      </c>
      <c r="CO104" s="272" t="e">
        <f t="shared" si="179"/>
        <v>#DIV/0!</v>
      </c>
      <c r="CP104" s="273">
        <f t="shared" si="180"/>
        <v>0</v>
      </c>
      <c r="CQ104" s="273">
        <f t="shared" si="181"/>
        <v>0</v>
      </c>
      <c r="CR104" s="272" t="e">
        <f t="shared" si="182"/>
        <v>#DIV/0!</v>
      </c>
      <c r="CS104" s="273">
        <f t="shared" si="183"/>
        <v>0</v>
      </c>
      <c r="CT104" s="273">
        <f t="shared" si="184"/>
        <v>0</v>
      </c>
      <c r="CU104" s="272" t="e">
        <f t="shared" si="185"/>
        <v>#DIV/0!</v>
      </c>
      <c r="CV104" s="273">
        <f t="shared" si="186"/>
        <v>0</v>
      </c>
      <c r="CW104" s="273">
        <f t="shared" si="187"/>
        <v>0</v>
      </c>
      <c r="CX104" s="272" t="e">
        <f t="shared" si="188"/>
        <v>#DIV/0!</v>
      </c>
      <c r="CY104" s="273">
        <f t="shared" si="189"/>
        <v>0</v>
      </c>
      <c r="CZ104" s="273">
        <f t="shared" si="190"/>
        <v>0</v>
      </c>
      <c r="DA104" s="272" t="e">
        <f t="shared" si="191"/>
        <v>#DIV/0!</v>
      </c>
      <c r="DB104" s="273">
        <f t="shared" si="192"/>
        <v>0</v>
      </c>
      <c r="DC104" s="273">
        <f t="shared" si="193"/>
        <v>0</v>
      </c>
      <c r="DD104" s="272" t="e">
        <f t="shared" si="194"/>
        <v>#DIV/0!</v>
      </c>
      <c r="DE104" s="273">
        <f t="shared" si="195"/>
        <v>0</v>
      </c>
      <c r="DF104" s="273">
        <f t="shared" si="196"/>
        <v>0</v>
      </c>
      <c r="DG104" s="272" t="e">
        <f t="shared" si="197"/>
        <v>#DIV/0!</v>
      </c>
      <c r="DH104" s="273">
        <f t="shared" si="198"/>
        <v>0</v>
      </c>
      <c r="DI104" s="273">
        <f t="shared" si="199"/>
        <v>0</v>
      </c>
    </row>
    <row r="105" spans="1:113" s="176" customFormat="1" ht="112.5" customHeight="1" x14ac:dyDescent="0.85">
      <c r="A105" s="407" t="s">
        <v>146</v>
      </c>
      <c r="B105" s="468" t="s">
        <v>197</v>
      </c>
      <c r="C105" s="468"/>
      <c r="D105" s="468"/>
      <c r="E105" s="468"/>
      <c r="F105" s="468"/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  <c r="T105" s="455">
        <v>3</v>
      </c>
      <c r="U105" s="455"/>
      <c r="V105" s="363"/>
      <c r="W105" s="363"/>
      <c r="X105" s="392">
        <v>1</v>
      </c>
      <c r="Y105" s="363"/>
      <c r="Z105" s="363"/>
      <c r="AA105" s="363"/>
      <c r="AB105" s="392"/>
      <c r="AC105" s="392"/>
      <c r="AD105" s="392">
        <v>1</v>
      </c>
      <c r="AE105" s="392"/>
      <c r="AF105" s="392"/>
      <c r="AG105" s="392"/>
      <c r="AH105" s="392"/>
      <c r="AI105" s="392"/>
      <c r="AJ105" s="392"/>
      <c r="AK105" s="392"/>
      <c r="AL105" s="455">
        <v>1</v>
      </c>
      <c r="AM105" s="455"/>
      <c r="AN105" s="455">
        <v>266</v>
      </c>
      <c r="AO105" s="455"/>
      <c r="AP105" s="455">
        <v>164</v>
      </c>
      <c r="AQ105" s="455"/>
      <c r="AR105" s="455">
        <v>46</v>
      </c>
      <c r="AS105" s="455"/>
      <c r="AT105" s="455"/>
      <c r="AU105" s="455"/>
      <c r="AV105" s="455">
        <v>82</v>
      </c>
      <c r="AW105" s="455"/>
      <c r="AX105" s="455">
        <v>36</v>
      </c>
      <c r="AY105" s="455"/>
      <c r="AZ105" s="392">
        <v>72</v>
      </c>
      <c r="BA105" s="392">
        <v>44</v>
      </c>
      <c r="BB105" s="396">
        <v>2</v>
      </c>
      <c r="BC105" s="392">
        <v>64</v>
      </c>
      <c r="BD105" s="392">
        <v>40</v>
      </c>
      <c r="BE105" s="396"/>
      <c r="BF105" s="392">
        <v>74</v>
      </c>
      <c r="BG105" s="392">
        <v>46</v>
      </c>
      <c r="BH105" s="396">
        <v>4</v>
      </c>
      <c r="BI105" s="392">
        <v>56</v>
      </c>
      <c r="BJ105" s="392">
        <v>34</v>
      </c>
      <c r="BK105" s="396">
        <v>2</v>
      </c>
      <c r="BL105" s="392"/>
      <c r="BM105" s="392"/>
      <c r="BN105" s="396"/>
      <c r="BO105" s="392"/>
      <c r="BP105" s="392"/>
      <c r="BQ105" s="396"/>
      <c r="BR105" s="392"/>
      <c r="BS105" s="392"/>
      <c r="BT105" s="396"/>
      <c r="BU105" s="392"/>
      <c r="BV105" s="392"/>
      <c r="BW105" s="396"/>
      <c r="BX105" s="472">
        <f t="shared" ref="BX105:BX107" si="232">BB105+BE105+BH105+BK105+BN105+BQ105+BT105+BW105</f>
        <v>8</v>
      </c>
      <c r="BY105" s="472"/>
      <c r="BZ105" s="447"/>
      <c r="CA105" s="447"/>
      <c r="CB105" s="447"/>
      <c r="CC105" s="447"/>
      <c r="CF105" s="176">
        <f t="shared" si="170"/>
        <v>266</v>
      </c>
      <c r="CG105" s="179" t="str">
        <f t="shared" si="171"/>
        <v>ОК</v>
      </c>
      <c r="CH105" s="176">
        <f t="shared" si="172"/>
        <v>164</v>
      </c>
      <c r="CI105" s="176">
        <f t="shared" si="173"/>
        <v>164</v>
      </c>
      <c r="CJ105" s="179" t="str">
        <f t="shared" si="174"/>
        <v>ОК</v>
      </c>
      <c r="CK105" s="180">
        <f t="shared" si="175"/>
        <v>1.6219512195121952</v>
      </c>
      <c r="CL105" s="253">
        <f t="shared" si="176"/>
        <v>1.6363636363636365</v>
      </c>
      <c r="CM105" s="181">
        <f t="shared" si="177"/>
        <v>2</v>
      </c>
      <c r="CN105" s="181">
        <f t="shared" si="178"/>
        <v>1.8</v>
      </c>
      <c r="CO105" s="253">
        <f t="shared" si="179"/>
        <v>1.6</v>
      </c>
      <c r="CP105" s="181">
        <f t="shared" si="180"/>
        <v>0</v>
      </c>
      <c r="CQ105" s="181">
        <f t="shared" si="181"/>
        <v>1.6</v>
      </c>
      <c r="CR105" s="253">
        <f t="shared" si="182"/>
        <v>1.6086956521739131</v>
      </c>
      <c r="CS105" s="181">
        <f t="shared" si="183"/>
        <v>4</v>
      </c>
      <c r="CT105" s="181">
        <f t="shared" si="184"/>
        <v>1.85</v>
      </c>
      <c r="CU105" s="253">
        <f t="shared" si="185"/>
        <v>1.6470588235294117</v>
      </c>
      <c r="CV105" s="181">
        <f t="shared" si="186"/>
        <v>2</v>
      </c>
      <c r="CW105" s="181">
        <f>BI105/40</f>
        <v>1.4</v>
      </c>
      <c r="CX105" s="253" t="e">
        <f t="shared" si="188"/>
        <v>#DIV/0!</v>
      </c>
      <c r="CY105" s="181">
        <f t="shared" si="189"/>
        <v>0</v>
      </c>
      <c r="CZ105" s="181">
        <f t="shared" si="190"/>
        <v>0</v>
      </c>
      <c r="DA105" s="253" t="e">
        <f t="shared" si="191"/>
        <v>#DIV/0!</v>
      </c>
      <c r="DB105" s="181">
        <f t="shared" si="192"/>
        <v>0</v>
      </c>
      <c r="DC105" s="181">
        <f t="shared" si="193"/>
        <v>0</v>
      </c>
      <c r="DD105" s="253" t="e">
        <f t="shared" si="194"/>
        <v>#DIV/0!</v>
      </c>
      <c r="DE105" s="181">
        <f t="shared" si="195"/>
        <v>0</v>
      </c>
      <c r="DF105" s="181">
        <f t="shared" si="196"/>
        <v>0</v>
      </c>
      <c r="DG105" s="253" t="e">
        <f t="shared" si="197"/>
        <v>#DIV/0!</v>
      </c>
      <c r="DH105" s="181">
        <f t="shared" si="198"/>
        <v>0</v>
      </c>
      <c r="DI105" s="181">
        <f t="shared" si="199"/>
        <v>0</v>
      </c>
    </row>
    <row r="106" spans="1:113" s="176" customFormat="1" ht="118.5" customHeight="1" x14ac:dyDescent="0.85">
      <c r="A106" s="407" t="s">
        <v>147</v>
      </c>
      <c r="B106" s="468" t="s">
        <v>322</v>
      </c>
      <c r="C106" s="468"/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455">
        <v>2</v>
      </c>
      <c r="U106" s="455"/>
      <c r="V106" s="392"/>
      <c r="W106" s="392">
        <v>1</v>
      </c>
      <c r="X106" s="392"/>
      <c r="Y106" s="392"/>
      <c r="Z106" s="392"/>
      <c r="AA106" s="392"/>
      <c r="AB106" s="392"/>
      <c r="AC106" s="392"/>
      <c r="AD106" s="392"/>
      <c r="AE106" s="392"/>
      <c r="AF106" s="392"/>
      <c r="AG106" s="392"/>
      <c r="AH106" s="392"/>
      <c r="AI106" s="392"/>
      <c r="AJ106" s="392"/>
      <c r="AK106" s="392"/>
      <c r="AL106" s="455"/>
      <c r="AM106" s="455"/>
      <c r="AN106" s="455">
        <v>136</v>
      </c>
      <c r="AO106" s="455"/>
      <c r="AP106" s="455">
        <v>88</v>
      </c>
      <c r="AQ106" s="455"/>
      <c r="AR106" s="455">
        <v>32</v>
      </c>
      <c r="AS106" s="455"/>
      <c r="AT106" s="455"/>
      <c r="AU106" s="455"/>
      <c r="AV106" s="455"/>
      <c r="AW106" s="455"/>
      <c r="AX106" s="455">
        <v>56</v>
      </c>
      <c r="AY106" s="455"/>
      <c r="AZ106" s="392"/>
      <c r="BA106" s="392"/>
      <c r="BB106" s="396"/>
      <c r="BC106" s="392">
        <v>136</v>
      </c>
      <c r="BD106" s="392">
        <v>88</v>
      </c>
      <c r="BE106" s="396">
        <v>3</v>
      </c>
      <c r="BF106" s="392"/>
      <c r="BG106" s="392"/>
      <c r="BH106" s="396"/>
      <c r="BI106" s="392"/>
      <c r="BJ106" s="392"/>
      <c r="BK106" s="396"/>
      <c r="BL106" s="392"/>
      <c r="BM106" s="392"/>
      <c r="BN106" s="396"/>
      <c r="BO106" s="392"/>
      <c r="BP106" s="392"/>
      <c r="BQ106" s="396"/>
      <c r="BR106" s="392"/>
      <c r="BS106" s="392"/>
      <c r="BT106" s="396"/>
      <c r="BU106" s="392"/>
      <c r="BV106" s="392"/>
      <c r="BW106" s="396"/>
      <c r="BX106" s="472">
        <f t="shared" si="232"/>
        <v>3</v>
      </c>
      <c r="BY106" s="472"/>
      <c r="BZ106" s="446"/>
      <c r="CA106" s="446"/>
      <c r="CB106" s="446"/>
      <c r="CC106" s="446"/>
      <c r="CF106" s="176">
        <f t="shared" si="170"/>
        <v>136</v>
      </c>
      <c r="CG106" s="179" t="str">
        <f t="shared" si="171"/>
        <v>ОК</v>
      </c>
      <c r="CH106" s="176">
        <f t="shared" si="172"/>
        <v>88</v>
      </c>
      <c r="CI106" s="176">
        <f t="shared" si="173"/>
        <v>88</v>
      </c>
      <c r="CJ106" s="179" t="str">
        <f t="shared" si="174"/>
        <v>ОК</v>
      </c>
      <c r="CK106" s="180">
        <f t="shared" si="175"/>
        <v>1.5454545454545454</v>
      </c>
      <c r="CL106" s="253" t="e">
        <f t="shared" si="176"/>
        <v>#DIV/0!</v>
      </c>
      <c r="CM106" s="181">
        <f t="shared" si="177"/>
        <v>0</v>
      </c>
      <c r="CN106" s="181">
        <f t="shared" si="178"/>
        <v>0</v>
      </c>
      <c r="CO106" s="253">
        <f t="shared" si="179"/>
        <v>1.5454545454545454</v>
      </c>
      <c r="CP106" s="181">
        <f t="shared" si="180"/>
        <v>3</v>
      </c>
      <c r="CQ106" s="181">
        <f t="shared" si="181"/>
        <v>3.4</v>
      </c>
      <c r="CR106" s="253" t="e">
        <f t="shared" si="182"/>
        <v>#DIV/0!</v>
      </c>
      <c r="CS106" s="181">
        <f t="shared" si="183"/>
        <v>0</v>
      </c>
      <c r="CT106" s="181">
        <f t="shared" si="184"/>
        <v>0</v>
      </c>
      <c r="CU106" s="253" t="e">
        <f t="shared" si="185"/>
        <v>#DIV/0!</v>
      </c>
      <c r="CV106" s="181">
        <f t="shared" si="186"/>
        <v>0</v>
      </c>
      <c r="CW106" s="181">
        <f t="shared" si="187"/>
        <v>0</v>
      </c>
      <c r="CX106" s="253" t="e">
        <f t="shared" si="188"/>
        <v>#DIV/0!</v>
      </c>
      <c r="CY106" s="181">
        <f t="shared" si="189"/>
        <v>0</v>
      </c>
      <c r="CZ106" s="181">
        <f t="shared" si="190"/>
        <v>0</v>
      </c>
      <c r="DA106" s="253" t="e">
        <f t="shared" si="191"/>
        <v>#DIV/0!</v>
      </c>
      <c r="DB106" s="181">
        <f t="shared" si="192"/>
        <v>0</v>
      </c>
      <c r="DC106" s="181">
        <f t="shared" si="193"/>
        <v>0</v>
      </c>
      <c r="DD106" s="253" t="e">
        <f t="shared" si="194"/>
        <v>#DIV/0!</v>
      </c>
      <c r="DE106" s="181">
        <f t="shared" si="195"/>
        <v>0</v>
      </c>
      <c r="DF106" s="181">
        <f t="shared" si="196"/>
        <v>0</v>
      </c>
      <c r="DG106" s="253" t="e">
        <f t="shared" si="197"/>
        <v>#DIV/0!</v>
      </c>
      <c r="DH106" s="181">
        <f t="shared" si="198"/>
        <v>0</v>
      </c>
      <c r="DI106" s="181">
        <f t="shared" si="199"/>
        <v>0</v>
      </c>
    </row>
    <row r="107" spans="1:113" s="176" customFormat="1" ht="57.95" customHeight="1" x14ac:dyDescent="0.85">
      <c r="A107" s="407" t="s">
        <v>260</v>
      </c>
      <c r="B107" s="468" t="s">
        <v>176</v>
      </c>
      <c r="C107" s="468"/>
      <c r="D107" s="468"/>
      <c r="E107" s="468"/>
      <c r="F107" s="468"/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  <c r="T107" s="455"/>
      <c r="U107" s="455"/>
      <c r="V107" s="392"/>
      <c r="W107" s="392"/>
      <c r="X107" s="392"/>
      <c r="Y107" s="392"/>
      <c r="Z107" s="392"/>
      <c r="AA107" s="392"/>
      <c r="AB107" s="392"/>
      <c r="AC107" s="392"/>
      <c r="AD107" s="392"/>
      <c r="AE107" s="392">
        <v>1</v>
      </c>
      <c r="AF107" s="392"/>
      <c r="AG107" s="392"/>
      <c r="AH107" s="392"/>
      <c r="AI107" s="392"/>
      <c r="AJ107" s="392"/>
      <c r="AK107" s="392"/>
      <c r="AL107" s="455">
        <v>2</v>
      </c>
      <c r="AM107" s="455"/>
      <c r="AN107" s="455">
        <v>60</v>
      </c>
      <c r="AO107" s="455"/>
      <c r="AP107" s="455">
        <v>34</v>
      </c>
      <c r="AQ107" s="455"/>
      <c r="AR107" s="455">
        <v>16</v>
      </c>
      <c r="AS107" s="455"/>
      <c r="AT107" s="455"/>
      <c r="AU107" s="455"/>
      <c r="AV107" s="455"/>
      <c r="AW107" s="455"/>
      <c r="AX107" s="455">
        <v>18</v>
      </c>
      <c r="AY107" s="455"/>
      <c r="AZ107" s="392"/>
      <c r="BA107" s="392"/>
      <c r="BB107" s="396"/>
      <c r="BC107" s="392">
        <v>60</v>
      </c>
      <c r="BD107" s="392">
        <v>34</v>
      </c>
      <c r="BE107" s="396">
        <v>2</v>
      </c>
      <c r="BF107" s="392"/>
      <c r="BG107" s="392"/>
      <c r="BH107" s="396"/>
      <c r="BI107" s="392"/>
      <c r="BJ107" s="392"/>
      <c r="BK107" s="396"/>
      <c r="BL107" s="392"/>
      <c r="BM107" s="392"/>
      <c r="BN107" s="396"/>
      <c r="BO107" s="392"/>
      <c r="BP107" s="392"/>
      <c r="BQ107" s="396"/>
      <c r="BR107" s="392"/>
      <c r="BS107" s="392"/>
      <c r="BT107" s="396"/>
      <c r="BU107" s="392"/>
      <c r="BV107" s="392"/>
      <c r="BW107" s="396"/>
      <c r="BX107" s="472">
        <f t="shared" si="232"/>
        <v>2</v>
      </c>
      <c r="BY107" s="472"/>
      <c r="BZ107" s="446"/>
      <c r="CA107" s="446"/>
      <c r="CB107" s="446"/>
      <c r="CC107" s="446"/>
      <c r="CF107" s="176">
        <f t="shared" si="170"/>
        <v>60</v>
      </c>
      <c r="CG107" s="179" t="str">
        <f t="shared" si="171"/>
        <v>ОК</v>
      </c>
      <c r="CH107" s="176">
        <f t="shared" si="172"/>
        <v>34</v>
      </c>
      <c r="CI107" s="176">
        <f t="shared" si="173"/>
        <v>34</v>
      </c>
      <c r="CJ107" s="179" t="str">
        <f t="shared" si="174"/>
        <v>ОК</v>
      </c>
      <c r="CK107" s="180">
        <f t="shared" si="175"/>
        <v>1.7647058823529411</v>
      </c>
      <c r="CL107" s="253" t="e">
        <f t="shared" si="176"/>
        <v>#DIV/0!</v>
      </c>
      <c r="CM107" s="181">
        <f t="shared" si="177"/>
        <v>0</v>
      </c>
      <c r="CN107" s="181">
        <f t="shared" si="178"/>
        <v>0</v>
      </c>
      <c r="CO107" s="253">
        <f t="shared" si="179"/>
        <v>1.7647058823529411</v>
      </c>
      <c r="CP107" s="181">
        <f t="shared" si="180"/>
        <v>2</v>
      </c>
      <c r="CQ107" s="181">
        <f t="shared" si="181"/>
        <v>1.5</v>
      </c>
      <c r="CR107" s="253" t="e">
        <f t="shared" si="182"/>
        <v>#DIV/0!</v>
      </c>
      <c r="CS107" s="181">
        <f t="shared" si="183"/>
        <v>0</v>
      </c>
      <c r="CT107" s="181">
        <f t="shared" si="184"/>
        <v>0</v>
      </c>
      <c r="CU107" s="253" t="e">
        <f t="shared" si="185"/>
        <v>#DIV/0!</v>
      </c>
      <c r="CV107" s="181">
        <f t="shared" si="186"/>
        <v>0</v>
      </c>
      <c r="CW107" s="181">
        <f t="shared" si="187"/>
        <v>0</v>
      </c>
      <c r="CX107" s="253" t="e">
        <f t="shared" si="188"/>
        <v>#DIV/0!</v>
      </c>
      <c r="CY107" s="181">
        <f t="shared" si="189"/>
        <v>0</v>
      </c>
      <c r="CZ107" s="181">
        <f t="shared" si="190"/>
        <v>0</v>
      </c>
      <c r="DA107" s="253" t="e">
        <f t="shared" si="191"/>
        <v>#DIV/0!</v>
      </c>
      <c r="DB107" s="181">
        <f t="shared" si="192"/>
        <v>0</v>
      </c>
      <c r="DC107" s="181">
        <f t="shared" si="193"/>
        <v>0</v>
      </c>
      <c r="DD107" s="253" t="e">
        <f t="shared" si="194"/>
        <v>#DIV/0!</v>
      </c>
      <c r="DE107" s="181">
        <f t="shared" si="195"/>
        <v>0</v>
      </c>
      <c r="DF107" s="181">
        <f t="shared" si="196"/>
        <v>0</v>
      </c>
      <c r="DG107" s="253" t="e">
        <f t="shared" si="197"/>
        <v>#DIV/0!</v>
      </c>
      <c r="DH107" s="181">
        <f t="shared" si="198"/>
        <v>0</v>
      </c>
      <c r="DI107" s="181">
        <f t="shared" si="199"/>
        <v>0</v>
      </c>
    </row>
    <row r="108" spans="1:113" s="270" customFormat="1" ht="120" customHeight="1" x14ac:dyDescent="0.85">
      <c r="A108" s="393" t="s">
        <v>152</v>
      </c>
      <c r="B108" s="473" t="s">
        <v>450</v>
      </c>
      <c r="C108" s="473"/>
      <c r="D108" s="473"/>
      <c r="E108" s="473"/>
      <c r="F108" s="473"/>
      <c r="G108" s="473"/>
      <c r="H108" s="473"/>
      <c r="I108" s="473"/>
      <c r="J108" s="473"/>
      <c r="K108" s="473"/>
      <c r="L108" s="473"/>
      <c r="M108" s="473"/>
      <c r="N108" s="473"/>
      <c r="O108" s="473"/>
      <c r="P108" s="473"/>
      <c r="Q108" s="473"/>
      <c r="R108" s="473"/>
      <c r="S108" s="473"/>
      <c r="T108" s="478"/>
      <c r="U108" s="478"/>
      <c r="V108" s="400"/>
      <c r="W108" s="400"/>
      <c r="X108" s="400"/>
      <c r="Y108" s="400"/>
      <c r="Z108" s="400"/>
      <c r="AA108" s="400"/>
      <c r="AB108" s="400"/>
      <c r="AC108" s="400"/>
      <c r="AD108" s="400"/>
      <c r="AE108" s="400"/>
      <c r="AF108" s="400"/>
      <c r="AG108" s="400"/>
      <c r="AH108" s="400"/>
      <c r="AI108" s="400"/>
      <c r="AJ108" s="400"/>
      <c r="AK108" s="400"/>
      <c r="AL108" s="478"/>
      <c r="AM108" s="478"/>
      <c r="AN108" s="456"/>
      <c r="AO108" s="456"/>
      <c r="AP108" s="456"/>
      <c r="AQ108" s="456"/>
      <c r="AR108" s="456"/>
      <c r="AS108" s="456"/>
      <c r="AT108" s="456"/>
      <c r="AU108" s="456"/>
      <c r="AV108" s="456"/>
      <c r="AW108" s="456"/>
      <c r="AX108" s="456"/>
      <c r="AY108" s="456"/>
      <c r="AZ108" s="395"/>
      <c r="BA108" s="395"/>
      <c r="BB108" s="397"/>
      <c r="BC108" s="395"/>
      <c r="BD108" s="395"/>
      <c r="BE108" s="397"/>
      <c r="BF108" s="395"/>
      <c r="BG108" s="395"/>
      <c r="BH108" s="397"/>
      <c r="BI108" s="395"/>
      <c r="BJ108" s="395"/>
      <c r="BK108" s="397"/>
      <c r="BL108" s="400"/>
      <c r="BM108" s="400"/>
      <c r="BN108" s="397"/>
      <c r="BO108" s="400"/>
      <c r="BP108" s="400"/>
      <c r="BQ108" s="397"/>
      <c r="BR108" s="400"/>
      <c r="BS108" s="400"/>
      <c r="BT108" s="397"/>
      <c r="BU108" s="400"/>
      <c r="BV108" s="400"/>
      <c r="BW108" s="397"/>
      <c r="BX108" s="500"/>
      <c r="BY108" s="500"/>
      <c r="BZ108" s="484" t="s">
        <v>530</v>
      </c>
      <c r="CA108" s="484"/>
      <c r="CB108" s="484"/>
      <c r="CC108" s="484"/>
      <c r="CF108" s="270">
        <f t="shared" ref="CF108:CF110" si="233">AZ108+BC108+BF108+BI108+BL108+BO108+BR108+BU108</f>
        <v>0</v>
      </c>
      <c r="CG108" s="270" t="str">
        <f t="shared" ref="CG108:CG110" si="234">IF(AN108=CF108,"ОК","Ошибка")</f>
        <v>ОК</v>
      </c>
      <c r="CH108" s="270">
        <f t="shared" ref="CH108:CH110" si="235">BA108+BD108+BG108+BJ108+BM108+BP108+BS108+BV108</f>
        <v>0</v>
      </c>
      <c r="CI108" s="270">
        <f t="shared" ref="CI108:CI110" si="236">AR108+AT108+AV108+AX108</f>
        <v>0</v>
      </c>
      <c r="CJ108" s="270" t="str">
        <f t="shared" ref="CJ108:CJ110" si="237">IF(CH108=CI108,"ОК","Ошибка")</f>
        <v>ОК</v>
      </c>
      <c r="CK108" s="271" t="e">
        <f t="shared" ref="CK108:CK110" si="238">AN108/AP108</f>
        <v>#DIV/0!</v>
      </c>
      <c r="CL108" s="272" t="e">
        <f t="shared" ref="CL108:CL110" si="239">AZ108/BA108</f>
        <v>#DIV/0!</v>
      </c>
      <c r="CM108" s="273">
        <f t="shared" ref="CM108:CM110" si="240">BB108</f>
        <v>0</v>
      </c>
      <c r="CN108" s="273">
        <f t="shared" ref="CN108:CN110" si="241">AZ108/40</f>
        <v>0</v>
      </c>
      <c r="CO108" s="272" t="e">
        <f t="shared" ref="CO108:CO110" si="242">BC108/BD108</f>
        <v>#DIV/0!</v>
      </c>
      <c r="CP108" s="273">
        <f t="shared" ref="CP108:CP110" si="243">BE108</f>
        <v>0</v>
      </c>
      <c r="CQ108" s="273">
        <f t="shared" ref="CQ108:CQ110" si="244">BC108/40</f>
        <v>0</v>
      </c>
      <c r="CR108" s="272" t="e">
        <f t="shared" ref="CR108:CR110" si="245">BF108/BG108</f>
        <v>#DIV/0!</v>
      </c>
      <c r="CS108" s="273">
        <f t="shared" ref="CS108:CS110" si="246">BH108</f>
        <v>0</v>
      </c>
      <c r="CT108" s="273">
        <f t="shared" ref="CT108:CT110" si="247">BF108/40</f>
        <v>0</v>
      </c>
      <c r="CU108" s="272" t="e">
        <f t="shared" ref="CU108:CU110" si="248">BI108/BJ108</f>
        <v>#DIV/0!</v>
      </c>
      <c r="CV108" s="273">
        <f t="shared" ref="CV108:CV110" si="249">BK108</f>
        <v>0</v>
      </c>
      <c r="CW108" s="273">
        <f t="shared" ref="CW108:CW110" si="250">BI108/40</f>
        <v>0</v>
      </c>
      <c r="CX108" s="272" t="e">
        <f t="shared" ref="CX108:CX110" si="251">BL108/BM108</f>
        <v>#DIV/0!</v>
      </c>
      <c r="CY108" s="273">
        <f t="shared" ref="CY108:CY110" si="252">BN108</f>
        <v>0</v>
      </c>
      <c r="CZ108" s="273">
        <f t="shared" ref="CZ108:CZ110" si="253">BL108/40</f>
        <v>0</v>
      </c>
      <c r="DA108" s="272" t="e">
        <f t="shared" ref="DA108:DA110" si="254">BO108/BP108</f>
        <v>#DIV/0!</v>
      </c>
      <c r="DB108" s="273">
        <f t="shared" ref="DB108:DB110" si="255">BQ108</f>
        <v>0</v>
      </c>
      <c r="DC108" s="273">
        <f t="shared" ref="DC108:DC110" si="256">BO108/40</f>
        <v>0</v>
      </c>
      <c r="DD108" s="272" t="e">
        <f t="shared" ref="DD108:DD110" si="257">BR108/BS108</f>
        <v>#DIV/0!</v>
      </c>
      <c r="DE108" s="273">
        <f t="shared" ref="DE108:DE110" si="258">BT108</f>
        <v>0</v>
      </c>
      <c r="DF108" s="273">
        <f t="shared" ref="DF108:DF110" si="259">BR108/40</f>
        <v>0</v>
      </c>
      <c r="DG108" s="272" t="e">
        <f t="shared" ref="DG108:DG110" si="260">BU108/BV108</f>
        <v>#DIV/0!</v>
      </c>
      <c r="DH108" s="273">
        <f t="shared" ref="DH108:DH110" si="261">BW108</f>
        <v>0</v>
      </c>
      <c r="DI108" s="273">
        <f t="shared" ref="DI108:DI110" si="262">BU108/40</f>
        <v>0</v>
      </c>
    </row>
    <row r="109" spans="1:113" s="182" customFormat="1" ht="57.95" customHeight="1" x14ac:dyDescent="0.85">
      <c r="A109" s="407" t="s">
        <v>252</v>
      </c>
      <c r="B109" s="468" t="s">
        <v>442</v>
      </c>
      <c r="C109" s="468"/>
      <c r="D109" s="468"/>
      <c r="E109" s="468"/>
      <c r="F109" s="468"/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  <c r="T109" s="455"/>
      <c r="U109" s="455"/>
      <c r="V109" s="392"/>
      <c r="W109" s="392"/>
      <c r="X109" s="392"/>
      <c r="Y109" s="392"/>
      <c r="Z109" s="392"/>
      <c r="AA109" s="392"/>
      <c r="AB109" s="392"/>
      <c r="AC109" s="392"/>
      <c r="AD109" s="392"/>
      <c r="AE109" s="392"/>
      <c r="AF109" s="392"/>
      <c r="AG109" s="392"/>
      <c r="AH109" s="392">
        <v>1</v>
      </c>
      <c r="AI109" s="392"/>
      <c r="AJ109" s="392"/>
      <c r="AK109" s="392"/>
      <c r="AL109" s="455" t="s">
        <v>452</v>
      </c>
      <c r="AM109" s="455"/>
      <c r="AN109" s="455">
        <v>88</v>
      </c>
      <c r="AO109" s="455"/>
      <c r="AP109" s="455">
        <v>58</v>
      </c>
      <c r="AQ109" s="455"/>
      <c r="AR109" s="455">
        <v>28</v>
      </c>
      <c r="AS109" s="455"/>
      <c r="AT109" s="455"/>
      <c r="AU109" s="455"/>
      <c r="AV109" s="455">
        <v>14</v>
      </c>
      <c r="AW109" s="455"/>
      <c r="AX109" s="455">
        <v>16</v>
      </c>
      <c r="AY109" s="455"/>
      <c r="AZ109" s="392"/>
      <c r="BA109" s="392"/>
      <c r="BB109" s="396"/>
      <c r="BC109" s="392"/>
      <c r="BD109" s="392"/>
      <c r="BE109" s="396"/>
      <c r="BF109" s="404"/>
      <c r="BG109" s="404"/>
      <c r="BH109" s="396"/>
      <c r="BI109" s="404"/>
      <c r="BJ109" s="404"/>
      <c r="BK109" s="396"/>
      <c r="BL109" s="392">
        <v>88</v>
      </c>
      <c r="BM109" s="392">
        <v>58</v>
      </c>
      <c r="BN109" s="396">
        <v>2</v>
      </c>
      <c r="BO109" s="392"/>
      <c r="BP109" s="392"/>
      <c r="BQ109" s="396"/>
      <c r="BR109" s="392"/>
      <c r="BS109" s="392"/>
      <c r="BT109" s="396"/>
      <c r="BU109" s="392"/>
      <c r="BV109" s="392"/>
      <c r="BW109" s="396"/>
      <c r="BX109" s="441">
        <f t="shared" ref="BX109:BX110" si="263">BB109+BE109+BH109+BK109+BN109+BQ109+BT109+BW109</f>
        <v>2</v>
      </c>
      <c r="BY109" s="442"/>
      <c r="BZ109" s="446"/>
      <c r="CA109" s="446"/>
      <c r="CB109" s="446"/>
      <c r="CC109" s="446"/>
      <c r="CF109" s="176">
        <f t="shared" si="233"/>
        <v>88</v>
      </c>
      <c r="CG109" s="179" t="str">
        <f t="shared" si="234"/>
        <v>ОК</v>
      </c>
      <c r="CH109" s="176">
        <f t="shared" si="235"/>
        <v>58</v>
      </c>
      <c r="CI109" s="176">
        <f t="shared" si="236"/>
        <v>58</v>
      </c>
      <c r="CJ109" s="179" t="str">
        <f t="shared" si="237"/>
        <v>ОК</v>
      </c>
      <c r="CK109" s="180">
        <f t="shared" si="238"/>
        <v>1.5172413793103448</v>
      </c>
      <c r="CL109" s="253" t="e">
        <f t="shared" si="239"/>
        <v>#DIV/0!</v>
      </c>
      <c r="CM109" s="181">
        <f t="shared" si="240"/>
        <v>0</v>
      </c>
      <c r="CN109" s="181">
        <f t="shared" si="241"/>
        <v>0</v>
      </c>
      <c r="CO109" s="253" t="e">
        <f t="shared" si="242"/>
        <v>#DIV/0!</v>
      </c>
      <c r="CP109" s="181">
        <f t="shared" si="243"/>
        <v>0</v>
      </c>
      <c r="CQ109" s="181">
        <f t="shared" si="244"/>
        <v>0</v>
      </c>
      <c r="CR109" s="253" t="e">
        <f t="shared" si="245"/>
        <v>#DIV/0!</v>
      </c>
      <c r="CS109" s="181">
        <f t="shared" si="246"/>
        <v>0</v>
      </c>
      <c r="CT109" s="181">
        <f t="shared" si="247"/>
        <v>0</v>
      </c>
      <c r="CU109" s="253" t="e">
        <f t="shared" si="248"/>
        <v>#DIV/0!</v>
      </c>
      <c r="CV109" s="181">
        <f t="shared" si="249"/>
        <v>0</v>
      </c>
      <c r="CW109" s="181">
        <f t="shared" si="250"/>
        <v>0</v>
      </c>
      <c r="CX109" s="253">
        <f t="shared" si="251"/>
        <v>1.5172413793103448</v>
      </c>
      <c r="CY109" s="181">
        <f t="shared" si="252"/>
        <v>2</v>
      </c>
      <c r="CZ109" s="181">
        <f t="shared" si="253"/>
        <v>2.2000000000000002</v>
      </c>
      <c r="DA109" s="253" t="e">
        <f t="shared" si="254"/>
        <v>#DIV/0!</v>
      </c>
      <c r="DB109" s="181">
        <f t="shared" si="255"/>
        <v>0</v>
      </c>
      <c r="DC109" s="181">
        <f t="shared" si="256"/>
        <v>0</v>
      </c>
      <c r="DD109" s="253" t="e">
        <f t="shared" si="257"/>
        <v>#DIV/0!</v>
      </c>
      <c r="DE109" s="181">
        <f t="shared" si="258"/>
        <v>0</v>
      </c>
      <c r="DF109" s="181">
        <f t="shared" si="259"/>
        <v>0</v>
      </c>
      <c r="DG109" s="253" t="e">
        <f t="shared" si="260"/>
        <v>#DIV/0!</v>
      </c>
      <c r="DH109" s="181">
        <f t="shared" si="261"/>
        <v>0</v>
      </c>
      <c r="DI109" s="181">
        <f t="shared" si="262"/>
        <v>0</v>
      </c>
    </row>
    <row r="110" spans="1:113" s="176" customFormat="1" ht="57.95" customHeight="1" x14ac:dyDescent="0.85">
      <c r="A110" s="407" t="s">
        <v>253</v>
      </c>
      <c r="B110" s="468" t="s">
        <v>446</v>
      </c>
      <c r="C110" s="468"/>
      <c r="D110" s="468"/>
      <c r="E110" s="468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  <c r="T110" s="455"/>
      <c r="U110" s="455"/>
      <c r="V110" s="392"/>
      <c r="W110" s="392"/>
      <c r="X110" s="392"/>
      <c r="Y110" s="392"/>
      <c r="Z110" s="392"/>
      <c r="AA110" s="392"/>
      <c r="AB110" s="392"/>
      <c r="AC110" s="392"/>
      <c r="AD110" s="392"/>
      <c r="AE110" s="392"/>
      <c r="AF110" s="392"/>
      <c r="AG110" s="392"/>
      <c r="AH110" s="392"/>
      <c r="AI110" s="392"/>
      <c r="AJ110" s="392"/>
      <c r="AK110" s="392">
        <v>1</v>
      </c>
      <c r="AL110" s="455" t="s">
        <v>372</v>
      </c>
      <c r="AM110" s="455"/>
      <c r="AN110" s="455">
        <v>98</v>
      </c>
      <c r="AO110" s="455"/>
      <c r="AP110" s="455">
        <v>64</v>
      </c>
      <c r="AQ110" s="455"/>
      <c r="AR110" s="455">
        <v>12</v>
      </c>
      <c r="AS110" s="455"/>
      <c r="AT110" s="455"/>
      <c r="AU110" s="455"/>
      <c r="AV110" s="455">
        <v>50</v>
      </c>
      <c r="AW110" s="455"/>
      <c r="AX110" s="455">
        <v>2</v>
      </c>
      <c r="AY110" s="455"/>
      <c r="AZ110" s="392"/>
      <c r="BA110" s="392"/>
      <c r="BB110" s="396"/>
      <c r="BC110" s="392"/>
      <c r="BD110" s="392"/>
      <c r="BE110" s="396"/>
      <c r="BF110" s="392"/>
      <c r="BG110" s="392"/>
      <c r="BH110" s="396"/>
      <c r="BI110" s="392"/>
      <c r="BJ110" s="392"/>
      <c r="BK110" s="396"/>
      <c r="BL110" s="392"/>
      <c r="BM110" s="392"/>
      <c r="BN110" s="396"/>
      <c r="BO110" s="392"/>
      <c r="BP110" s="392"/>
      <c r="BQ110" s="396"/>
      <c r="BR110" s="392"/>
      <c r="BS110" s="392"/>
      <c r="BT110" s="396"/>
      <c r="BU110" s="392">
        <v>98</v>
      </c>
      <c r="BV110" s="392">
        <v>64</v>
      </c>
      <c r="BW110" s="396">
        <v>2</v>
      </c>
      <c r="BX110" s="472">
        <f t="shared" si="263"/>
        <v>2</v>
      </c>
      <c r="BY110" s="472"/>
      <c r="BZ110" s="446"/>
      <c r="CA110" s="446"/>
      <c r="CB110" s="446"/>
      <c r="CC110" s="446"/>
      <c r="CF110" s="176">
        <f t="shared" si="233"/>
        <v>98</v>
      </c>
      <c r="CG110" s="176" t="str">
        <f t="shared" si="234"/>
        <v>ОК</v>
      </c>
      <c r="CH110" s="176">
        <f t="shared" si="235"/>
        <v>64</v>
      </c>
      <c r="CI110" s="176">
        <f t="shared" si="236"/>
        <v>64</v>
      </c>
      <c r="CJ110" s="176" t="str">
        <f t="shared" si="237"/>
        <v>ОК</v>
      </c>
      <c r="CK110" s="180">
        <f t="shared" si="238"/>
        <v>1.53125</v>
      </c>
      <c r="CL110" s="253" t="e">
        <f t="shared" si="239"/>
        <v>#DIV/0!</v>
      </c>
      <c r="CM110" s="181">
        <f t="shared" si="240"/>
        <v>0</v>
      </c>
      <c r="CN110" s="181">
        <f t="shared" si="241"/>
        <v>0</v>
      </c>
      <c r="CO110" s="253" t="e">
        <f t="shared" si="242"/>
        <v>#DIV/0!</v>
      </c>
      <c r="CP110" s="181">
        <f t="shared" si="243"/>
        <v>0</v>
      </c>
      <c r="CQ110" s="181">
        <f t="shared" si="244"/>
        <v>0</v>
      </c>
      <c r="CR110" s="253" t="e">
        <f t="shared" si="245"/>
        <v>#DIV/0!</v>
      </c>
      <c r="CS110" s="181">
        <f t="shared" si="246"/>
        <v>0</v>
      </c>
      <c r="CT110" s="181">
        <f t="shared" si="247"/>
        <v>0</v>
      </c>
      <c r="CU110" s="253" t="e">
        <f t="shared" si="248"/>
        <v>#DIV/0!</v>
      </c>
      <c r="CV110" s="181">
        <f t="shared" si="249"/>
        <v>0</v>
      </c>
      <c r="CW110" s="181">
        <f t="shared" si="250"/>
        <v>0</v>
      </c>
      <c r="CX110" s="253" t="e">
        <f t="shared" si="251"/>
        <v>#DIV/0!</v>
      </c>
      <c r="CY110" s="181">
        <f t="shared" si="252"/>
        <v>0</v>
      </c>
      <c r="CZ110" s="181">
        <f t="shared" si="253"/>
        <v>0</v>
      </c>
      <c r="DA110" s="253" t="e">
        <f t="shared" si="254"/>
        <v>#DIV/0!</v>
      </c>
      <c r="DB110" s="181">
        <f t="shared" si="255"/>
        <v>0</v>
      </c>
      <c r="DC110" s="181">
        <f t="shared" si="256"/>
        <v>0</v>
      </c>
      <c r="DD110" s="253" t="e">
        <f t="shared" si="257"/>
        <v>#DIV/0!</v>
      </c>
      <c r="DE110" s="181">
        <f t="shared" si="258"/>
        <v>0</v>
      </c>
      <c r="DF110" s="181">
        <f t="shared" si="259"/>
        <v>0</v>
      </c>
      <c r="DG110" s="253">
        <f t="shared" si="260"/>
        <v>1.53125</v>
      </c>
      <c r="DH110" s="181">
        <f t="shared" si="261"/>
        <v>2</v>
      </c>
      <c r="DI110" s="181">
        <f t="shared" si="262"/>
        <v>2.4500000000000002</v>
      </c>
    </row>
    <row r="111" spans="1:113" s="267" customFormat="1" ht="120" customHeight="1" x14ac:dyDescent="0.85">
      <c r="A111" s="393"/>
      <c r="B111" s="473" t="s">
        <v>378</v>
      </c>
      <c r="C111" s="473"/>
      <c r="D111" s="473"/>
      <c r="E111" s="473"/>
      <c r="F111" s="473"/>
      <c r="G111" s="473"/>
      <c r="H111" s="473"/>
      <c r="I111" s="473"/>
      <c r="J111" s="473"/>
      <c r="K111" s="473"/>
      <c r="L111" s="473"/>
      <c r="M111" s="473"/>
      <c r="N111" s="473"/>
      <c r="O111" s="473"/>
      <c r="P111" s="473"/>
      <c r="Q111" s="473"/>
      <c r="R111" s="473"/>
      <c r="S111" s="473"/>
      <c r="T111" s="456"/>
      <c r="U111" s="456"/>
      <c r="V111" s="395"/>
      <c r="W111" s="395"/>
      <c r="X111" s="395"/>
      <c r="Y111" s="395"/>
      <c r="Z111" s="395"/>
      <c r="AA111" s="395"/>
      <c r="AB111" s="395"/>
      <c r="AC111" s="395"/>
      <c r="AD111" s="395"/>
      <c r="AE111" s="395"/>
      <c r="AF111" s="395"/>
      <c r="AG111" s="395"/>
      <c r="AH111" s="395"/>
      <c r="AI111" s="395"/>
      <c r="AJ111" s="395"/>
      <c r="AK111" s="395"/>
      <c r="AL111" s="456"/>
      <c r="AM111" s="456"/>
      <c r="AN111" s="456"/>
      <c r="AO111" s="456"/>
      <c r="AP111" s="456"/>
      <c r="AQ111" s="456"/>
      <c r="AR111" s="456"/>
      <c r="AS111" s="456"/>
      <c r="AT111" s="456"/>
      <c r="AU111" s="456"/>
      <c r="AV111" s="456"/>
      <c r="AW111" s="456"/>
      <c r="AX111" s="456"/>
      <c r="AY111" s="456"/>
      <c r="AZ111" s="395"/>
      <c r="BA111" s="395"/>
      <c r="BB111" s="397"/>
      <c r="BC111" s="395"/>
      <c r="BD111" s="395"/>
      <c r="BE111" s="397"/>
      <c r="BF111" s="395"/>
      <c r="BG111" s="395"/>
      <c r="BH111" s="397"/>
      <c r="BI111" s="395"/>
      <c r="BJ111" s="395"/>
      <c r="BK111" s="397"/>
      <c r="BL111" s="395"/>
      <c r="BM111" s="395"/>
      <c r="BN111" s="397"/>
      <c r="BO111" s="395"/>
      <c r="BP111" s="395"/>
      <c r="BQ111" s="304"/>
      <c r="BR111" s="395"/>
      <c r="BS111" s="395"/>
      <c r="BT111" s="397"/>
      <c r="BU111" s="395"/>
      <c r="BV111" s="395"/>
      <c r="BW111" s="397"/>
      <c r="BX111" s="500"/>
      <c r="BY111" s="500"/>
      <c r="BZ111" s="473"/>
      <c r="CA111" s="473"/>
      <c r="CB111" s="473"/>
      <c r="CC111" s="473"/>
      <c r="CD111" s="270"/>
      <c r="CE111" s="270"/>
      <c r="CF111" s="270">
        <f t="shared" ref="CF111" si="264">AZ111+BC111+BF111+BI111+BL111+BO111+BR111+BU111</f>
        <v>0</v>
      </c>
      <c r="CG111" s="270" t="str">
        <f t="shared" ref="CG111" si="265">IF(AN111=CF111,"ОК","Ошибка")</f>
        <v>ОК</v>
      </c>
      <c r="CH111" s="270">
        <f t="shared" ref="CH111" si="266">BA111+BD111+BG111+BJ111+BM111+BP111+BS111+BV111</f>
        <v>0</v>
      </c>
      <c r="CI111" s="270">
        <f t="shared" ref="CI111" si="267">AR111+AT111+AV111+AX111</f>
        <v>0</v>
      </c>
      <c r="CJ111" s="270" t="str">
        <f t="shared" ref="CJ111" si="268">IF(CH111=CI111,"ОК","Ошибка")</f>
        <v>ОК</v>
      </c>
      <c r="CK111" s="271" t="e">
        <f t="shared" ref="CK111" si="269">AN111/AP111</f>
        <v>#DIV/0!</v>
      </c>
      <c r="CL111" s="272" t="e">
        <f t="shared" ref="CL111" si="270">AZ111/BA111</f>
        <v>#DIV/0!</v>
      </c>
      <c r="CM111" s="273">
        <f t="shared" ref="CM111" si="271">BB111</f>
        <v>0</v>
      </c>
      <c r="CN111" s="273">
        <f t="shared" ref="CN111" si="272">AZ111/40</f>
        <v>0</v>
      </c>
      <c r="CO111" s="272" t="e">
        <f t="shared" ref="CO111" si="273">BC111/BD111</f>
        <v>#DIV/0!</v>
      </c>
      <c r="CP111" s="273">
        <f t="shared" ref="CP111" si="274">BE111</f>
        <v>0</v>
      </c>
      <c r="CQ111" s="273">
        <f t="shared" ref="CQ111" si="275">BC111/40</f>
        <v>0</v>
      </c>
      <c r="CR111" s="272" t="e">
        <f t="shared" ref="CR111" si="276">BF111/BG111</f>
        <v>#DIV/0!</v>
      </c>
      <c r="CS111" s="273">
        <f t="shared" ref="CS111" si="277">BH111</f>
        <v>0</v>
      </c>
      <c r="CT111" s="273">
        <f t="shared" ref="CT111" si="278">BF111/40</f>
        <v>0</v>
      </c>
      <c r="CU111" s="272" t="e">
        <f t="shared" ref="CU111" si="279">BI111/BJ111</f>
        <v>#DIV/0!</v>
      </c>
      <c r="CV111" s="273">
        <f t="shared" ref="CV111" si="280">BK111</f>
        <v>0</v>
      </c>
      <c r="CW111" s="273">
        <f t="shared" ref="CW111" si="281">BI111/40</f>
        <v>0</v>
      </c>
      <c r="CX111" s="272" t="e">
        <f t="shared" ref="CX111" si="282">BL111/BM111</f>
        <v>#DIV/0!</v>
      </c>
      <c r="CY111" s="273">
        <f t="shared" ref="CY111" si="283">BN111</f>
        <v>0</v>
      </c>
      <c r="CZ111" s="273">
        <f t="shared" ref="CZ111" si="284">BL111/40</f>
        <v>0</v>
      </c>
      <c r="DA111" s="272" t="e">
        <f t="shared" ref="DA111" si="285">BO111/BP111</f>
        <v>#DIV/0!</v>
      </c>
      <c r="DB111" s="273">
        <f t="shared" ref="DB111" si="286">BQ111</f>
        <v>0</v>
      </c>
      <c r="DC111" s="273">
        <f t="shared" ref="DC111" si="287">BO111/40</f>
        <v>0</v>
      </c>
      <c r="DD111" s="272" t="e">
        <f t="shared" ref="DD111" si="288">BR111/BS111</f>
        <v>#DIV/0!</v>
      </c>
      <c r="DE111" s="273">
        <f t="shared" ref="DE111" si="289">BT111</f>
        <v>0</v>
      </c>
      <c r="DF111" s="273">
        <f t="shared" ref="DF111" si="290">BR111/40</f>
        <v>0</v>
      </c>
      <c r="DG111" s="272" t="e">
        <f t="shared" ref="DG111" si="291">BU111/BV111</f>
        <v>#DIV/0!</v>
      </c>
      <c r="DH111" s="273">
        <f t="shared" ref="DH111" si="292">BW111</f>
        <v>0</v>
      </c>
      <c r="DI111" s="273">
        <f t="shared" ref="DI111" si="293">BU111/40</f>
        <v>0</v>
      </c>
    </row>
    <row r="112" spans="1:113" s="267" customFormat="1" ht="120" customHeight="1" x14ac:dyDescent="0.85">
      <c r="A112" s="393" t="s">
        <v>153</v>
      </c>
      <c r="B112" s="473" t="s">
        <v>379</v>
      </c>
      <c r="C112" s="473"/>
      <c r="D112" s="473"/>
      <c r="E112" s="473"/>
      <c r="F112" s="473"/>
      <c r="G112" s="473"/>
      <c r="H112" s="473"/>
      <c r="I112" s="473"/>
      <c r="J112" s="473"/>
      <c r="K112" s="473"/>
      <c r="L112" s="473"/>
      <c r="M112" s="473"/>
      <c r="N112" s="473"/>
      <c r="O112" s="473"/>
      <c r="P112" s="473"/>
      <c r="Q112" s="473"/>
      <c r="R112" s="473"/>
      <c r="S112" s="473"/>
      <c r="T112" s="398"/>
      <c r="U112" s="399"/>
      <c r="V112" s="395"/>
      <c r="W112" s="395"/>
      <c r="X112" s="395"/>
      <c r="Y112" s="395"/>
      <c r="Z112" s="395"/>
      <c r="AA112" s="395"/>
      <c r="AB112" s="395"/>
      <c r="AC112" s="395"/>
      <c r="AD112" s="395"/>
      <c r="AE112" s="395"/>
      <c r="AF112" s="395"/>
      <c r="AG112" s="395"/>
      <c r="AH112" s="395"/>
      <c r="AI112" s="395"/>
      <c r="AJ112" s="395"/>
      <c r="AK112" s="395"/>
      <c r="AL112" s="398"/>
      <c r="AM112" s="399"/>
      <c r="AN112" s="398"/>
      <c r="AO112" s="399"/>
      <c r="AP112" s="398"/>
      <c r="AQ112" s="399"/>
      <c r="AR112" s="398"/>
      <c r="AS112" s="399"/>
      <c r="AT112" s="398"/>
      <c r="AU112" s="399"/>
      <c r="AV112" s="398"/>
      <c r="AW112" s="399"/>
      <c r="AX112" s="398"/>
      <c r="AY112" s="399"/>
      <c r="AZ112" s="395"/>
      <c r="BA112" s="395"/>
      <c r="BB112" s="397"/>
      <c r="BC112" s="395"/>
      <c r="BD112" s="395"/>
      <c r="BE112" s="397"/>
      <c r="BF112" s="395"/>
      <c r="BG112" s="395"/>
      <c r="BH112" s="397"/>
      <c r="BI112" s="395"/>
      <c r="BJ112" s="395"/>
      <c r="BK112" s="397"/>
      <c r="BL112" s="395"/>
      <c r="BM112" s="395"/>
      <c r="BN112" s="397"/>
      <c r="BO112" s="395"/>
      <c r="BP112" s="395"/>
      <c r="BQ112" s="304"/>
      <c r="BR112" s="395"/>
      <c r="BS112" s="395"/>
      <c r="BT112" s="397"/>
      <c r="BU112" s="395"/>
      <c r="BV112" s="395"/>
      <c r="BW112" s="397"/>
      <c r="BX112" s="401"/>
      <c r="BY112" s="402"/>
      <c r="BZ112" s="512" t="s">
        <v>306</v>
      </c>
      <c r="CA112" s="513"/>
      <c r="CB112" s="513"/>
      <c r="CC112" s="514"/>
      <c r="CD112" s="270"/>
      <c r="CE112" s="270"/>
      <c r="CF112" s="270"/>
      <c r="CG112" s="270"/>
      <c r="CH112" s="270"/>
      <c r="CI112" s="270"/>
      <c r="CJ112" s="270"/>
      <c r="CK112" s="271"/>
      <c r="CL112" s="272"/>
      <c r="CM112" s="273"/>
      <c r="CN112" s="273"/>
      <c r="CO112" s="272"/>
      <c r="CP112" s="273"/>
      <c r="CQ112" s="273"/>
      <c r="CR112" s="272"/>
      <c r="CS112" s="273"/>
      <c r="CT112" s="273"/>
      <c r="CU112" s="272"/>
      <c r="CV112" s="273"/>
      <c r="CW112" s="273"/>
      <c r="CX112" s="272"/>
      <c r="CY112" s="273"/>
      <c r="CZ112" s="273"/>
      <c r="DA112" s="272"/>
      <c r="DB112" s="273"/>
      <c r="DC112" s="273"/>
      <c r="DD112" s="272"/>
      <c r="DE112" s="273"/>
      <c r="DF112" s="273"/>
      <c r="DG112" s="272"/>
      <c r="DH112" s="273"/>
      <c r="DI112" s="273"/>
    </row>
    <row r="113" spans="1:113" s="178" customFormat="1" ht="57.95" customHeight="1" x14ac:dyDescent="0.85">
      <c r="A113" s="407" t="s">
        <v>154</v>
      </c>
      <c r="B113" s="436" t="s">
        <v>361</v>
      </c>
      <c r="C113" s="437"/>
      <c r="D113" s="437"/>
      <c r="E113" s="437"/>
      <c r="F113" s="437"/>
      <c r="G113" s="437"/>
      <c r="H113" s="437"/>
      <c r="I113" s="437"/>
      <c r="J113" s="437"/>
      <c r="K113" s="437"/>
      <c r="L113" s="437"/>
      <c r="M113" s="437"/>
      <c r="N113" s="437"/>
      <c r="O113" s="437"/>
      <c r="P113" s="437"/>
      <c r="Q113" s="437"/>
      <c r="R113" s="437"/>
      <c r="S113" s="438"/>
      <c r="T113" s="439"/>
      <c r="U113" s="440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>
        <v>1</v>
      </c>
      <c r="AL113" s="455" t="s">
        <v>372</v>
      </c>
      <c r="AM113" s="455"/>
      <c r="AN113" s="439">
        <v>130</v>
      </c>
      <c r="AO113" s="440"/>
      <c r="AP113" s="439">
        <v>88</v>
      </c>
      <c r="AQ113" s="440"/>
      <c r="AR113" s="439">
        <v>22</v>
      </c>
      <c r="AS113" s="440"/>
      <c r="AT113" s="439"/>
      <c r="AU113" s="440"/>
      <c r="AV113" s="439">
        <v>58</v>
      </c>
      <c r="AW113" s="440"/>
      <c r="AX113" s="439">
        <v>8</v>
      </c>
      <c r="AY113" s="440"/>
      <c r="AZ113" s="392"/>
      <c r="BA113" s="392"/>
      <c r="BB113" s="396"/>
      <c r="BC113" s="392"/>
      <c r="BD113" s="392"/>
      <c r="BE113" s="396"/>
      <c r="BF113" s="392"/>
      <c r="BG113" s="392"/>
      <c r="BH113" s="396"/>
      <c r="BI113" s="392"/>
      <c r="BJ113" s="392"/>
      <c r="BK113" s="396"/>
      <c r="BL113" s="392"/>
      <c r="BM113" s="392"/>
      <c r="BN113" s="396"/>
      <c r="BO113" s="392"/>
      <c r="BP113" s="392"/>
      <c r="BQ113" s="392"/>
      <c r="BR113" s="392">
        <v>50</v>
      </c>
      <c r="BS113" s="392">
        <v>34</v>
      </c>
      <c r="BT113" s="396"/>
      <c r="BU113" s="392">
        <v>80</v>
      </c>
      <c r="BV113" s="392">
        <v>54</v>
      </c>
      <c r="BW113" s="396">
        <v>3</v>
      </c>
      <c r="BX113" s="441">
        <f>BB113+BE113+BH113+BK113+BN113+BQ113+BT113+BW113</f>
        <v>3</v>
      </c>
      <c r="BY113" s="442"/>
      <c r="BZ113" s="497" t="s">
        <v>416</v>
      </c>
      <c r="CA113" s="498"/>
      <c r="CB113" s="498"/>
      <c r="CC113" s="499"/>
      <c r="CD113" s="176"/>
      <c r="CE113" s="176"/>
      <c r="CF113" s="176">
        <f t="shared" ref="CF113" si="294">AZ113+BC113+BF113+BI113+BL113+BO113+BR113+BU113</f>
        <v>130</v>
      </c>
      <c r="CG113" s="176" t="str">
        <f t="shared" ref="CG113" si="295">IF(AN113=CF113,"ОК","Ошибка")</f>
        <v>ОК</v>
      </c>
      <c r="CH113" s="176">
        <f t="shared" ref="CH113" si="296">BA113+BD113+BG113+BJ113+BM113+BP113+BS113+BV113</f>
        <v>88</v>
      </c>
      <c r="CI113" s="176">
        <f t="shared" ref="CI113" si="297">AR113+AT113+AV113+AX113</f>
        <v>88</v>
      </c>
      <c r="CJ113" s="176" t="str">
        <f t="shared" ref="CJ113" si="298">IF(CH113=CI113,"ОК","Ошибка")</f>
        <v>ОК</v>
      </c>
      <c r="CK113" s="180">
        <f t="shared" ref="CK113" si="299">AN113/AP113</f>
        <v>1.4772727272727273</v>
      </c>
      <c r="CL113" s="253" t="e">
        <f t="shared" ref="CL113" si="300">AZ113/BA113</f>
        <v>#DIV/0!</v>
      </c>
      <c r="CM113" s="181">
        <f t="shared" ref="CM113" si="301">BB113</f>
        <v>0</v>
      </c>
      <c r="CN113" s="181">
        <f t="shared" ref="CN113" si="302">AZ113/40</f>
        <v>0</v>
      </c>
      <c r="CO113" s="253" t="e">
        <f t="shared" ref="CO113" si="303">BC113/BD113</f>
        <v>#DIV/0!</v>
      </c>
      <c r="CP113" s="181">
        <f t="shared" ref="CP113" si="304">BE113</f>
        <v>0</v>
      </c>
      <c r="CQ113" s="181">
        <f t="shared" ref="CQ113" si="305">BC113/40</f>
        <v>0</v>
      </c>
      <c r="CR113" s="253" t="e">
        <f t="shared" ref="CR113" si="306">BF113/BG113</f>
        <v>#DIV/0!</v>
      </c>
      <c r="CS113" s="181">
        <f t="shared" ref="CS113" si="307">BH113</f>
        <v>0</v>
      </c>
      <c r="CT113" s="181">
        <f t="shared" ref="CT113" si="308">BF113/40</f>
        <v>0</v>
      </c>
      <c r="CU113" s="253" t="e">
        <f t="shared" ref="CU113" si="309">BI113/BJ113</f>
        <v>#DIV/0!</v>
      </c>
      <c r="CV113" s="181">
        <f t="shared" ref="CV113" si="310">BK113</f>
        <v>0</v>
      </c>
      <c r="CW113" s="181">
        <f t="shared" ref="CW113" si="311">BI113/40</f>
        <v>0</v>
      </c>
      <c r="CX113" s="253" t="e">
        <f t="shared" ref="CX113" si="312">BL113/BM113</f>
        <v>#DIV/0!</v>
      </c>
      <c r="CY113" s="181">
        <f t="shared" ref="CY113" si="313">BN113</f>
        <v>0</v>
      </c>
      <c r="CZ113" s="181">
        <f t="shared" ref="CZ113" si="314">BL113/40</f>
        <v>0</v>
      </c>
      <c r="DA113" s="253" t="e">
        <f t="shared" ref="DA113" si="315">BO113/BP113</f>
        <v>#DIV/0!</v>
      </c>
      <c r="DB113" s="181">
        <f t="shared" ref="DB113" si="316">BQ113</f>
        <v>0</v>
      </c>
      <c r="DC113" s="181">
        <f t="shared" ref="DC113" si="317">BO113/40</f>
        <v>0</v>
      </c>
      <c r="DD113" s="253">
        <f t="shared" ref="DD113" si="318">BR113/BS113</f>
        <v>1.4705882352941178</v>
      </c>
      <c r="DE113" s="181">
        <f t="shared" ref="DE113" si="319">BT113</f>
        <v>0</v>
      </c>
      <c r="DF113" s="181">
        <f t="shared" ref="DF113" si="320">BR113/40</f>
        <v>1.25</v>
      </c>
      <c r="DG113" s="253">
        <f t="shared" ref="DG113" si="321">BU113/BV113</f>
        <v>1.4814814814814814</v>
      </c>
      <c r="DH113" s="181">
        <f t="shared" ref="DH113" si="322">BW113</f>
        <v>3</v>
      </c>
      <c r="DI113" s="181">
        <f t="shared" ref="DI113" si="323">BU113/40</f>
        <v>2</v>
      </c>
    </row>
    <row r="114" spans="1:113" s="178" customFormat="1" ht="57.95" customHeight="1" x14ac:dyDescent="0.85">
      <c r="A114" s="407" t="s">
        <v>370</v>
      </c>
      <c r="B114" s="436" t="s">
        <v>359</v>
      </c>
      <c r="C114" s="437"/>
      <c r="D114" s="437"/>
      <c r="E114" s="437"/>
      <c r="F114" s="437"/>
      <c r="G114" s="437"/>
      <c r="H114" s="437"/>
      <c r="I114" s="437"/>
      <c r="J114" s="437"/>
      <c r="K114" s="437"/>
      <c r="L114" s="437"/>
      <c r="M114" s="437"/>
      <c r="N114" s="437"/>
      <c r="O114" s="437"/>
      <c r="P114" s="437"/>
      <c r="Q114" s="437"/>
      <c r="R114" s="437"/>
      <c r="S114" s="438"/>
      <c r="T114" s="439">
        <v>7.8</v>
      </c>
      <c r="U114" s="440"/>
      <c r="V114" s="392"/>
      <c r="W114" s="392"/>
      <c r="X114" s="392"/>
      <c r="Y114" s="392"/>
      <c r="Z114" s="392"/>
      <c r="AA114" s="392"/>
      <c r="AB114" s="392">
        <v>1</v>
      </c>
      <c r="AC114" s="392">
        <v>1</v>
      </c>
      <c r="AD114" s="392"/>
      <c r="AE114" s="392"/>
      <c r="AF114" s="392"/>
      <c r="AG114" s="392"/>
      <c r="AH114" s="392"/>
      <c r="AI114" s="392"/>
      <c r="AJ114" s="392"/>
      <c r="AK114" s="392"/>
      <c r="AL114" s="439"/>
      <c r="AM114" s="440"/>
      <c r="AN114" s="439">
        <v>110</v>
      </c>
      <c r="AO114" s="440"/>
      <c r="AP114" s="439">
        <v>74</v>
      </c>
      <c r="AQ114" s="440"/>
      <c r="AR114" s="439">
        <v>20</v>
      </c>
      <c r="AS114" s="440"/>
      <c r="AT114" s="439"/>
      <c r="AU114" s="440"/>
      <c r="AV114" s="439">
        <v>34</v>
      </c>
      <c r="AW114" s="440"/>
      <c r="AX114" s="439">
        <v>20</v>
      </c>
      <c r="AY114" s="440"/>
      <c r="AZ114" s="392"/>
      <c r="BA114" s="392"/>
      <c r="BB114" s="396"/>
      <c r="BC114" s="392"/>
      <c r="BD114" s="392"/>
      <c r="BE114" s="396"/>
      <c r="BF114" s="392"/>
      <c r="BG114" s="392"/>
      <c r="BH114" s="396"/>
      <c r="BI114" s="392"/>
      <c r="BJ114" s="392"/>
      <c r="BK114" s="396"/>
      <c r="BL114" s="392"/>
      <c r="BM114" s="392"/>
      <c r="BN114" s="396"/>
      <c r="BO114" s="392"/>
      <c r="BP114" s="392"/>
      <c r="BQ114" s="364"/>
      <c r="BR114" s="392">
        <v>50</v>
      </c>
      <c r="BS114" s="392">
        <v>34</v>
      </c>
      <c r="BT114" s="396">
        <v>2</v>
      </c>
      <c r="BU114" s="392">
        <v>60</v>
      </c>
      <c r="BV114" s="392">
        <v>40</v>
      </c>
      <c r="BW114" s="396">
        <v>2</v>
      </c>
      <c r="BX114" s="441">
        <f>BB114+BE114+BH114+BK114+BN114+BQ114+BT114+BW114</f>
        <v>4</v>
      </c>
      <c r="BY114" s="442"/>
      <c r="BZ114" s="427" t="s">
        <v>418</v>
      </c>
      <c r="CA114" s="428"/>
      <c r="CB114" s="428"/>
      <c r="CC114" s="429"/>
      <c r="CD114" s="176"/>
      <c r="CE114" s="176"/>
      <c r="CF114" s="176">
        <f t="shared" ref="CF114:CF115" si="324">AZ114+BC114+BF114+BI114+BL114+BO114+BR114+BU114</f>
        <v>110</v>
      </c>
      <c r="CG114" s="176" t="str">
        <f t="shared" ref="CG114:CG115" si="325">IF(AN114=CF114,"ОК","Ошибка")</f>
        <v>ОК</v>
      </c>
      <c r="CH114" s="176">
        <f t="shared" ref="CH114:CH115" si="326">BA114+BD114+BG114+BJ114+BM114+BP114+BS114+BV114</f>
        <v>74</v>
      </c>
      <c r="CI114" s="176">
        <f t="shared" ref="CI114:CI115" si="327">AR114+AT114+AV114+AX114</f>
        <v>74</v>
      </c>
      <c r="CJ114" s="176" t="str">
        <f t="shared" ref="CJ114:CJ115" si="328">IF(CH114=CI114,"ОК","Ошибка")</f>
        <v>ОК</v>
      </c>
      <c r="CK114" s="180">
        <f t="shared" ref="CK114:CK115" si="329">AN114/AP114</f>
        <v>1.4864864864864864</v>
      </c>
      <c r="CL114" s="253" t="e">
        <f t="shared" ref="CL114:CL115" si="330">AZ114/BA114</f>
        <v>#DIV/0!</v>
      </c>
      <c r="CM114" s="181">
        <f t="shared" ref="CM114:CM115" si="331">BB114</f>
        <v>0</v>
      </c>
      <c r="CN114" s="181">
        <f t="shared" ref="CN114:CN115" si="332">AZ114/40</f>
        <v>0</v>
      </c>
      <c r="CO114" s="253" t="e">
        <f t="shared" ref="CO114:CO115" si="333">BC114/BD114</f>
        <v>#DIV/0!</v>
      </c>
      <c r="CP114" s="181">
        <f t="shared" ref="CP114:CP115" si="334">BE114</f>
        <v>0</v>
      </c>
      <c r="CQ114" s="181">
        <f t="shared" ref="CQ114:CQ115" si="335">BC114/40</f>
        <v>0</v>
      </c>
      <c r="CR114" s="253" t="e">
        <f t="shared" ref="CR114:CR115" si="336">BF114/BG114</f>
        <v>#DIV/0!</v>
      </c>
      <c r="CS114" s="181">
        <f t="shared" ref="CS114:CS115" si="337">BH114</f>
        <v>0</v>
      </c>
      <c r="CT114" s="181">
        <f t="shared" ref="CT114:CT115" si="338">BF114/40</f>
        <v>0</v>
      </c>
      <c r="CU114" s="253" t="e">
        <f t="shared" ref="CU114:CU115" si="339">BI114/BJ114</f>
        <v>#DIV/0!</v>
      </c>
      <c r="CV114" s="181">
        <f t="shared" ref="CV114:CV115" si="340">BK114</f>
        <v>0</v>
      </c>
      <c r="CW114" s="181">
        <f t="shared" ref="CW114:CW115" si="341">BI114/40</f>
        <v>0</v>
      </c>
      <c r="CX114" s="253" t="e">
        <f t="shared" ref="CX114:CX115" si="342">BL114/BM114</f>
        <v>#DIV/0!</v>
      </c>
      <c r="CY114" s="181">
        <f t="shared" ref="CY114:CY115" si="343">BN114</f>
        <v>0</v>
      </c>
      <c r="CZ114" s="181">
        <f t="shared" ref="CZ114:CZ115" si="344">BL114/40</f>
        <v>0</v>
      </c>
      <c r="DA114" s="253" t="e">
        <f t="shared" ref="DA114:DA115" si="345">BO114/BP114</f>
        <v>#DIV/0!</v>
      </c>
      <c r="DB114" s="181">
        <f t="shared" ref="DB114:DB115" si="346">BQ114</f>
        <v>0</v>
      </c>
      <c r="DC114" s="181">
        <f t="shared" ref="DC114:DC115" si="347">BO114/40</f>
        <v>0</v>
      </c>
      <c r="DD114" s="253">
        <f t="shared" ref="DD114:DD115" si="348">BR114/BS114</f>
        <v>1.4705882352941178</v>
      </c>
      <c r="DE114" s="181">
        <f t="shared" ref="DE114:DE115" si="349">BT114</f>
        <v>2</v>
      </c>
      <c r="DF114" s="181">
        <f t="shared" ref="DF114:DF115" si="350">BR114/40</f>
        <v>1.25</v>
      </c>
      <c r="DG114" s="253">
        <f t="shared" ref="DG114:DG115" si="351">BU114/BV114</f>
        <v>1.5</v>
      </c>
      <c r="DH114" s="181">
        <f t="shared" ref="DH114:DH115" si="352">BW114</f>
        <v>2</v>
      </c>
      <c r="DI114" s="181">
        <f t="shared" ref="DI114:DI115" si="353">BU114/40</f>
        <v>1.5</v>
      </c>
    </row>
    <row r="115" spans="1:113" s="178" customFormat="1" ht="118.5" customHeight="1" x14ac:dyDescent="0.85">
      <c r="A115" s="407"/>
      <c r="B115" s="436" t="s">
        <v>360</v>
      </c>
      <c r="C115" s="437"/>
      <c r="D115" s="437"/>
      <c r="E115" s="437"/>
      <c r="F115" s="437"/>
      <c r="G115" s="437"/>
      <c r="H115" s="437"/>
      <c r="I115" s="437"/>
      <c r="J115" s="437"/>
      <c r="K115" s="437"/>
      <c r="L115" s="437"/>
      <c r="M115" s="437"/>
      <c r="N115" s="437"/>
      <c r="O115" s="437"/>
      <c r="P115" s="437"/>
      <c r="Q115" s="437"/>
      <c r="R115" s="437"/>
      <c r="S115" s="438"/>
      <c r="T115" s="439"/>
      <c r="U115" s="440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439"/>
      <c r="AM115" s="440"/>
      <c r="AN115" s="439">
        <v>40</v>
      </c>
      <c r="AO115" s="440"/>
      <c r="AP115" s="439"/>
      <c r="AQ115" s="440"/>
      <c r="AR115" s="439"/>
      <c r="AS115" s="440"/>
      <c r="AT115" s="439"/>
      <c r="AU115" s="440"/>
      <c r="AV115" s="439"/>
      <c r="AW115" s="440"/>
      <c r="AX115" s="439"/>
      <c r="AY115" s="440"/>
      <c r="AZ115" s="392"/>
      <c r="BA115" s="392"/>
      <c r="BB115" s="396"/>
      <c r="BC115" s="392"/>
      <c r="BD115" s="392"/>
      <c r="BE115" s="396"/>
      <c r="BF115" s="392"/>
      <c r="BG115" s="392"/>
      <c r="BH115" s="396"/>
      <c r="BI115" s="392"/>
      <c r="BJ115" s="392"/>
      <c r="BK115" s="396"/>
      <c r="BL115" s="392"/>
      <c r="BM115" s="392"/>
      <c r="BN115" s="396"/>
      <c r="BO115" s="392"/>
      <c r="BP115" s="392"/>
      <c r="BQ115" s="392"/>
      <c r="BR115" s="392"/>
      <c r="BS115" s="392"/>
      <c r="BT115" s="396"/>
      <c r="BU115" s="392">
        <v>40</v>
      </c>
      <c r="BV115" s="392"/>
      <c r="BW115" s="396">
        <v>1</v>
      </c>
      <c r="BX115" s="441">
        <f>BB115+BE115+BH115+BK115+BN115+BQ115+BT115+BW115</f>
        <v>1</v>
      </c>
      <c r="BY115" s="442"/>
      <c r="BZ115" s="433"/>
      <c r="CA115" s="434"/>
      <c r="CB115" s="434"/>
      <c r="CC115" s="435"/>
      <c r="CD115" s="176"/>
      <c r="CE115" s="176"/>
      <c r="CF115" s="176">
        <f t="shared" si="324"/>
        <v>40</v>
      </c>
      <c r="CG115" s="176" t="str">
        <f t="shared" si="325"/>
        <v>ОК</v>
      </c>
      <c r="CH115" s="176">
        <f t="shared" si="326"/>
        <v>0</v>
      </c>
      <c r="CI115" s="176">
        <f t="shared" si="327"/>
        <v>0</v>
      </c>
      <c r="CJ115" s="176" t="str">
        <f t="shared" si="328"/>
        <v>ОК</v>
      </c>
      <c r="CK115" s="180" t="e">
        <f t="shared" si="329"/>
        <v>#DIV/0!</v>
      </c>
      <c r="CL115" s="253" t="e">
        <f t="shared" si="330"/>
        <v>#DIV/0!</v>
      </c>
      <c r="CM115" s="181">
        <f t="shared" si="331"/>
        <v>0</v>
      </c>
      <c r="CN115" s="181">
        <f t="shared" si="332"/>
        <v>0</v>
      </c>
      <c r="CO115" s="253" t="e">
        <f t="shared" si="333"/>
        <v>#DIV/0!</v>
      </c>
      <c r="CP115" s="181">
        <f t="shared" si="334"/>
        <v>0</v>
      </c>
      <c r="CQ115" s="181">
        <f t="shared" si="335"/>
        <v>0</v>
      </c>
      <c r="CR115" s="253" t="e">
        <f t="shared" si="336"/>
        <v>#DIV/0!</v>
      </c>
      <c r="CS115" s="181">
        <f t="shared" si="337"/>
        <v>0</v>
      </c>
      <c r="CT115" s="181">
        <f t="shared" si="338"/>
        <v>0</v>
      </c>
      <c r="CU115" s="253" t="e">
        <f t="shared" si="339"/>
        <v>#DIV/0!</v>
      </c>
      <c r="CV115" s="181">
        <f t="shared" si="340"/>
        <v>0</v>
      </c>
      <c r="CW115" s="181">
        <f t="shared" si="341"/>
        <v>0</v>
      </c>
      <c r="CX115" s="253" t="e">
        <f t="shared" si="342"/>
        <v>#DIV/0!</v>
      </c>
      <c r="CY115" s="181">
        <f t="shared" si="343"/>
        <v>0</v>
      </c>
      <c r="CZ115" s="181">
        <f t="shared" si="344"/>
        <v>0</v>
      </c>
      <c r="DA115" s="253" t="e">
        <f t="shared" si="345"/>
        <v>#DIV/0!</v>
      </c>
      <c r="DB115" s="181">
        <f t="shared" si="346"/>
        <v>0</v>
      </c>
      <c r="DC115" s="181">
        <f t="shared" si="347"/>
        <v>0</v>
      </c>
      <c r="DD115" s="253" t="e">
        <f t="shared" si="348"/>
        <v>#DIV/0!</v>
      </c>
      <c r="DE115" s="181">
        <f t="shared" si="349"/>
        <v>0</v>
      </c>
      <c r="DF115" s="181">
        <f t="shared" si="350"/>
        <v>0</v>
      </c>
      <c r="DG115" s="253" t="e">
        <f t="shared" si="351"/>
        <v>#DIV/0!</v>
      </c>
      <c r="DH115" s="181">
        <f t="shared" si="352"/>
        <v>1</v>
      </c>
      <c r="DI115" s="181">
        <f t="shared" si="353"/>
        <v>1</v>
      </c>
    </row>
    <row r="116" spans="1:113" s="267" customFormat="1" ht="120" customHeight="1" x14ac:dyDescent="0.85">
      <c r="A116" s="393" t="s">
        <v>448</v>
      </c>
      <c r="B116" s="473" t="s">
        <v>451</v>
      </c>
      <c r="C116" s="473"/>
      <c r="D116" s="473"/>
      <c r="E116" s="473"/>
      <c r="F116" s="473"/>
      <c r="G116" s="473"/>
      <c r="H116" s="473"/>
      <c r="I116" s="473"/>
      <c r="J116" s="473"/>
      <c r="K116" s="473"/>
      <c r="L116" s="473"/>
      <c r="M116" s="473"/>
      <c r="N116" s="473"/>
      <c r="O116" s="473"/>
      <c r="P116" s="473"/>
      <c r="Q116" s="473"/>
      <c r="R116" s="473"/>
      <c r="S116" s="473"/>
      <c r="T116" s="405"/>
      <c r="U116" s="406"/>
      <c r="V116" s="400"/>
      <c r="W116" s="400"/>
      <c r="X116" s="400"/>
      <c r="Y116" s="400"/>
      <c r="Z116" s="400"/>
      <c r="AA116" s="400"/>
      <c r="AB116" s="400"/>
      <c r="AC116" s="400"/>
      <c r="AD116" s="400"/>
      <c r="AE116" s="400"/>
      <c r="AF116" s="400"/>
      <c r="AG116" s="400"/>
      <c r="AH116" s="400"/>
      <c r="AI116" s="400"/>
      <c r="AJ116" s="400"/>
      <c r="AK116" s="400"/>
      <c r="AL116" s="405"/>
      <c r="AM116" s="406"/>
      <c r="AN116" s="405"/>
      <c r="AO116" s="406"/>
      <c r="AP116" s="405"/>
      <c r="AQ116" s="406"/>
      <c r="AR116" s="405"/>
      <c r="AS116" s="406"/>
      <c r="AT116" s="405"/>
      <c r="AU116" s="406"/>
      <c r="AV116" s="405"/>
      <c r="AW116" s="406"/>
      <c r="AX116" s="405"/>
      <c r="AY116" s="406"/>
      <c r="AZ116" s="400"/>
      <c r="BA116" s="400"/>
      <c r="BB116" s="305"/>
      <c r="BC116" s="400"/>
      <c r="BD116" s="400"/>
      <c r="BE116" s="305"/>
      <c r="BF116" s="400"/>
      <c r="BG116" s="400"/>
      <c r="BH116" s="305"/>
      <c r="BI116" s="400"/>
      <c r="BJ116" s="400"/>
      <c r="BK116" s="305"/>
      <c r="BL116" s="400"/>
      <c r="BM116" s="400"/>
      <c r="BN116" s="305"/>
      <c r="BO116" s="400"/>
      <c r="BP116" s="400"/>
      <c r="BQ116" s="400"/>
      <c r="BR116" s="400"/>
      <c r="BS116" s="400"/>
      <c r="BT116" s="305"/>
      <c r="BU116" s="400"/>
      <c r="BV116" s="400"/>
      <c r="BW116" s="305"/>
      <c r="BX116" s="306"/>
      <c r="BY116" s="307"/>
      <c r="BZ116" s="512" t="s">
        <v>531</v>
      </c>
      <c r="CA116" s="513"/>
      <c r="CB116" s="513"/>
      <c r="CC116" s="514"/>
      <c r="CD116" s="270"/>
      <c r="CE116" s="270"/>
      <c r="CF116" s="270"/>
      <c r="CG116" s="270"/>
      <c r="CH116" s="270"/>
      <c r="CI116" s="270"/>
      <c r="CJ116" s="270"/>
      <c r="CK116" s="271"/>
      <c r="CL116" s="272"/>
      <c r="CM116" s="273"/>
      <c r="CN116" s="273"/>
      <c r="CO116" s="272"/>
      <c r="CP116" s="273"/>
      <c r="CQ116" s="273"/>
      <c r="CR116" s="272"/>
      <c r="CS116" s="273"/>
      <c r="CT116" s="273"/>
      <c r="CU116" s="272"/>
      <c r="CV116" s="273"/>
      <c r="CW116" s="273"/>
      <c r="CX116" s="272"/>
      <c r="CY116" s="273"/>
      <c r="CZ116" s="273"/>
      <c r="DA116" s="272"/>
      <c r="DB116" s="273"/>
      <c r="DC116" s="273"/>
      <c r="DD116" s="272"/>
      <c r="DE116" s="273"/>
      <c r="DF116" s="273"/>
      <c r="DG116" s="272"/>
      <c r="DH116" s="273"/>
      <c r="DI116" s="273"/>
    </row>
    <row r="117" spans="1:113" s="176" customFormat="1" ht="130.5" customHeight="1" x14ac:dyDescent="0.85">
      <c r="A117" s="407" t="s">
        <v>453</v>
      </c>
      <c r="B117" s="436" t="s">
        <v>380</v>
      </c>
      <c r="C117" s="437"/>
      <c r="D117" s="437"/>
      <c r="E117" s="437"/>
      <c r="F117" s="437"/>
      <c r="G117" s="437"/>
      <c r="H117" s="437"/>
      <c r="I117" s="437"/>
      <c r="J117" s="437"/>
      <c r="K117" s="437"/>
      <c r="L117" s="437"/>
      <c r="M117" s="437"/>
      <c r="N117" s="437"/>
      <c r="O117" s="437"/>
      <c r="P117" s="437"/>
      <c r="Q117" s="437"/>
      <c r="R117" s="437"/>
      <c r="S117" s="438"/>
      <c r="T117" s="439"/>
      <c r="U117" s="440"/>
      <c r="V117" s="392"/>
      <c r="W117" s="392"/>
      <c r="X117" s="392"/>
      <c r="Y117" s="392"/>
      <c r="Z117" s="392"/>
      <c r="AA117" s="392"/>
      <c r="AB117" s="392"/>
      <c r="AC117" s="392"/>
      <c r="AD117" s="392"/>
      <c r="AE117" s="392"/>
      <c r="AF117" s="392"/>
      <c r="AG117" s="392"/>
      <c r="AH117" s="392"/>
      <c r="AI117" s="392"/>
      <c r="AJ117" s="392"/>
      <c r="AK117" s="392">
        <v>1</v>
      </c>
      <c r="AL117" s="455" t="s">
        <v>372</v>
      </c>
      <c r="AM117" s="455"/>
      <c r="AN117" s="439">
        <v>130</v>
      </c>
      <c r="AO117" s="440"/>
      <c r="AP117" s="439">
        <v>88</v>
      </c>
      <c r="AQ117" s="440"/>
      <c r="AR117" s="439">
        <v>22</v>
      </c>
      <c r="AS117" s="440"/>
      <c r="AT117" s="439"/>
      <c r="AU117" s="440"/>
      <c r="AV117" s="439">
        <v>58</v>
      </c>
      <c r="AW117" s="440"/>
      <c r="AX117" s="439">
        <v>8</v>
      </c>
      <c r="AY117" s="440"/>
      <c r="AZ117" s="392"/>
      <c r="BA117" s="392"/>
      <c r="BB117" s="396"/>
      <c r="BC117" s="392"/>
      <c r="BD117" s="392"/>
      <c r="BE117" s="396"/>
      <c r="BF117" s="392"/>
      <c r="BG117" s="392"/>
      <c r="BH117" s="396"/>
      <c r="BI117" s="392"/>
      <c r="BJ117" s="392"/>
      <c r="BK117" s="396"/>
      <c r="BL117" s="392"/>
      <c r="BM117" s="392"/>
      <c r="BN117" s="396"/>
      <c r="BO117" s="392"/>
      <c r="BP117" s="392"/>
      <c r="BQ117" s="392"/>
      <c r="BR117" s="392">
        <v>50</v>
      </c>
      <c r="BS117" s="392">
        <v>34</v>
      </c>
      <c r="BT117" s="396"/>
      <c r="BU117" s="392">
        <v>80</v>
      </c>
      <c r="BV117" s="392">
        <v>54</v>
      </c>
      <c r="BW117" s="396">
        <v>3</v>
      </c>
      <c r="BX117" s="441">
        <f>BB117+BE117+BH117+BK117+BN117+BQ117+BT117+BW117</f>
        <v>3</v>
      </c>
      <c r="BY117" s="442"/>
      <c r="BZ117" s="497"/>
      <c r="CA117" s="498"/>
      <c r="CB117" s="498"/>
      <c r="CC117" s="499"/>
      <c r="CF117" s="176">
        <f t="shared" ref="CF117" si="354">AZ117+BC117+BF117+BI117+BL117+BO117+BR117+BU117</f>
        <v>130</v>
      </c>
      <c r="CG117" s="176" t="str">
        <f t="shared" ref="CG117" si="355">IF(AN117=CF117,"ОК","Ошибка")</f>
        <v>ОК</v>
      </c>
      <c r="CH117" s="176">
        <f t="shared" ref="CH117" si="356">BA117+BD117+BG117+BJ117+BM117+BP117+BS117+BV117</f>
        <v>88</v>
      </c>
      <c r="CI117" s="176">
        <f>AR117+AT117+AV117+AX117</f>
        <v>88</v>
      </c>
      <c r="CJ117" s="176" t="str">
        <f t="shared" ref="CJ117" si="357">IF(CH117=CI117,"ОК","Ошибка")</f>
        <v>ОК</v>
      </c>
      <c r="CK117" s="180">
        <f t="shared" ref="CK117" si="358">AN117/AP117</f>
        <v>1.4772727272727273</v>
      </c>
      <c r="CL117" s="253" t="e">
        <f t="shared" ref="CL117" si="359">AZ117/BA117</f>
        <v>#DIV/0!</v>
      </c>
      <c r="CM117" s="181">
        <f t="shared" ref="CM117" si="360">BB117</f>
        <v>0</v>
      </c>
      <c r="CN117" s="181">
        <f t="shared" ref="CN117" si="361">AZ117/40</f>
        <v>0</v>
      </c>
      <c r="CO117" s="253" t="e">
        <f t="shared" ref="CO117" si="362">BC117/BD117</f>
        <v>#DIV/0!</v>
      </c>
      <c r="CP117" s="181">
        <f t="shared" ref="CP117" si="363">BE117</f>
        <v>0</v>
      </c>
      <c r="CQ117" s="181">
        <f t="shared" ref="CQ117" si="364">BC117/40</f>
        <v>0</v>
      </c>
      <c r="CR117" s="253" t="e">
        <f t="shared" ref="CR117" si="365">BF117/BG117</f>
        <v>#DIV/0!</v>
      </c>
      <c r="CS117" s="181">
        <f t="shared" ref="CS117" si="366">BH117</f>
        <v>0</v>
      </c>
      <c r="CT117" s="181">
        <f t="shared" ref="CT117" si="367">BF117/40</f>
        <v>0</v>
      </c>
      <c r="CU117" s="253" t="e">
        <f t="shared" ref="CU117" si="368">BI117/BJ117</f>
        <v>#DIV/0!</v>
      </c>
      <c r="CV117" s="181">
        <f t="shared" ref="CV117" si="369">BK117</f>
        <v>0</v>
      </c>
      <c r="CW117" s="181">
        <f t="shared" ref="CW117" si="370">BI117/40</f>
        <v>0</v>
      </c>
      <c r="CX117" s="253" t="e">
        <f t="shared" ref="CX117" si="371">BL117/BM117</f>
        <v>#DIV/0!</v>
      </c>
      <c r="CY117" s="181">
        <f t="shared" ref="CY117" si="372">BN117</f>
        <v>0</v>
      </c>
      <c r="CZ117" s="181">
        <f t="shared" ref="CZ117" si="373">BL117/40</f>
        <v>0</v>
      </c>
      <c r="DA117" s="253" t="e">
        <f t="shared" ref="DA117" si="374">BO117/BP117</f>
        <v>#DIV/0!</v>
      </c>
      <c r="DB117" s="181">
        <f t="shared" ref="DB117" si="375">BQ117</f>
        <v>0</v>
      </c>
      <c r="DC117" s="181">
        <f t="shared" ref="DC117" si="376">BO117/40</f>
        <v>0</v>
      </c>
      <c r="DD117" s="253">
        <f t="shared" ref="DD117" si="377">BR117/BS117</f>
        <v>1.4705882352941178</v>
      </c>
      <c r="DE117" s="181">
        <f t="shared" ref="DE117" si="378">BT117</f>
        <v>0</v>
      </c>
      <c r="DF117" s="181">
        <f t="shared" ref="DF117" si="379">BR117/40</f>
        <v>1.25</v>
      </c>
      <c r="DG117" s="253">
        <f t="shared" ref="DG117" si="380">BU117/BV117</f>
        <v>1.4814814814814814</v>
      </c>
      <c r="DH117" s="181">
        <f t="shared" ref="DH117" si="381">BW117</f>
        <v>3</v>
      </c>
      <c r="DI117" s="181">
        <f t="shared" ref="DI117" si="382">BU117/40</f>
        <v>2</v>
      </c>
    </row>
    <row r="118" spans="1:113" s="176" customFormat="1" ht="105.75" customHeight="1" x14ac:dyDescent="0.85">
      <c r="A118" s="407" t="s">
        <v>454</v>
      </c>
      <c r="B118" s="436" t="s">
        <v>362</v>
      </c>
      <c r="C118" s="437"/>
      <c r="D118" s="437"/>
      <c r="E118" s="437"/>
      <c r="F118" s="437"/>
      <c r="G118" s="437"/>
      <c r="H118" s="437"/>
      <c r="I118" s="437"/>
      <c r="J118" s="437"/>
      <c r="K118" s="437"/>
      <c r="L118" s="437"/>
      <c r="M118" s="437"/>
      <c r="N118" s="437"/>
      <c r="O118" s="437"/>
      <c r="P118" s="437"/>
      <c r="Q118" s="437"/>
      <c r="R118" s="437"/>
      <c r="S118" s="438"/>
      <c r="T118" s="439">
        <v>7.8</v>
      </c>
      <c r="U118" s="440"/>
      <c r="V118" s="392"/>
      <c r="W118" s="392"/>
      <c r="X118" s="392"/>
      <c r="Y118" s="392"/>
      <c r="Z118" s="392"/>
      <c r="AA118" s="392"/>
      <c r="AB118" s="392">
        <v>1</v>
      </c>
      <c r="AC118" s="392">
        <v>1</v>
      </c>
      <c r="AD118" s="392"/>
      <c r="AE118" s="392"/>
      <c r="AF118" s="392"/>
      <c r="AG118" s="392"/>
      <c r="AH118" s="392"/>
      <c r="AI118" s="392"/>
      <c r="AJ118" s="392"/>
      <c r="AK118" s="392"/>
      <c r="AL118" s="439"/>
      <c r="AM118" s="440"/>
      <c r="AN118" s="439">
        <v>110</v>
      </c>
      <c r="AO118" s="440"/>
      <c r="AP118" s="439">
        <v>74</v>
      </c>
      <c r="AQ118" s="440"/>
      <c r="AR118" s="439">
        <v>20</v>
      </c>
      <c r="AS118" s="440"/>
      <c r="AT118" s="439"/>
      <c r="AU118" s="440"/>
      <c r="AV118" s="439">
        <v>34</v>
      </c>
      <c r="AW118" s="440"/>
      <c r="AX118" s="439">
        <v>20</v>
      </c>
      <c r="AY118" s="440"/>
      <c r="AZ118" s="392"/>
      <c r="BA118" s="392"/>
      <c r="BB118" s="396"/>
      <c r="BC118" s="392"/>
      <c r="BD118" s="392"/>
      <c r="BE118" s="396"/>
      <c r="BF118" s="392"/>
      <c r="BG118" s="392"/>
      <c r="BH118" s="396"/>
      <c r="BI118" s="392"/>
      <c r="BJ118" s="392"/>
      <c r="BK118" s="396"/>
      <c r="BL118" s="392"/>
      <c r="BM118" s="392"/>
      <c r="BN118" s="396"/>
      <c r="BO118" s="392"/>
      <c r="BP118" s="392"/>
      <c r="BQ118" s="364"/>
      <c r="BR118" s="392">
        <v>50</v>
      </c>
      <c r="BS118" s="392">
        <v>34</v>
      </c>
      <c r="BT118" s="396">
        <v>2</v>
      </c>
      <c r="BU118" s="392">
        <v>60</v>
      </c>
      <c r="BV118" s="392">
        <v>40</v>
      </c>
      <c r="BW118" s="396">
        <v>2</v>
      </c>
      <c r="BX118" s="441">
        <f>BB118+BE118+BH118+BK118+BN118+BQ118+BT118+BW118</f>
        <v>4</v>
      </c>
      <c r="BY118" s="442"/>
      <c r="BZ118" s="497"/>
      <c r="CA118" s="498"/>
      <c r="CB118" s="498"/>
      <c r="CC118" s="499"/>
      <c r="CF118" s="176">
        <f t="shared" ref="CF118:CF120" si="383">AZ118+BC118+BF118+BI118+BL118+BO118+BR118+BU118</f>
        <v>110</v>
      </c>
      <c r="CG118" s="176" t="str">
        <f t="shared" ref="CG118:CG120" si="384">IF(AN118=CF118,"ОК","Ошибка")</f>
        <v>ОК</v>
      </c>
      <c r="CH118" s="176">
        <f t="shared" ref="CH118:CH120" si="385">BA118+BD118+BG118+BJ118+BM118+BP118+BS118+BV118</f>
        <v>74</v>
      </c>
      <c r="CI118" s="176">
        <f t="shared" ref="CI118:CI120" si="386">AR118+AT118+AV118+AX118</f>
        <v>74</v>
      </c>
      <c r="CJ118" s="176" t="str">
        <f t="shared" ref="CJ118:CJ120" si="387">IF(CH118=CI118,"ОК","Ошибка")</f>
        <v>ОК</v>
      </c>
      <c r="CK118" s="180">
        <f t="shared" ref="CK118:CK128" si="388">AN118/AP118</f>
        <v>1.4864864864864864</v>
      </c>
      <c r="CL118" s="253" t="e">
        <f t="shared" si="5"/>
        <v>#DIV/0!</v>
      </c>
      <c r="CM118" s="181">
        <f t="shared" ref="CM118" si="389">BB118</f>
        <v>0</v>
      </c>
      <c r="CN118" s="181">
        <f t="shared" ref="CN118" si="390">AZ118/40</f>
        <v>0</v>
      </c>
      <c r="CO118" s="253" t="e">
        <f t="shared" ref="CO118" si="391">BC118/BD118</f>
        <v>#DIV/0!</v>
      </c>
      <c r="CP118" s="181">
        <f t="shared" ref="CP118" si="392">BE118</f>
        <v>0</v>
      </c>
      <c r="CQ118" s="181">
        <f t="shared" si="6"/>
        <v>0</v>
      </c>
      <c r="CR118" s="253" t="e">
        <f t="shared" ref="CR118" si="393">BF118/BG118</f>
        <v>#DIV/0!</v>
      </c>
      <c r="CS118" s="181">
        <f t="shared" ref="CS118" si="394">BH118</f>
        <v>0</v>
      </c>
      <c r="CT118" s="181">
        <f t="shared" si="7"/>
        <v>0</v>
      </c>
      <c r="CU118" s="253" t="e">
        <f t="shared" ref="CU118" si="395">BI118/BJ118</f>
        <v>#DIV/0!</v>
      </c>
      <c r="CV118" s="181">
        <f t="shared" ref="CV118" si="396">BK118</f>
        <v>0</v>
      </c>
      <c r="CW118" s="181">
        <f t="shared" si="8"/>
        <v>0</v>
      </c>
      <c r="CX118" s="253" t="e">
        <f t="shared" si="9"/>
        <v>#DIV/0!</v>
      </c>
      <c r="CY118" s="181">
        <f t="shared" ref="CY118" si="397">BN118</f>
        <v>0</v>
      </c>
      <c r="CZ118" s="181">
        <f t="shared" si="10"/>
        <v>0</v>
      </c>
      <c r="DA118" s="253" t="e">
        <f t="shared" ref="DA118" si="398">BO118/BP118</f>
        <v>#DIV/0!</v>
      </c>
      <c r="DB118" s="181">
        <f t="shared" ref="DB118" si="399">BQ118</f>
        <v>0</v>
      </c>
      <c r="DC118" s="181">
        <f t="shared" si="11"/>
        <v>0</v>
      </c>
      <c r="DD118" s="253">
        <f t="shared" ref="DD118" si="400">BR118/BS118</f>
        <v>1.4705882352941178</v>
      </c>
      <c r="DE118" s="181">
        <f t="shared" ref="DE118" si="401">BT118</f>
        <v>2</v>
      </c>
      <c r="DF118" s="181">
        <f t="shared" si="12"/>
        <v>1.25</v>
      </c>
      <c r="DG118" s="253">
        <f t="shared" ref="DG118" si="402">BU118/BV118</f>
        <v>1.5</v>
      </c>
      <c r="DH118" s="181">
        <f t="shared" ref="DH118" si="403">BW118</f>
        <v>2</v>
      </c>
      <c r="DI118" s="181">
        <f t="shared" si="13"/>
        <v>1.5</v>
      </c>
    </row>
    <row r="119" spans="1:113" s="176" customFormat="1" ht="181.5" customHeight="1" x14ac:dyDescent="0.85">
      <c r="A119" s="407"/>
      <c r="B119" s="436" t="s">
        <v>482</v>
      </c>
      <c r="C119" s="437"/>
      <c r="D119" s="437"/>
      <c r="E119" s="437"/>
      <c r="F119" s="437"/>
      <c r="G119" s="437"/>
      <c r="H119" s="437"/>
      <c r="I119" s="437"/>
      <c r="J119" s="437"/>
      <c r="K119" s="437"/>
      <c r="L119" s="437"/>
      <c r="M119" s="437"/>
      <c r="N119" s="437"/>
      <c r="O119" s="437"/>
      <c r="P119" s="437"/>
      <c r="Q119" s="437"/>
      <c r="R119" s="437"/>
      <c r="S119" s="438"/>
      <c r="T119" s="439"/>
      <c r="U119" s="440"/>
      <c r="V119" s="392"/>
      <c r="W119" s="392"/>
      <c r="X119" s="392"/>
      <c r="Y119" s="392"/>
      <c r="Z119" s="392"/>
      <c r="AA119" s="392"/>
      <c r="AB119" s="392"/>
      <c r="AC119" s="392"/>
      <c r="AD119" s="392"/>
      <c r="AE119" s="392"/>
      <c r="AF119" s="392"/>
      <c r="AG119" s="392"/>
      <c r="AH119" s="392"/>
      <c r="AI119" s="392"/>
      <c r="AJ119" s="392"/>
      <c r="AK119" s="392"/>
      <c r="AL119" s="439"/>
      <c r="AM119" s="440"/>
      <c r="AN119" s="439">
        <v>40</v>
      </c>
      <c r="AO119" s="440"/>
      <c r="AP119" s="439"/>
      <c r="AQ119" s="440"/>
      <c r="AR119" s="439"/>
      <c r="AS119" s="440"/>
      <c r="AT119" s="439"/>
      <c r="AU119" s="440"/>
      <c r="AV119" s="439"/>
      <c r="AW119" s="440"/>
      <c r="AX119" s="439"/>
      <c r="AY119" s="440"/>
      <c r="AZ119" s="392"/>
      <c r="BA119" s="392"/>
      <c r="BB119" s="396"/>
      <c r="BC119" s="392"/>
      <c r="BD119" s="392"/>
      <c r="BE119" s="396"/>
      <c r="BF119" s="392"/>
      <c r="BG119" s="392"/>
      <c r="BH119" s="396"/>
      <c r="BI119" s="392"/>
      <c r="BJ119" s="392"/>
      <c r="BK119" s="396"/>
      <c r="BL119" s="392"/>
      <c r="BM119" s="392"/>
      <c r="BN119" s="396"/>
      <c r="BO119" s="392"/>
      <c r="BP119" s="392"/>
      <c r="BQ119" s="392"/>
      <c r="BR119" s="392"/>
      <c r="BS119" s="392"/>
      <c r="BT119" s="396"/>
      <c r="BU119" s="392">
        <v>40</v>
      </c>
      <c r="BV119" s="392"/>
      <c r="BW119" s="396">
        <v>1</v>
      </c>
      <c r="BX119" s="441">
        <f>BB119+BE119+BH119+BK119+BN119+BQ119+BT119+BW119</f>
        <v>1</v>
      </c>
      <c r="BY119" s="442"/>
      <c r="BZ119" s="486"/>
      <c r="CA119" s="487"/>
      <c r="CB119" s="487"/>
      <c r="CC119" s="488"/>
      <c r="CF119" s="176">
        <f t="shared" si="383"/>
        <v>40</v>
      </c>
      <c r="CG119" s="176" t="str">
        <f t="shared" si="384"/>
        <v>ОК</v>
      </c>
      <c r="CH119" s="176">
        <f t="shared" si="385"/>
        <v>0</v>
      </c>
      <c r="CI119" s="176">
        <f t="shared" si="386"/>
        <v>0</v>
      </c>
      <c r="CJ119" s="176" t="str">
        <f t="shared" si="387"/>
        <v>ОК</v>
      </c>
      <c r="CK119" s="180" t="e">
        <f t="shared" si="388"/>
        <v>#DIV/0!</v>
      </c>
      <c r="CL119" s="253" t="e">
        <f t="shared" ref="CL119" si="404">AZ119/BA119</f>
        <v>#DIV/0!</v>
      </c>
      <c r="CM119" s="181">
        <f t="shared" ref="CM119" si="405">BB119</f>
        <v>0</v>
      </c>
      <c r="CN119" s="181">
        <f t="shared" ref="CN119" si="406">AZ119/40</f>
        <v>0</v>
      </c>
      <c r="CO119" s="253" t="e">
        <f t="shared" ref="CO119" si="407">BC119/BD119</f>
        <v>#DIV/0!</v>
      </c>
      <c r="CP119" s="181">
        <f t="shared" ref="CP119" si="408">BE119</f>
        <v>0</v>
      </c>
      <c r="CQ119" s="181">
        <f t="shared" ref="CQ119" si="409">BC119/40</f>
        <v>0</v>
      </c>
      <c r="CR119" s="253" t="e">
        <f t="shared" ref="CR119" si="410">BF119/BG119</f>
        <v>#DIV/0!</v>
      </c>
      <c r="CS119" s="181">
        <f t="shared" ref="CS119" si="411">BH119</f>
        <v>0</v>
      </c>
      <c r="CT119" s="181">
        <f t="shared" ref="CT119" si="412">BF119/40</f>
        <v>0</v>
      </c>
      <c r="CU119" s="253" t="e">
        <f t="shared" ref="CU119" si="413">BI119/BJ119</f>
        <v>#DIV/0!</v>
      </c>
      <c r="CV119" s="181">
        <f t="shared" ref="CV119" si="414">BK119</f>
        <v>0</v>
      </c>
      <c r="CW119" s="181">
        <f t="shared" ref="CW119" si="415">BI119/40</f>
        <v>0</v>
      </c>
      <c r="CX119" s="253" t="e">
        <f t="shared" ref="CX119" si="416">BL119/BM119</f>
        <v>#DIV/0!</v>
      </c>
      <c r="CY119" s="181">
        <f t="shared" ref="CY119" si="417">BN119</f>
        <v>0</v>
      </c>
      <c r="CZ119" s="181">
        <f t="shared" ref="CZ119" si="418">BL119/40</f>
        <v>0</v>
      </c>
      <c r="DA119" s="253" t="e">
        <f t="shared" ref="DA119" si="419">BO119/BP119</f>
        <v>#DIV/0!</v>
      </c>
      <c r="DB119" s="181">
        <f t="shared" ref="DB119" si="420">BQ119</f>
        <v>0</v>
      </c>
      <c r="DC119" s="181">
        <f t="shared" ref="DC119" si="421">BO119/40</f>
        <v>0</v>
      </c>
      <c r="DD119" s="253" t="e">
        <f t="shared" ref="DD119" si="422">BR119/BS119</f>
        <v>#DIV/0!</v>
      </c>
      <c r="DE119" s="181">
        <f t="shared" ref="DE119" si="423">BT119</f>
        <v>0</v>
      </c>
      <c r="DF119" s="181">
        <f t="shared" ref="DF119" si="424">BR119/40</f>
        <v>0</v>
      </c>
      <c r="DG119" s="253" t="e">
        <f t="shared" ref="DG119" si="425">BU119/BV119</f>
        <v>#DIV/0!</v>
      </c>
      <c r="DH119" s="181">
        <f t="shared" ref="DH119" si="426">BW119</f>
        <v>1</v>
      </c>
      <c r="DI119" s="181">
        <f t="shared" ref="DI119" si="427">BU119/40</f>
        <v>1</v>
      </c>
    </row>
    <row r="120" spans="1:113" s="270" customFormat="1" ht="57.95" customHeight="1" x14ac:dyDescent="0.9">
      <c r="A120" s="393" t="s">
        <v>32</v>
      </c>
      <c r="B120" s="473" t="s">
        <v>103</v>
      </c>
      <c r="C120" s="473"/>
      <c r="D120" s="473"/>
      <c r="E120" s="473"/>
      <c r="F120" s="473"/>
      <c r="G120" s="473"/>
      <c r="H120" s="473"/>
      <c r="I120" s="473"/>
      <c r="J120" s="473"/>
      <c r="K120" s="473"/>
      <c r="L120" s="473"/>
      <c r="M120" s="473"/>
      <c r="N120" s="473"/>
      <c r="O120" s="473"/>
      <c r="P120" s="473"/>
      <c r="Q120" s="473"/>
      <c r="R120" s="473"/>
      <c r="S120" s="473"/>
      <c r="T120" s="478"/>
      <c r="U120" s="478"/>
      <c r="V120" s="400"/>
      <c r="W120" s="400"/>
      <c r="X120" s="400"/>
      <c r="Y120" s="400"/>
      <c r="Z120" s="400"/>
      <c r="AA120" s="400"/>
      <c r="AB120" s="400"/>
      <c r="AC120" s="400"/>
      <c r="AD120" s="400"/>
      <c r="AE120" s="400"/>
      <c r="AF120" s="400"/>
      <c r="AG120" s="400"/>
      <c r="AH120" s="400"/>
      <c r="AI120" s="400"/>
      <c r="AJ120" s="400"/>
      <c r="AK120" s="400"/>
      <c r="AL120" s="478"/>
      <c r="AM120" s="478"/>
      <c r="AN120" s="478"/>
      <c r="AO120" s="478"/>
      <c r="AP120" s="478"/>
      <c r="AQ120" s="478"/>
      <c r="AR120" s="478"/>
      <c r="AS120" s="478"/>
      <c r="AT120" s="478"/>
      <c r="AU120" s="478"/>
      <c r="AV120" s="478"/>
      <c r="AW120" s="478"/>
      <c r="AX120" s="478"/>
      <c r="AY120" s="478"/>
      <c r="AZ120" s="400"/>
      <c r="BA120" s="400"/>
      <c r="BB120" s="305"/>
      <c r="BC120" s="400"/>
      <c r="BD120" s="400"/>
      <c r="BE120" s="305"/>
      <c r="BF120" s="400"/>
      <c r="BG120" s="400"/>
      <c r="BH120" s="305"/>
      <c r="BI120" s="400"/>
      <c r="BJ120" s="400"/>
      <c r="BK120" s="305"/>
      <c r="BL120" s="400"/>
      <c r="BM120" s="400"/>
      <c r="BN120" s="305"/>
      <c r="BO120" s="400"/>
      <c r="BP120" s="400"/>
      <c r="BQ120" s="400"/>
      <c r="BR120" s="400"/>
      <c r="BS120" s="400"/>
      <c r="BT120" s="305"/>
      <c r="BU120" s="400"/>
      <c r="BV120" s="400"/>
      <c r="BW120" s="305"/>
      <c r="BX120" s="485"/>
      <c r="BY120" s="485"/>
      <c r="BZ120" s="484"/>
      <c r="CA120" s="484"/>
      <c r="CB120" s="484"/>
      <c r="CC120" s="484"/>
      <c r="CF120" s="270">
        <f t="shared" si="383"/>
        <v>0</v>
      </c>
      <c r="CG120" s="270" t="str">
        <f t="shared" si="384"/>
        <v>ОК</v>
      </c>
      <c r="CH120" s="270">
        <f t="shared" si="385"/>
        <v>0</v>
      </c>
      <c r="CI120" s="270">
        <f t="shared" si="386"/>
        <v>0</v>
      </c>
      <c r="CJ120" s="270" t="str">
        <f t="shared" si="387"/>
        <v>ОК</v>
      </c>
      <c r="CK120" s="271" t="e">
        <f t="shared" si="388"/>
        <v>#DIV/0!</v>
      </c>
      <c r="CL120" s="272" t="e">
        <f t="shared" ref="CL120:CL128" si="428">AZ120/BA120</f>
        <v>#DIV/0!</v>
      </c>
      <c r="CM120" s="273">
        <f t="shared" ref="CM120:CM126" si="429">BB120</f>
        <v>0</v>
      </c>
      <c r="CN120" s="273">
        <f t="shared" ref="CN120:CN126" si="430">AZ120/40</f>
        <v>0</v>
      </c>
      <c r="CO120" s="272" t="e">
        <f t="shared" ref="CO120:CO128" si="431">BC120/BD120</f>
        <v>#DIV/0!</v>
      </c>
      <c r="CP120" s="273">
        <f t="shared" ref="CP120:CP126" si="432">BE120</f>
        <v>0</v>
      </c>
      <c r="CQ120" s="273">
        <f t="shared" ref="CQ120:CQ126" si="433">BC120/40</f>
        <v>0</v>
      </c>
      <c r="CR120" s="272" t="e">
        <f t="shared" ref="CR120:CR128" si="434">BF120/BG120</f>
        <v>#DIV/0!</v>
      </c>
      <c r="CS120" s="273">
        <f t="shared" ref="CS120:CS126" si="435">BH120</f>
        <v>0</v>
      </c>
      <c r="CT120" s="273">
        <f t="shared" ref="CT120:CT126" si="436">BF120/40</f>
        <v>0</v>
      </c>
      <c r="CU120" s="272" t="e">
        <f t="shared" ref="CU120:CU128" si="437">BI120/BJ120</f>
        <v>#DIV/0!</v>
      </c>
      <c r="CV120" s="273">
        <f t="shared" ref="CV120:CV126" si="438">BK120</f>
        <v>0</v>
      </c>
      <c r="CW120" s="273">
        <f t="shared" ref="CW120:CW126" si="439">BI120/40</f>
        <v>0</v>
      </c>
      <c r="CX120" s="272" t="e">
        <f t="shared" ref="CX120:CX128" si="440">BL120/BM120</f>
        <v>#DIV/0!</v>
      </c>
      <c r="CY120" s="273">
        <f t="shared" ref="CY120:CY126" si="441">BN120</f>
        <v>0</v>
      </c>
      <c r="CZ120" s="273">
        <f t="shared" ref="CZ120:CZ126" si="442">BL120/40</f>
        <v>0</v>
      </c>
      <c r="DA120" s="272" t="e">
        <f t="shared" ref="DA120:DA128" si="443">BO120/BP120</f>
        <v>#DIV/0!</v>
      </c>
      <c r="DB120" s="273">
        <f t="shared" ref="DB120:DB126" si="444">BQ120</f>
        <v>0</v>
      </c>
      <c r="DC120" s="273">
        <f t="shared" ref="DC120:DC126" si="445">BO120/40</f>
        <v>0</v>
      </c>
      <c r="DD120" s="272" t="e">
        <f t="shared" ref="DD120:DD128" si="446">BR120/BS120</f>
        <v>#DIV/0!</v>
      </c>
      <c r="DE120" s="273">
        <f t="shared" ref="DE120:DE126" si="447">BT120</f>
        <v>0</v>
      </c>
      <c r="DF120" s="273">
        <f t="shared" ref="DF120:DF126" si="448">BR120/40</f>
        <v>0</v>
      </c>
      <c r="DG120" s="272" t="e">
        <f t="shared" ref="DG120:DG128" si="449">BU120/BV120</f>
        <v>#DIV/0!</v>
      </c>
      <c r="DH120" s="273">
        <f t="shared" ref="DH120:DH126" si="450">BW120</f>
        <v>0</v>
      </c>
      <c r="DI120" s="273">
        <f t="shared" ref="DI120:DI126" si="451">BU120/40</f>
        <v>0</v>
      </c>
    </row>
    <row r="121" spans="1:113" s="176" customFormat="1" ht="114.75" customHeight="1" x14ac:dyDescent="0.9">
      <c r="A121" s="407" t="s">
        <v>65</v>
      </c>
      <c r="B121" s="468" t="s">
        <v>196</v>
      </c>
      <c r="C121" s="468"/>
      <c r="D121" s="468"/>
      <c r="E121" s="468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  <c r="T121" s="455"/>
      <c r="U121" s="455"/>
      <c r="V121" s="392"/>
      <c r="W121" s="392"/>
      <c r="X121" s="392"/>
      <c r="Y121" s="392"/>
      <c r="Z121" s="392"/>
      <c r="AA121" s="392"/>
      <c r="AB121" s="392"/>
      <c r="AC121" s="392"/>
      <c r="AD121" s="392"/>
      <c r="AE121" s="394">
        <v>1</v>
      </c>
      <c r="AF121" s="392"/>
      <c r="AG121" s="392"/>
      <c r="AH121" s="392"/>
      <c r="AI121" s="392"/>
      <c r="AJ121" s="392"/>
      <c r="AK121" s="392"/>
      <c r="AL121" s="455">
        <v>2</v>
      </c>
      <c r="AM121" s="455"/>
      <c r="AN121" s="455" t="s">
        <v>341</v>
      </c>
      <c r="AO121" s="455"/>
      <c r="AP121" s="455" t="s">
        <v>187</v>
      </c>
      <c r="AQ121" s="455"/>
      <c r="AR121" s="455" t="s">
        <v>217</v>
      </c>
      <c r="AS121" s="455"/>
      <c r="AT121" s="455"/>
      <c r="AU121" s="455"/>
      <c r="AV121" s="455"/>
      <c r="AW121" s="455"/>
      <c r="AX121" s="455" t="s">
        <v>218</v>
      </c>
      <c r="AY121" s="455"/>
      <c r="AZ121" s="392"/>
      <c r="BA121" s="392"/>
      <c r="BB121" s="363"/>
      <c r="BC121" s="392" t="s">
        <v>341</v>
      </c>
      <c r="BD121" s="392" t="s">
        <v>187</v>
      </c>
      <c r="BE121" s="392"/>
      <c r="BF121" s="392"/>
      <c r="BG121" s="392"/>
      <c r="BH121" s="396"/>
      <c r="BI121" s="392"/>
      <c r="BJ121" s="392"/>
      <c r="BK121" s="396"/>
      <c r="BL121" s="392"/>
      <c r="BM121" s="392"/>
      <c r="BN121" s="396"/>
      <c r="BO121" s="392"/>
      <c r="BP121" s="392"/>
      <c r="BQ121" s="392"/>
      <c r="BR121" s="392"/>
      <c r="BS121" s="392"/>
      <c r="BT121" s="396"/>
      <c r="BU121" s="392"/>
      <c r="BV121" s="392"/>
      <c r="BW121" s="396"/>
      <c r="BX121" s="469"/>
      <c r="BY121" s="469"/>
      <c r="BZ121" s="446" t="s">
        <v>525</v>
      </c>
      <c r="CA121" s="446"/>
      <c r="CB121" s="446"/>
      <c r="CC121" s="446"/>
      <c r="CF121" s="176" t="e">
        <f>AZ121+BC121+BF121+BI121+BL121+BO121+BR121+BU121</f>
        <v>#VALUE!</v>
      </c>
      <c r="CG121" s="179" t="e">
        <f t="shared" ref="CG121:CG128" si="452">IF(AN121=CF121,"ОК","Ошибка")</f>
        <v>#VALUE!</v>
      </c>
      <c r="CH121" s="176" t="e">
        <f t="shared" ref="CH121:CH128" si="453">BA121+BD121+BG121+BJ121+BM121+BP121+BS121+BV121</f>
        <v>#VALUE!</v>
      </c>
      <c r="CI121" s="176" t="e">
        <f t="shared" ref="CI121:CI128" si="454">AR121+AT121+AV121+AX121</f>
        <v>#VALUE!</v>
      </c>
      <c r="CJ121" s="179" t="e">
        <f t="shared" ref="CJ121:CJ139" si="455">IF(CH121=CI121,"ОК","Ошибка")</f>
        <v>#VALUE!</v>
      </c>
      <c r="CK121" s="180" t="e">
        <f t="shared" si="388"/>
        <v>#VALUE!</v>
      </c>
      <c r="CL121" s="253" t="e">
        <f t="shared" si="428"/>
        <v>#DIV/0!</v>
      </c>
      <c r="CM121" s="181">
        <f t="shared" si="429"/>
        <v>0</v>
      </c>
      <c r="CN121" s="181">
        <f t="shared" si="430"/>
        <v>0</v>
      </c>
      <c r="CO121" s="253" t="e">
        <f t="shared" si="431"/>
        <v>#VALUE!</v>
      </c>
      <c r="CP121" s="181">
        <f t="shared" si="432"/>
        <v>0</v>
      </c>
      <c r="CQ121" s="181" t="e">
        <f t="shared" si="433"/>
        <v>#VALUE!</v>
      </c>
      <c r="CR121" s="253" t="e">
        <f t="shared" si="434"/>
        <v>#DIV/0!</v>
      </c>
      <c r="CS121" s="181">
        <f t="shared" si="435"/>
        <v>0</v>
      </c>
      <c r="CT121" s="181">
        <f t="shared" si="436"/>
        <v>0</v>
      </c>
      <c r="CU121" s="253" t="e">
        <f t="shared" si="437"/>
        <v>#DIV/0!</v>
      </c>
      <c r="CV121" s="181">
        <f t="shared" si="438"/>
        <v>0</v>
      </c>
      <c r="CW121" s="181">
        <f t="shared" si="439"/>
        <v>0</v>
      </c>
      <c r="CX121" s="253" t="e">
        <f t="shared" si="440"/>
        <v>#DIV/0!</v>
      </c>
      <c r="CY121" s="181">
        <f t="shared" si="441"/>
        <v>0</v>
      </c>
      <c r="CZ121" s="181">
        <f t="shared" si="442"/>
        <v>0</v>
      </c>
      <c r="DA121" s="253" t="e">
        <f t="shared" si="443"/>
        <v>#DIV/0!</v>
      </c>
      <c r="DB121" s="181">
        <f t="shared" si="444"/>
        <v>0</v>
      </c>
      <c r="DC121" s="181">
        <f t="shared" si="445"/>
        <v>0</v>
      </c>
      <c r="DD121" s="253" t="e">
        <f t="shared" si="446"/>
        <v>#DIV/0!</v>
      </c>
      <c r="DE121" s="181">
        <f t="shared" si="447"/>
        <v>0</v>
      </c>
      <c r="DF121" s="181">
        <f t="shared" si="448"/>
        <v>0</v>
      </c>
      <c r="DG121" s="253" t="e">
        <f t="shared" si="449"/>
        <v>#DIV/0!</v>
      </c>
      <c r="DH121" s="181">
        <f t="shared" si="450"/>
        <v>0</v>
      </c>
      <c r="DI121" s="181">
        <f t="shared" si="451"/>
        <v>0</v>
      </c>
    </row>
    <row r="122" spans="1:113" s="176" customFormat="1" ht="119.25" customHeight="1" x14ac:dyDescent="0.9">
      <c r="A122" s="407" t="s">
        <v>188</v>
      </c>
      <c r="B122" s="468" t="s">
        <v>483</v>
      </c>
      <c r="C122" s="468"/>
      <c r="D122" s="468"/>
      <c r="E122" s="468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  <c r="T122" s="455"/>
      <c r="U122" s="455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4"/>
      <c r="AF122" s="392"/>
      <c r="AG122" s="392"/>
      <c r="AH122" s="392"/>
      <c r="AI122" s="392"/>
      <c r="AJ122" s="392">
        <v>1</v>
      </c>
      <c r="AK122" s="392"/>
      <c r="AL122" s="455" t="s">
        <v>259</v>
      </c>
      <c r="AM122" s="455"/>
      <c r="AN122" s="455" t="s">
        <v>341</v>
      </c>
      <c r="AO122" s="455"/>
      <c r="AP122" s="455" t="s">
        <v>187</v>
      </c>
      <c r="AQ122" s="455"/>
      <c r="AR122" s="455" t="s">
        <v>219</v>
      </c>
      <c r="AS122" s="455"/>
      <c r="AT122" s="455" t="s">
        <v>220</v>
      </c>
      <c r="AU122" s="455"/>
      <c r="AV122" s="455" t="s">
        <v>221</v>
      </c>
      <c r="AW122" s="455"/>
      <c r="AX122" s="455"/>
      <c r="AY122" s="455"/>
      <c r="AZ122" s="392"/>
      <c r="BA122" s="392"/>
      <c r="BB122" s="396"/>
      <c r="BC122" s="392"/>
      <c r="BD122" s="392"/>
      <c r="BE122" s="396"/>
      <c r="BF122" s="392"/>
      <c r="BG122" s="392"/>
      <c r="BH122" s="396"/>
      <c r="BI122" s="392"/>
      <c r="BJ122" s="392"/>
      <c r="BK122" s="396"/>
      <c r="BL122" s="392"/>
      <c r="BM122" s="392"/>
      <c r="BN122" s="396"/>
      <c r="BO122" s="392"/>
      <c r="BP122" s="392"/>
      <c r="BQ122" s="363"/>
      <c r="BR122" s="392" t="s">
        <v>341</v>
      </c>
      <c r="BS122" s="392" t="s">
        <v>187</v>
      </c>
      <c r="BT122" s="363"/>
      <c r="BU122" s="392"/>
      <c r="BV122" s="392"/>
      <c r="BW122" s="365"/>
      <c r="BX122" s="469"/>
      <c r="BY122" s="469"/>
      <c r="BZ122" s="446"/>
      <c r="CA122" s="446"/>
      <c r="CB122" s="446"/>
      <c r="CC122" s="446"/>
      <c r="CF122" s="176" t="e">
        <f t="shared" ref="CF122:CF123" si="456">AZ122+BC122+BF122+BI122+BL122+BO122+BR122+BU122</f>
        <v>#VALUE!</v>
      </c>
      <c r="CG122" s="179" t="e">
        <f t="shared" si="452"/>
        <v>#VALUE!</v>
      </c>
      <c r="CH122" s="176" t="e">
        <f t="shared" si="453"/>
        <v>#VALUE!</v>
      </c>
      <c r="CI122" s="176" t="e">
        <f t="shared" si="454"/>
        <v>#VALUE!</v>
      </c>
      <c r="CJ122" s="179" t="e">
        <f t="shared" si="455"/>
        <v>#VALUE!</v>
      </c>
      <c r="CK122" s="180" t="e">
        <f t="shared" si="388"/>
        <v>#VALUE!</v>
      </c>
      <c r="CL122" s="253" t="e">
        <f t="shared" si="428"/>
        <v>#DIV/0!</v>
      </c>
      <c r="CM122" s="181">
        <f t="shared" si="429"/>
        <v>0</v>
      </c>
      <c r="CN122" s="181">
        <f t="shared" si="430"/>
        <v>0</v>
      </c>
      <c r="CO122" s="253" t="e">
        <f t="shared" si="431"/>
        <v>#DIV/0!</v>
      </c>
      <c r="CP122" s="181">
        <f t="shared" si="432"/>
        <v>0</v>
      </c>
      <c r="CQ122" s="181">
        <f t="shared" si="433"/>
        <v>0</v>
      </c>
      <c r="CR122" s="253" t="e">
        <f t="shared" si="434"/>
        <v>#DIV/0!</v>
      </c>
      <c r="CS122" s="181">
        <f t="shared" si="435"/>
        <v>0</v>
      </c>
      <c r="CT122" s="181">
        <f t="shared" si="436"/>
        <v>0</v>
      </c>
      <c r="CU122" s="253" t="e">
        <f t="shared" si="437"/>
        <v>#DIV/0!</v>
      </c>
      <c r="CV122" s="181">
        <f t="shared" si="438"/>
        <v>0</v>
      </c>
      <c r="CW122" s="181">
        <f t="shared" si="439"/>
        <v>0</v>
      </c>
      <c r="CX122" s="253" t="e">
        <f t="shared" si="440"/>
        <v>#DIV/0!</v>
      </c>
      <c r="CY122" s="181">
        <f t="shared" si="441"/>
        <v>0</v>
      </c>
      <c r="CZ122" s="181">
        <f t="shared" si="442"/>
        <v>0</v>
      </c>
      <c r="DA122" s="253" t="e">
        <f t="shared" si="443"/>
        <v>#DIV/0!</v>
      </c>
      <c r="DB122" s="181">
        <f t="shared" si="444"/>
        <v>0</v>
      </c>
      <c r="DC122" s="181">
        <f t="shared" si="445"/>
        <v>0</v>
      </c>
      <c r="DD122" s="253" t="e">
        <f t="shared" si="446"/>
        <v>#VALUE!</v>
      </c>
      <c r="DE122" s="181">
        <f t="shared" si="447"/>
        <v>0</v>
      </c>
      <c r="DF122" s="181" t="e">
        <f t="shared" si="448"/>
        <v>#VALUE!</v>
      </c>
      <c r="DG122" s="253" t="e">
        <f t="shared" si="449"/>
        <v>#DIV/0!</v>
      </c>
      <c r="DH122" s="181">
        <f t="shared" si="450"/>
        <v>0</v>
      </c>
      <c r="DI122" s="181">
        <f t="shared" si="451"/>
        <v>0</v>
      </c>
    </row>
    <row r="123" spans="1:113" s="176" customFormat="1" ht="57.95" customHeight="1" x14ac:dyDescent="0.9">
      <c r="A123" s="407" t="s">
        <v>189</v>
      </c>
      <c r="B123" s="436" t="s">
        <v>190</v>
      </c>
      <c r="C123" s="437"/>
      <c r="D123" s="437"/>
      <c r="E123" s="437"/>
      <c r="F123" s="437"/>
      <c r="G123" s="437"/>
      <c r="H123" s="437"/>
      <c r="I123" s="437"/>
      <c r="J123" s="437"/>
      <c r="K123" s="437"/>
      <c r="L123" s="437"/>
      <c r="M123" s="437"/>
      <c r="N123" s="437"/>
      <c r="O123" s="437"/>
      <c r="P123" s="437"/>
      <c r="Q123" s="437"/>
      <c r="R123" s="437"/>
      <c r="S123" s="438"/>
      <c r="T123" s="439"/>
      <c r="U123" s="440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4"/>
      <c r="AF123" s="392"/>
      <c r="AG123" s="392"/>
      <c r="AH123" s="392">
        <v>1</v>
      </c>
      <c r="AI123" s="392"/>
      <c r="AJ123" s="392"/>
      <c r="AK123" s="392"/>
      <c r="AL123" s="439">
        <v>5</v>
      </c>
      <c r="AM123" s="440"/>
      <c r="AN123" s="439" t="s">
        <v>342</v>
      </c>
      <c r="AO123" s="440"/>
      <c r="AP123" s="439" t="s">
        <v>226</v>
      </c>
      <c r="AQ123" s="440"/>
      <c r="AR123" s="439" t="s">
        <v>222</v>
      </c>
      <c r="AS123" s="440"/>
      <c r="AT123" s="439" t="s">
        <v>194</v>
      </c>
      <c r="AU123" s="440"/>
      <c r="AV123" s="439" t="s">
        <v>223</v>
      </c>
      <c r="AW123" s="440"/>
      <c r="AX123" s="439"/>
      <c r="AY123" s="440"/>
      <c r="AZ123" s="392"/>
      <c r="BA123" s="392"/>
      <c r="BB123" s="396"/>
      <c r="BC123" s="392"/>
      <c r="BD123" s="392"/>
      <c r="BE123" s="396"/>
      <c r="BF123" s="392"/>
      <c r="BG123" s="392"/>
      <c r="BH123" s="396"/>
      <c r="BI123" s="392"/>
      <c r="BJ123" s="392"/>
      <c r="BK123" s="396"/>
      <c r="BL123" s="392" t="s">
        <v>342</v>
      </c>
      <c r="BM123" s="392" t="s">
        <v>226</v>
      </c>
      <c r="BN123" s="396"/>
      <c r="BO123" s="392"/>
      <c r="BP123" s="392"/>
      <c r="BQ123" s="392"/>
      <c r="BR123" s="392"/>
      <c r="BS123" s="392"/>
      <c r="BT123" s="396"/>
      <c r="BU123" s="392"/>
      <c r="BV123" s="392"/>
      <c r="BW123" s="396"/>
      <c r="BX123" s="507"/>
      <c r="BY123" s="508"/>
      <c r="BZ123" s="497"/>
      <c r="CA123" s="498"/>
      <c r="CB123" s="498"/>
      <c r="CC123" s="499"/>
      <c r="CF123" s="176" t="e">
        <f t="shared" si="456"/>
        <v>#VALUE!</v>
      </c>
      <c r="CG123" s="179" t="e">
        <f t="shared" si="452"/>
        <v>#VALUE!</v>
      </c>
      <c r="CH123" s="176" t="e">
        <f t="shared" si="453"/>
        <v>#VALUE!</v>
      </c>
      <c r="CI123" s="176" t="e">
        <f t="shared" si="454"/>
        <v>#VALUE!</v>
      </c>
      <c r="CJ123" s="179" t="e">
        <f t="shared" si="455"/>
        <v>#VALUE!</v>
      </c>
      <c r="CK123" s="180" t="e">
        <f t="shared" si="388"/>
        <v>#VALUE!</v>
      </c>
      <c r="CL123" s="253" t="e">
        <f t="shared" si="428"/>
        <v>#DIV/0!</v>
      </c>
      <c r="CM123" s="181">
        <f t="shared" si="429"/>
        <v>0</v>
      </c>
      <c r="CN123" s="181">
        <f t="shared" si="430"/>
        <v>0</v>
      </c>
      <c r="CO123" s="253" t="e">
        <f t="shared" si="431"/>
        <v>#DIV/0!</v>
      </c>
      <c r="CP123" s="181">
        <f t="shared" si="432"/>
        <v>0</v>
      </c>
      <c r="CQ123" s="181">
        <f t="shared" si="433"/>
        <v>0</v>
      </c>
      <c r="CR123" s="253" t="e">
        <f t="shared" si="434"/>
        <v>#DIV/0!</v>
      </c>
      <c r="CS123" s="181">
        <f t="shared" si="435"/>
        <v>0</v>
      </c>
      <c r="CT123" s="181">
        <f t="shared" si="436"/>
        <v>0</v>
      </c>
      <c r="CU123" s="253" t="e">
        <f t="shared" si="437"/>
        <v>#DIV/0!</v>
      </c>
      <c r="CV123" s="181">
        <f t="shared" si="438"/>
        <v>0</v>
      </c>
      <c r="CW123" s="181">
        <f t="shared" si="439"/>
        <v>0</v>
      </c>
      <c r="CX123" s="253" t="e">
        <f t="shared" si="440"/>
        <v>#VALUE!</v>
      </c>
      <c r="CY123" s="181">
        <f t="shared" si="441"/>
        <v>0</v>
      </c>
      <c r="CZ123" s="181" t="e">
        <f t="shared" si="442"/>
        <v>#VALUE!</v>
      </c>
      <c r="DA123" s="253" t="e">
        <f t="shared" si="443"/>
        <v>#DIV/0!</v>
      </c>
      <c r="DB123" s="181">
        <f t="shared" si="444"/>
        <v>0</v>
      </c>
      <c r="DC123" s="181">
        <f t="shared" si="445"/>
        <v>0</v>
      </c>
      <c r="DD123" s="253" t="e">
        <f t="shared" si="446"/>
        <v>#DIV/0!</v>
      </c>
      <c r="DE123" s="181">
        <f t="shared" si="447"/>
        <v>0</v>
      </c>
      <c r="DF123" s="181">
        <f t="shared" si="448"/>
        <v>0</v>
      </c>
      <c r="DG123" s="253" t="e">
        <f t="shared" si="449"/>
        <v>#DIV/0!</v>
      </c>
      <c r="DH123" s="181">
        <f t="shared" si="450"/>
        <v>0</v>
      </c>
      <c r="DI123" s="181">
        <f t="shared" si="451"/>
        <v>0</v>
      </c>
    </row>
    <row r="124" spans="1:113" s="270" customFormat="1" ht="57.95" customHeight="1" x14ac:dyDescent="0.9">
      <c r="A124" s="393" t="s">
        <v>102</v>
      </c>
      <c r="B124" s="473" t="s">
        <v>104</v>
      </c>
      <c r="C124" s="473"/>
      <c r="D124" s="473"/>
      <c r="E124" s="473"/>
      <c r="F124" s="473"/>
      <c r="G124" s="473"/>
      <c r="H124" s="473"/>
      <c r="I124" s="473"/>
      <c r="J124" s="473"/>
      <c r="K124" s="473"/>
      <c r="L124" s="473"/>
      <c r="M124" s="473"/>
      <c r="N124" s="473"/>
      <c r="O124" s="473"/>
      <c r="P124" s="473"/>
      <c r="Q124" s="473"/>
      <c r="R124" s="473"/>
      <c r="S124" s="473"/>
      <c r="T124" s="478"/>
      <c r="U124" s="478"/>
      <c r="V124" s="400"/>
      <c r="W124" s="400"/>
      <c r="X124" s="400"/>
      <c r="Y124" s="400"/>
      <c r="Z124" s="400"/>
      <c r="AA124" s="400"/>
      <c r="AB124" s="400"/>
      <c r="AC124" s="400"/>
      <c r="AD124" s="400"/>
      <c r="AE124" s="400"/>
      <c r="AF124" s="400"/>
      <c r="AG124" s="400"/>
      <c r="AH124" s="400"/>
      <c r="AI124" s="400"/>
      <c r="AJ124" s="400"/>
      <c r="AK124" s="400"/>
      <c r="AL124" s="478"/>
      <c r="AM124" s="478"/>
      <c r="AN124" s="478"/>
      <c r="AO124" s="478"/>
      <c r="AP124" s="478"/>
      <c r="AQ124" s="478"/>
      <c r="AR124" s="478"/>
      <c r="AS124" s="478"/>
      <c r="AT124" s="478"/>
      <c r="AU124" s="478"/>
      <c r="AV124" s="478"/>
      <c r="AW124" s="478"/>
      <c r="AX124" s="478"/>
      <c r="AY124" s="478"/>
      <c r="AZ124" s="400"/>
      <c r="BA124" s="400"/>
      <c r="BB124" s="305"/>
      <c r="BC124" s="400"/>
      <c r="BD124" s="400"/>
      <c r="BE124" s="305"/>
      <c r="BF124" s="400"/>
      <c r="BG124" s="400"/>
      <c r="BH124" s="305"/>
      <c r="BI124" s="400"/>
      <c r="BJ124" s="400"/>
      <c r="BK124" s="305"/>
      <c r="BL124" s="400"/>
      <c r="BM124" s="400"/>
      <c r="BN124" s="305"/>
      <c r="BO124" s="400"/>
      <c r="BP124" s="400"/>
      <c r="BQ124" s="400"/>
      <c r="BR124" s="400"/>
      <c r="BS124" s="400"/>
      <c r="BT124" s="305"/>
      <c r="BU124" s="400"/>
      <c r="BV124" s="400"/>
      <c r="BW124" s="305"/>
      <c r="BX124" s="485"/>
      <c r="BY124" s="485"/>
      <c r="BZ124" s="501"/>
      <c r="CA124" s="501"/>
      <c r="CB124" s="501"/>
      <c r="CC124" s="501"/>
      <c r="CG124" s="270" t="str">
        <f t="shared" si="452"/>
        <v>ОК</v>
      </c>
      <c r="CH124" s="270">
        <f t="shared" si="453"/>
        <v>0</v>
      </c>
      <c r="CI124" s="270">
        <f t="shared" si="454"/>
        <v>0</v>
      </c>
      <c r="CJ124" s="270" t="str">
        <f t="shared" si="455"/>
        <v>ОК</v>
      </c>
      <c r="CK124" s="271" t="e">
        <f t="shared" si="388"/>
        <v>#DIV/0!</v>
      </c>
      <c r="CL124" s="272" t="e">
        <f t="shared" si="428"/>
        <v>#DIV/0!</v>
      </c>
      <c r="CM124" s="273">
        <f t="shared" si="429"/>
        <v>0</v>
      </c>
      <c r="CN124" s="273">
        <f t="shared" si="430"/>
        <v>0</v>
      </c>
      <c r="CO124" s="272" t="e">
        <f t="shared" si="431"/>
        <v>#DIV/0!</v>
      </c>
      <c r="CP124" s="273">
        <f t="shared" si="432"/>
        <v>0</v>
      </c>
      <c r="CQ124" s="273">
        <f t="shared" si="433"/>
        <v>0</v>
      </c>
      <c r="CR124" s="272" t="e">
        <f t="shared" si="434"/>
        <v>#DIV/0!</v>
      </c>
      <c r="CS124" s="273">
        <f t="shared" si="435"/>
        <v>0</v>
      </c>
      <c r="CT124" s="273">
        <f t="shared" si="436"/>
        <v>0</v>
      </c>
      <c r="CU124" s="272" t="e">
        <f t="shared" si="437"/>
        <v>#DIV/0!</v>
      </c>
      <c r="CV124" s="273">
        <f t="shared" si="438"/>
        <v>0</v>
      </c>
      <c r="CW124" s="273">
        <f t="shared" si="439"/>
        <v>0</v>
      </c>
      <c r="CX124" s="272" t="e">
        <f t="shared" si="440"/>
        <v>#DIV/0!</v>
      </c>
      <c r="CY124" s="273">
        <f t="shared" si="441"/>
        <v>0</v>
      </c>
      <c r="CZ124" s="273">
        <f t="shared" si="442"/>
        <v>0</v>
      </c>
      <c r="DA124" s="272" t="e">
        <f t="shared" si="443"/>
        <v>#DIV/0!</v>
      </c>
      <c r="DB124" s="273">
        <f t="shared" si="444"/>
        <v>0</v>
      </c>
      <c r="DC124" s="273">
        <f t="shared" si="445"/>
        <v>0</v>
      </c>
      <c r="DD124" s="272" t="e">
        <f t="shared" si="446"/>
        <v>#DIV/0!</v>
      </c>
      <c r="DE124" s="273">
        <f t="shared" si="447"/>
        <v>0</v>
      </c>
      <c r="DF124" s="273">
        <f t="shared" si="448"/>
        <v>0</v>
      </c>
      <c r="DG124" s="272" t="e">
        <f t="shared" si="449"/>
        <v>#DIV/0!</v>
      </c>
      <c r="DH124" s="273">
        <f t="shared" si="450"/>
        <v>0</v>
      </c>
      <c r="DI124" s="273">
        <f t="shared" si="451"/>
        <v>0</v>
      </c>
    </row>
    <row r="125" spans="1:113" s="176" customFormat="1" ht="57.95" customHeight="1" x14ac:dyDescent="0.85">
      <c r="A125" s="407" t="s">
        <v>67</v>
      </c>
      <c r="B125" s="468" t="s">
        <v>184</v>
      </c>
      <c r="C125" s="468"/>
      <c r="D125" s="468"/>
      <c r="E125" s="468"/>
      <c r="F125" s="468"/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  <c r="T125" s="455"/>
      <c r="U125" s="455"/>
      <c r="V125" s="392"/>
      <c r="W125" s="392"/>
      <c r="X125" s="392"/>
      <c r="Y125" s="392"/>
      <c r="Z125" s="392"/>
      <c r="AA125" s="392"/>
      <c r="AB125" s="392"/>
      <c r="AC125" s="392"/>
      <c r="AD125" s="392">
        <v>1</v>
      </c>
      <c r="AE125" s="392">
        <v>1</v>
      </c>
      <c r="AF125" s="392">
        <v>1</v>
      </c>
      <c r="AG125" s="392">
        <v>1</v>
      </c>
      <c r="AH125" s="392">
        <v>1</v>
      </c>
      <c r="AI125" s="392">
        <v>1</v>
      </c>
      <c r="AJ125" s="392">
        <v>1</v>
      </c>
      <c r="AK125" s="392">
        <v>1</v>
      </c>
      <c r="AL125" s="455" t="s">
        <v>255</v>
      </c>
      <c r="AM125" s="455"/>
      <c r="AN125" s="455" t="s">
        <v>493</v>
      </c>
      <c r="AO125" s="455"/>
      <c r="AP125" s="455" t="s">
        <v>493</v>
      </c>
      <c r="AQ125" s="455"/>
      <c r="AR125" s="455" t="s">
        <v>223</v>
      </c>
      <c r="AS125" s="455"/>
      <c r="AT125" s="455"/>
      <c r="AU125" s="455"/>
      <c r="AV125" s="455" t="s">
        <v>494</v>
      </c>
      <c r="AW125" s="455"/>
      <c r="AX125" s="455"/>
      <c r="AY125" s="455"/>
      <c r="AZ125" s="392" t="s">
        <v>341</v>
      </c>
      <c r="BA125" s="392" t="s">
        <v>341</v>
      </c>
      <c r="BB125" s="396"/>
      <c r="BC125" s="392" t="s">
        <v>346</v>
      </c>
      <c r="BD125" s="392" t="s">
        <v>346</v>
      </c>
      <c r="BE125" s="396"/>
      <c r="BF125" s="392" t="s">
        <v>342</v>
      </c>
      <c r="BG125" s="392" t="s">
        <v>342</v>
      </c>
      <c r="BH125" s="396"/>
      <c r="BI125" s="392" t="s">
        <v>347</v>
      </c>
      <c r="BJ125" s="392" t="s">
        <v>347</v>
      </c>
      <c r="BK125" s="396"/>
      <c r="BL125" s="392" t="s">
        <v>342</v>
      </c>
      <c r="BM125" s="392" t="s">
        <v>342</v>
      </c>
      <c r="BN125" s="396"/>
      <c r="BO125" s="392" t="s">
        <v>344</v>
      </c>
      <c r="BP125" s="392" t="s">
        <v>344</v>
      </c>
      <c r="BQ125" s="392"/>
      <c r="BR125" s="392" t="s">
        <v>345</v>
      </c>
      <c r="BS125" s="392" t="s">
        <v>345</v>
      </c>
      <c r="BT125" s="396"/>
      <c r="BU125" s="392" t="s">
        <v>348</v>
      </c>
      <c r="BV125" s="392" t="s">
        <v>348</v>
      </c>
      <c r="BW125" s="396"/>
      <c r="BX125" s="472"/>
      <c r="BY125" s="472"/>
      <c r="BZ125" s="427" t="s">
        <v>431</v>
      </c>
      <c r="CA125" s="428"/>
      <c r="CB125" s="428"/>
      <c r="CC125" s="429"/>
      <c r="CF125" s="176" t="e">
        <f>AZ125+BC125+BF125+BI125+BL125+BO125+BR125+BU125+#REF!</f>
        <v>#VALUE!</v>
      </c>
      <c r="CG125" s="179" t="e">
        <f t="shared" si="452"/>
        <v>#VALUE!</v>
      </c>
      <c r="CH125" s="176" t="e">
        <f>BA125+BD125+BG125+BJ125+BM125+BP125+BS125+BV125+#REF!</f>
        <v>#VALUE!</v>
      </c>
      <c r="CI125" s="176" t="e">
        <f t="shared" si="454"/>
        <v>#VALUE!</v>
      </c>
      <c r="CJ125" s="179" t="e">
        <f t="shared" si="455"/>
        <v>#VALUE!</v>
      </c>
      <c r="CK125" s="180" t="e">
        <f t="shared" si="388"/>
        <v>#VALUE!</v>
      </c>
      <c r="CL125" s="253" t="e">
        <f t="shared" si="428"/>
        <v>#VALUE!</v>
      </c>
      <c r="CM125" s="181">
        <f t="shared" si="429"/>
        <v>0</v>
      </c>
      <c r="CN125" s="181" t="e">
        <f t="shared" si="430"/>
        <v>#VALUE!</v>
      </c>
      <c r="CO125" s="253" t="e">
        <f t="shared" si="431"/>
        <v>#VALUE!</v>
      </c>
      <c r="CP125" s="181">
        <f t="shared" si="432"/>
        <v>0</v>
      </c>
      <c r="CQ125" s="181" t="e">
        <f t="shared" si="433"/>
        <v>#VALUE!</v>
      </c>
      <c r="CR125" s="253" t="e">
        <f t="shared" si="434"/>
        <v>#VALUE!</v>
      </c>
      <c r="CS125" s="181">
        <f t="shared" si="435"/>
        <v>0</v>
      </c>
      <c r="CT125" s="181" t="e">
        <f t="shared" si="436"/>
        <v>#VALUE!</v>
      </c>
      <c r="CU125" s="253" t="e">
        <f t="shared" si="437"/>
        <v>#VALUE!</v>
      </c>
      <c r="CV125" s="181">
        <f t="shared" si="438"/>
        <v>0</v>
      </c>
      <c r="CW125" s="181" t="e">
        <f t="shared" si="439"/>
        <v>#VALUE!</v>
      </c>
      <c r="CX125" s="253" t="e">
        <f t="shared" si="440"/>
        <v>#VALUE!</v>
      </c>
      <c r="CY125" s="181">
        <f t="shared" si="441"/>
        <v>0</v>
      </c>
      <c r="CZ125" s="181" t="e">
        <f t="shared" si="442"/>
        <v>#VALUE!</v>
      </c>
      <c r="DA125" s="253" t="e">
        <f t="shared" si="443"/>
        <v>#VALUE!</v>
      </c>
      <c r="DB125" s="181">
        <f t="shared" si="444"/>
        <v>0</v>
      </c>
      <c r="DC125" s="181" t="e">
        <f t="shared" si="445"/>
        <v>#VALUE!</v>
      </c>
      <c r="DD125" s="253" t="e">
        <f t="shared" si="446"/>
        <v>#VALUE!</v>
      </c>
      <c r="DE125" s="181">
        <f t="shared" si="447"/>
        <v>0</v>
      </c>
      <c r="DF125" s="181" t="e">
        <f t="shared" si="448"/>
        <v>#VALUE!</v>
      </c>
      <c r="DG125" s="253" t="e">
        <f t="shared" si="449"/>
        <v>#VALUE!</v>
      </c>
      <c r="DH125" s="181">
        <f t="shared" si="450"/>
        <v>0</v>
      </c>
      <c r="DI125" s="181" t="e">
        <f t="shared" si="451"/>
        <v>#VALUE!</v>
      </c>
    </row>
    <row r="126" spans="1:113" s="176" customFormat="1" ht="57.95" customHeight="1" x14ac:dyDescent="0.85">
      <c r="A126" s="407" t="s">
        <v>199</v>
      </c>
      <c r="B126" s="468" t="s">
        <v>185</v>
      </c>
      <c r="C126" s="468"/>
      <c r="D126" s="468"/>
      <c r="E126" s="468"/>
      <c r="F126" s="468"/>
      <c r="G126" s="468"/>
      <c r="H126" s="468"/>
      <c r="I126" s="468"/>
      <c r="J126" s="468"/>
      <c r="K126" s="468"/>
      <c r="L126" s="468"/>
      <c r="M126" s="468"/>
      <c r="N126" s="468"/>
      <c r="O126" s="468"/>
      <c r="P126" s="468"/>
      <c r="Q126" s="468"/>
      <c r="R126" s="468"/>
      <c r="S126" s="468"/>
      <c r="T126" s="455"/>
      <c r="U126" s="455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>
        <v>1</v>
      </c>
      <c r="AF126" s="392"/>
      <c r="AG126" s="392">
        <v>1</v>
      </c>
      <c r="AH126" s="392">
        <v>1</v>
      </c>
      <c r="AI126" s="392"/>
      <c r="AJ126" s="392"/>
      <c r="AK126" s="392">
        <v>1</v>
      </c>
      <c r="AL126" s="504" t="s">
        <v>340</v>
      </c>
      <c r="AM126" s="504"/>
      <c r="AN126" s="455" t="s">
        <v>343</v>
      </c>
      <c r="AO126" s="455"/>
      <c r="AP126" s="455" t="s">
        <v>343</v>
      </c>
      <c r="AQ126" s="455"/>
      <c r="AR126" s="455"/>
      <c r="AS126" s="455"/>
      <c r="AT126" s="455"/>
      <c r="AU126" s="455"/>
      <c r="AV126" s="455" t="s">
        <v>343</v>
      </c>
      <c r="AW126" s="455"/>
      <c r="AX126" s="455"/>
      <c r="AY126" s="455"/>
      <c r="AZ126" s="392" t="s">
        <v>345</v>
      </c>
      <c r="BA126" s="392" t="s">
        <v>345</v>
      </c>
      <c r="BB126" s="396"/>
      <c r="BC126" s="392" t="s">
        <v>345</v>
      </c>
      <c r="BD126" s="392" t="s">
        <v>345</v>
      </c>
      <c r="BE126" s="396"/>
      <c r="BF126" s="392" t="s">
        <v>345</v>
      </c>
      <c r="BG126" s="392" t="s">
        <v>345</v>
      </c>
      <c r="BH126" s="396"/>
      <c r="BI126" s="392" t="s">
        <v>345</v>
      </c>
      <c r="BJ126" s="392" t="s">
        <v>345</v>
      </c>
      <c r="BK126" s="396"/>
      <c r="BL126" s="392" t="s">
        <v>345</v>
      </c>
      <c r="BM126" s="392" t="s">
        <v>345</v>
      </c>
      <c r="BN126" s="396"/>
      <c r="BO126" s="392" t="s">
        <v>345</v>
      </c>
      <c r="BP126" s="392" t="s">
        <v>345</v>
      </c>
      <c r="BQ126" s="392"/>
      <c r="BR126" s="392" t="s">
        <v>348</v>
      </c>
      <c r="BS126" s="392" t="s">
        <v>348</v>
      </c>
      <c r="BT126" s="396"/>
      <c r="BU126" s="392" t="s">
        <v>218</v>
      </c>
      <c r="BV126" s="392" t="s">
        <v>218</v>
      </c>
      <c r="BW126" s="396"/>
      <c r="BX126" s="472"/>
      <c r="BY126" s="472"/>
      <c r="BZ126" s="430"/>
      <c r="CA126" s="431"/>
      <c r="CB126" s="431"/>
      <c r="CC126" s="432"/>
      <c r="CF126" s="176" t="e">
        <f t="shared" ref="CF126" si="457">AZ126+BC126+BF126+BI126+BL126+BO126+BR126+BU126</f>
        <v>#VALUE!</v>
      </c>
      <c r="CG126" s="179" t="e">
        <f t="shared" si="452"/>
        <v>#VALUE!</v>
      </c>
      <c r="CH126" s="176" t="e">
        <f t="shared" ref="CH126" si="458">BA126+BD126+BG126+BJ126+BM126+BP126+BS126+BV126</f>
        <v>#VALUE!</v>
      </c>
      <c r="CI126" s="176" t="e">
        <f t="shared" si="454"/>
        <v>#VALUE!</v>
      </c>
      <c r="CJ126" s="179" t="e">
        <f t="shared" si="455"/>
        <v>#VALUE!</v>
      </c>
      <c r="CK126" s="180" t="e">
        <f t="shared" si="388"/>
        <v>#VALUE!</v>
      </c>
      <c r="CL126" s="253" t="e">
        <f t="shared" si="428"/>
        <v>#VALUE!</v>
      </c>
      <c r="CM126" s="181">
        <f t="shared" si="429"/>
        <v>0</v>
      </c>
      <c r="CN126" s="181" t="e">
        <f t="shared" si="430"/>
        <v>#VALUE!</v>
      </c>
      <c r="CO126" s="253" t="e">
        <f t="shared" si="431"/>
        <v>#VALUE!</v>
      </c>
      <c r="CP126" s="181">
        <f t="shared" si="432"/>
        <v>0</v>
      </c>
      <c r="CQ126" s="181" t="e">
        <f t="shared" si="433"/>
        <v>#VALUE!</v>
      </c>
      <c r="CR126" s="253" t="e">
        <f t="shared" si="434"/>
        <v>#VALUE!</v>
      </c>
      <c r="CS126" s="181">
        <f t="shared" si="435"/>
        <v>0</v>
      </c>
      <c r="CT126" s="181" t="e">
        <f t="shared" si="436"/>
        <v>#VALUE!</v>
      </c>
      <c r="CU126" s="253" t="e">
        <f t="shared" si="437"/>
        <v>#VALUE!</v>
      </c>
      <c r="CV126" s="181">
        <f t="shared" si="438"/>
        <v>0</v>
      </c>
      <c r="CW126" s="181" t="e">
        <f t="shared" si="439"/>
        <v>#VALUE!</v>
      </c>
      <c r="CX126" s="253" t="e">
        <f t="shared" si="440"/>
        <v>#VALUE!</v>
      </c>
      <c r="CY126" s="181">
        <f t="shared" si="441"/>
        <v>0</v>
      </c>
      <c r="CZ126" s="181" t="e">
        <f t="shared" si="442"/>
        <v>#VALUE!</v>
      </c>
      <c r="DA126" s="253" t="e">
        <f t="shared" si="443"/>
        <v>#VALUE!</v>
      </c>
      <c r="DB126" s="181">
        <f t="shared" si="444"/>
        <v>0</v>
      </c>
      <c r="DC126" s="181" t="e">
        <f t="shared" si="445"/>
        <v>#VALUE!</v>
      </c>
      <c r="DD126" s="253" t="e">
        <f t="shared" si="446"/>
        <v>#VALUE!</v>
      </c>
      <c r="DE126" s="181">
        <f t="shared" si="447"/>
        <v>0</v>
      </c>
      <c r="DF126" s="181" t="e">
        <f t="shared" si="448"/>
        <v>#VALUE!</v>
      </c>
      <c r="DG126" s="253" t="e">
        <f t="shared" si="449"/>
        <v>#VALUE!</v>
      </c>
      <c r="DH126" s="181">
        <f t="shared" si="450"/>
        <v>0</v>
      </c>
      <c r="DI126" s="181" t="e">
        <f t="shared" si="451"/>
        <v>#VALUE!</v>
      </c>
    </row>
    <row r="127" spans="1:113" s="176" customFormat="1" ht="57.95" customHeight="1" x14ac:dyDescent="0.9">
      <c r="A127" s="407" t="s">
        <v>363</v>
      </c>
      <c r="B127" s="468" t="s">
        <v>215</v>
      </c>
      <c r="C127" s="468"/>
      <c r="D127" s="468"/>
      <c r="E127" s="468"/>
      <c r="F127" s="468"/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  <c r="T127" s="455"/>
      <c r="U127" s="455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>
        <v>1</v>
      </c>
      <c r="AF127" s="392"/>
      <c r="AG127" s="392"/>
      <c r="AH127" s="392"/>
      <c r="AI127" s="392">
        <v>1</v>
      </c>
      <c r="AJ127" s="392"/>
      <c r="AK127" s="392"/>
      <c r="AL127" s="455" t="s">
        <v>427</v>
      </c>
      <c r="AM127" s="455"/>
      <c r="AN127" s="455" t="s">
        <v>439</v>
      </c>
      <c r="AO127" s="455"/>
      <c r="AP127" s="455" t="s">
        <v>439</v>
      </c>
      <c r="AQ127" s="455"/>
      <c r="AR127" s="455" t="s">
        <v>160</v>
      </c>
      <c r="AS127" s="455"/>
      <c r="AT127" s="455"/>
      <c r="AU127" s="455"/>
      <c r="AV127" s="455" t="s">
        <v>440</v>
      </c>
      <c r="AW127" s="455"/>
      <c r="AX127" s="455"/>
      <c r="AY127" s="455"/>
      <c r="AZ127" s="392" t="s">
        <v>348</v>
      </c>
      <c r="BA127" s="392" t="s">
        <v>348</v>
      </c>
      <c r="BB127" s="396"/>
      <c r="BC127" s="392" t="s">
        <v>219</v>
      </c>
      <c r="BD127" s="392" t="s">
        <v>219</v>
      </c>
      <c r="BE127" s="396"/>
      <c r="BF127" s="392" t="s">
        <v>218</v>
      </c>
      <c r="BG127" s="392" t="s">
        <v>218</v>
      </c>
      <c r="BH127" s="396"/>
      <c r="BI127" s="392" t="s">
        <v>219</v>
      </c>
      <c r="BJ127" s="392" t="s">
        <v>219</v>
      </c>
      <c r="BK127" s="396"/>
      <c r="BL127" s="392" t="s">
        <v>218</v>
      </c>
      <c r="BM127" s="392" t="s">
        <v>218</v>
      </c>
      <c r="BN127" s="396"/>
      <c r="BO127" s="392" t="s">
        <v>219</v>
      </c>
      <c r="BP127" s="392" t="s">
        <v>219</v>
      </c>
      <c r="BQ127" s="392"/>
      <c r="BR127" s="392"/>
      <c r="BS127" s="392"/>
      <c r="BT127" s="396"/>
      <c r="BU127" s="392"/>
      <c r="BV127" s="392"/>
      <c r="BW127" s="396"/>
      <c r="BX127" s="469"/>
      <c r="BY127" s="469"/>
      <c r="BZ127" s="497" t="s">
        <v>495</v>
      </c>
      <c r="CA127" s="498"/>
      <c r="CB127" s="498"/>
      <c r="CC127" s="499"/>
      <c r="CF127" s="176" t="e">
        <f>AZ127+BC127+BF127+BI127+BL127+BO127+BR127+BU127</f>
        <v>#VALUE!</v>
      </c>
      <c r="CG127" s="179" t="e">
        <f t="shared" si="452"/>
        <v>#VALUE!</v>
      </c>
      <c r="CH127" s="176" t="e">
        <f>BA127+BD127+BG127+BJ127+BM127+BP127+BS127+BV127</f>
        <v>#VALUE!</v>
      </c>
      <c r="CI127" s="176" t="e">
        <f t="shared" si="454"/>
        <v>#VALUE!</v>
      </c>
      <c r="CJ127" s="179" t="e">
        <f t="shared" ref="CJ127" si="459">IF(CH127=CI127,"ОК","Ошибка")</f>
        <v>#VALUE!</v>
      </c>
      <c r="CK127" s="180" t="e">
        <f t="shared" si="388"/>
        <v>#VALUE!</v>
      </c>
      <c r="CL127" s="253" t="e">
        <f t="shared" ref="CL127" si="460">AZ127/BA127</f>
        <v>#VALUE!</v>
      </c>
      <c r="CM127" s="181">
        <f t="shared" ref="CM127" si="461">BB127</f>
        <v>0</v>
      </c>
      <c r="CN127" s="181" t="e">
        <f t="shared" ref="CN127" si="462">AZ127/40</f>
        <v>#VALUE!</v>
      </c>
      <c r="CO127" s="253" t="e">
        <f t="shared" ref="CO127" si="463">BC127/BD127</f>
        <v>#VALUE!</v>
      </c>
      <c r="CP127" s="181">
        <f t="shared" ref="CP127" si="464">BE127</f>
        <v>0</v>
      </c>
      <c r="CQ127" s="181" t="e">
        <f t="shared" ref="CQ127" si="465">BC127/40</f>
        <v>#VALUE!</v>
      </c>
      <c r="CR127" s="253" t="e">
        <f t="shared" ref="CR127" si="466">BF127/BG127</f>
        <v>#VALUE!</v>
      </c>
      <c r="CS127" s="181">
        <f t="shared" ref="CS127" si="467">BH127</f>
        <v>0</v>
      </c>
      <c r="CT127" s="181" t="e">
        <f t="shared" ref="CT127" si="468">BF127/40</f>
        <v>#VALUE!</v>
      </c>
      <c r="CU127" s="253" t="e">
        <f t="shared" ref="CU127" si="469">BI127/BJ127</f>
        <v>#VALUE!</v>
      </c>
      <c r="CV127" s="181">
        <f t="shared" ref="CV127" si="470">BK127</f>
        <v>0</v>
      </c>
      <c r="CW127" s="181" t="e">
        <f t="shared" ref="CW127" si="471">BI127/40</f>
        <v>#VALUE!</v>
      </c>
      <c r="CX127" s="253" t="e">
        <f t="shared" ref="CX127" si="472">BL127/BM127</f>
        <v>#VALUE!</v>
      </c>
      <c r="CY127" s="181">
        <f t="shared" ref="CY127" si="473">BN127</f>
        <v>0</v>
      </c>
      <c r="CZ127" s="181" t="e">
        <f t="shared" ref="CZ127" si="474">BL127/40</f>
        <v>#VALUE!</v>
      </c>
      <c r="DA127" s="253" t="e">
        <f t="shared" ref="DA127" si="475">BO127/BP127</f>
        <v>#VALUE!</v>
      </c>
      <c r="DB127" s="181">
        <f t="shared" ref="DB127" si="476">BQ127</f>
        <v>0</v>
      </c>
      <c r="DC127" s="181" t="e">
        <f t="shared" ref="DC127" si="477">BO127/40</f>
        <v>#VALUE!</v>
      </c>
      <c r="DD127" s="253" t="e">
        <f t="shared" ref="DD127" si="478">BR127/BS127</f>
        <v>#DIV/0!</v>
      </c>
      <c r="DE127" s="181">
        <f t="shared" ref="DE127" si="479">BT127</f>
        <v>0</v>
      </c>
      <c r="DF127" s="181">
        <f t="shared" ref="DF127" si="480">BR127/40</f>
        <v>0</v>
      </c>
      <c r="DG127" s="253" t="e">
        <f t="shared" ref="DG127" si="481">BU127/BV127</f>
        <v>#DIV/0!</v>
      </c>
      <c r="DH127" s="181">
        <f t="shared" ref="DH127" si="482">BW127</f>
        <v>0</v>
      </c>
      <c r="DI127" s="181">
        <f t="shared" ref="DI127" si="483">BU127/40</f>
        <v>0</v>
      </c>
    </row>
    <row r="128" spans="1:113" s="176" customFormat="1" ht="84.75" customHeight="1" x14ac:dyDescent="0.9">
      <c r="A128" s="407" t="s">
        <v>364</v>
      </c>
      <c r="B128" s="468" t="s">
        <v>484</v>
      </c>
      <c r="C128" s="468"/>
      <c r="D128" s="468"/>
      <c r="E128" s="468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8"/>
      <c r="R128" s="468"/>
      <c r="S128" s="468"/>
      <c r="T128" s="455" t="s">
        <v>160</v>
      </c>
      <c r="U128" s="455"/>
      <c r="V128" s="392"/>
      <c r="W128" s="392"/>
      <c r="X128" s="392"/>
      <c r="Y128" s="392"/>
      <c r="Z128" s="392"/>
      <c r="AA128" s="392">
        <v>1</v>
      </c>
      <c r="AB128" s="392"/>
      <c r="AC128" s="392"/>
      <c r="AD128" s="392"/>
      <c r="AE128" s="392"/>
      <c r="AF128" s="392"/>
      <c r="AG128" s="392"/>
      <c r="AH128" s="392"/>
      <c r="AI128" s="392"/>
      <c r="AJ128" s="392"/>
      <c r="AK128" s="392"/>
      <c r="AL128" s="522"/>
      <c r="AM128" s="455"/>
      <c r="AN128" s="455" t="s">
        <v>349</v>
      </c>
      <c r="AO128" s="455"/>
      <c r="AP128" s="455" t="s">
        <v>350</v>
      </c>
      <c r="AQ128" s="455"/>
      <c r="AR128" s="455" t="s">
        <v>351</v>
      </c>
      <c r="AS128" s="455"/>
      <c r="AT128" s="455"/>
      <c r="AU128" s="455"/>
      <c r="AV128" s="455" t="s">
        <v>352</v>
      </c>
      <c r="AW128" s="455"/>
      <c r="AX128" s="455"/>
      <c r="AY128" s="455"/>
      <c r="AZ128" s="392"/>
      <c r="BA128" s="392"/>
      <c r="BB128" s="396"/>
      <c r="BC128" s="392"/>
      <c r="BD128" s="392"/>
      <c r="BE128" s="396"/>
      <c r="BF128" s="392"/>
      <c r="BG128" s="392"/>
      <c r="BH128" s="396"/>
      <c r="BI128" s="392"/>
      <c r="BJ128" s="392"/>
      <c r="BK128" s="396"/>
      <c r="BL128" s="392" t="s">
        <v>456</v>
      </c>
      <c r="BM128" s="392" t="s">
        <v>187</v>
      </c>
      <c r="BN128" s="396"/>
      <c r="BO128" s="392" t="s">
        <v>457</v>
      </c>
      <c r="BP128" s="392" t="s">
        <v>455</v>
      </c>
      <c r="BQ128" s="392"/>
      <c r="BR128" s="392"/>
      <c r="BS128" s="392"/>
      <c r="BT128" s="396"/>
      <c r="BU128" s="392"/>
      <c r="BV128" s="392"/>
      <c r="BW128" s="396"/>
      <c r="BX128" s="469"/>
      <c r="BY128" s="469"/>
      <c r="BZ128" s="483"/>
      <c r="CA128" s="483"/>
      <c r="CB128" s="483"/>
      <c r="CC128" s="483"/>
      <c r="CF128" s="176" t="e">
        <f>AZ128+BC128+BF128+BI128+BL128+BO128+BR128+BU128</f>
        <v>#VALUE!</v>
      </c>
      <c r="CG128" s="176" t="e">
        <f t="shared" si="452"/>
        <v>#VALUE!</v>
      </c>
      <c r="CH128" s="176" t="e">
        <f t="shared" si="453"/>
        <v>#VALUE!</v>
      </c>
      <c r="CI128" s="176" t="e">
        <f t="shared" si="454"/>
        <v>#VALUE!</v>
      </c>
      <c r="CJ128" s="176" t="e">
        <f t="shared" si="455"/>
        <v>#VALUE!</v>
      </c>
      <c r="CK128" s="180" t="e">
        <f t="shared" si="388"/>
        <v>#VALUE!</v>
      </c>
      <c r="CL128" s="253" t="e">
        <f t="shared" si="428"/>
        <v>#DIV/0!</v>
      </c>
      <c r="CM128" s="181"/>
      <c r="CN128" s="181"/>
      <c r="CO128" s="253" t="e">
        <f t="shared" si="431"/>
        <v>#DIV/0!</v>
      </c>
      <c r="CP128" s="181"/>
      <c r="CQ128" s="181"/>
      <c r="CR128" s="253" t="e">
        <f t="shared" si="434"/>
        <v>#DIV/0!</v>
      </c>
      <c r="CS128" s="181"/>
      <c r="CT128" s="181"/>
      <c r="CU128" s="253" t="e">
        <f t="shared" si="437"/>
        <v>#DIV/0!</v>
      </c>
      <c r="CV128" s="181"/>
      <c r="CW128" s="181"/>
      <c r="CX128" s="253" t="e">
        <f t="shared" si="440"/>
        <v>#VALUE!</v>
      </c>
      <c r="CY128" s="181"/>
      <c r="CZ128" s="181"/>
      <c r="DA128" s="253" t="e">
        <f t="shared" si="443"/>
        <v>#VALUE!</v>
      </c>
      <c r="DB128" s="181"/>
      <c r="DC128" s="181"/>
      <c r="DD128" s="253" t="e">
        <f t="shared" si="446"/>
        <v>#DIV/0!</v>
      </c>
      <c r="DE128" s="181"/>
      <c r="DF128" s="181"/>
      <c r="DG128" s="253" t="e">
        <f t="shared" si="449"/>
        <v>#DIV/0!</v>
      </c>
      <c r="DH128" s="181"/>
      <c r="DI128" s="181"/>
    </row>
    <row r="129" spans="1:113" s="247" customFormat="1" ht="35.1" customHeight="1" x14ac:dyDescent="0.85">
      <c r="A129" s="539"/>
      <c r="B129" s="540"/>
      <c r="C129" s="540"/>
      <c r="D129" s="540"/>
      <c r="E129" s="540"/>
      <c r="F129" s="540"/>
      <c r="G129" s="540"/>
      <c r="H129" s="540"/>
      <c r="I129" s="540"/>
      <c r="J129" s="540"/>
      <c r="K129" s="540"/>
      <c r="L129" s="540"/>
      <c r="M129" s="540"/>
      <c r="N129" s="540"/>
      <c r="O129" s="540"/>
      <c r="P129" s="540"/>
      <c r="Q129" s="540"/>
      <c r="R129" s="540"/>
      <c r="S129" s="540"/>
      <c r="T129" s="186"/>
      <c r="U129" s="186"/>
      <c r="V129" s="541"/>
      <c r="W129" s="541"/>
      <c r="X129" s="542"/>
      <c r="Y129" s="541"/>
      <c r="Z129" s="541"/>
      <c r="AA129" s="541"/>
      <c r="AB129" s="541"/>
      <c r="AC129" s="541"/>
      <c r="AD129" s="541"/>
      <c r="AE129" s="541"/>
      <c r="AF129" s="541"/>
      <c r="AG129" s="541"/>
      <c r="AH129" s="541"/>
      <c r="AI129" s="541"/>
      <c r="AJ129" s="541"/>
      <c r="AK129" s="541"/>
      <c r="AL129" s="541"/>
      <c r="AM129" s="541"/>
      <c r="AN129" s="541"/>
      <c r="AO129" s="541"/>
      <c r="AP129" s="552"/>
      <c r="AQ129" s="553" t="s">
        <v>436</v>
      </c>
      <c r="AR129" s="552"/>
      <c r="AS129" s="552"/>
      <c r="AT129" s="552"/>
      <c r="AU129" s="552"/>
      <c r="AV129" s="552"/>
      <c r="AW129" s="552"/>
      <c r="AX129" s="552"/>
      <c r="AY129" s="552"/>
      <c r="AZ129" s="552">
        <f>(22+3-2)*54</f>
        <v>1242</v>
      </c>
      <c r="BA129" s="552"/>
      <c r="BB129" s="554"/>
      <c r="BC129" s="552">
        <f>(20+3-3)*54</f>
        <v>1080</v>
      </c>
      <c r="BD129" s="552"/>
      <c r="BE129" s="554"/>
      <c r="BF129" s="552">
        <f>(18+3-4)*54</f>
        <v>918</v>
      </c>
      <c r="BG129" s="552"/>
      <c r="BH129" s="554"/>
      <c r="BI129" s="552">
        <f>(21+3-4)*54</f>
        <v>1080</v>
      </c>
      <c r="BJ129" s="552"/>
      <c r="BK129" s="554"/>
      <c r="BL129" s="552">
        <f>(18+3-4)*54</f>
        <v>918</v>
      </c>
      <c r="BM129" s="552"/>
      <c r="BN129" s="554"/>
      <c r="BO129" s="552">
        <f>(20+3-4)*54</f>
        <v>1026</v>
      </c>
      <c r="BP129" s="552"/>
      <c r="BQ129" s="552"/>
      <c r="BR129" s="552">
        <f>(14+2)*54</f>
        <v>864</v>
      </c>
      <c r="BS129" s="552"/>
      <c r="BT129" s="554"/>
      <c r="BU129" s="552">
        <f>(13+2)*54</f>
        <v>810</v>
      </c>
      <c r="BV129" s="541"/>
      <c r="BW129" s="554"/>
      <c r="BX129" s="554"/>
      <c r="BY129" s="554"/>
      <c r="BZ129" s="558"/>
      <c r="CA129" s="559">
        <f>BB130+BE130+BH130+BK130+BN130+BQ130+BT130+BW130</f>
        <v>240</v>
      </c>
      <c r="CB129" s="559"/>
      <c r="CC129" s="560"/>
      <c r="CK129" s="248"/>
      <c r="CL129" s="249"/>
      <c r="CM129" s="250"/>
      <c r="CN129" s="250"/>
      <c r="CO129" s="249"/>
      <c r="CP129" s="250"/>
      <c r="CQ129" s="250"/>
      <c r="CR129" s="249"/>
      <c r="CS129" s="250"/>
      <c r="CT129" s="250"/>
      <c r="CU129" s="249"/>
      <c r="CV129" s="250"/>
      <c r="CW129" s="250"/>
      <c r="CX129" s="249"/>
      <c r="CY129" s="250"/>
      <c r="CZ129" s="250"/>
      <c r="DA129" s="249"/>
      <c r="DB129" s="250"/>
      <c r="DC129" s="250"/>
      <c r="DD129" s="249"/>
      <c r="DE129" s="250"/>
      <c r="DF129" s="250"/>
      <c r="DG129" s="249"/>
      <c r="DH129" s="250"/>
      <c r="DI129" s="250"/>
    </row>
    <row r="130" spans="1:113" s="247" customFormat="1" ht="35.1" customHeight="1" x14ac:dyDescent="0.85">
      <c r="A130" s="539"/>
      <c r="B130" s="540"/>
      <c r="C130" s="540"/>
      <c r="D130" s="540"/>
      <c r="E130" s="540"/>
      <c r="F130" s="540"/>
      <c r="G130" s="540"/>
      <c r="H130" s="540"/>
      <c r="I130" s="540"/>
      <c r="J130" s="540"/>
      <c r="K130" s="540"/>
      <c r="L130" s="540"/>
      <c r="M130" s="540"/>
      <c r="N130" s="540"/>
      <c r="O130" s="540"/>
      <c r="P130" s="540"/>
      <c r="Q130" s="540"/>
      <c r="R130" s="540"/>
      <c r="S130" s="540"/>
      <c r="T130" s="186"/>
      <c r="U130" s="186"/>
      <c r="V130" s="541"/>
      <c r="W130" s="541"/>
      <c r="X130" s="542"/>
      <c r="Y130" s="541"/>
      <c r="Z130" s="541"/>
      <c r="AA130" s="541"/>
      <c r="AB130" s="541"/>
      <c r="AC130" s="541"/>
      <c r="AD130" s="541"/>
      <c r="AE130" s="541"/>
      <c r="AF130" s="541"/>
      <c r="AG130" s="541"/>
      <c r="AH130" s="541"/>
      <c r="AI130" s="541"/>
      <c r="AJ130" s="541"/>
      <c r="AK130" s="541"/>
      <c r="AL130" s="541"/>
      <c r="AM130" s="541"/>
      <c r="AN130" s="543"/>
      <c r="AO130" s="543"/>
      <c r="AP130" s="555"/>
      <c r="AQ130" s="555"/>
      <c r="AR130" s="552"/>
      <c r="AS130" s="552"/>
      <c r="AT130" s="552"/>
      <c r="AU130" s="552"/>
      <c r="AV130" s="552"/>
      <c r="AW130" s="552"/>
      <c r="AX130" s="552"/>
      <c r="AY130" s="552"/>
      <c r="AZ130" s="552"/>
      <c r="BA130" s="556"/>
      <c r="BB130" s="557">
        <f>BB131+AM140</f>
        <v>30</v>
      </c>
      <c r="BC130" s="552"/>
      <c r="BD130" s="552"/>
      <c r="BE130" s="557">
        <f>BE131+AM141+BF140</f>
        <v>30</v>
      </c>
      <c r="BF130" s="552"/>
      <c r="BG130" s="552"/>
      <c r="BH130" s="557">
        <f>BH131+AM142</f>
        <v>30</v>
      </c>
      <c r="BI130" s="552"/>
      <c r="BJ130" s="552"/>
      <c r="BK130" s="557">
        <f>BK131+AM143+BF141</f>
        <v>30</v>
      </c>
      <c r="BL130" s="552"/>
      <c r="BM130" s="552"/>
      <c r="BN130" s="557">
        <f>BN131+AM144+AM146</f>
        <v>30</v>
      </c>
      <c r="BO130" s="552"/>
      <c r="BP130" s="552"/>
      <c r="BQ130" s="557">
        <f>BQ131+BF142+AM145</f>
        <v>30</v>
      </c>
      <c r="BR130" s="552"/>
      <c r="BS130" s="552"/>
      <c r="BT130" s="557">
        <f>BT131+BF144</f>
        <v>30</v>
      </c>
      <c r="BU130" s="552"/>
      <c r="BV130" s="541"/>
      <c r="BW130" s="557">
        <f>BW131+BF145+BZ140</f>
        <v>30</v>
      </c>
      <c r="BX130" s="554"/>
      <c r="BY130" s="554"/>
      <c r="BZ130" s="559"/>
      <c r="CA130" s="559"/>
      <c r="CB130" s="559"/>
      <c r="CC130" s="560"/>
      <c r="CF130" s="247">
        <f>AZ130+BC130+BF130+BI130+BL130+BO130+BR130+BU130</f>
        <v>0</v>
      </c>
      <c r="CG130" s="247">
        <f>CF130-200</f>
        <v>-200</v>
      </c>
      <c r="CK130" s="248"/>
      <c r="CL130" s="249"/>
      <c r="CM130" s="250"/>
      <c r="CN130" s="250"/>
      <c r="CO130" s="249"/>
      <c r="CP130" s="250"/>
      <c r="CQ130" s="250"/>
      <c r="CR130" s="249"/>
      <c r="CS130" s="250"/>
      <c r="CT130" s="250"/>
      <c r="CU130" s="249"/>
      <c r="CV130" s="250"/>
      <c r="CW130" s="250"/>
      <c r="CX130" s="249"/>
      <c r="CY130" s="250"/>
      <c r="CZ130" s="250"/>
      <c r="DA130" s="249"/>
      <c r="DB130" s="250"/>
      <c r="DC130" s="250"/>
      <c r="DD130" s="249"/>
      <c r="DE130" s="250"/>
      <c r="DF130" s="250"/>
      <c r="DG130" s="249"/>
      <c r="DH130" s="250"/>
      <c r="DI130" s="250"/>
    </row>
    <row r="131" spans="1:113" s="195" customFormat="1" ht="78" customHeight="1" x14ac:dyDescent="0.85">
      <c r="A131" s="482" t="s">
        <v>166</v>
      </c>
      <c r="B131" s="482"/>
      <c r="C131" s="482"/>
      <c r="D131" s="482"/>
      <c r="E131" s="482"/>
      <c r="F131" s="482"/>
      <c r="G131" s="482"/>
      <c r="H131" s="482"/>
      <c r="I131" s="482"/>
      <c r="J131" s="482"/>
      <c r="K131" s="482"/>
      <c r="L131" s="482"/>
      <c r="M131" s="482"/>
      <c r="N131" s="482"/>
      <c r="O131" s="482"/>
      <c r="P131" s="482"/>
      <c r="Q131" s="482"/>
      <c r="R131" s="482"/>
      <c r="S131" s="482"/>
      <c r="T131" s="482"/>
      <c r="U131" s="482"/>
      <c r="V131" s="482"/>
      <c r="W131" s="482"/>
      <c r="X131" s="482"/>
      <c r="Y131" s="482"/>
      <c r="Z131" s="482"/>
      <c r="AA131" s="482"/>
      <c r="AB131" s="482"/>
      <c r="AC131" s="482"/>
      <c r="AD131" s="482"/>
      <c r="AE131" s="482"/>
      <c r="AF131" s="482"/>
      <c r="AG131" s="482"/>
      <c r="AH131" s="482"/>
      <c r="AI131" s="482"/>
      <c r="AJ131" s="482"/>
      <c r="AK131" s="482"/>
      <c r="AL131" s="482"/>
      <c r="AM131" s="482"/>
      <c r="AN131" s="448">
        <f>AN37+AN70</f>
        <v>7030</v>
      </c>
      <c r="AO131" s="448"/>
      <c r="AP131" s="448">
        <f>AP37+AP70</f>
        <v>4304</v>
      </c>
      <c r="AQ131" s="448"/>
      <c r="AR131" s="448">
        <f>AR37+AR70</f>
        <v>1604</v>
      </c>
      <c r="AS131" s="448"/>
      <c r="AT131" s="448">
        <f>AT37+AT70</f>
        <v>258</v>
      </c>
      <c r="AU131" s="448"/>
      <c r="AV131" s="448">
        <f>AV37+AV70</f>
        <v>1874</v>
      </c>
      <c r="AW131" s="448"/>
      <c r="AX131" s="448">
        <f>AX37+AX70</f>
        <v>568</v>
      </c>
      <c r="AY131" s="448"/>
      <c r="AZ131" s="404">
        <f t="shared" ref="AZ131:BW131" si="484">AZ37+AZ70</f>
        <v>1080</v>
      </c>
      <c r="BA131" s="404">
        <f t="shared" si="484"/>
        <v>654</v>
      </c>
      <c r="BB131" s="368">
        <f t="shared" si="484"/>
        <v>27</v>
      </c>
      <c r="BC131" s="404">
        <f t="shared" si="484"/>
        <v>864</v>
      </c>
      <c r="BD131" s="404">
        <f t="shared" si="484"/>
        <v>534</v>
      </c>
      <c r="BE131" s="368">
        <f t="shared" si="484"/>
        <v>22</v>
      </c>
      <c r="BF131" s="404">
        <f t="shared" si="484"/>
        <v>850</v>
      </c>
      <c r="BG131" s="404">
        <f t="shared" si="484"/>
        <v>548</v>
      </c>
      <c r="BH131" s="369">
        <f t="shared" si="484"/>
        <v>25</v>
      </c>
      <c r="BI131" s="404">
        <f t="shared" si="484"/>
        <v>928</v>
      </c>
      <c r="BJ131" s="404">
        <f t="shared" si="484"/>
        <v>560</v>
      </c>
      <c r="BK131" s="368">
        <f t="shared" si="484"/>
        <v>22</v>
      </c>
      <c r="BL131" s="404">
        <f t="shared" si="484"/>
        <v>890</v>
      </c>
      <c r="BM131" s="404">
        <f t="shared" si="484"/>
        <v>566</v>
      </c>
      <c r="BN131" s="368">
        <f t="shared" si="484"/>
        <v>23</v>
      </c>
      <c r="BO131" s="404">
        <f t="shared" si="484"/>
        <v>882</v>
      </c>
      <c r="BP131" s="404">
        <f t="shared" si="484"/>
        <v>536</v>
      </c>
      <c r="BQ131" s="404">
        <f t="shared" si="484"/>
        <v>21</v>
      </c>
      <c r="BR131" s="404">
        <f t="shared" si="484"/>
        <v>758</v>
      </c>
      <c r="BS131" s="404">
        <f t="shared" si="484"/>
        <v>450</v>
      </c>
      <c r="BT131" s="368">
        <f t="shared" si="484"/>
        <v>24</v>
      </c>
      <c r="BU131" s="404">
        <f t="shared" si="484"/>
        <v>778</v>
      </c>
      <c r="BV131" s="404">
        <f t="shared" si="484"/>
        <v>456</v>
      </c>
      <c r="BW131" s="368">
        <f t="shared" si="484"/>
        <v>24</v>
      </c>
      <c r="BX131" s="480">
        <f>BB131+BE131+BH131+BK131+BN131+BQ131+BT131+BW131</f>
        <v>188</v>
      </c>
      <c r="BY131" s="480"/>
      <c r="BZ131" s="481"/>
      <c r="CA131" s="481"/>
      <c r="CB131" s="481"/>
      <c r="CC131" s="481"/>
      <c r="CD131" s="183"/>
      <c r="CE131" s="183"/>
      <c r="CF131" s="240">
        <f>AZ131+BC131+BF131+BI131+BL131+BO131+BR131+BU131</f>
        <v>7030</v>
      </c>
      <c r="CG131" s="189" t="str">
        <f t="shared" ref="CG131:CG139" si="485">IF(AN131=CF131,"ОК","Ошибка")</f>
        <v>ОК</v>
      </c>
      <c r="CH131" s="195">
        <f>BA131+BD131+BG131+BJ131+BM131+BP131+BS131+BV131</f>
        <v>4304</v>
      </c>
      <c r="CI131" s="195">
        <f>AR131+AT131+AV131+AX131</f>
        <v>4304</v>
      </c>
      <c r="CJ131" s="189" t="str">
        <f t="shared" ref="CJ131:CJ136" si="486">IF(CH131=CI131,"ОК","Ошибка")</f>
        <v>ОК</v>
      </c>
      <c r="CK131" s="190">
        <f t="shared" ref="CK131:CK136" si="487">AN131/AP131</f>
        <v>1.633364312267658</v>
      </c>
      <c r="CL131" s="254">
        <f t="shared" ref="CL131:CL136" si="488">AZ131/BA131</f>
        <v>1.6513761467889909</v>
      </c>
      <c r="CM131" s="191">
        <f t="shared" ref="CM131:CM136" si="489">BB131</f>
        <v>27</v>
      </c>
      <c r="CN131" s="191">
        <f t="shared" ref="CN131:CN136" si="490">AZ131/40</f>
        <v>27</v>
      </c>
      <c r="CO131" s="254">
        <f t="shared" ref="CO131:CO136" si="491">BC131/BD131</f>
        <v>1.6179775280898876</v>
      </c>
      <c r="CP131" s="191">
        <f t="shared" ref="CP131:CP136" si="492">BE131</f>
        <v>22</v>
      </c>
      <c r="CQ131" s="191">
        <f t="shared" ref="CQ131:CQ136" si="493">BC131/40</f>
        <v>21.6</v>
      </c>
      <c r="CR131" s="254">
        <f t="shared" ref="CR131:CR136" si="494">BF131/BG131</f>
        <v>1.551094890510949</v>
      </c>
      <c r="CS131" s="191">
        <f t="shared" ref="CS131:CS136" si="495">BH131</f>
        <v>25</v>
      </c>
      <c r="CT131" s="191">
        <f t="shared" ref="CT131:CT136" si="496">BF131/40</f>
        <v>21.25</v>
      </c>
      <c r="CU131" s="254">
        <f t="shared" ref="CU131:CU136" si="497">BI131/BJ131</f>
        <v>1.6571428571428573</v>
      </c>
      <c r="CV131" s="191">
        <f t="shared" ref="CV131:CV136" si="498">BK131</f>
        <v>22</v>
      </c>
      <c r="CW131" s="191">
        <f t="shared" ref="CW131:CW136" si="499">BI131/40</f>
        <v>23.2</v>
      </c>
      <c r="CX131" s="254">
        <f t="shared" ref="CX131:CX136" si="500">BL131/BM131</f>
        <v>1.5724381625441697</v>
      </c>
      <c r="CY131" s="191">
        <f t="shared" ref="CY131:CY136" si="501">BN131</f>
        <v>23</v>
      </c>
      <c r="CZ131" s="191">
        <f t="shared" ref="CZ131:CZ136" si="502">BL131/40</f>
        <v>22.25</v>
      </c>
      <c r="DA131" s="254">
        <f t="shared" ref="DA131:DA136" si="503">BO131/BP131</f>
        <v>1.6455223880597014</v>
      </c>
      <c r="DB131" s="191">
        <f t="shared" ref="DB131:DB136" si="504">BQ131</f>
        <v>21</v>
      </c>
      <c r="DC131" s="191">
        <f t="shared" ref="DC131:DC136" si="505">BO131/40</f>
        <v>22.05</v>
      </c>
      <c r="DD131" s="254">
        <f t="shared" ref="DD131:DD136" si="506">BR131/BS131</f>
        <v>1.6844444444444444</v>
      </c>
      <c r="DE131" s="191">
        <f t="shared" ref="DE131:DE136" si="507">BT131</f>
        <v>24</v>
      </c>
      <c r="DF131" s="191">
        <f t="shared" ref="DF131:DF136" si="508">BR131/40</f>
        <v>18.95</v>
      </c>
      <c r="DG131" s="254">
        <f t="shared" ref="DG131:DG136" si="509">BU131/BV131</f>
        <v>1.7061403508771931</v>
      </c>
      <c r="DH131" s="191">
        <f t="shared" ref="DH131:DH136" si="510">BW131</f>
        <v>24</v>
      </c>
      <c r="DI131" s="191">
        <f t="shared" ref="DI131:DI136" si="511">BU131/40</f>
        <v>19.45</v>
      </c>
    </row>
    <row r="132" spans="1:113" s="231" customFormat="1" ht="78" customHeight="1" x14ac:dyDescent="0.85">
      <c r="A132" s="468" t="s">
        <v>19</v>
      </c>
      <c r="B132" s="482"/>
      <c r="C132" s="482"/>
      <c r="D132" s="482"/>
      <c r="E132" s="482"/>
      <c r="F132" s="482"/>
      <c r="G132" s="482"/>
      <c r="H132" s="482"/>
      <c r="I132" s="482"/>
      <c r="J132" s="482"/>
      <c r="K132" s="482"/>
      <c r="L132" s="482"/>
      <c r="M132" s="482"/>
      <c r="N132" s="482"/>
      <c r="O132" s="482"/>
      <c r="P132" s="482"/>
      <c r="Q132" s="482"/>
      <c r="R132" s="482"/>
      <c r="S132" s="482"/>
      <c r="T132" s="482"/>
      <c r="U132" s="482"/>
      <c r="V132" s="482"/>
      <c r="W132" s="482"/>
      <c r="X132" s="482"/>
      <c r="Y132" s="482"/>
      <c r="Z132" s="482"/>
      <c r="AA132" s="482"/>
      <c r="AB132" s="482"/>
      <c r="AC132" s="482"/>
      <c r="AD132" s="482"/>
      <c r="AE132" s="482"/>
      <c r="AF132" s="482"/>
      <c r="AG132" s="482"/>
      <c r="AH132" s="482"/>
      <c r="AI132" s="482"/>
      <c r="AJ132" s="482"/>
      <c r="AK132" s="482"/>
      <c r="AL132" s="482"/>
      <c r="AM132" s="482"/>
      <c r="AN132" s="523"/>
      <c r="AO132" s="523"/>
      <c r="AP132" s="523"/>
      <c r="AQ132" s="523"/>
      <c r="AR132" s="523"/>
      <c r="AS132" s="523"/>
      <c r="AT132" s="523"/>
      <c r="AU132" s="523"/>
      <c r="AV132" s="523"/>
      <c r="AW132" s="523"/>
      <c r="AX132" s="523"/>
      <c r="AY132" s="523"/>
      <c r="AZ132" s="472">
        <f>BA131/22</f>
        <v>29.727272727272727</v>
      </c>
      <c r="BA132" s="472"/>
      <c r="BB132" s="472"/>
      <c r="BC132" s="472">
        <f>BD131/20</f>
        <v>26.7</v>
      </c>
      <c r="BD132" s="472"/>
      <c r="BE132" s="472"/>
      <c r="BF132" s="472">
        <f>BG131/18</f>
        <v>30.444444444444443</v>
      </c>
      <c r="BG132" s="472"/>
      <c r="BH132" s="441"/>
      <c r="BI132" s="472">
        <f>BJ131/21</f>
        <v>26.666666666666668</v>
      </c>
      <c r="BJ132" s="472"/>
      <c r="BK132" s="472"/>
      <c r="BL132" s="472">
        <f>BM131/18</f>
        <v>31.444444444444443</v>
      </c>
      <c r="BM132" s="472"/>
      <c r="BN132" s="472"/>
      <c r="BO132" s="472">
        <f>BP131/20</f>
        <v>26.8</v>
      </c>
      <c r="BP132" s="472"/>
      <c r="BQ132" s="472"/>
      <c r="BR132" s="472">
        <f>BS131/14</f>
        <v>32.142857142857146</v>
      </c>
      <c r="BS132" s="472"/>
      <c r="BT132" s="472"/>
      <c r="BU132" s="472">
        <f>BV131/13</f>
        <v>35.07692307692308</v>
      </c>
      <c r="BV132" s="472"/>
      <c r="BW132" s="472"/>
      <c r="BX132" s="502"/>
      <c r="BY132" s="502"/>
      <c r="BZ132" s="503"/>
      <c r="CA132" s="503"/>
      <c r="CB132" s="503"/>
      <c r="CC132" s="503"/>
      <c r="CD132" s="184"/>
      <c r="CE132" s="184"/>
      <c r="CF132" s="241"/>
      <c r="CG132" s="231" t="str">
        <f t="shared" si="485"/>
        <v>ОК</v>
      </c>
      <c r="CH132" s="231">
        <f t="shared" ref="CH132:CH136" si="512">BA132+BD132+BG132+BJ132+BM132+BP132+BS132+BV132</f>
        <v>0</v>
      </c>
      <c r="CI132" s="231">
        <f t="shared" ref="CI132:CI139" si="513">AR132+AT132+AV132+AX132</f>
        <v>0</v>
      </c>
      <c r="CJ132" s="231" t="str">
        <f t="shared" si="486"/>
        <v>ОК</v>
      </c>
      <c r="CK132" s="232" t="e">
        <f t="shared" si="487"/>
        <v>#DIV/0!</v>
      </c>
      <c r="CL132" s="255" t="e">
        <f t="shared" si="488"/>
        <v>#DIV/0!</v>
      </c>
      <c r="CM132" s="233">
        <f t="shared" si="489"/>
        <v>0</v>
      </c>
      <c r="CN132" s="233">
        <f t="shared" si="490"/>
        <v>0.74318181818181817</v>
      </c>
      <c r="CO132" s="255" t="e">
        <f t="shared" si="491"/>
        <v>#DIV/0!</v>
      </c>
      <c r="CP132" s="233">
        <f t="shared" si="492"/>
        <v>0</v>
      </c>
      <c r="CQ132" s="233">
        <f t="shared" si="493"/>
        <v>0.66749999999999998</v>
      </c>
      <c r="CR132" s="255" t="e">
        <f t="shared" si="494"/>
        <v>#DIV/0!</v>
      </c>
      <c r="CS132" s="233">
        <f t="shared" si="495"/>
        <v>0</v>
      </c>
      <c r="CT132" s="233">
        <f t="shared" si="496"/>
        <v>0.76111111111111107</v>
      </c>
      <c r="CU132" s="255" t="e">
        <f t="shared" si="497"/>
        <v>#DIV/0!</v>
      </c>
      <c r="CV132" s="233">
        <f t="shared" si="498"/>
        <v>0</v>
      </c>
      <c r="CW132" s="233">
        <f t="shared" si="499"/>
        <v>0.66666666666666674</v>
      </c>
      <c r="CX132" s="255" t="e">
        <f t="shared" si="500"/>
        <v>#DIV/0!</v>
      </c>
      <c r="CY132" s="233">
        <f t="shared" si="501"/>
        <v>0</v>
      </c>
      <c r="CZ132" s="233">
        <f t="shared" si="502"/>
        <v>0.78611111111111109</v>
      </c>
      <c r="DA132" s="255" t="e">
        <f t="shared" si="503"/>
        <v>#DIV/0!</v>
      </c>
      <c r="DB132" s="233">
        <f t="shared" si="504"/>
        <v>0</v>
      </c>
      <c r="DC132" s="233">
        <f t="shared" si="505"/>
        <v>0.67</v>
      </c>
      <c r="DD132" s="255" t="e">
        <f t="shared" si="506"/>
        <v>#DIV/0!</v>
      </c>
      <c r="DE132" s="233">
        <f t="shared" si="507"/>
        <v>0</v>
      </c>
      <c r="DF132" s="233">
        <f t="shared" si="508"/>
        <v>0.8035714285714286</v>
      </c>
      <c r="DG132" s="255" t="e">
        <f t="shared" si="509"/>
        <v>#DIV/0!</v>
      </c>
      <c r="DH132" s="233">
        <f t="shared" si="510"/>
        <v>0</v>
      </c>
      <c r="DI132" s="233">
        <f t="shared" si="511"/>
        <v>0.87692307692307703</v>
      </c>
    </row>
    <row r="133" spans="1:113" s="195" customFormat="1" ht="78" customHeight="1" x14ac:dyDescent="0.85">
      <c r="A133" s="468" t="s">
        <v>20</v>
      </c>
      <c r="B133" s="482"/>
      <c r="C133" s="482"/>
      <c r="D133" s="482"/>
      <c r="E133" s="482"/>
      <c r="F133" s="482"/>
      <c r="G133" s="482"/>
      <c r="H133" s="482"/>
      <c r="I133" s="482"/>
      <c r="J133" s="482"/>
      <c r="K133" s="482"/>
      <c r="L133" s="482"/>
      <c r="M133" s="482"/>
      <c r="N133" s="482"/>
      <c r="O133" s="482"/>
      <c r="P133" s="482"/>
      <c r="Q133" s="482"/>
      <c r="R133" s="482"/>
      <c r="S133" s="482"/>
      <c r="T133" s="482"/>
      <c r="U133" s="482"/>
      <c r="V133" s="482"/>
      <c r="W133" s="482"/>
      <c r="X133" s="482"/>
      <c r="Y133" s="482"/>
      <c r="Z133" s="482"/>
      <c r="AA133" s="482"/>
      <c r="AB133" s="482"/>
      <c r="AC133" s="482"/>
      <c r="AD133" s="482"/>
      <c r="AE133" s="482"/>
      <c r="AF133" s="482"/>
      <c r="AG133" s="482"/>
      <c r="AH133" s="482"/>
      <c r="AI133" s="482"/>
      <c r="AJ133" s="482"/>
      <c r="AK133" s="482"/>
      <c r="AL133" s="482"/>
      <c r="AM133" s="482"/>
      <c r="AN133" s="455">
        <v>3</v>
      </c>
      <c r="AO133" s="455"/>
      <c r="AP133" s="455"/>
      <c r="AQ133" s="455"/>
      <c r="AR133" s="455"/>
      <c r="AS133" s="455"/>
      <c r="AT133" s="455"/>
      <c r="AU133" s="455"/>
      <c r="AV133" s="455"/>
      <c r="AW133" s="455"/>
      <c r="AX133" s="455"/>
      <c r="AY133" s="455"/>
      <c r="AZ133" s="455"/>
      <c r="BA133" s="455"/>
      <c r="BB133" s="455"/>
      <c r="BC133" s="455"/>
      <c r="BD133" s="455"/>
      <c r="BE133" s="455"/>
      <c r="BF133" s="455"/>
      <c r="BG133" s="455"/>
      <c r="BH133" s="439"/>
      <c r="BI133" s="455">
        <v>1</v>
      </c>
      <c r="BJ133" s="455"/>
      <c r="BK133" s="455"/>
      <c r="BL133" s="455"/>
      <c r="BM133" s="455"/>
      <c r="BN133" s="455"/>
      <c r="BO133" s="455"/>
      <c r="BP133" s="455"/>
      <c r="BQ133" s="455"/>
      <c r="BR133" s="455">
        <v>1</v>
      </c>
      <c r="BS133" s="455"/>
      <c r="BT133" s="455"/>
      <c r="BU133" s="455">
        <v>1</v>
      </c>
      <c r="BV133" s="455"/>
      <c r="BW133" s="455"/>
      <c r="BX133" s="502"/>
      <c r="BY133" s="502"/>
      <c r="BZ133" s="481"/>
      <c r="CA133" s="481"/>
      <c r="CB133" s="481"/>
      <c r="CC133" s="481"/>
      <c r="CD133" s="183"/>
      <c r="CE133" s="183"/>
      <c r="CF133" s="240">
        <f>BU133+BR133+BO133+BL133+BI133+BF133+BC133+AZ133</f>
        <v>3</v>
      </c>
      <c r="CG133" s="189" t="str">
        <f t="shared" si="485"/>
        <v>ОК</v>
      </c>
      <c r="CH133" s="195">
        <f t="shared" si="512"/>
        <v>0</v>
      </c>
      <c r="CI133" s="195">
        <f t="shared" si="513"/>
        <v>0</v>
      </c>
      <c r="CJ133" s="189" t="str">
        <f t="shared" si="486"/>
        <v>ОК</v>
      </c>
      <c r="CK133" s="190" t="e">
        <f t="shared" si="487"/>
        <v>#DIV/0!</v>
      </c>
      <c r="CL133" s="254" t="e">
        <f t="shared" si="488"/>
        <v>#DIV/0!</v>
      </c>
      <c r="CM133" s="191">
        <f t="shared" si="489"/>
        <v>0</v>
      </c>
      <c r="CN133" s="191">
        <f t="shared" si="490"/>
        <v>0</v>
      </c>
      <c r="CO133" s="254" t="e">
        <f t="shared" si="491"/>
        <v>#DIV/0!</v>
      </c>
      <c r="CP133" s="191">
        <f t="shared" si="492"/>
        <v>0</v>
      </c>
      <c r="CQ133" s="191">
        <f t="shared" si="493"/>
        <v>0</v>
      </c>
      <c r="CR133" s="254" t="e">
        <f t="shared" si="494"/>
        <v>#DIV/0!</v>
      </c>
      <c r="CS133" s="191">
        <f t="shared" si="495"/>
        <v>0</v>
      </c>
      <c r="CT133" s="191">
        <f t="shared" si="496"/>
        <v>0</v>
      </c>
      <c r="CU133" s="254" t="e">
        <f t="shared" si="497"/>
        <v>#DIV/0!</v>
      </c>
      <c r="CV133" s="191">
        <f t="shared" si="498"/>
        <v>0</v>
      </c>
      <c r="CW133" s="191">
        <f t="shared" si="499"/>
        <v>2.5000000000000001E-2</v>
      </c>
      <c r="CX133" s="254" t="e">
        <f t="shared" si="500"/>
        <v>#DIV/0!</v>
      </c>
      <c r="CY133" s="191">
        <f t="shared" si="501"/>
        <v>0</v>
      </c>
      <c r="CZ133" s="191">
        <f t="shared" si="502"/>
        <v>0</v>
      </c>
      <c r="DA133" s="254" t="e">
        <f t="shared" si="503"/>
        <v>#DIV/0!</v>
      </c>
      <c r="DB133" s="191">
        <f t="shared" si="504"/>
        <v>0</v>
      </c>
      <c r="DC133" s="191">
        <f t="shared" si="505"/>
        <v>0</v>
      </c>
      <c r="DD133" s="254" t="e">
        <f t="shared" si="506"/>
        <v>#DIV/0!</v>
      </c>
      <c r="DE133" s="191">
        <f t="shared" si="507"/>
        <v>0</v>
      </c>
      <c r="DF133" s="191">
        <f t="shared" si="508"/>
        <v>2.5000000000000001E-2</v>
      </c>
      <c r="DG133" s="254" t="e">
        <f t="shared" si="509"/>
        <v>#DIV/0!</v>
      </c>
      <c r="DH133" s="191">
        <f t="shared" si="510"/>
        <v>0</v>
      </c>
      <c r="DI133" s="191">
        <f t="shared" si="511"/>
        <v>2.5000000000000001E-2</v>
      </c>
    </row>
    <row r="134" spans="1:113" s="243" customFormat="1" ht="78" customHeight="1" x14ac:dyDescent="0.85">
      <c r="A134" s="468" t="s">
        <v>2</v>
      </c>
      <c r="B134" s="482"/>
      <c r="C134" s="482"/>
      <c r="D134" s="482"/>
      <c r="E134" s="482"/>
      <c r="F134" s="482"/>
      <c r="G134" s="482"/>
      <c r="H134" s="482"/>
      <c r="I134" s="482"/>
      <c r="J134" s="482"/>
      <c r="K134" s="482"/>
      <c r="L134" s="482"/>
      <c r="M134" s="482"/>
      <c r="N134" s="482"/>
      <c r="O134" s="482"/>
      <c r="P134" s="482"/>
      <c r="Q134" s="482"/>
      <c r="R134" s="482"/>
      <c r="S134" s="482"/>
      <c r="T134" s="482"/>
      <c r="U134" s="482"/>
      <c r="V134" s="482"/>
      <c r="W134" s="482"/>
      <c r="X134" s="482"/>
      <c r="Y134" s="482"/>
      <c r="Z134" s="482"/>
      <c r="AA134" s="482"/>
      <c r="AB134" s="482"/>
      <c r="AC134" s="482"/>
      <c r="AD134" s="482"/>
      <c r="AE134" s="482"/>
      <c r="AF134" s="482"/>
      <c r="AG134" s="482"/>
      <c r="AH134" s="482"/>
      <c r="AI134" s="482"/>
      <c r="AJ134" s="482"/>
      <c r="AK134" s="482"/>
      <c r="AL134" s="482"/>
      <c r="AM134" s="482"/>
      <c r="AN134" s="455">
        <v>4</v>
      </c>
      <c r="AO134" s="455"/>
      <c r="AP134" s="455"/>
      <c r="AQ134" s="455"/>
      <c r="AR134" s="455"/>
      <c r="AS134" s="455"/>
      <c r="AT134" s="455"/>
      <c r="AU134" s="455"/>
      <c r="AV134" s="455"/>
      <c r="AW134" s="455"/>
      <c r="AX134" s="455"/>
      <c r="AY134" s="455"/>
      <c r="AZ134" s="455"/>
      <c r="BA134" s="455"/>
      <c r="BB134" s="455"/>
      <c r="BC134" s="455"/>
      <c r="BD134" s="455"/>
      <c r="BE134" s="455"/>
      <c r="BF134" s="455"/>
      <c r="BG134" s="455"/>
      <c r="BH134" s="439"/>
      <c r="BI134" s="455">
        <v>1</v>
      </c>
      <c r="BJ134" s="455"/>
      <c r="BK134" s="455"/>
      <c r="BL134" s="455"/>
      <c r="BM134" s="455"/>
      <c r="BN134" s="455"/>
      <c r="BO134" s="455">
        <v>1</v>
      </c>
      <c r="BP134" s="455"/>
      <c r="BQ134" s="455"/>
      <c r="BR134" s="455">
        <v>1</v>
      </c>
      <c r="BS134" s="455"/>
      <c r="BT134" s="455"/>
      <c r="BU134" s="455">
        <v>1</v>
      </c>
      <c r="BV134" s="455"/>
      <c r="BW134" s="455"/>
      <c r="BX134" s="472"/>
      <c r="BY134" s="472"/>
      <c r="BZ134" s="481"/>
      <c r="CA134" s="481"/>
      <c r="CB134" s="481"/>
      <c r="CC134" s="481"/>
      <c r="CD134" s="183"/>
      <c r="CE134" s="183"/>
      <c r="CF134" s="242">
        <f>BU134+BR134+BO134+BL134+BI134+BF134+BC134+AZ134</f>
        <v>4</v>
      </c>
      <c r="CG134" s="243" t="str">
        <f t="shared" si="485"/>
        <v>ОК</v>
      </c>
      <c r="CH134" s="243">
        <f t="shared" si="512"/>
        <v>0</v>
      </c>
      <c r="CI134" s="243">
        <f t="shared" si="513"/>
        <v>0</v>
      </c>
      <c r="CJ134" s="243" t="str">
        <f t="shared" si="486"/>
        <v>ОК</v>
      </c>
      <c r="CK134" s="190" t="e">
        <f t="shared" si="487"/>
        <v>#DIV/0!</v>
      </c>
      <c r="CL134" s="254" t="e">
        <f t="shared" si="488"/>
        <v>#DIV/0!</v>
      </c>
      <c r="CM134" s="191">
        <f t="shared" si="489"/>
        <v>0</v>
      </c>
      <c r="CN134" s="191">
        <f t="shared" si="490"/>
        <v>0</v>
      </c>
      <c r="CO134" s="254" t="e">
        <f t="shared" si="491"/>
        <v>#DIV/0!</v>
      </c>
      <c r="CP134" s="191">
        <f t="shared" si="492"/>
        <v>0</v>
      </c>
      <c r="CQ134" s="191">
        <f t="shared" si="493"/>
        <v>0</v>
      </c>
      <c r="CR134" s="254" t="e">
        <f t="shared" si="494"/>
        <v>#DIV/0!</v>
      </c>
      <c r="CS134" s="191">
        <f t="shared" si="495"/>
        <v>0</v>
      </c>
      <c r="CT134" s="191">
        <f t="shared" si="496"/>
        <v>0</v>
      </c>
      <c r="CU134" s="254" t="e">
        <f t="shared" si="497"/>
        <v>#DIV/0!</v>
      </c>
      <c r="CV134" s="191">
        <f t="shared" si="498"/>
        <v>0</v>
      </c>
      <c r="CW134" s="191">
        <f t="shared" si="499"/>
        <v>2.5000000000000001E-2</v>
      </c>
      <c r="CX134" s="254" t="e">
        <f t="shared" si="500"/>
        <v>#DIV/0!</v>
      </c>
      <c r="CY134" s="191">
        <f t="shared" si="501"/>
        <v>0</v>
      </c>
      <c r="CZ134" s="191">
        <f t="shared" si="502"/>
        <v>0</v>
      </c>
      <c r="DA134" s="254" t="e">
        <f t="shared" si="503"/>
        <v>#DIV/0!</v>
      </c>
      <c r="DB134" s="191">
        <f t="shared" si="504"/>
        <v>0</v>
      </c>
      <c r="DC134" s="191">
        <f t="shared" si="505"/>
        <v>2.5000000000000001E-2</v>
      </c>
      <c r="DD134" s="254" t="e">
        <f t="shared" si="506"/>
        <v>#DIV/0!</v>
      </c>
      <c r="DE134" s="191">
        <f t="shared" si="507"/>
        <v>0</v>
      </c>
      <c r="DF134" s="191">
        <f t="shared" si="508"/>
        <v>2.5000000000000001E-2</v>
      </c>
      <c r="DG134" s="254" t="e">
        <f t="shared" si="509"/>
        <v>#DIV/0!</v>
      </c>
      <c r="DH134" s="191">
        <f t="shared" si="510"/>
        <v>0</v>
      </c>
      <c r="DI134" s="191">
        <f t="shared" si="511"/>
        <v>2.5000000000000001E-2</v>
      </c>
    </row>
    <row r="135" spans="1:113" s="195" customFormat="1" ht="78" customHeight="1" x14ac:dyDescent="0.85">
      <c r="A135" s="468" t="s">
        <v>485</v>
      </c>
      <c r="B135" s="482"/>
      <c r="C135" s="482"/>
      <c r="D135" s="482"/>
      <c r="E135" s="482"/>
      <c r="F135" s="482"/>
      <c r="G135" s="482"/>
      <c r="H135" s="482"/>
      <c r="I135" s="482"/>
      <c r="J135" s="482"/>
      <c r="K135" s="482"/>
      <c r="L135" s="482"/>
      <c r="M135" s="482"/>
      <c r="N135" s="482"/>
      <c r="O135" s="482"/>
      <c r="P135" s="482"/>
      <c r="Q135" s="482"/>
      <c r="R135" s="482"/>
      <c r="S135" s="482"/>
      <c r="T135" s="482"/>
      <c r="U135" s="482"/>
      <c r="V135" s="482"/>
      <c r="W135" s="482"/>
      <c r="X135" s="482"/>
      <c r="Y135" s="482"/>
      <c r="Z135" s="482"/>
      <c r="AA135" s="482"/>
      <c r="AB135" s="482"/>
      <c r="AC135" s="482"/>
      <c r="AD135" s="482"/>
      <c r="AE135" s="482"/>
      <c r="AF135" s="482"/>
      <c r="AG135" s="482"/>
      <c r="AH135" s="482"/>
      <c r="AI135" s="482"/>
      <c r="AJ135" s="482"/>
      <c r="AK135" s="482"/>
      <c r="AL135" s="482"/>
      <c r="AM135" s="482"/>
      <c r="AN135" s="455">
        <f>SUM(V137:AC137)</f>
        <v>36</v>
      </c>
      <c r="AO135" s="455"/>
      <c r="AP135" s="455"/>
      <c r="AQ135" s="455"/>
      <c r="AR135" s="455"/>
      <c r="AS135" s="455"/>
      <c r="AT135" s="455"/>
      <c r="AU135" s="455"/>
      <c r="AV135" s="455"/>
      <c r="AW135" s="455"/>
      <c r="AX135" s="455"/>
      <c r="AY135" s="455"/>
      <c r="AZ135" s="455">
        <f>V137</f>
        <v>5</v>
      </c>
      <c r="BA135" s="455"/>
      <c r="BB135" s="455"/>
      <c r="BC135" s="455">
        <f>W137</f>
        <v>5</v>
      </c>
      <c r="BD135" s="455"/>
      <c r="BE135" s="455"/>
      <c r="BF135" s="455">
        <f>X137</f>
        <v>5</v>
      </c>
      <c r="BG135" s="455"/>
      <c r="BH135" s="439"/>
      <c r="BI135" s="455">
        <f>Y137</f>
        <v>5</v>
      </c>
      <c r="BJ135" s="455"/>
      <c r="BK135" s="455"/>
      <c r="BL135" s="455">
        <f>Z137</f>
        <v>5</v>
      </c>
      <c r="BM135" s="455"/>
      <c r="BN135" s="455"/>
      <c r="BO135" s="455">
        <f>AA137</f>
        <v>5</v>
      </c>
      <c r="BP135" s="455"/>
      <c r="BQ135" s="455"/>
      <c r="BR135" s="455">
        <f>AB137</f>
        <v>3</v>
      </c>
      <c r="BS135" s="455"/>
      <c r="BT135" s="455"/>
      <c r="BU135" s="455">
        <f>AC137</f>
        <v>3</v>
      </c>
      <c r="BV135" s="455"/>
      <c r="BW135" s="455"/>
      <c r="BX135" s="502"/>
      <c r="BY135" s="502"/>
      <c r="BZ135" s="481"/>
      <c r="CA135" s="481"/>
      <c r="CB135" s="481"/>
      <c r="CC135" s="481"/>
      <c r="CD135" s="183"/>
      <c r="CE135" s="183"/>
      <c r="CF135" s="240">
        <f>AZ135+BC135+BF135+BI135+BL135+BO135+BR135+BU135</f>
        <v>36</v>
      </c>
      <c r="CG135" s="189" t="str">
        <f t="shared" si="485"/>
        <v>ОК</v>
      </c>
      <c r="CH135" s="195">
        <f t="shared" si="512"/>
        <v>0</v>
      </c>
      <c r="CI135" s="195">
        <f t="shared" si="513"/>
        <v>0</v>
      </c>
      <c r="CJ135" s="189" t="str">
        <f t="shared" si="486"/>
        <v>ОК</v>
      </c>
      <c r="CK135" s="190" t="e">
        <f t="shared" si="487"/>
        <v>#DIV/0!</v>
      </c>
      <c r="CL135" s="254" t="e">
        <f t="shared" si="488"/>
        <v>#DIV/0!</v>
      </c>
      <c r="CM135" s="191">
        <f t="shared" si="489"/>
        <v>0</v>
      </c>
      <c r="CN135" s="191">
        <f t="shared" si="490"/>
        <v>0.125</v>
      </c>
      <c r="CO135" s="254" t="e">
        <f t="shared" si="491"/>
        <v>#DIV/0!</v>
      </c>
      <c r="CP135" s="191">
        <f t="shared" si="492"/>
        <v>0</v>
      </c>
      <c r="CQ135" s="191">
        <f t="shared" si="493"/>
        <v>0.125</v>
      </c>
      <c r="CR135" s="254" t="e">
        <f t="shared" si="494"/>
        <v>#DIV/0!</v>
      </c>
      <c r="CS135" s="191">
        <f t="shared" si="495"/>
        <v>0</v>
      </c>
      <c r="CT135" s="191">
        <f t="shared" si="496"/>
        <v>0.125</v>
      </c>
      <c r="CU135" s="254" t="e">
        <f t="shared" si="497"/>
        <v>#DIV/0!</v>
      </c>
      <c r="CV135" s="191">
        <f t="shared" si="498"/>
        <v>0</v>
      </c>
      <c r="CW135" s="191">
        <f t="shared" si="499"/>
        <v>0.125</v>
      </c>
      <c r="CX135" s="254" t="e">
        <f t="shared" si="500"/>
        <v>#DIV/0!</v>
      </c>
      <c r="CY135" s="191">
        <f t="shared" si="501"/>
        <v>0</v>
      </c>
      <c r="CZ135" s="191">
        <f t="shared" si="502"/>
        <v>0.125</v>
      </c>
      <c r="DA135" s="254" t="e">
        <f t="shared" si="503"/>
        <v>#DIV/0!</v>
      </c>
      <c r="DB135" s="191">
        <f t="shared" si="504"/>
        <v>0</v>
      </c>
      <c r="DC135" s="191">
        <f t="shared" si="505"/>
        <v>0.125</v>
      </c>
      <c r="DD135" s="254" t="e">
        <f t="shared" si="506"/>
        <v>#DIV/0!</v>
      </c>
      <c r="DE135" s="191">
        <f t="shared" si="507"/>
        <v>0</v>
      </c>
      <c r="DF135" s="191">
        <f t="shared" si="508"/>
        <v>7.4999999999999997E-2</v>
      </c>
      <c r="DG135" s="254" t="e">
        <f t="shared" si="509"/>
        <v>#DIV/0!</v>
      </c>
      <c r="DH135" s="191">
        <f t="shared" si="510"/>
        <v>0</v>
      </c>
      <c r="DI135" s="191">
        <f t="shared" si="511"/>
        <v>7.4999999999999997E-2</v>
      </c>
    </row>
    <row r="136" spans="1:113" s="195" customFormat="1" ht="78" customHeight="1" x14ac:dyDescent="0.85">
      <c r="A136" s="468" t="s">
        <v>486</v>
      </c>
      <c r="B136" s="482"/>
      <c r="C136" s="482"/>
      <c r="D136" s="482"/>
      <c r="E136" s="482"/>
      <c r="F136" s="482"/>
      <c r="G136" s="482"/>
      <c r="H136" s="482"/>
      <c r="I136" s="482"/>
      <c r="J136" s="482"/>
      <c r="K136" s="482"/>
      <c r="L136" s="482"/>
      <c r="M136" s="482"/>
      <c r="N136" s="482"/>
      <c r="O136" s="482"/>
      <c r="P136" s="482"/>
      <c r="Q136" s="482"/>
      <c r="R136" s="482"/>
      <c r="S136" s="482"/>
      <c r="T136" s="482"/>
      <c r="U136" s="482"/>
      <c r="V136" s="482"/>
      <c r="W136" s="482"/>
      <c r="X136" s="482"/>
      <c r="Y136" s="482"/>
      <c r="Z136" s="482"/>
      <c r="AA136" s="482"/>
      <c r="AB136" s="482"/>
      <c r="AC136" s="482"/>
      <c r="AD136" s="482"/>
      <c r="AE136" s="482"/>
      <c r="AF136" s="482"/>
      <c r="AG136" s="482"/>
      <c r="AH136" s="482"/>
      <c r="AI136" s="482"/>
      <c r="AJ136" s="482"/>
      <c r="AK136" s="482"/>
      <c r="AL136" s="482"/>
      <c r="AM136" s="482"/>
      <c r="AN136" s="455">
        <f>SUM(AD137:AK137)</f>
        <v>55</v>
      </c>
      <c r="AO136" s="455"/>
      <c r="AP136" s="455"/>
      <c r="AQ136" s="455"/>
      <c r="AR136" s="455"/>
      <c r="AS136" s="455"/>
      <c r="AT136" s="455"/>
      <c r="AU136" s="455"/>
      <c r="AV136" s="455"/>
      <c r="AW136" s="455"/>
      <c r="AX136" s="455"/>
      <c r="AY136" s="455"/>
      <c r="AZ136" s="455">
        <f>AD137</f>
        <v>7</v>
      </c>
      <c r="BA136" s="455"/>
      <c r="BB136" s="455"/>
      <c r="BC136" s="455">
        <f>AE137</f>
        <v>7</v>
      </c>
      <c r="BD136" s="455"/>
      <c r="BE136" s="455"/>
      <c r="BF136" s="455">
        <f>AF137</f>
        <v>6</v>
      </c>
      <c r="BG136" s="455"/>
      <c r="BH136" s="439"/>
      <c r="BI136" s="455">
        <f>AG137</f>
        <v>7</v>
      </c>
      <c r="BJ136" s="455"/>
      <c r="BK136" s="455"/>
      <c r="BL136" s="455">
        <f>AH137</f>
        <v>7</v>
      </c>
      <c r="BM136" s="455"/>
      <c r="BN136" s="455"/>
      <c r="BO136" s="455">
        <f>AI137</f>
        <v>5</v>
      </c>
      <c r="BP136" s="455"/>
      <c r="BQ136" s="455"/>
      <c r="BR136" s="455">
        <f>AJ137</f>
        <v>8</v>
      </c>
      <c r="BS136" s="455"/>
      <c r="BT136" s="455"/>
      <c r="BU136" s="455">
        <f>AK137</f>
        <v>8</v>
      </c>
      <c r="BV136" s="455"/>
      <c r="BW136" s="455"/>
      <c r="BX136" s="472"/>
      <c r="BY136" s="472"/>
      <c r="BZ136" s="481"/>
      <c r="CA136" s="481"/>
      <c r="CB136" s="481"/>
      <c r="CC136" s="481"/>
      <c r="CD136" s="183"/>
      <c r="CE136" s="183"/>
      <c r="CF136" s="240">
        <f>BU136+BR136+BO136+BL136+BI136+BF136+BC136+AZ136</f>
        <v>55</v>
      </c>
      <c r="CG136" s="189" t="str">
        <f t="shared" si="485"/>
        <v>ОК</v>
      </c>
      <c r="CH136" s="195">
        <f t="shared" si="512"/>
        <v>0</v>
      </c>
      <c r="CI136" s="195">
        <f t="shared" si="513"/>
        <v>0</v>
      </c>
      <c r="CJ136" s="189" t="str">
        <f t="shared" si="486"/>
        <v>ОК</v>
      </c>
      <c r="CK136" s="190" t="e">
        <f t="shared" si="487"/>
        <v>#DIV/0!</v>
      </c>
      <c r="CL136" s="254" t="e">
        <f t="shared" si="488"/>
        <v>#DIV/0!</v>
      </c>
      <c r="CM136" s="191">
        <f t="shared" si="489"/>
        <v>0</v>
      </c>
      <c r="CN136" s="191">
        <f t="shared" si="490"/>
        <v>0.17499999999999999</v>
      </c>
      <c r="CO136" s="254" t="e">
        <f t="shared" si="491"/>
        <v>#DIV/0!</v>
      </c>
      <c r="CP136" s="191">
        <f t="shared" si="492"/>
        <v>0</v>
      </c>
      <c r="CQ136" s="191">
        <f t="shared" si="493"/>
        <v>0.17499999999999999</v>
      </c>
      <c r="CR136" s="254" t="e">
        <f t="shared" si="494"/>
        <v>#DIV/0!</v>
      </c>
      <c r="CS136" s="191">
        <f t="shared" si="495"/>
        <v>0</v>
      </c>
      <c r="CT136" s="191">
        <f t="shared" si="496"/>
        <v>0.15</v>
      </c>
      <c r="CU136" s="254" t="e">
        <f t="shared" si="497"/>
        <v>#DIV/0!</v>
      </c>
      <c r="CV136" s="191">
        <f t="shared" si="498"/>
        <v>0</v>
      </c>
      <c r="CW136" s="191">
        <f t="shared" si="499"/>
        <v>0.17499999999999999</v>
      </c>
      <c r="CX136" s="254" t="e">
        <f t="shared" si="500"/>
        <v>#DIV/0!</v>
      </c>
      <c r="CY136" s="191">
        <f t="shared" si="501"/>
        <v>0</v>
      </c>
      <c r="CZ136" s="191">
        <f t="shared" si="502"/>
        <v>0.17499999999999999</v>
      </c>
      <c r="DA136" s="254" t="e">
        <f t="shared" si="503"/>
        <v>#DIV/0!</v>
      </c>
      <c r="DB136" s="191">
        <f t="shared" si="504"/>
        <v>0</v>
      </c>
      <c r="DC136" s="191">
        <f t="shared" si="505"/>
        <v>0.125</v>
      </c>
      <c r="DD136" s="254" t="e">
        <f t="shared" si="506"/>
        <v>#DIV/0!</v>
      </c>
      <c r="DE136" s="191">
        <f t="shared" si="507"/>
        <v>0</v>
      </c>
      <c r="DF136" s="191">
        <f t="shared" si="508"/>
        <v>0.2</v>
      </c>
      <c r="DG136" s="254" t="e">
        <f t="shared" si="509"/>
        <v>#DIV/0!</v>
      </c>
      <c r="DH136" s="191">
        <f t="shared" si="510"/>
        <v>0</v>
      </c>
      <c r="DI136" s="191">
        <f t="shared" si="511"/>
        <v>0.2</v>
      </c>
    </row>
    <row r="137" spans="1:113" s="361" customFormat="1" ht="72" customHeight="1" x14ac:dyDescent="0.9">
      <c r="A137" s="290"/>
      <c r="B137" s="290"/>
      <c r="C137" s="290"/>
      <c r="D137" s="290"/>
      <c r="E137" s="290"/>
      <c r="F137" s="290"/>
      <c r="G137" s="290"/>
      <c r="H137" s="290"/>
      <c r="I137" s="290"/>
      <c r="J137" s="290"/>
      <c r="K137" s="290"/>
      <c r="L137" s="290"/>
      <c r="M137" s="290"/>
      <c r="N137" s="339"/>
      <c r="O137" s="339"/>
      <c r="P137" s="339"/>
      <c r="Q137" s="339"/>
      <c r="R137" s="339"/>
      <c r="S137" s="339"/>
      <c r="T137" s="339"/>
      <c r="U137" s="339"/>
      <c r="V137" s="366">
        <f t="shared" ref="V137:AK137" si="514">SUM(V38:V115)+SUM(V121:V128)</f>
        <v>5</v>
      </c>
      <c r="W137" s="366">
        <f t="shared" si="514"/>
        <v>5</v>
      </c>
      <c r="X137" s="366">
        <f t="shared" si="514"/>
        <v>5</v>
      </c>
      <c r="Y137" s="366">
        <f t="shared" si="514"/>
        <v>5</v>
      </c>
      <c r="Z137" s="366">
        <f t="shared" si="514"/>
        <v>5</v>
      </c>
      <c r="AA137" s="366">
        <f t="shared" si="514"/>
        <v>5</v>
      </c>
      <c r="AB137" s="366">
        <f t="shared" si="514"/>
        <v>3</v>
      </c>
      <c r="AC137" s="366">
        <f t="shared" si="514"/>
        <v>3</v>
      </c>
      <c r="AD137" s="366">
        <f t="shared" si="514"/>
        <v>7</v>
      </c>
      <c r="AE137" s="366">
        <f t="shared" si="514"/>
        <v>7</v>
      </c>
      <c r="AF137" s="366">
        <f t="shared" si="514"/>
        <v>6</v>
      </c>
      <c r="AG137" s="366">
        <f t="shared" si="514"/>
        <v>7</v>
      </c>
      <c r="AH137" s="366">
        <f t="shared" si="514"/>
        <v>7</v>
      </c>
      <c r="AI137" s="366">
        <f t="shared" si="514"/>
        <v>5</v>
      </c>
      <c r="AJ137" s="366">
        <f t="shared" si="514"/>
        <v>8</v>
      </c>
      <c r="AK137" s="366">
        <f t="shared" si="514"/>
        <v>8</v>
      </c>
      <c r="AL137" s="367"/>
      <c r="AM137" s="367"/>
      <c r="AN137" s="547"/>
      <c r="AO137" s="547"/>
      <c r="AP137" s="547"/>
      <c r="AQ137" s="547" t="s">
        <v>435</v>
      </c>
      <c r="AR137" s="547"/>
      <c r="AS137" s="547"/>
      <c r="AT137" s="548"/>
      <c r="AU137" s="548"/>
      <c r="AV137" s="548"/>
      <c r="AW137" s="548"/>
      <c r="AX137" s="548"/>
      <c r="AY137" s="548"/>
      <c r="AZ137" s="548"/>
      <c r="BA137" s="549">
        <f>(BA131+68+28+22)/22</f>
        <v>35.090909090909093</v>
      </c>
      <c r="BB137" s="549"/>
      <c r="BC137" s="549"/>
      <c r="BD137" s="549">
        <f>(BD131+34+58+28+20)/20</f>
        <v>33.700000000000003</v>
      </c>
      <c r="BE137" s="550"/>
      <c r="BF137" s="549"/>
      <c r="BG137" s="549">
        <f>(BG131+36+28+18)/18</f>
        <v>35</v>
      </c>
      <c r="BH137" s="550"/>
      <c r="BI137" s="549"/>
      <c r="BJ137" s="549">
        <f>(BJ131+30+28+20)/21</f>
        <v>30.38095238095238</v>
      </c>
      <c r="BK137" s="551"/>
      <c r="BL137" s="549"/>
      <c r="BM137" s="549">
        <f>(BM131+36+28+18+34+24)/18</f>
        <v>39.222222222222221</v>
      </c>
      <c r="BN137" s="551"/>
      <c r="BO137" s="549"/>
      <c r="BP137" s="549">
        <f>(BP131+40+28+20+136)/20</f>
        <v>38</v>
      </c>
      <c r="BQ137" s="551"/>
      <c r="BR137" s="549"/>
      <c r="BS137" s="549">
        <f>(BS131+28+22+34)/14</f>
        <v>38.142857142857146</v>
      </c>
      <c r="BT137" s="551"/>
      <c r="BU137" s="341"/>
      <c r="BV137" s="549">
        <f>(BV131+22+18)/13</f>
        <v>38.153846153846153</v>
      </c>
      <c r="BW137" s="338"/>
      <c r="BX137" s="338"/>
      <c r="BY137" s="338"/>
      <c r="BZ137" s="358"/>
      <c r="CA137" s="358"/>
      <c r="CB137" s="358"/>
      <c r="CC137" s="359"/>
      <c r="CD137" s="360"/>
      <c r="CE137" s="360"/>
      <c r="CG137" s="361" t="str">
        <f t="shared" si="485"/>
        <v>ОК</v>
      </c>
      <c r="CI137" s="361">
        <f t="shared" si="513"/>
        <v>0</v>
      </c>
      <c r="CJ137" s="361" t="str">
        <f t="shared" si="455"/>
        <v>ОК</v>
      </c>
      <c r="CM137" s="362"/>
      <c r="CN137" s="362"/>
      <c r="CP137" s="362"/>
      <c r="CQ137" s="362"/>
      <c r="CS137" s="362"/>
      <c r="CT137" s="362"/>
      <c r="CV137" s="362"/>
      <c r="CW137" s="362"/>
      <c r="CY137" s="362"/>
      <c r="CZ137" s="362"/>
      <c r="DB137" s="362"/>
      <c r="DC137" s="362"/>
      <c r="DE137" s="362"/>
      <c r="DF137" s="362"/>
      <c r="DH137" s="362"/>
      <c r="DI137" s="362"/>
    </row>
    <row r="138" spans="1:113" s="195" customFormat="1" ht="57.95" customHeight="1" x14ac:dyDescent="0.85">
      <c r="A138" s="448" t="s">
        <v>66</v>
      </c>
      <c r="B138" s="448"/>
      <c r="C138" s="448"/>
      <c r="D138" s="448"/>
      <c r="E138" s="448"/>
      <c r="F138" s="448"/>
      <c r="G138" s="448"/>
      <c r="H138" s="448"/>
      <c r="I138" s="448"/>
      <c r="J138" s="448"/>
      <c r="K138" s="448"/>
      <c r="L138" s="448"/>
      <c r="M138" s="448"/>
      <c r="N138" s="448"/>
      <c r="O138" s="448"/>
      <c r="P138" s="448"/>
      <c r="Q138" s="448"/>
      <c r="R138" s="448"/>
      <c r="S138" s="448"/>
      <c r="T138" s="448"/>
      <c r="U138" s="448"/>
      <c r="V138" s="448"/>
      <c r="W138" s="448"/>
      <c r="X138" s="448"/>
      <c r="Y138" s="448"/>
      <c r="Z138" s="448"/>
      <c r="AA138" s="448"/>
      <c r="AB138" s="448"/>
      <c r="AC138" s="448"/>
      <c r="AD138" s="448"/>
      <c r="AE138" s="448"/>
      <c r="AF138" s="448"/>
      <c r="AG138" s="448"/>
      <c r="AH138" s="448"/>
      <c r="AI138" s="448"/>
      <c r="AJ138" s="448"/>
      <c r="AK138" s="448"/>
      <c r="AL138" s="448"/>
      <c r="AM138" s="448"/>
      <c r="AN138" s="448"/>
      <c r="AO138" s="448"/>
      <c r="AP138" s="448"/>
      <c r="AQ138" s="448" t="s">
        <v>100</v>
      </c>
      <c r="AR138" s="448"/>
      <c r="AS138" s="448"/>
      <c r="AT138" s="448"/>
      <c r="AU138" s="448"/>
      <c r="AV138" s="448"/>
      <c r="AW138" s="448"/>
      <c r="AX138" s="448"/>
      <c r="AY138" s="448"/>
      <c r="AZ138" s="448"/>
      <c r="BA138" s="448"/>
      <c r="BB138" s="448"/>
      <c r="BC138" s="448"/>
      <c r="BD138" s="448"/>
      <c r="BE138" s="448"/>
      <c r="BF138" s="448"/>
      <c r="BG138" s="448"/>
      <c r="BH138" s="450"/>
      <c r="BI138" s="447" t="s">
        <v>191</v>
      </c>
      <c r="BJ138" s="447"/>
      <c r="BK138" s="447"/>
      <c r="BL138" s="447"/>
      <c r="BM138" s="447"/>
      <c r="BN138" s="447"/>
      <c r="BO138" s="447"/>
      <c r="BP138" s="447"/>
      <c r="BQ138" s="447"/>
      <c r="BR138" s="447"/>
      <c r="BS138" s="447"/>
      <c r="BT138" s="447"/>
      <c r="BU138" s="447"/>
      <c r="BV138" s="447"/>
      <c r="BW138" s="447"/>
      <c r="BX138" s="447"/>
      <c r="BY138" s="447"/>
      <c r="BZ138" s="447"/>
      <c r="CA138" s="447"/>
      <c r="CB138" s="447"/>
      <c r="CC138" s="447"/>
      <c r="CD138" s="183"/>
      <c r="CE138" s="183"/>
      <c r="CF138" s="240"/>
      <c r="CG138" s="195" t="str">
        <f t="shared" si="485"/>
        <v>ОК</v>
      </c>
      <c r="CH138" s="195" t="e">
        <f t="shared" ref="CH138:CH139" si="515">AZ138+BC138+BF138+BI138+BL138+BO138+BR138+BU138</f>
        <v>#VALUE!</v>
      </c>
      <c r="CI138" s="195">
        <f t="shared" si="513"/>
        <v>0</v>
      </c>
      <c r="CJ138" s="195" t="e">
        <f t="shared" si="455"/>
        <v>#VALUE!</v>
      </c>
      <c r="CL138" s="256"/>
      <c r="CM138" s="196"/>
      <c r="CN138" s="196"/>
      <c r="CO138" s="256"/>
      <c r="CP138" s="196"/>
      <c r="CQ138" s="196"/>
      <c r="CR138" s="256"/>
      <c r="CS138" s="196"/>
      <c r="CT138" s="196"/>
      <c r="CU138" s="256"/>
      <c r="CV138" s="196"/>
      <c r="CW138" s="196"/>
      <c r="CX138" s="256"/>
      <c r="CY138" s="196"/>
      <c r="CZ138" s="196"/>
      <c r="DA138" s="256"/>
      <c r="DB138" s="196"/>
      <c r="DC138" s="196"/>
      <c r="DD138" s="256"/>
      <c r="DE138" s="196"/>
      <c r="DF138" s="196"/>
      <c r="DG138" s="256"/>
      <c r="DH138" s="196"/>
      <c r="DI138" s="196"/>
    </row>
    <row r="139" spans="1:113" s="243" customFormat="1" ht="123.75" customHeight="1" x14ac:dyDescent="0.85">
      <c r="A139" s="455" t="s">
        <v>28</v>
      </c>
      <c r="B139" s="455"/>
      <c r="C139" s="455"/>
      <c r="D139" s="455"/>
      <c r="E139" s="455"/>
      <c r="F139" s="455"/>
      <c r="G139" s="455"/>
      <c r="H139" s="455"/>
      <c r="I139" s="455"/>
      <c r="J139" s="455"/>
      <c r="K139" s="455"/>
      <c r="L139" s="455" t="s">
        <v>27</v>
      </c>
      <c r="M139" s="455"/>
      <c r="N139" s="455"/>
      <c r="O139" s="455"/>
      <c r="P139" s="455"/>
      <c r="Q139" s="455"/>
      <c r="R139" s="455"/>
      <c r="S139" s="455" t="s">
        <v>29</v>
      </c>
      <c r="T139" s="455"/>
      <c r="U139" s="455"/>
      <c r="V139" s="455"/>
      <c r="W139" s="455"/>
      <c r="X139" s="455"/>
      <c r="Y139" s="455"/>
      <c r="Z139" s="455"/>
      <c r="AA139" s="455"/>
      <c r="AB139" s="455"/>
      <c r="AC139" s="455"/>
      <c r="AD139" s="455"/>
      <c r="AE139" s="455"/>
      <c r="AF139" s="455"/>
      <c r="AG139" s="455"/>
      <c r="AH139" s="455"/>
      <c r="AI139" s="455"/>
      <c r="AJ139" s="455"/>
      <c r="AK139" s="455"/>
      <c r="AL139" s="455"/>
      <c r="AM139" s="446" t="s">
        <v>101</v>
      </c>
      <c r="AN139" s="446"/>
      <c r="AO139" s="446"/>
      <c r="AP139" s="446"/>
      <c r="AQ139" s="446" t="s">
        <v>28</v>
      </c>
      <c r="AR139" s="446"/>
      <c r="AS139" s="446"/>
      <c r="AT139" s="446"/>
      <c r="AU139" s="446"/>
      <c r="AV139" s="446"/>
      <c r="AW139" s="446"/>
      <c r="AX139" s="446"/>
      <c r="AY139" s="446"/>
      <c r="AZ139" s="446"/>
      <c r="BA139" s="455" t="s">
        <v>27</v>
      </c>
      <c r="BB139" s="455"/>
      <c r="BC139" s="455"/>
      <c r="BD139" s="455" t="s">
        <v>29</v>
      </c>
      <c r="BE139" s="455"/>
      <c r="BF139" s="446" t="s">
        <v>101</v>
      </c>
      <c r="BG139" s="446"/>
      <c r="BH139" s="497"/>
      <c r="BI139" s="439" t="s">
        <v>445</v>
      </c>
      <c r="BJ139" s="493"/>
      <c r="BK139" s="493"/>
      <c r="BL139" s="493"/>
      <c r="BM139" s="493"/>
      <c r="BN139" s="493"/>
      <c r="BO139" s="493"/>
      <c r="BP139" s="493"/>
      <c r="BQ139" s="493"/>
      <c r="BR139" s="493"/>
      <c r="BS139" s="493"/>
      <c r="BT139" s="493"/>
      <c r="BU139" s="493"/>
      <c r="BV139" s="493"/>
      <c r="BW139" s="493"/>
      <c r="BX139" s="493"/>
      <c r="BY139" s="493"/>
      <c r="BZ139" s="493"/>
      <c r="CA139" s="493"/>
      <c r="CB139" s="493"/>
      <c r="CC139" s="440"/>
      <c r="CD139" s="183"/>
      <c r="CE139" s="183"/>
      <c r="CF139" s="240"/>
      <c r="CG139" s="243" t="str">
        <f t="shared" si="485"/>
        <v>ОК</v>
      </c>
      <c r="CH139" s="243" t="e">
        <f t="shared" si="515"/>
        <v>#VALUE!</v>
      </c>
      <c r="CI139" s="243">
        <f t="shared" si="513"/>
        <v>0</v>
      </c>
      <c r="CJ139" s="243" t="e">
        <f t="shared" si="455"/>
        <v>#VALUE!</v>
      </c>
      <c r="CL139" s="256"/>
      <c r="CM139" s="196"/>
      <c r="CN139" s="196"/>
      <c r="CO139" s="256"/>
      <c r="CP139" s="196"/>
      <c r="CQ139" s="196"/>
      <c r="CR139" s="256"/>
      <c r="CS139" s="196"/>
      <c r="CT139" s="196"/>
      <c r="CU139" s="256"/>
      <c r="CV139" s="196"/>
      <c r="CW139" s="196"/>
      <c r="CX139" s="256"/>
      <c r="CY139" s="196"/>
      <c r="CZ139" s="196"/>
      <c r="DA139" s="256"/>
      <c r="DB139" s="196"/>
      <c r="DC139" s="196"/>
      <c r="DD139" s="256"/>
      <c r="DE139" s="196"/>
      <c r="DF139" s="196"/>
      <c r="DG139" s="256"/>
      <c r="DH139" s="196"/>
      <c r="DI139" s="196"/>
    </row>
    <row r="140" spans="1:113" s="195" customFormat="1" ht="129" customHeight="1" x14ac:dyDescent="0.85">
      <c r="A140" s="468" t="s">
        <v>487</v>
      </c>
      <c r="B140" s="468"/>
      <c r="C140" s="468"/>
      <c r="D140" s="468"/>
      <c r="E140" s="468"/>
      <c r="F140" s="468"/>
      <c r="G140" s="468"/>
      <c r="H140" s="468"/>
      <c r="I140" s="468"/>
      <c r="J140" s="468"/>
      <c r="K140" s="468"/>
      <c r="L140" s="439">
        <v>1</v>
      </c>
      <c r="M140" s="493"/>
      <c r="N140" s="493"/>
      <c r="O140" s="493"/>
      <c r="P140" s="493"/>
      <c r="Q140" s="493"/>
      <c r="R140" s="440"/>
      <c r="S140" s="455">
        <v>2</v>
      </c>
      <c r="T140" s="455"/>
      <c r="U140" s="455"/>
      <c r="V140" s="455"/>
      <c r="W140" s="455"/>
      <c r="X140" s="455"/>
      <c r="Y140" s="455"/>
      <c r="Z140" s="455"/>
      <c r="AA140" s="455"/>
      <c r="AB140" s="455"/>
      <c r="AC140" s="455"/>
      <c r="AD140" s="455"/>
      <c r="AE140" s="455"/>
      <c r="AF140" s="455"/>
      <c r="AG140" s="455"/>
      <c r="AH140" s="455"/>
      <c r="AI140" s="455"/>
      <c r="AJ140" s="455"/>
      <c r="AK140" s="455"/>
      <c r="AL140" s="455"/>
      <c r="AM140" s="446">
        <v>3</v>
      </c>
      <c r="AN140" s="446"/>
      <c r="AO140" s="446"/>
      <c r="AP140" s="446"/>
      <c r="AQ140" s="468" t="s">
        <v>198</v>
      </c>
      <c r="AR140" s="468"/>
      <c r="AS140" s="468"/>
      <c r="AT140" s="468"/>
      <c r="AU140" s="468"/>
      <c r="AV140" s="468"/>
      <c r="AW140" s="468"/>
      <c r="AX140" s="468"/>
      <c r="AY140" s="468"/>
      <c r="AZ140" s="468"/>
      <c r="BA140" s="455">
        <v>2</v>
      </c>
      <c r="BB140" s="455"/>
      <c r="BC140" s="455"/>
      <c r="BD140" s="455">
        <v>2</v>
      </c>
      <c r="BE140" s="455"/>
      <c r="BF140" s="455">
        <v>3</v>
      </c>
      <c r="BG140" s="455"/>
      <c r="BH140" s="439"/>
      <c r="BI140" s="427" t="s">
        <v>384</v>
      </c>
      <c r="BJ140" s="428"/>
      <c r="BK140" s="428"/>
      <c r="BL140" s="428"/>
      <c r="BM140" s="428"/>
      <c r="BN140" s="428"/>
      <c r="BO140" s="428"/>
      <c r="BP140" s="428"/>
      <c r="BQ140" s="428"/>
      <c r="BR140" s="428"/>
      <c r="BS140" s="428"/>
      <c r="BT140" s="428"/>
      <c r="BU140" s="428"/>
      <c r="BV140" s="428"/>
      <c r="BW140" s="428"/>
      <c r="BX140" s="428"/>
      <c r="BY140" s="428"/>
      <c r="BZ140" s="428"/>
      <c r="CA140" s="428"/>
      <c r="CB140" s="428"/>
      <c r="CC140" s="429"/>
      <c r="CD140" s="183"/>
      <c r="CE140" s="183"/>
      <c r="CF140" s="240"/>
      <c r="CL140" s="256"/>
      <c r="CM140" s="196"/>
      <c r="CN140" s="196"/>
      <c r="CO140" s="256"/>
      <c r="CP140" s="196"/>
      <c r="CQ140" s="196"/>
      <c r="CR140" s="256"/>
      <c r="CS140" s="196"/>
      <c r="CT140" s="196"/>
      <c r="CU140" s="256"/>
      <c r="CV140" s="196"/>
      <c r="CW140" s="196"/>
      <c r="CX140" s="256"/>
      <c r="CY140" s="196"/>
      <c r="CZ140" s="196"/>
      <c r="DA140" s="256"/>
      <c r="DB140" s="196"/>
      <c r="DC140" s="196"/>
      <c r="DD140" s="256"/>
      <c r="DE140" s="196"/>
      <c r="DF140" s="196"/>
      <c r="DG140" s="256"/>
      <c r="DH140" s="196"/>
      <c r="DI140" s="196"/>
    </row>
    <row r="141" spans="1:113" s="195" customFormat="1" ht="250.5" customHeight="1" x14ac:dyDescent="0.85">
      <c r="A141" s="468"/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55">
        <v>2</v>
      </c>
      <c r="M141" s="455"/>
      <c r="N141" s="455"/>
      <c r="O141" s="455"/>
      <c r="P141" s="455"/>
      <c r="Q141" s="455"/>
      <c r="R141" s="455"/>
      <c r="S141" s="455">
        <v>3</v>
      </c>
      <c r="T141" s="455"/>
      <c r="U141" s="455"/>
      <c r="V141" s="455"/>
      <c r="W141" s="455"/>
      <c r="X141" s="455"/>
      <c r="Y141" s="455"/>
      <c r="Z141" s="455"/>
      <c r="AA141" s="455"/>
      <c r="AB141" s="455"/>
      <c r="AC141" s="455"/>
      <c r="AD141" s="455"/>
      <c r="AE141" s="455"/>
      <c r="AF141" s="455"/>
      <c r="AG141" s="455"/>
      <c r="AH141" s="455"/>
      <c r="AI141" s="455"/>
      <c r="AJ141" s="455"/>
      <c r="AK141" s="455"/>
      <c r="AL141" s="455"/>
      <c r="AM141" s="455">
        <v>5</v>
      </c>
      <c r="AN141" s="455"/>
      <c r="AO141" s="455"/>
      <c r="AP141" s="455"/>
      <c r="AQ141" s="468" t="s">
        <v>381</v>
      </c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55">
        <v>4</v>
      </c>
      <c r="BB141" s="455"/>
      <c r="BC141" s="455"/>
      <c r="BD141" s="455">
        <v>1</v>
      </c>
      <c r="BE141" s="455"/>
      <c r="BF141" s="455">
        <v>2</v>
      </c>
      <c r="BG141" s="455"/>
      <c r="BH141" s="439"/>
      <c r="BI141" s="430"/>
      <c r="BJ141" s="431"/>
      <c r="BK141" s="431"/>
      <c r="BL141" s="431"/>
      <c r="BM141" s="431"/>
      <c r="BN141" s="431"/>
      <c r="BO141" s="431"/>
      <c r="BP141" s="431"/>
      <c r="BQ141" s="431"/>
      <c r="BR141" s="431"/>
      <c r="BS141" s="431"/>
      <c r="BT141" s="431"/>
      <c r="BU141" s="431"/>
      <c r="BV141" s="431"/>
      <c r="BW141" s="431"/>
      <c r="BX141" s="431"/>
      <c r="BY141" s="431"/>
      <c r="BZ141" s="431"/>
      <c r="CA141" s="431"/>
      <c r="CB141" s="431"/>
      <c r="CC141" s="432"/>
      <c r="CD141" s="183"/>
      <c r="CE141" s="183"/>
      <c r="CF141" s="240"/>
      <c r="CG141" s="195" t="str">
        <f>IF(AN141=CF141,"ОК","Ошибка")</f>
        <v>ОК</v>
      </c>
      <c r="CL141" s="256"/>
      <c r="CM141" s="196"/>
      <c r="CN141" s="196"/>
      <c r="CO141" s="256"/>
      <c r="CP141" s="196"/>
      <c r="CQ141" s="196"/>
      <c r="CR141" s="256"/>
      <c r="CS141" s="196"/>
      <c r="CT141" s="196"/>
      <c r="CU141" s="256"/>
      <c r="CV141" s="196"/>
      <c r="CW141" s="196"/>
      <c r="CX141" s="256"/>
      <c r="CY141" s="196"/>
      <c r="CZ141" s="196"/>
      <c r="DA141" s="256"/>
      <c r="DB141" s="196"/>
      <c r="DC141" s="196"/>
      <c r="DD141" s="256"/>
      <c r="DE141" s="196"/>
      <c r="DF141" s="196"/>
      <c r="DG141" s="256"/>
      <c r="DH141" s="196"/>
      <c r="DI141" s="196"/>
    </row>
    <row r="142" spans="1:113" s="195" customFormat="1" ht="137.25" customHeight="1" x14ac:dyDescent="0.9">
      <c r="A142" s="468" t="s">
        <v>488</v>
      </c>
      <c r="B142" s="468"/>
      <c r="C142" s="468"/>
      <c r="D142" s="468"/>
      <c r="E142" s="468"/>
      <c r="F142" s="468"/>
      <c r="G142" s="468"/>
      <c r="H142" s="468"/>
      <c r="I142" s="468"/>
      <c r="J142" s="468"/>
      <c r="K142" s="468"/>
      <c r="L142" s="455">
        <v>3</v>
      </c>
      <c r="M142" s="494"/>
      <c r="N142" s="494"/>
      <c r="O142" s="494"/>
      <c r="P142" s="494"/>
      <c r="Q142" s="494"/>
      <c r="R142" s="494"/>
      <c r="S142" s="455">
        <v>4</v>
      </c>
      <c r="T142" s="494"/>
      <c r="U142" s="494"/>
      <c r="V142" s="494"/>
      <c r="W142" s="494"/>
      <c r="X142" s="494"/>
      <c r="Y142" s="494"/>
      <c r="Z142" s="494"/>
      <c r="AA142" s="494"/>
      <c r="AB142" s="494"/>
      <c r="AC142" s="494"/>
      <c r="AD142" s="494"/>
      <c r="AE142" s="494"/>
      <c r="AF142" s="494"/>
      <c r="AG142" s="494"/>
      <c r="AH142" s="494"/>
      <c r="AI142" s="494"/>
      <c r="AJ142" s="494"/>
      <c r="AK142" s="494"/>
      <c r="AL142" s="494"/>
      <c r="AM142" s="455">
        <v>5</v>
      </c>
      <c r="AN142" s="494"/>
      <c r="AO142" s="494"/>
      <c r="AP142" s="494"/>
      <c r="AQ142" s="468" t="s">
        <v>382</v>
      </c>
      <c r="AR142" s="468"/>
      <c r="AS142" s="468"/>
      <c r="AT142" s="468"/>
      <c r="AU142" s="468"/>
      <c r="AV142" s="468"/>
      <c r="AW142" s="468"/>
      <c r="AX142" s="468"/>
      <c r="AY142" s="468"/>
      <c r="AZ142" s="468"/>
      <c r="BA142" s="455">
        <v>6</v>
      </c>
      <c r="BB142" s="455"/>
      <c r="BC142" s="455"/>
      <c r="BD142" s="455">
        <v>2</v>
      </c>
      <c r="BE142" s="455"/>
      <c r="BF142" s="455">
        <v>3</v>
      </c>
      <c r="BG142" s="494"/>
      <c r="BH142" s="505"/>
      <c r="BI142" s="430"/>
      <c r="BJ142" s="431"/>
      <c r="BK142" s="431"/>
      <c r="BL142" s="431"/>
      <c r="BM142" s="431"/>
      <c r="BN142" s="431"/>
      <c r="BO142" s="431"/>
      <c r="BP142" s="431"/>
      <c r="BQ142" s="431"/>
      <c r="BR142" s="431"/>
      <c r="BS142" s="431"/>
      <c r="BT142" s="431"/>
      <c r="BU142" s="431"/>
      <c r="BV142" s="431"/>
      <c r="BW142" s="431"/>
      <c r="BX142" s="431"/>
      <c r="BY142" s="431"/>
      <c r="BZ142" s="431"/>
      <c r="CA142" s="431"/>
      <c r="CB142" s="431"/>
      <c r="CC142" s="432"/>
      <c r="CD142" s="183"/>
      <c r="CE142" s="183"/>
      <c r="CF142" s="240"/>
      <c r="CL142" s="256"/>
      <c r="CM142" s="196"/>
      <c r="CN142" s="196"/>
      <c r="CO142" s="256"/>
      <c r="CP142" s="196"/>
      <c r="CQ142" s="196"/>
      <c r="CR142" s="256"/>
      <c r="CS142" s="196"/>
      <c r="CT142" s="196"/>
      <c r="CU142" s="256"/>
      <c r="CV142" s="196"/>
      <c r="CW142" s="196"/>
      <c r="CX142" s="256"/>
      <c r="CY142" s="196"/>
      <c r="CZ142" s="196"/>
      <c r="DA142" s="256"/>
      <c r="DB142" s="196"/>
      <c r="DC142" s="196"/>
      <c r="DD142" s="256"/>
      <c r="DE142" s="196"/>
      <c r="DF142" s="196"/>
      <c r="DG142" s="256"/>
      <c r="DH142" s="196"/>
      <c r="DI142" s="196"/>
    </row>
    <row r="143" spans="1:113" s="195" customFormat="1" ht="135.75" customHeight="1" x14ac:dyDescent="0.85">
      <c r="A143" s="468"/>
      <c r="B143" s="468"/>
      <c r="C143" s="468"/>
      <c r="D143" s="468"/>
      <c r="E143" s="468"/>
      <c r="F143" s="468"/>
      <c r="G143" s="468"/>
      <c r="H143" s="468"/>
      <c r="I143" s="468"/>
      <c r="J143" s="468"/>
      <c r="K143" s="468"/>
      <c r="L143" s="455">
        <v>4</v>
      </c>
      <c r="M143" s="455"/>
      <c r="N143" s="455"/>
      <c r="O143" s="455"/>
      <c r="P143" s="455"/>
      <c r="Q143" s="455"/>
      <c r="R143" s="455"/>
      <c r="S143" s="455">
        <v>4</v>
      </c>
      <c r="T143" s="455"/>
      <c r="U143" s="455"/>
      <c r="V143" s="455"/>
      <c r="W143" s="455"/>
      <c r="X143" s="455"/>
      <c r="Y143" s="455"/>
      <c r="Z143" s="455"/>
      <c r="AA143" s="455"/>
      <c r="AB143" s="455"/>
      <c r="AC143" s="455"/>
      <c r="AD143" s="455"/>
      <c r="AE143" s="455"/>
      <c r="AF143" s="455"/>
      <c r="AG143" s="455"/>
      <c r="AH143" s="455"/>
      <c r="AI143" s="455"/>
      <c r="AJ143" s="455"/>
      <c r="AK143" s="455"/>
      <c r="AL143" s="455"/>
      <c r="AM143" s="455">
        <v>6</v>
      </c>
      <c r="AN143" s="455"/>
      <c r="AO143" s="455"/>
      <c r="AP143" s="455"/>
      <c r="AQ143" s="468"/>
      <c r="AR143" s="468"/>
      <c r="AS143" s="468"/>
      <c r="AT143" s="468"/>
      <c r="AU143" s="468"/>
      <c r="AV143" s="468"/>
      <c r="AW143" s="468"/>
      <c r="AX143" s="468"/>
      <c r="AY143" s="468"/>
      <c r="AZ143" s="468"/>
      <c r="BA143" s="455"/>
      <c r="BB143" s="455"/>
      <c r="BC143" s="455"/>
      <c r="BD143" s="455"/>
      <c r="BE143" s="455"/>
      <c r="BF143" s="494"/>
      <c r="BG143" s="494"/>
      <c r="BH143" s="505"/>
      <c r="BI143" s="433"/>
      <c r="BJ143" s="434"/>
      <c r="BK143" s="434"/>
      <c r="BL143" s="434"/>
      <c r="BM143" s="434"/>
      <c r="BN143" s="434"/>
      <c r="BO143" s="434"/>
      <c r="BP143" s="434"/>
      <c r="BQ143" s="434"/>
      <c r="BR143" s="434"/>
      <c r="BS143" s="434"/>
      <c r="BT143" s="434"/>
      <c r="BU143" s="434"/>
      <c r="BV143" s="434"/>
      <c r="BW143" s="434"/>
      <c r="BX143" s="434"/>
      <c r="BY143" s="434"/>
      <c r="BZ143" s="434"/>
      <c r="CA143" s="434"/>
      <c r="CB143" s="434"/>
      <c r="CC143" s="435"/>
      <c r="CD143" s="183"/>
      <c r="CE143" s="183"/>
      <c r="CF143" s="240"/>
      <c r="CL143" s="256"/>
      <c r="CM143" s="196"/>
      <c r="CN143" s="196"/>
      <c r="CO143" s="256"/>
      <c r="CP143" s="196"/>
      <c r="CQ143" s="196"/>
      <c r="CR143" s="256"/>
      <c r="CS143" s="196"/>
      <c r="CT143" s="196"/>
      <c r="CU143" s="256"/>
      <c r="CV143" s="196"/>
      <c r="CW143" s="196"/>
      <c r="CX143" s="256"/>
      <c r="CY143" s="196"/>
      <c r="CZ143" s="196"/>
      <c r="DA143" s="256"/>
      <c r="DB143" s="196"/>
      <c r="DC143" s="196"/>
      <c r="DD143" s="256"/>
      <c r="DE143" s="196"/>
      <c r="DF143" s="196"/>
      <c r="DG143" s="256"/>
      <c r="DH143" s="196"/>
      <c r="DI143" s="196"/>
    </row>
    <row r="144" spans="1:113" s="195" customFormat="1" ht="192.75" customHeight="1" x14ac:dyDescent="0.85">
      <c r="A144" s="468" t="s">
        <v>489</v>
      </c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55">
        <v>5</v>
      </c>
      <c r="M144" s="455"/>
      <c r="N144" s="455"/>
      <c r="O144" s="455"/>
      <c r="P144" s="455"/>
      <c r="Q144" s="455"/>
      <c r="R144" s="455"/>
      <c r="S144" s="455">
        <v>3</v>
      </c>
      <c r="T144" s="455"/>
      <c r="U144" s="455"/>
      <c r="V144" s="455"/>
      <c r="W144" s="455"/>
      <c r="X144" s="455"/>
      <c r="Y144" s="455"/>
      <c r="Z144" s="455"/>
      <c r="AA144" s="455"/>
      <c r="AB144" s="455"/>
      <c r="AC144" s="455"/>
      <c r="AD144" s="455"/>
      <c r="AE144" s="455"/>
      <c r="AF144" s="455"/>
      <c r="AG144" s="455"/>
      <c r="AH144" s="455"/>
      <c r="AI144" s="455"/>
      <c r="AJ144" s="455"/>
      <c r="AK144" s="455"/>
      <c r="AL144" s="455"/>
      <c r="AM144" s="455">
        <v>5</v>
      </c>
      <c r="AN144" s="455"/>
      <c r="AO144" s="455"/>
      <c r="AP144" s="455"/>
      <c r="AQ144" s="468" t="s">
        <v>371</v>
      </c>
      <c r="AR144" s="468"/>
      <c r="AS144" s="468"/>
      <c r="AT144" s="468"/>
      <c r="AU144" s="468"/>
      <c r="AV144" s="468"/>
      <c r="AW144" s="468"/>
      <c r="AX144" s="468"/>
      <c r="AY144" s="468"/>
      <c r="AZ144" s="468"/>
      <c r="BA144" s="455">
        <v>7</v>
      </c>
      <c r="BB144" s="455"/>
      <c r="BC144" s="455"/>
      <c r="BD144" s="455">
        <v>4</v>
      </c>
      <c r="BE144" s="455"/>
      <c r="BF144" s="455">
        <v>6</v>
      </c>
      <c r="BG144" s="455"/>
      <c r="BH144" s="439"/>
      <c r="BI144" s="430" t="s">
        <v>385</v>
      </c>
      <c r="BJ144" s="431"/>
      <c r="BK144" s="431"/>
      <c r="BL144" s="431"/>
      <c r="BM144" s="431"/>
      <c r="BN144" s="431"/>
      <c r="BO144" s="431"/>
      <c r="BP144" s="431"/>
      <c r="BQ144" s="431"/>
      <c r="BR144" s="431"/>
      <c r="BS144" s="431"/>
      <c r="BT144" s="431"/>
      <c r="BU144" s="431"/>
      <c r="BV144" s="431"/>
      <c r="BW144" s="431"/>
      <c r="BX144" s="431"/>
      <c r="BY144" s="431"/>
      <c r="BZ144" s="431"/>
      <c r="CA144" s="431"/>
      <c r="CB144" s="431"/>
      <c r="CC144" s="432"/>
      <c r="CD144" s="183"/>
      <c r="CE144" s="183"/>
      <c r="CF144" s="240"/>
      <c r="CL144" s="256"/>
      <c r="CM144" s="196"/>
      <c r="CN144" s="196"/>
      <c r="CO144" s="256"/>
      <c r="CP144" s="196"/>
      <c r="CQ144" s="196"/>
      <c r="CR144" s="256"/>
      <c r="CS144" s="196"/>
      <c r="CT144" s="196"/>
      <c r="CU144" s="256"/>
      <c r="CV144" s="196"/>
      <c r="CW144" s="196"/>
      <c r="CX144" s="256"/>
      <c r="CY144" s="196"/>
      <c r="CZ144" s="196"/>
      <c r="DA144" s="256"/>
      <c r="DB144" s="196"/>
      <c r="DC144" s="196"/>
      <c r="DD144" s="256"/>
      <c r="DE144" s="196"/>
      <c r="DF144" s="196"/>
      <c r="DG144" s="256"/>
      <c r="DH144" s="196"/>
      <c r="DI144" s="196"/>
    </row>
    <row r="145" spans="1:113" s="195" customFormat="1" ht="172.5" customHeight="1" x14ac:dyDescent="0.85">
      <c r="A145" s="468"/>
      <c r="B145" s="468"/>
      <c r="C145" s="468"/>
      <c r="D145" s="468"/>
      <c r="E145" s="468"/>
      <c r="F145" s="468"/>
      <c r="G145" s="468"/>
      <c r="H145" s="468"/>
      <c r="I145" s="468"/>
      <c r="J145" s="468"/>
      <c r="K145" s="468"/>
      <c r="L145" s="455">
        <v>6</v>
      </c>
      <c r="M145" s="455"/>
      <c r="N145" s="455"/>
      <c r="O145" s="455"/>
      <c r="P145" s="455"/>
      <c r="Q145" s="455"/>
      <c r="R145" s="455"/>
      <c r="S145" s="455">
        <v>4</v>
      </c>
      <c r="T145" s="455"/>
      <c r="U145" s="455"/>
      <c r="V145" s="455"/>
      <c r="W145" s="455"/>
      <c r="X145" s="455"/>
      <c r="Y145" s="455"/>
      <c r="Z145" s="455"/>
      <c r="AA145" s="455"/>
      <c r="AB145" s="455"/>
      <c r="AC145" s="455"/>
      <c r="AD145" s="455"/>
      <c r="AE145" s="455"/>
      <c r="AF145" s="455"/>
      <c r="AG145" s="455"/>
      <c r="AH145" s="455"/>
      <c r="AI145" s="455"/>
      <c r="AJ145" s="455"/>
      <c r="AK145" s="455"/>
      <c r="AL145" s="455"/>
      <c r="AM145" s="455">
        <v>6</v>
      </c>
      <c r="AN145" s="455"/>
      <c r="AO145" s="455"/>
      <c r="AP145" s="455"/>
      <c r="AQ145" s="468" t="s">
        <v>426</v>
      </c>
      <c r="AR145" s="468"/>
      <c r="AS145" s="468"/>
      <c r="AT145" s="468"/>
      <c r="AU145" s="468"/>
      <c r="AV145" s="468"/>
      <c r="AW145" s="468"/>
      <c r="AX145" s="468"/>
      <c r="AY145" s="468"/>
      <c r="AZ145" s="468"/>
      <c r="BA145" s="455">
        <v>8</v>
      </c>
      <c r="BB145" s="455"/>
      <c r="BC145" s="455"/>
      <c r="BD145" s="455">
        <v>4</v>
      </c>
      <c r="BE145" s="455"/>
      <c r="BF145" s="455">
        <v>6</v>
      </c>
      <c r="BG145" s="455"/>
      <c r="BH145" s="439"/>
      <c r="BI145" s="430"/>
      <c r="BJ145" s="431"/>
      <c r="BK145" s="431"/>
      <c r="BL145" s="431"/>
      <c r="BM145" s="431"/>
      <c r="BN145" s="431"/>
      <c r="BO145" s="431"/>
      <c r="BP145" s="431"/>
      <c r="BQ145" s="431"/>
      <c r="BR145" s="431"/>
      <c r="BS145" s="431"/>
      <c r="BT145" s="431"/>
      <c r="BU145" s="431"/>
      <c r="BV145" s="431"/>
      <c r="BW145" s="431"/>
      <c r="BX145" s="431"/>
      <c r="BY145" s="431"/>
      <c r="BZ145" s="431"/>
      <c r="CA145" s="431"/>
      <c r="CB145" s="431"/>
      <c r="CC145" s="432"/>
      <c r="CD145" s="183"/>
      <c r="CE145" s="183"/>
      <c r="CF145" s="240"/>
      <c r="CL145" s="256"/>
      <c r="CM145" s="196"/>
      <c r="CN145" s="196"/>
      <c r="CO145" s="256"/>
      <c r="CP145" s="196"/>
      <c r="CQ145" s="196"/>
      <c r="CR145" s="256"/>
      <c r="CS145" s="196"/>
      <c r="CT145" s="196"/>
      <c r="CU145" s="256"/>
      <c r="CV145" s="196"/>
      <c r="CW145" s="196"/>
      <c r="CX145" s="256"/>
      <c r="CY145" s="196"/>
      <c r="CZ145" s="196"/>
      <c r="DA145" s="256"/>
      <c r="DB145" s="196"/>
      <c r="DC145" s="196"/>
      <c r="DD145" s="256"/>
      <c r="DE145" s="196"/>
      <c r="DF145" s="196"/>
      <c r="DG145" s="256"/>
      <c r="DH145" s="196"/>
      <c r="DI145" s="196"/>
    </row>
    <row r="146" spans="1:113" s="195" customFormat="1" ht="342.75" customHeight="1" x14ac:dyDescent="0.85">
      <c r="A146" s="468" t="s">
        <v>490</v>
      </c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55">
        <v>5</v>
      </c>
      <c r="M146" s="455"/>
      <c r="N146" s="455"/>
      <c r="O146" s="455"/>
      <c r="P146" s="455"/>
      <c r="Q146" s="455"/>
      <c r="R146" s="455"/>
      <c r="S146" s="455">
        <v>1</v>
      </c>
      <c r="T146" s="455"/>
      <c r="U146" s="455"/>
      <c r="V146" s="455"/>
      <c r="W146" s="455"/>
      <c r="X146" s="455"/>
      <c r="Y146" s="455"/>
      <c r="Z146" s="455"/>
      <c r="AA146" s="455"/>
      <c r="AB146" s="455"/>
      <c r="AC146" s="455"/>
      <c r="AD146" s="455"/>
      <c r="AE146" s="455"/>
      <c r="AF146" s="455"/>
      <c r="AG146" s="455"/>
      <c r="AH146" s="455"/>
      <c r="AI146" s="455"/>
      <c r="AJ146" s="455"/>
      <c r="AK146" s="455"/>
      <c r="AL146" s="455"/>
      <c r="AM146" s="455">
        <v>2</v>
      </c>
      <c r="AN146" s="455"/>
      <c r="AO146" s="455"/>
      <c r="AP146" s="455"/>
      <c r="AQ146" s="468"/>
      <c r="AR146" s="468"/>
      <c r="AS146" s="468"/>
      <c r="AT146" s="468"/>
      <c r="AU146" s="468"/>
      <c r="AV146" s="468"/>
      <c r="AW146" s="468"/>
      <c r="AX146" s="468"/>
      <c r="AY146" s="468"/>
      <c r="AZ146" s="468"/>
      <c r="BA146" s="455"/>
      <c r="BB146" s="455"/>
      <c r="BC146" s="455"/>
      <c r="BD146" s="455"/>
      <c r="BE146" s="455"/>
      <c r="BF146" s="455"/>
      <c r="BG146" s="455"/>
      <c r="BH146" s="439"/>
      <c r="BI146" s="433"/>
      <c r="BJ146" s="434"/>
      <c r="BK146" s="434"/>
      <c r="BL146" s="434"/>
      <c r="BM146" s="434"/>
      <c r="BN146" s="434"/>
      <c r="BO146" s="434"/>
      <c r="BP146" s="434"/>
      <c r="BQ146" s="434"/>
      <c r="BR146" s="434"/>
      <c r="BS146" s="434"/>
      <c r="BT146" s="434"/>
      <c r="BU146" s="434"/>
      <c r="BV146" s="434"/>
      <c r="BW146" s="434"/>
      <c r="BX146" s="434"/>
      <c r="BY146" s="434"/>
      <c r="BZ146" s="434"/>
      <c r="CA146" s="434"/>
      <c r="CB146" s="434"/>
      <c r="CC146" s="435"/>
      <c r="CD146" s="183"/>
      <c r="CE146" s="183"/>
      <c r="CF146" s="240"/>
      <c r="CL146" s="256"/>
      <c r="CM146" s="196"/>
      <c r="CN146" s="196"/>
      <c r="CO146" s="256"/>
      <c r="CP146" s="196"/>
      <c r="CQ146" s="196"/>
      <c r="CR146" s="256"/>
      <c r="CS146" s="196"/>
      <c r="CT146" s="196"/>
      <c r="CU146" s="256"/>
      <c r="CV146" s="196"/>
      <c r="CW146" s="196"/>
      <c r="CX146" s="256"/>
      <c r="CY146" s="196"/>
      <c r="CZ146" s="196"/>
      <c r="DA146" s="256"/>
      <c r="DB146" s="196"/>
      <c r="DC146" s="196"/>
      <c r="DD146" s="256"/>
      <c r="DE146" s="196"/>
      <c r="DF146" s="196"/>
      <c r="DG146" s="256"/>
      <c r="DH146" s="196"/>
      <c r="DI146" s="196"/>
    </row>
    <row r="147" spans="1:113" s="183" customFormat="1" ht="132" customHeight="1" x14ac:dyDescent="0.85">
      <c r="A147" s="322"/>
      <c r="B147" s="322"/>
      <c r="C147" s="322"/>
      <c r="D147" s="322"/>
      <c r="E147" s="322"/>
      <c r="F147" s="322"/>
      <c r="G147" s="322"/>
      <c r="H147" s="322"/>
      <c r="I147" s="322"/>
      <c r="J147" s="322"/>
      <c r="K147" s="322"/>
      <c r="L147" s="370"/>
      <c r="M147" s="370"/>
      <c r="N147" s="370"/>
      <c r="O147" s="370"/>
      <c r="P147" s="370"/>
      <c r="Q147" s="370"/>
      <c r="R147" s="370"/>
      <c r="S147" s="370"/>
      <c r="T147" s="370"/>
      <c r="U147" s="370"/>
      <c r="V147" s="370"/>
      <c r="W147" s="370"/>
      <c r="X147" s="370"/>
      <c r="Y147" s="370"/>
      <c r="Z147" s="370"/>
      <c r="AA147" s="370"/>
      <c r="AB147" s="370"/>
      <c r="AC147" s="370"/>
      <c r="AD147" s="370"/>
      <c r="AE147" s="370"/>
      <c r="AF147" s="370"/>
      <c r="AG147" s="370"/>
      <c r="AH147" s="370"/>
      <c r="AI147" s="370"/>
      <c r="AJ147" s="370"/>
      <c r="AK147" s="370"/>
      <c r="AL147" s="370"/>
      <c r="AM147" s="370"/>
      <c r="AN147" s="370"/>
      <c r="AO147" s="370"/>
      <c r="AP147" s="370"/>
      <c r="AQ147" s="322"/>
      <c r="AR147" s="322"/>
      <c r="AS147" s="322"/>
      <c r="AT147" s="322"/>
      <c r="AU147" s="322"/>
      <c r="AV147" s="322"/>
      <c r="AW147" s="322"/>
      <c r="AX147" s="322"/>
      <c r="AY147" s="322"/>
      <c r="AZ147" s="322"/>
      <c r="BA147" s="370"/>
      <c r="BB147" s="370"/>
      <c r="BC147" s="370"/>
      <c r="BD147" s="370"/>
      <c r="BE147" s="370"/>
      <c r="BF147" s="370"/>
      <c r="BG147" s="370"/>
      <c r="BH147" s="370"/>
      <c r="BI147" s="321"/>
      <c r="BJ147" s="321"/>
      <c r="BK147" s="321"/>
      <c r="BL147" s="321"/>
      <c r="BM147" s="321"/>
      <c r="BN147" s="321"/>
      <c r="BO147" s="321"/>
      <c r="BP147" s="321"/>
      <c r="BQ147" s="321"/>
      <c r="BR147" s="321"/>
      <c r="BS147" s="321"/>
      <c r="BT147" s="321"/>
      <c r="BU147" s="321"/>
      <c r="BV147" s="321"/>
      <c r="BW147" s="321"/>
      <c r="BX147" s="321"/>
      <c r="BY147" s="321"/>
      <c r="BZ147" s="321"/>
      <c r="CA147" s="321"/>
      <c r="CB147" s="321"/>
      <c r="CC147" s="321"/>
      <c r="CL147" s="245"/>
      <c r="CM147" s="185"/>
      <c r="CN147" s="185"/>
      <c r="CO147" s="245"/>
      <c r="CP147" s="185"/>
      <c r="CQ147" s="185"/>
      <c r="CR147" s="245"/>
      <c r="CS147" s="185"/>
      <c r="CT147" s="185"/>
      <c r="CU147" s="245"/>
      <c r="CV147" s="185"/>
      <c r="CW147" s="185"/>
      <c r="CX147" s="245"/>
      <c r="CY147" s="185"/>
      <c r="CZ147" s="185"/>
      <c r="DA147" s="245"/>
      <c r="DB147" s="185"/>
      <c r="DC147" s="185"/>
      <c r="DD147" s="245"/>
      <c r="DE147" s="185"/>
      <c r="DF147" s="185"/>
      <c r="DG147" s="245"/>
      <c r="DH147" s="185"/>
      <c r="DI147" s="185"/>
    </row>
    <row r="148" spans="1:113" s="176" customFormat="1" ht="57.95" customHeight="1" x14ac:dyDescent="0.85">
      <c r="A148" s="495" t="s">
        <v>192</v>
      </c>
      <c r="B148" s="495"/>
      <c r="C148" s="495"/>
      <c r="D148" s="495"/>
      <c r="E148" s="495"/>
      <c r="F148" s="495"/>
      <c r="G148" s="495"/>
      <c r="H148" s="495"/>
      <c r="I148" s="495"/>
      <c r="J148" s="495"/>
      <c r="K148" s="495"/>
      <c r="L148" s="495"/>
      <c r="M148" s="495"/>
      <c r="N148" s="495"/>
      <c r="O148" s="495"/>
      <c r="P148" s="495"/>
      <c r="Q148" s="495"/>
      <c r="R148" s="495"/>
      <c r="S148" s="495"/>
      <c r="T148" s="495"/>
      <c r="U148" s="495"/>
      <c r="V148" s="495"/>
      <c r="W148" s="495"/>
      <c r="X148" s="495"/>
      <c r="Y148" s="495"/>
      <c r="Z148" s="495"/>
      <c r="AA148" s="495"/>
      <c r="AB148" s="495"/>
      <c r="AC148" s="495"/>
      <c r="AD148" s="495"/>
      <c r="AE148" s="495"/>
      <c r="AF148" s="495"/>
      <c r="AG148" s="495"/>
      <c r="AH148" s="495"/>
      <c r="AI148" s="495"/>
      <c r="AJ148" s="495"/>
      <c r="AK148" s="495"/>
      <c r="AL148" s="495"/>
      <c r="AM148" s="495"/>
      <c r="AN148" s="495"/>
      <c r="AO148" s="495"/>
      <c r="AP148" s="495"/>
      <c r="AQ148" s="495"/>
      <c r="AR148" s="495"/>
      <c r="AS148" s="495"/>
      <c r="AT148" s="495"/>
      <c r="AU148" s="495"/>
      <c r="AV148" s="495"/>
      <c r="AW148" s="495"/>
      <c r="AX148" s="495"/>
      <c r="AY148" s="495"/>
      <c r="AZ148" s="495"/>
      <c r="BA148" s="495"/>
      <c r="BB148" s="495"/>
      <c r="BC148" s="495"/>
      <c r="BD148" s="495"/>
      <c r="BE148" s="495"/>
      <c r="BF148" s="495"/>
      <c r="BG148" s="495"/>
      <c r="BH148" s="495"/>
      <c r="BI148" s="495"/>
      <c r="BJ148" s="495"/>
      <c r="BK148" s="495"/>
      <c r="BL148" s="495"/>
      <c r="BM148" s="495"/>
      <c r="BN148" s="495"/>
      <c r="BO148" s="495"/>
      <c r="BP148" s="495"/>
      <c r="BQ148" s="495"/>
      <c r="BR148" s="495"/>
      <c r="BS148" s="495"/>
      <c r="BT148" s="495"/>
      <c r="BU148" s="495"/>
      <c r="BV148" s="495"/>
      <c r="BW148" s="495"/>
      <c r="BX148" s="495"/>
      <c r="BY148" s="495"/>
      <c r="BZ148" s="495"/>
      <c r="CA148" s="495"/>
      <c r="CB148" s="495"/>
      <c r="CC148" s="495"/>
      <c r="CL148" s="244"/>
      <c r="CM148" s="177"/>
      <c r="CN148" s="177"/>
      <c r="CO148" s="244"/>
      <c r="CP148" s="177"/>
      <c r="CQ148" s="177"/>
      <c r="CR148" s="244"/>
      <c r="CS148" s="177"/>
      <c r="CT148" s="177"/>
      <c r="CU148" s="244"/>
      <c r="CV148" s="177"/>
      <c r="CW148" s="177"/>
      <c r="CX148" s="244"/>
      <c r="CY148" s="177"/>
      <c r="CZ148" s="177"/>
      <c r="DA148" s="244"/>
      <c r="DB148" s="177"/>
      <c r="DC148" s="177"/>
      <c r="DD148" s="244"/>
      <c r="DE148" s="177"/>
      <c r="DF148" s="177"/>
      <c r="DG148" s="244"/>
      <c r="DH148" s="177"/>
      <c r="DI148" s="177"/>
    </row>
    <row r="149" spans="1:113" s="176" customFormat="1" ht="230.25" customHeight="1" x14ac:dyDescent="0.85">
      <c r="A149" s="447" t="s">
        <v>105</v>
      </c>
      <c r="B149" s="447"/>
      <c r="C149" s="447"/>
      <c r="D149" s="447"/>
      <c r="E149" s="448" t="s">
        <v>106</v>
      </c>
      <c r="F149" s="448"/>
      <c r="G149" s="448"/>
      <c r="H149" s="448"/>
      <c r="I149" s="448"/>
      <c r="J149" s="448"/>
      <c r="K149" s="448"/>
      <c r="L149" s="448"/>
      <c r="M149" s="448"/>
      <c r="N149" s="448"/>
      <c r="O149" s="448"/>
      <c r="P149" s="448"/>
      <c r="Q149" s="448"/>
      <c r="R149" s="448"/>
      <c r="S149" s="448"/>
      <c r="T149" s="448"/>
      <c r="U149" s="448"/>
      <c r="V149" s="448"/>
      <c r="W149" s="448"/>
      <c r="X149" s="448"/>
      <c r="Y149" s="448"/>
      <c r="Z149" s="448"/>
      <c r="AA149" s="448"/>
      <c r="AB149" s="448"/>
      <c r="AC149" s="448"/>
      <c r="AD149" s="448"/>
      <c r="AE149" s="448"/>
      <c r="AF149" s="448"/>
      <c r="AG149" s="448"/>
      <c r="AH149" s="448"/>
      <c r="AI149" s="448"/>
      <c r="AJ149" s="448"/>
      <c r="AK149" s="448"/>
      <c r="AL149" s="448"/>
      <c r="AM149" s="448"/>
      <c r="AN149" s="448"/>
      <c r="AO149" s="448"/>
      <c r="AP149" s="448"/>
      <c r="AQ149" s="448"/>
      <c r="AR149" s="448"/>
      <c r="AS149" s="448"/>
      <c r="AT149" s="448"/>
      <c r="AU149" s="448"/>
      <c r="AV149" s="448"/>
      <c r="AW149" s="448"/>
      <c r="AX149" s="448"/>
      <c r="AY149" s="448"/>
      <c r="AZ149" s="448"/>
      <c r="BA149" s="448"/>
      <c r="BB149" s="448"/>
      <c r="BC149" s="448"/>
      <c r="BD149" s="448"/>
      <c r="BE149" s="448"/>
      <c r="BF149" s="448"/>
      <c r="BG149" s="448"/>
      <c r="BH149" s="448"/>
      <c r="BI149" s="448"/>
      <c r="BJ149" s="448"/>
      <c r="BK149" s="448"/>
      <c r="BL149" s="448"/>
      <c r="BM149" s="448"/>
      <c r="BN149" s="448"/>
      <c r="BO149" s="448"/>
      <c r="BP149" s="448"/>
      <c r="BQ149" s="448"/>
      <c r="BR149" s="448"/>
      <c r="BS149" s="448"/>
      <c r="BT149" s="448"/>
      <c r="BU149" s="448"/>
      <c r="BV149" s="448"/>
      <c r="BW149" s="448"/>
      <c r="BX149" s="448"/>
      <c r="BY149" s="448"/>
      <c r="BZ149" s="447" t="s">
        <v>437</v>
      </c>
      <c r="CA149" s="447"/>
      <c r="CB149" s="447"/>
      <c r="CC149" s="447"/>
      <c r="CL149" s="244"/>
      <c r="CM149" s="177"/>
      <c r="CN149" s="177"/>
      <c r="CO149" s="244"/>
      <c r="CP149" s="177"/>
      <c r="CQ149" s="177"/>
      <c r="CR149" s="244"/>
      <c r="CS149" s="177"/>
      <c r="CT149" s="177"/>
      <c r="CU149" s="244"/>
      <c r="CV149" s="177"/>
      <c r="CW149" s="177"/>
      <c r="CX149" s="244"/>
      <c r="CY149" s="177"/>
      <c r="CZ149" s="177"/>
      <c r="DA149" s="244"/>
      <c r="DB149" s="177"/>
      <c r="DC149" s="177"/>
      <c r="DD149" s="244"/>
      <c r="DE149" s="177"/>
      <c r="DF149" s="177"/>
      <c r="DG149" s="244"/>
      <c r="DH149" s="177"/>
      <c r="DI149" s="177"/>
    </row>
    <row r="150" spans="1:113" s="183" customFormat="1" ht="54.95" customHeight="1" x14ac:dyDescent="0.85">
      <c r="A150" s="455" t="s">
        <v>121</v>
      </c>
      <c r="B150" s="455"/>
      <c r="C150" s="455"/>
      <c r="D150" s="455"/>
      <c r="E150" s="468" t="s">
        <v>305</v>
      </c>
      <c r="F150" s="468"/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  <c r="T150" s="468"/>
      <c r="U150" s="468"/>
      <c r="V150" s="468"/>
      <c r="W150" s="468"/>
      <c r="X150" s="468"/>
      <c r="Y150" s="468"/>
      <c r="Z150" s="468"/>
      <c r="AA150" s="468"/>
      <c r="AB150" s="468"/>
      <c r="AC150" s="468"/>
      <c r="AD150" s="468"/>
      <c r="AE150" s="468"/>
      <c r="AF150" s="468"/>
      <c r="AG150" s="468"/>
      <c r="AH150" s="468"/>
      <c r="AI150" s="468"/>
      <c r="AJ150" s="468"/>
      <c r="AK150" s="468"/>
      <c r="AL150" s="468"/>
      <c r="AM150" s="468"/>
      <c r="AN150" s="468"/>
      <c r="AO150" s="468"/>
      <c r="AP150" s="468"/>
      <c r="AQ150" s="468"/>
      <c r="AR150" s="468"/>
      <c r="AS150" s="468"/>
      <c r="AT150" s="468"/>
      <c r="AU150" s="468"/>
      <c r="AV150" s="468"/>
      <c r="AW150" s="468"/>
      <c r="AX150" s="468"/>
      <c r="AY150" s="468"/>
      <c r="AZ150" s="468"/>
      <c r="BA150" s="468"/>
      <c r="BB150" s="468"/>
      <c r="BC150" s="468"/>
      <c r="BD150" s="468"/>
      <c r="BE150" s="468"/>
      <c r="BF150" s="468"/>
      <c r="BG150" s="468"/>
      <c r="BH150" s="468"/>
      <c r="BI150" s="468"/>
      <c r="BJ150" s="468"/>
      <c r="BK150" s="468"/>
      <c r="BL150" s="468"/>
      <c r="BM150" s="468"/>
      <c r="BN150" s="468"/>
      <c r="BO150" s="468"/>
      <c r="BP150" s="468"/>
      <c r="BQ150" s="468"/>
      <c r="BR150" s="468"/>
      <c r="BS150" s="468"/>
      <c r="BT150" s="468"/>
      <c r="BU150" s="468"/>
      <c r="BV150" s="468"/>
      <c r="BW150" s="468"/>
      <c r="BX150" s="468"/>
      <c r="BY150" s="468"/>
      <c r="BZ150" s="467" t="s">
        <v>401</v>
      </c>
      <c r="CA150" s="446"/>
      <c r="CB150" s="446"/>
      <c r="CC150" s="446"/>
      <c r="CL150" s="245"/>
      <c r="CM150" s="185"/>
      <c r="CN150" s="185"/>
      <c r="CO150" s="245"/>
      <c r="CP150" s="185"/>
      <c r="CQ150" s="185"/>
      <c r="CR150" s="245"/>
      <c r="CS150" s="185"/>
      <c r="CT150" s="185"/>
      <c r="CU150" s="245"/>
      <c r="CV150" s="185"/>
      <c r="CW150" s="185"/>
      <c r="CX150" s="245"/>
      <c r="CY150" s="185"/>
      <c r="CZ150" s="185"/>
      <c r="DA150" s="245"/>
      <c r="DB150" s="185"/>
      <c r="DC150" s="185"/>
      <c r="DD150" s="245"/>
      <c r="DE150" s="185"/>
      <c r="DF150" s="185"/>
      <c r="DG150" s="245"/>
      <c r="DH150" s="185"/>
      <c r="DI150" s="185"/>
    </row>
    <row r="151" spans="1:113" s="183" customFormat="1" ht="54.95" customHeight="1" x14ac:dyDescent="0.85">
      <c r="A151" s="455" t="s">
        <v>122</v>
      </c>
      <c r="B151" s="455"/>
      <c r="C151" s="455"/>
      <c r="D151" s="455"/>
      <c r="E151" s="468" t="s">
        <v>307</v>
      </c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8"/>
      <c r="Z151" s="468"/>
      <c r="AA151" s="468"/>
      <c r="AB151" s="468"/>
      <c r="AC151" s="468"/>
      <c r="AD151" s="468"/>
      <c r="AE151" s="468"/>
      <c r="AF151" s="468"/>
      <c r="AG151" s="468"/>
      <c r="AH151" s="468"/>
      <c r="AI151" s="468"/>
      <c r="AJ151" s="468"/>
      <c r="AK151" s="468"/>
      <c r="AL151" s="468"/>
      <c r="AM151" s="468"/>
      <c r="AN151" s="468"/>
      <c r="AO151" s="468"/>
      <c r="AP151" s="468"/>
      <c r="AQ151" s="468"/>
      <c r="AR151" s="468"/>
      <c r="AS151" s="468"/>
      <c r="AT151" s="468"/>
      <c r="AU151" s="468"/>
      <c r="AV151" s="468"/>
      <c r="AW151" s="468"/>
      <c r="AX151" s="468"/>
      <c r="AY151" s="468"/>
      <c r="AZ151" s="468"/>
      <c r="BA151" s="468"/>
      <c r="BB151" s="468"/>
      <c r="BC151" s="468"/>
      <c r="BD151" s="468"/>
      <c r="BE151" s="468"/>
      <c r="BF151" s="468"/>
      <c r="BG151" s="468"/>
      <c r="BH151" s="468"/>
      <c r="BI151" s="468"/>
      <c r="BJ151" s="468"/>
      <c r="BK151" s="468"/>
      <c r="BL151" s="468"/>
      <c r="BM151" s="468"/>
      <c r="BN151" s="468"/>
      <c r="BO151" s="468"/>
      <c r="BP151" s="468"/>
      <c r="BQ151" s="468"/>
      <c r="BR151" s="468"/>
      <c r="BS151" s="468"/>
      <c r="BT151" s="468"/>
      <c r="BU151" s="468"/>
      <c r="BV151" s="468"/>
      <c r="BW151" s="468"/>
      <c r="BX151" s="468"/>
      <c r="BY151" s="468"/>
      <c r="BZ151" s="467" t="s">
        <v>136</v>
      </c>
      <c r="CA151" s="446"/>
      <c r="CB151" s="446"/>
      <c r="CC151" s="446"/>
      <c r="CL151" s="245"/>
      <c r="CM151" s="185"/>
      <c r="CN151" s="185"/>
      <c r="CO151" s="245"/>
      <c r="CP151" s="185"/>
      <c r="CQ151" s="185"/>
      <c r="CR151" s="245"/>
      <c r="CS151" s="185"/>
      <c r="CT151" s="185"/>
      <c r="CU151" s="245"/>
      <c r="CV151" s="185"/>
      <c r="CW151" s="185"/>
      <c r="CX151" s="245"/>
      <c r="CY151" s="185"/>
      <c r="CZ151" s="185"/>
      <c r="DA151" s="245"/>
      <c r="DB151" s="185"/>
      <c r="DC151" s="185"/>
      <c r="DD151" s="245"/>
      <c r="DE151" s="185"/>
      <c r="DF151" s="185"/>
      <c r="DG151" s="245"/>
      <c r="DH151" s="185"/>
      <c r="DI151" s="185"/>
    </row>
    <row r="152" spans="1:113" s="183" customFormat="1" ht="54.95" customHeight="1" x14ac:dyDescent="0.85">
      <c r="A152" s="455" t="s">
        <v>130</v>
      </c>
      <c r="B152" s="455"/>
      <c r="C152" s="455"/>
      <c r="D152" s="455"/>
      <c r="E152" s="468" t="s">
        <v>386</v>
      </c>
      <c r="F152" s="468"/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  <c r="T152" s="468"/>
      <c r="U152" s="468"/>
      <c r="V152" s="468"/>
      <c r="W152" s="468"/>
      <c r="X152" s="468"/>
      <c r="Y152" s="468"/>
      <c r="Z152" s="468"/>
      <c r="AA152" s="468"/>
      <c r="AB152" s="468"/>
      <c r="AC152" s="468"/>
      <c r="AD152" s="468"/>
      <c r="AE152" s="468"/>
      <c r="AF152" s="468"/>
      <c r="AG152" s="468"/>
      <c r="AH152" s="468"/>
      <c r="AI152" s="468"/>
      <c r="AJ152" s="468"/>
      <c r="AK152" s="468"/>
      <c r="AL152" s="468"/>
      <c r="AM152" s="468"/>
      <c r="AN152" s="468"/>
      <c r="AO152" s="468"/>
      <c r="AP152" s="468"/>
      <c r="AQ152" s="468"/>
      <c r="AR152" s="468"/>
      <c r="AS152" s="468"/>
      <c r="AT152" s="468"/>
      <c r="AU152" s="468"/>
      <c r="AV152" s="468"/>
      <c r="AW152" s="468"/>
      <c r="AX152" s="468"/>
      <c r="AY152" s="468"/>
      <c r="AZ152" s="468"/>
      <c r="BA152" s="468"/>
      <c r="BB152" s="468"/>
      <c r="BC152" s="468"/>
      <c r="BD152" s="468"/>
      <c r="BE152" s="468"/>
      <c r="BF152" s="468"/>
      <c r="BG152" s="468"/>
      <c r="BH152" s="468"/>
      <c r="BI152" s="468"/>
      <c r="BJ152" s="468"/>
      <c r="BK152" s="468"/>
      <c r="BL152" s="468"/>
      <c r="BM152" s="468"/>
      <c r="BN152" s="468"/>
      <c r="BO152" s="468"/>
      <c r="BP152" s="468"/>
      <c r="BQ152" s="468"/>
      <c r="BR152" s="468"/>
      <c r="BS152" s="468"/>
      <c r="BT152" s="468"/>
      <c r="BU152" s="468"/>
      <c r="BV152" s="468"/>
      <c r="BW152" s="468"/>
      <c r="BX152" s="468"/>
      <c r="BY152" s="468"/>
      <c r="BZ152" s="467" t="s">
        <v>113</v>
      </c>
      <c r="CA152" s="446"/>
      <c r="CB152" s="446"/>
      <c r="CC152" s="446"/>
      <c r="CL152" s="245"/>
      <c r="CM152" s="185"/>
      <c r="CN152" s="185"/>
      <c r="CO152" s="245"/>
      <c r="CP152" s="185"/>
      <c r="CQ152" s="185"/>
      <c r="CR152" s="245"/>
      <c r="CS152" s="185"/>
      <c r="CT152" s="185"/>
      <c r="CU152" s="245"/>
      <c r="CV152" s="185"/>
      <c r="CW152" s="185"/>
      <c r="CX152" s="245"/>
      <c r="CY152" s="185"/>
      <c r="CZ152" s="185"/>
      <c r="DA152" s="245"/>
      <c r="DB152" s="185"/>
      <c r="DC152" s="185"/>
      <c r="DD152" s="245"/>
      <c r="DE152" s="185"/>
      <c r="DF152" s="185"/>
      <c r="DG152" s="245"/>
      <c r="DH152" s="185"/>
      <c r="DI152" s="185"/>
    </row>
    <row r="153" spans="1:113" s="183" customFormat="1" ht="111.75" customHeight="1" x14ac:dyDescent="0.85">
      <c r="A153" s="455" t="s">
        <v>304</v>
      </c>
      <c r="B153" s="455"/>
      <c r="C153" s="455"/>
      <c r="D153" s="455"/>
      <c r="E153" s="468" t="s">
        <v>310</v>
      </c>
      <c r="F153" s="468"/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  <c r="T153" s="468"/>
      <c r="U153" s="468"/>
      <c r="V153" s="468"/>
      <c r="W153" s="468"/>
      <c r="X153" s="468"/>
      <c r="Y153" s="468"/>
      <c r="Z153" s="468"/>
      <c r="AA153" s="468"/>
      <c r="AB153" s="468"/>
      <c r="AC153" s="468"/>
      <c r="AD153" s="468"/>
      <c r="AE153" s="468"/>
      <c r="AF153" s="468"/>
      <c r="AG153" s="468"/>
      <c r="AH153" s="468"/>
      <c r="AI153" s="468"/>
      <c r="AJ153" s="468"/>
      <c r="AK153" s="468"/>
      <c r="AL153" s="468"/>
      <c r="AM153" s="468"/>
      <c r="AN153" s="468"/>
      <c r="AO153" s="468"/>
      <c r="AP153" s="468"/>
      <c r="AQ153" s="468"/>
      <c r="AR153" s="468"/>
      <c r="AS153" s="468"/>
      <c r="AT153" s="468"/>
      <c r="AU153" s="468"/>
      <c r="AV153" s="468"/>
      <c r="AW153" s="468"/>
      <c r="AX153" s="468"/>
      <c r="AY153" s="468"/>
      <c r="AZ153" s="468"/>
      <c r="BA153" s="468"/>
      <c r="BB153" s="468"/>
      <c r="BC153" s="468"/>
      <c r="BD153" s="468"/>
      <c r="BE153" s="468"/>
      <c r="BF153" s="468"/>
      <c r="BG153" s="468"/>
      <c r="BH153" s="468"/>
      <c r="BI153" s="468"/>
      <c r="BJ153" s="468"/>
      <c r="BK153" s="468"/>
      <c r="BL153" s="468"/>
      <c r="BM153" s="468"/>
      <c r="BN153" s="468"/>
      <c r="BO153" s="468"/>
      <c r="BP153" s="468"/>
      <c r="BQ153" s="468"/>
      <c r="BR153" s="468"/>
      <c r="BS153" s="468"/>
      <c r="BT153" s="468"/>
      <c r="BU153" s="468"/>
      <c r="BV153" s="468"/>
      <c r="BW153" s="468"/>
      <c r="BX153" s="468"/>
      <c r="BY153" s="468"/>
      <c r="BZ153" s="467" t="s">
        <v>424</v>
      </c>
      <c r="CA153" s="446"/>
      <c r="CB153" s="446"/>
      <c r="CC153" s="446"/>
      <c r="CL153" s="245"/>
      <c r="CM153" s="185"/>
      <c r="CN153" s="185"/>
      <c r="CO153" s="245"/>
      <c r="CP153" s="185"/>
      <c r="CQ153" s="185"/>
      <c r="CR153" s="245"/>
      <c r="CS153" s="185"/>
      <c r="CT153" s="185"/>
      <c r="CU153" s="245"/>
      <c r="CV153" s="185"/>
      <c r="CW153" s="185"/>
      <c r="CX153" s="245"/>
      <c r="CY153" s="185"/>
      <c r="CZ153" s="185"/>
      <c r="DA153" s="245"/>
      <c r="DB153" s="185"/>
      <c r="DC153" s="185"/>
      <c r="DD153" s="245"/>
      <c r="DE153" s="185"/>
      <c r="DF153" s="185"/>
      <c r="DG153" s="245"/>
      <c r="DH153" s="185"/>
      <c r="DI153" s="185"/>
    </row>
    <row r="154" spans="1:113" s="188" customFormat="1" ht="256.5" customHeight="1" x14ac:dyDescent="0.2">
      <c r="A154" s="489" t="s">
        <v>306</v>
      </c>
      <c r="B154" s="489"/>
      <c r="C154" s="489"/>
      <c r="D154" s="489"/>
      <c r="E154" s="490" t="s">
        <v>312</v>
      </c>
      <c r="F154" s="490"/>
      <c r="G154" s="490"/>
      <c r="H154" s="490"/>
      <c r="I154" s="490"/>
      <c r="J154" s="490"/>
      <c r="K154" s="490"/>
      <c r="L154" s="490"/>
      <c r="M154" s="490"/>
      <c r="N154" s="490"/>
      <c r="O154" s="490"/>
      <c r="P154" s="490"/>
      <c r="Q154" s="490"/>
      <c r="R154" s="490"/>
      <c r="S154" s="490"/>
      <c r="T154" s="490"/>
      <c r="U154" s="490"/>
      <c r="V154" s="490"/>
      <c r="W154" s="490"/>
      <c r="X154" s="490"/>
      <c r="Y154" s="490"/>
      <c r="Z154" s="490"/>
      <c r="AA154" s="490"/>
      <c r="AB154" s="490"/>
      <c r="AC154" s="490"/>
      <c r="AD154" s="490"/>
      <c r="AE154" s="490"/>
      <c r="AF154" s="490"/>
      <c r="AG154" s="490"/>
      <c r="AH154" s="490"/>
      <c r="AI154" s="490"/>
      <c r="AJ154" s="490"/>
      <c r="AK154" s="490"/>
      <c r="AL154" s="490"/>
      <c r="AM154" s="490"/>
      <c r="AN154" s="490"/>
      <c r="AO154" s="490"/>
      <c r="AP154" s="490"/>
      <c r="AQ154" s="490"/>
      <c r="AR154" s="490"/>
      <c r="AS154" s="490"/>
      <c r="AT154" s="490"/>
      <c r="AU154" s="490"/>
      <c r="AV154" s="490"/>
      <c r="AW154" s="490"/>
      <c r="AX154" s="490"/>
      <c r="AY154" s="490"/>
      <c r="AZ154" s="490"/>
      <c r="BA154" s="490"/>
      <c r="BB154" s="490"/>
      <c r="BC154" s="490"/>
      <c r="BD154" s="490"/>
      <c r="BE154" s="490"/>
      <c r="BF154" s="490"/>
      <c r="BG154" s="490"/>
      <c r="BH154" s="490"/>
      <c r="BI154" s="490"/>
      <c r="BJ154" s="490"/>
      <c r="BK154" s="490"/>
      <c r="BL154" s="490"/>
      <c r="BM154" s="490"/>
      <c r="BN154" s="490"/>
      <c r="BO154" s="490"/>
      <c r="BP154" s="490"/>
      <c r="BQ154" s="490"/>
      <c r="BR154" s="490"/>
      <c r="BS154" s="490"/>
      <c r="BT154" s="490"/>
      <c r="BU154" s="490"/>
      <c r="BV154" s="490"/>
      <c r="BW154" s="490"/>
      <c r="BX154" s="490"/>
      <c r="BY154" s="490"/>
      <c r="BZ154" s="491" t="s">
        <v>537</v>
      </c>
      <c r="CA154" s="492"/>
      <c r="CB154" s="492"/>
      <c r="CC154" s="492"/>
      <c r="CL154" s="257"/>
      <c r="CM154" s="198"/>
      <c r="CN154" s="198"/>
      <c r="CO154" s="257"/>
      <c r="CP154" s="198"/>
      <c r="CQ154" s="198"/>
      <c r="CR154" s="257"/>
      <c r="CS154" s="198"/>
      <c r="CT154" s="198"/>
      <c r="CU154" s="257"/>
      <c r="CV154" s="198"/>
      <c r="CW154" s="198"/>
      <c r="CX154" s="257"/>
      <c r="CY154" s="198"/>
      <c r="CZ154" s="198"/>
      <c r="DA154" s="257"/>
      <c r="DB154" s="198"/>
      <c r="DC154" s="198"/>
      <c r="DD154" s="257"/>
      <c r="DE154" s="198"/>
      <c r="DF154" s="198"/>
      <c r="DG154" s="257"/>
      <c r="DH154" s="198"/>
      <c r="DI154" s="198"/>
    </row>
    <row r="155" spans="1:113" s="183" customFormat="1" ht="54.75" customHeight="1" x14ac:dyDescent="0.85">
      <c r="A155" s="455" t="s">
        <v>308</v>
      </c>
      <c r="B155" s="455"/>
      <c r="C155" s="455"/>
      <c r="D155" s="455"/>
      <c r="E155" s="468" t="s">
        <v>314</v>
      </c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  <c r="T155" s="468"/>
      <c r="U155" s="468"/>
      <c r="V155" s="468"/>
      <c r="W155" s="468"/>
      <c r="X155" s="468"/>
      <c r="Y155" s="468"/>
      <c r="Z155" s="468"/>
      <c r="AA155" s="468"/>
      <c r="AB155" s="468"/>
      <c r="AC155" s="468"/>
      <c r="AD155" s="468"/>
      <c r="AE155" s="468"/>
      <c r="AF155" s="468"/>
      <c r="AG155" s="468"/>
      <c r="AH155" s="468"/>
      <c r="AI155" s="468"/>
      <c r="AJ155" s="468"/>
      <c r="AK155" s="468"/>
      <c r="AL155" s="468"/>
      <c r="AM155" s="468"/>
      <c r="AN155" s="468"/>
      <c r="AO155" s="468"/>
      <c r="AP155" s="468"/>
      <c r="AQ155" s="468"/>
      <c r="AR155" s="468"/>
      <c r="AS155" s="468"/>
      <c r="AT155" s="468"/>
      <c r="AU155" s="468"/>
      <c r="AV155" s="468"/>
      <c r="AW155" s="468"/>
      <c r="AX155" s="468"/>
      <c r="AY155" s="468"/>
      <c r="AZ155" s="468"/>
      <c r="BA155" s="468"/>
      <c r="BB155" s="468"/>
      <c r="BC155" s="468"/>
      <c r="BD155" s="468"/>
      <c r="BE155" s="468"/>
      <c r="BF155" s="468"/>
      <c r="BG155" s="468"/>
      <c r="BH155" s="468"/>
      <c r="BI155" s="468"/>
      <c r="BJ155" s="468"/>
      <c r="BK155" s="468"/>
      <c r="BL155" s="468"/>
      <c r="BM155" s="468"/>
      <c r="BN155" s="468"/>
      <c r="BO155" s="468"/>
      <c r="BP155" s="468"/>
      <c r="BQ155" s="468"/>
      <c r="BR155" s="468"/>
      <c r="BS155" s="468"/>
      <c r="BT155" s="468"/>
      <c r="BU155" s="468"/>
      <c r="BV155" s="468"/>
      <c r="BW155" s="468"/>
      <c r="BX155" s="468"/>
      <c r="BY155" s="468"/>
      <c r="BZ155" s="467" t="s">
        <v>529</v>
      </c>
      <c r="CA155" s="446"/>
      <c r="CB155" s="446"/>
      <c r="CC155" s="446"/>
      <c r="CL155" s="245"/>
      <c r="CM155" s="185"/>
      <c r="CN155" s="185"/>
      <c r="CO155" s="245"/>
      <c r="CP155" s="185"/>
      <c r="CQ155" s="185"/>
      <c r="CR155" s="245"/>
      <c r="CS155" s="185"/>
      <c r="CT155" s="185"/>
      <c r="CU155" s="245"/>
      <c r="CV155" s="185"/>
      <c r="CW155" s="185"/>
      <c r="CX155" s="245"/>
      <c r="CY155" s="185"/>
      <c r="CZ155" s="185"/>
      <c r="DA155" s="245"/>
      <c r="DB155" s="185"/>
      <c r="DC155" s="185"/>
      <c r="DD155" s="245"/>
      <c r="DE155" s="185"/>
      <c r="DF155" s="185"/>
      <c r="DG155" s="245"/>
      <c r="DH155" s="185"/>
      <c r="DI155" s="185"/>
    </row>
    <row r="156" spans="1:113" s="183" customFormat="1" ht="54.95" customHeight="1" x14ac:dyDescent="0.85">
      <c r="A156" s="455" t="s">
        <v>309</v>
      </c>
      <c r="B156" s="455"/>
      <c r="C156" s="455"/>
      <c r="D156" s="455"/>
      <c r="E156" s="468" t="s">
        <v>315</v>
      </c>
      <c r="F156" s="468"/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  <c r="T156" s="468"/>
      <c r="U156" s="468"/>
      <c r="V156" s="468"/>
      <c r="W156" s="468"/>
      <c r="X156" s="468"/>
      <c r="Y156" s="468"/>
      <c r="Z156" s="468"/>
      <c r="AA156" s="468"/>
      <c r="AB156" s="468"/>
      <c r="AC156" s="468"/>
      <c r="AD156" s="468"/>
      <c r="AE156" s="468"/>
      <c r="AF156" s="468"/>
      <c r="AG156" s="468"/>
      <c r="AH156" s="468"/>
      <c r="AI156" s="468"/>
      <c r="AJ156" s="468"/>
      <c r="AK156" s="468"/>
      <c r="AL156" s="468"/>
      <c r="AM156" s="468"/>
      <c r="AN156" s="468"/>
      <c r="AO156" s="468"/>
      <c r="AP156" s="468"/>
      <c r="AQ156" s="468"/>
      <c r="AR156" s="468"/>
      <c r="AS156" s="468"/>
      <c r="AT156" s="468"/>
      <c r="AU156" s="468"/>
      <c r="AV156" s="468"/>
      <c r="AW156" s="468"/>
      <c r="AX156" s="468"/>
      <c r="AY156" s="468"/>
      <c r="AZ156" s="468"/>
      <c r="BA156" s="468"/>
      <c r="BB156" s="468"/>
      <c r="BC156" s="468"/>
      <c r="BD156" s="468"/>
      <c r="BE156" s="468"/>
      <c r="BF156" s="468"/>
      <c r="BG156" s="468"/>
      <c r="BH156" s="468"/>
      <c r="BI156" s="468"/>
      <c r="BJ156" s="468"/>
      <c r="BK156" s="468"/>
      <c r="BL156" s="468"/>
      <c r="BM156" s="468"/>
      <c r="BN156" s="468"/>
      <c r="BO156" s="468"/>
      <c r="BP156" s="468"/>
      <c r="BQ156" s="468"/>
      <c r="BR156" s="468"/>
      <c r="BS156" s="468"/>
      <c r="BT156" s="468"/>
      <c r="BU156" s="468"/>
      <c r="BV156" s="468"/>
      <c r="BW156" s="468"/>
      <c r="BX156" s="468"/>
      <c r="BY156" s="468"/>
      <c r="BZ156" s="467" t="s">
        <v>497</v>
      </c>
      <c r="CA156" s="446"/>
      <c r="CB156" s="446"/>
      <c r="CC156" s="446"/>
      <c r="CL156" s="245"/>
      <c r="CM156" s="185"/>
      <c r="CN156" s="185"/>
      <c r="CO156" s="245"/>
      <c r="CP156" s="185"/>
      <c r="CQ156" s="185"/>
      <c r="CR156" s="245"/>
      <c r="CS156" s="185"/>
      <c r="CT156" s="185"/>
      <c r="CU156" s="245"/>
      <c r="CV156" s="185"/>
      <c r="CW156" s="185"/>
      <c r="CX156" s="245"/>
      <c r="CY156" s="185"/>
      <c r="CZ156" s="185"/>
      <c r="DA156" s="245"/>
      <c r="DB156" s="185"/>
      <c r="DC156" s="185"/>
      <c r="DD156" s="245"/>
      <c r="DE156" s="185"/>
      <c r="DF156" s="185"/>
      <c r="DG156" s="245"/>
      <c r="DH156" s="185"/>
      <c r="DI156" s="185"/>
    </row>
    <row r="157" spans="1:113" s="183" customFormat="1" ht="54.95" customHeight="1" x14ac:dyDescent="0.85">
      <c r="A157" s="455" t="s">
        <v>311</v>
      </c>
      <c r="B157" s="455"/>
      <c r="C157" s="455"/>
      <c r="D157" s="455"/>
      <c r="E157" s="468" t="s">
        <v>316</v>
      </c>
      <c r="F157" s="468"/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8"/>
      <c r="AO157" s="468"/>
      <c r="AP157" s="468"/>
      <c r="AQ157" s="468"/>
      <c r="AR157" s="468"/>
      <c r="AS157" s="468"/>
      <c r="AT157" s="468"/>
      <c r="AU157" s="468"/>
      <c r="AV157" s="468"/>
      <c r="AW157" s="468"/>
      <c r="AX157" s="468"/>
      <c r="AY157" s="468"/>
      <c r="AZ157" s="468"/>
      <c r="BA157" s="468"/>
      <c r="BB157" s="468"/>
      <c r="BC157" s="468"/>
      <c r="BD157" s="468"/>
      <c r="BE157" s="468"/>
      <c r="BF157" s="468"/>
      <c r="BG157" s="468"/>
      <c r="BH157" s="468"/>
      <c r="BI157" s="468"/>
      <c r="BJ157" s="468"/>
      <c r="BK157" s="468"/>
      <c r="BL157" s="468"/>
      <c r="BM157" s="468"/>
      <c r="BN157" s="468"/>
      <c r="BO157" s="468"/>
      <c r="BP157" s="468"/>
      <c r="BQ157" s="468"/>
      <c r="BR157" s="468"/>
      <c r="BS157" s="468"/>
      <c r="BT157" s="468"/>
      <c r="BU157" s="468"/>
      <c r="BV157" s="468"/>
      <c r="BW157" s="468"/>
      <c r="BX157" s="468"/>
      <c r="BY157" s="468"/>
      <c r="BZ157" s="467" t="s">
        <v>115</v>
      </c>
      <c r="CA157" s="446"/>
      <c r="CB157" s="446"/>
      <c r="CC157" s="446"/>
      <c r="CL157" s="245"/>
      <c r="CM157" s="185"/>
      <c r="CN157" s="185"/>
      <c r="CO157" s="245"/>
      <c r="CP157" s="185"/>
      <c r="CQ157" s="185"/>
      <c r="CR157" s="245"/>
      <c r="CS157" s="185"/>
      <c r="CT157" s="185"/>
      <c r="CU157" s="245"/>
      <c r="CV157" s="185"/>
      <c r="CW157" s="185"/>
      <c r="CX157" s="245"/>
      <c r="CY157" s="185"/>
      <c r="CZ157" s="185"/>
      <c r="DA157" s="245"/>
      <c r="DB157" s="185"/>
      <c r="DC157" s="185"/>
      <c r="DD157" s="245"/>
      <c r="DE157" s="185"/>
      <c r="DF157" s="185"/>
      <c r="DG157" s="245"/>
      <c r="DH157" s="185"/>
      <c r="DI157" s="185"/>
    </row>
    <row r="158" spans="1:113" s="183" customFormat="1" ht="54.75" customHeight="1" x14ac:dyDescent="0.85">
      <c r="A158" s="455" t="s">
        <v>313</v>
      </c>
      <c r="B158" s="455"/>
      <c r="C158" s="455"/>
      <c r="D158" s="455"/>
      <c r="E158" s="468" t="s">
        <v>317</v>
      </c>
      <c r="F158" s="468"/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  <c r="T158" s="468"/>
      <c r="U158" s="468"/>
      <c r="V158" s="468"/>
      <c r="W158" s="468"/>
      <c r="X158" s="468"/>
      <c r="Y158" s="468"/>
      <c r="Z158" s="468"/>
      <c r="AA158" s="468"/>
      <c r="AB158" s="468"/>
      <c r="AC158" s="468"/>
      <c r="AD158" s="468"/>
      <c r="AE158" s="468"/>
      <c r="AF158" s="468"/>
      <c r="AG158" s="468"/>
      <c r="AH158" s="468"/>
      <c r="AI158" s="468"/>
      <c r="AJ158" s="468"/>
      <c r="AK158" s="468"/>
      <c r="AL158" s="468"/>
      <c r="AM158" s="468"/>
      <c r="AN158" s="468"/>
      <c r="AO158" s="468"/>
      <c r="AP158" s="468"/>
      <c r="AQ158" s="468"/>
      <c r="AR158" s="468"/>
      <c r="AS158" s="468"/>
      <c r="AT158" s="468"/>
      <c r="AU158" s="468"/>
      <c r="AV158" s="468"/>
      <c r="AW158" s="468"/>
      <c r="AX158" s="468"/>
      <c r="AY158" s="468"/>
      <c r="AZ158" s="468"/>
      <c r="BA158" s="468"/>
      <c r="BB158" s="468"/>
      <c r="BC158" s="468"/>
      <c r="BD158" s="468"/>
      <c r="BE158" s="468"/>
      <c r="BF158" s="468"/>
      <c r="BG158" s="468"/>
      <c r="BH158" s="468"/>
      <c r="BI158" s="468"/>
      <c r="BJ158" s="468"/>
      <c r="BK158" s="468"/>
      <c r="BL158" s="468"/>
      <c r="BM158" s="468"/>
      <c r="BN158" s="468"/>
      <c r="BO158" s="468"/>
      <c r="BP158" s="468"/>
      <c r="BQ158" s="468"/>
      <c r="BR158" s="468"/>
      <c r="BS158" s="468"/>
      <c r="BT158" s="468"/>
      <c r="BU158" s="468"/>
      <c r="BV158" s="468"/>
      <c r="BW158" s="468"/>
      <c r="BX158" s="468"/>
      <c r="BY158" s="468"/>
      <c r="BZ158" s="467" t="s">
        <v>498</v>
      </c>
      <c r="CA158" s="446"/>
      <c r="CB158" s="446"/>
      <c r="CC158" s="446"/>
      <c r="CL158" s="245"/>
      <c r="CM158" s="185"/>
      <c r="CN158" s="185"/>
      <c r="CO158" s="245"/>
      <c r="CP158" s="185"/>
      <c r="CQ158" s="185"/>
      <c r="CR158" s="245"/>
      <c r="CS158" s="185"/>
      <c r="CT158" s="185"/>
      <c r="CU158" s="245"/>
      <c r="CV158" s="185"/>
      <c r="CW158" s="185"/>
      <c r="CX158" s="245"/>
      <c r="CY158" s="185"/>
      <c r="CZ158" s="185"/>
      <c r="DA158" s="245"/>
      <c r="DB158" s="185"/>
      <c r="DC158" s="185"/>
      <c r="DD158" s="245"/>
      <c r="DE158" s="185"/>
      <c r="DF158" s="185"/>
      <c r="DG158" s="245"/>
      <c r="DH158" s="185"/>
      <c r="DI158" s="185"/>
    </row>
    <row r="159" spans="1:113" s="183" customFormat="1" ht="54.75" customHeight="1" x14ac:dyDescent="0.85">
      <c r="A159" s="455" t="s">
        <v>392</v>
      </c>
      <c r="B159" s="455"/>
      <c r="C159" s="455"/>
      <c r="D159" s="455"/>
      <c r="E159" s="468" t="s">
        <v>423</v>
      </c>
      <c r="F159" s="468"/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  <c r="T159" s="468"/>
      <c r="U159" s="468"/>
      <c r="V159" s="468"/>
      <c r="W159" s="468"/>
      <c r="X159" s="468"/>
      <c r="Y159" s="468"/>
      <c r="Z159" s="468"/>
      <c r="AA159" s="468"/>
      <c r="AB159" s="468"/>
      <c r="AC159" s="468"/>
      <c r="AD159" s="468"/>
      <c r="AE159" s="468"/>
      <c r="AF159" s="468"/>
      <c r="AG159" s="468"/>
      <c r="AH159" s="468"/>
      <c r="AI159" s="468"/>
      <c r="AJ159" s="468"/>
      <c r="AK159" s="468"/>
      <c r="AL159" s="468"/>
      <c r="AM159" s="468"/>
      <c r="AN159" s="468"/>
      <c r="AO159" s="468"/>
      <c r="AP159" s="468"/>
      <c r="AQ159" s="468"/>
      <c r="AR159" s="468"/>
      <c r="AS159" s="468"/>
      <c r="AT159" s="468"/>
      <c r="AU159" s="468"/>
      <c r="AV159" s="468"/>
      <c r="AW159" s="468"/>
      <c r="AX159" s="468"/>
      <c r="AY159" s="468"/>
      <c r="AZ159" s="468"/>
      <c r="BA159" s="468"/>
      <c r="BB159" s="468"/>
      <c r="BC159" s="468"/>
      <c r="BD159" s="468"/>
      <c r="BE159" s="468"/>
      <c r="BF159" s="468"/>
      <c r="BG159" s="468"/>
      <c r="BH159" s="468"/>
      <c r="BI159" s="468"/>
      <c r="BJ159" s="468"/>
      <c r="BK159" s="468"/>
      <c r="BL159" s="468"/>
      <c r="BM159" s="468"/>
      <c r="BN159" s="468"/>
      <c r="BO159" s="468"/>
      <c r="BP159" s="468"/>
      <c r="BQ159" s="468"/>
      <c r="BR159" s="468"/>
      <c r="BS159" s="468"/>
      <c r="BT159" s="468"/>
      <c r="BU159" s="468"/>
      <c r="BV159" s="468"/>
      <c r="BW159" s="468"/>
      <c r="BX159" s="468"/>
      <c r="BY159" s="468"/>
      <c r="BZ159" s="467" t="s">
        <v>116</v>
      </c>
      <c r="CA159" s="446"/>
      <c r="CB159" s="446"/>
      <c r="CC159" s="446"/>
      <c r="CL159" s="245"/>
      <c r="CM159" s="185"/>
      <c r="CN159" s="185"/>
      <c r="CO159" s="245"/>
      <c r="CP159" s="185"/>
      <c r="CQ159" s="185"/>
      <c r="CR159" s="245"/>
      <c r="CS159" s="185"/>
      <c r="CT159" s="185"/>
      <c r="CU159" s="245"/>
      <c r="CV159" s="185"/>
      <c r="CW159" s="185"/>
      <c r="CX159" s="245"/>
      <c r="CY159" s="185"/>
      <c r="CZ159" s="185"/>
      <c r="DA159" s="245"/>
      <c r="DB159" s="185"/>
      <c r="DC159" s="185"/>
      <c r="DD159" s="245"/>
      <c r="DE159" s="185"/>
      <c r="DF159" s="185"/>
      <c r="DG159" s="245"/>
      <c r="DH159" s="185"/>
      <c r="DI159" s="185"/>
    </row>
    <row r="160" spans="1:113" s="183" customFormat="1" ht="96.75" customHeight="1" x14ac:dyDescent="0.85">
      <c r="A160" s="455" t="s">
        <v>398</v>
      </c>
      <c r="B160" s="455"/>
      <c r="C160" s="455"/>
      <c r="D160" s="455"/>
      <c r="E160" s="468" t="s">
        <v>444</v>
      </c>
      <c r="F160" s="468"/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8"/>
      <c r="AO160" s="468"/>
      <c r="AP160" s="468"/>
      <c r="AQ160" s="468"/>
      <c r="AR160" s="468"/>
      <c r="AS160" s="468"/>
      <c r="AT160" s="468"/>
      <c r="AU160" s="468"/>
      <c r="AV160" s="468"/>
      <c r="AW160" s="468"/>
      <c r="AX160" s="468"/>
      <c r="AY160" s="468"/>
      <c r="AZ160" s="468"/>
      <c r="BA160" s="468"/>
      <c r="BB160" s="468"/>
      <c r="BC160" s="468"/>
      <c r="BD160" s="468"/>
      <c r="BE160" s="468"/>
      <c r="BF160" s="468"/>
      <c r="BG160" s="468"/>
      <c r="BH160" s="468"/>
      <c r="BI160" s="468"/>
      <c r="BJ160" s="468"/>
      <c r="BK160" s="468"/>
      <c r="BL160" s="468"/>
      <c r="BM160" s="468"/>
      <c r="BN160" s="468"/>
      <c r="BO160" s="468"/>
      <c r="BP160" s="468"/>
      <c r="BQ160" s="468"/>
      <c r="BR160" s="468"/>
      <c r="BS160" s="468"/>
      <c r="BT160" s="468"/>
      <c r="BU160" s="468"/>
      <c r="BV160" s="468"/>
      <c r="BW160" s="468"/>
      <c r="BX160" s="468"/>
      <c r="BY160" s="468"/>
      <c r="BZ160" s="467" t="s">
        <v>449</v>
      </c>
      <c r="CA160" s="446"/>
      <c r="CB160" s="446"/>
      <c r="CC160" s="446"/>
      <c r="CL160" s="245"/>
      <c r="CM160" s="185"/>
      <c r="CN160" s="185"/>
      <c r="CO160" s="245"/>
      <c r="CP160" s="185"/>
      <c r="CQ160" s="185"/>
      <c r="CR160" s="245"/>
      <c r="CS160" s="185"/>
      <c r="CT160" s="185"/>
      <c r="CU160" s="245"/>
      <c r="CV160" s="185"/>
      <c r="CW160" s="185"/>
      <c r="CX160" s="245"/>
      <c r="CY160" s="185"/>
      <c r="CZ160" s="185"/>
      <c r="DA160" s="245"/>
      <c r="DB160" s="185"/>
      <c r="DC160" s="185"/>
      <c r="DD160" s="245"/>
      <c r="DE160" s="185"/>
      <c r="DF160" s="185"/>
      <c r="DG160" s="245"/>
      <c r="DH160" s="185"/>
      <c r="DI160" s="185"/>
    </row>
    <row r="161" spans="1:113" s="183" customFormat="1" ht="115.5" customHeight="1" x14ac:dyDescent="0.85">
      <c r="A161" s="455" t="s">
        <v>422</v>
      </c>
      <c r="B161" s="455"/>
      <c r="C161" s="455"/>
      <c r="D161" s="455"/>
      <c r="E161" s="468" t="s">
        <v>399</v>
      </c>
      <c r="F161" s="468"/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  <c r="T161" s="468"/>
      <c r="U161" s="468"/>
      <c r="V161" s="468"/>
      <c r="W161" s="468"/>
      <c r="X161" s="468"/>
      <c r="Y161" s="468"/>
      <c r="Z161" s="468"/>
      <c r="AA161" s="468"/>
      <c r="AB161" s="468"/>
      <c r="AC161" s="468"/>
      <c r="AD161" s="468"/>
      <c r="AE161" s="468"/>
      <c r="AF161" s="468"/>
      <c r="AG161" s="468"/>
      <c r="AH161" s="468"/>
      <c r="AI161" s="468"/>
      <c r="AJ161" s="468"/>
      <c r="AK161" s="468"/>
      <c r="AL161" s="468"/>
      <c r="AM161" s="468"/>
      <c r="AN161" s="468"/>
      <c r="AO161" s="468"/>
      <c r="AP161" s="468"/>
      <c r="AQ161" s="468"/>
      <c r="AR161" s="468"/>
      <c r="AS161" s="468"/>
      <c r="AT161" s="468"/>
      <c r="AU161" s="468"/>
      <c r="AV161" s="468"/>
      <c r="AW161" s="468"/>
      <c r="AX161" s="468"/>
      <c r="AY161" s="468"/>
      <c r="AZ161" s="468"/>
      <c r="BA161" s="468"/>
      <c r="BB161" s="468"/>
      <c r="BC161" s="468"/>
      <c r="BD161" s="468"/>
      <c r="BE161" s="468"/>
      <c r="BF161" s="468"/>
      <c r="BG161" s="468"/>
      <c r="BH161" s="468"/>
      <c r="BI161" s="468"/>
      <c r="BJ161" s="468"/>
      <c r="BK161" s="468"/>
      <c r="BL161" s="468"/>
      <c r="BM161" s="468"/>
      <c r="BN161" s="468"/>
      <c r="BO161" s="468"/>
      <c r="BP161" s="468"/>
      <c r="BQ161" s="468"/>
      <c r="BR161" s="468"/>
      <c r="BS161" s="468"/>
      <c r="BT161" s="468"/>
      <c r="BU161" s="468"/>
      <c r="BV161" s="468"/>
      <c r="BW161" s="468"/>
      <c r="BX161" s="468"/>
      <c r="BY161" s="468"/>
      <c r="BZ161" s="467" t="s">
        <v>516</v>
      </c>
      <c r="CA161" s="446"/>
      <c r="CB161" s="446"/>
      <c r="CC161" s="446"/>
      <c r="CL161" s="245"/>
      <c r="CM161" s="185"/>
      <c r="CN161" s="185"/>
      <c r="CO161" s="245"/>
      <c r="CP161" s="185"/>
      <c r="CQ161" s="185"/>
      <c r="CR161" s="245"/>
      <c r="CS161" s="185"/>
      <c r="CT161" s="185"/>
      <c r="CU161" s="245"/>
      <c r="CV161" s="185"/>
      <c r="CW161" s="185"/>
      <c r="CX161" s="245"/>
      <c r="CY161" s="185"/>
      <c r="CZ161" s="185"/>
      <c r="DA161" s="245"/>
      <c r="DB161" s="185"/>
      <c r="DC161" s="185"/>
      <c r="DD161" s="245"/>
      <c r="DE161" s="185"/>
      <c r="DF161" s="185"/>
      <c r="DG161" s="245"/>
      <c r="DH161" s="185"/>
      <c r="DI161" s="185"/>
    </row>
    <row r="162" spans="1:113" s="183" customFormat="1" ht="54.95" customHeight="1" x14ac:dyDescent="0.85">
      <c r="A162" s="455" t="s">
        <v>123</v>
      </c>
      <c r="B162" s="455"/>
      <c r="C162" s="455"/>
      <c r="D162" s="455"/>
      <c r="E162" s="468" t="s">
        <v>438</v>
      </c>
      <c r="F162" s="468"/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  <c r="T162" s="468"/>
      <c r="U162" s="468"/>
      <c r="V162" s="468"/>
      <c r="W162" s="468"/>
      <c r="X162" s="468"/>
      <c r="Y162" s="468"/>
      <c r="Z162" s="468"/>
      <c r="AA162" s="468"/>
      <c r="AB162" s="468"/>
      <c r="AC162" s="468"/>
      <c r="AD162" s="468"/>
      <c r="AE162" s="468"/>
      <c r="AF162" s="468"/>
      <c r="AG162" s="468"/>
      <c r="AH162" s="468"/>
      <c r="AI162" s="468"/>
      <c r="AJ162" s="468"/>
      <c r="AK162" s="468"/>
      <c r="AL162" s="468"/>
      <c r="AM162" s="468"/>
      <c r="AN162" s="468"/>
      <c r="AO162" s="468"/>
      <c r="AP162" s="468"/>
      <c r="AQ162" s="468"/>
      <c r="AR162" s="468"/>
      <c r="AS162" s="468"/>
      <c r="AT162" s="468"/>
      <c r="AU162" s="468"/>
      <c r="AV162" s="468"/>
      <c r="AW162" s="468"/>
      <c r="AX162" s="468"/>
      <c r="AY162" s="468"/>
      <c r="AZ162" s="468"/>
      <c r="BA162" s="468"/>
      <c r="BB162" s="468"/>
      <c r="BC162" s="468"/>
      <c r="BD162" s="468"/>
      <c r="BE162" s="468"/>
      <c r="BF162" s="468"/>
      <c r="BG162" s="468"/>
      <c r="BH162" s="468"/>
      <c r="BI162" s="468"/>
      <c r="BJ162" s="468"/>
      <c r="BK162" s="468"/>
      <c r="BL162" s="468"/>
      <c r="BM162" s="468"/>
      <c r="BN162" s="468"/>
      <c r="BO162" s="468"/>
      <c r="BP162" s="468"/>
      <c r="BQ162" s="468"/>
      <c r="BR162" s="468"/>
      <c r="BS162" s="468"/>
      <c r="BT162" s="468"/>
      <c r="BU162" s="468"/>
      <c r="BV162" s="468"/>
      <c r="BW162" s="468"/>
      <c r="BX162" s="468"/>
      <c r="BY162" s="468"/>
      <c r="BZ162" s="467" t="s">
        <v>109</v>
      </c>
      <c r="CA162" s="467"/>
      <c r="CB162" s="467"/>
      <c r="CC162" s="467"/>
      <c r="CL162" s="245"/>
      <c r="CM162" s="185"/>
      <c r="CN162" s="185"/>
      <c r="CO162" s="245"/>
      <c r="CP162" s="185"/>
      <c r="CQ162" s="185"/>
      <c r="CR162" s="245"/>
      <c r="CS162" s="185"/>
      <c r="CT162" s="185"/>
      <c r="CU162" s="245"/>
      <c r="CV162" s="185"/>
      <c r="CW162" s="185"/>
      <c r="CX162" s="245"/>
      <c r="CY162" s="185"/>
      <c r="CZ162" s="185"/>
      <c r="DA162" s="245"/>
      <c r="DB162" s="185"/>
      <c r="DC162" s="185"/>
      <c r="DD162" s="245"/>
      <c r="DE162" s="185"/>
      <c r="DF162" s="185"/>
      <c r="DG162" s="245"/>
      <c r="DH162" s="185"/>
      <c r="DI162" s="185"/>
    </row>
    <row r="163" spans="1:113" s="176" customFormat="1" ht="125.25" customHeight="1" x14ac:dyDescent="0.85">
      <c r="A163" s="455" t="s">
        <v>124</v>
      </c>
      <c r="B163" s="455"/>
      <c r="C163" s="455"/>
      <c r="D163" s="455"/>
      <c r="E163" s="468" t="s">
        <v>425</v>
      </c>
      <c r="F163" s="468"/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  <c r="T163" s="468"/>
      <c r="U163" s="468"/>
      <c r="V163" s="468"/>
      <c r="W163" s="468"/>
      <c r="X163" s="468"/>
      <c r="Y163" s="468"/>
      <c r="Z163" s="468"/>
      <c r="AA163" s="468"/>
      <c r="AB163" s="468"/>
      <c r="AC163" s="468"/>
      <c r="AD163" s="468"/>
      <c r="AE163" s="468"/>
      <c r="AF163" s="468"/>
      <c r="AG163" s="468"/>
      <c r="AH163" s="468"/>
      <c r="AI163" s="468"/>
      <c r="AJ163" s="468"/>
      <c r="AK163" s="468"/>
      <c r="AL163" s="468"/>
      <c r="AM163" s="468"/>
      <c r="AN163" s="468"/>
      <c r="AO163" s="468"/>
      <c r="AP163" s="468"/>
      <c r="AQ163" s="468"/>
      <c r="AR163" s="468"/>
      <c r="AS163" s="468"/>
      <c r="AT163" s="468"/>
      <c r="AU163" s="468"/>
      <c r="AV163" s="468"/>
      <c r="AW163" s="468"/>
      <c r="AX163" s="468"/>
      <c r="AY163" s="468"/>
      <c r="AZ163" s="468"/>
      <c r="BA163" s="468"/>
      <c r="BB163" s="468"/>
      <c r="BC163" s="468"/>
      <c r="BD163" s="468"/>
      <c r="BE163" s="468"/>
      <c r="BF163" s="468"/>
      <c r="BG163" s="468"/>
      <c r="BH163" s="468"/>
      <c r="BI163" s="468"/>
      <c r="BJ163" s="468"/>
      <c r="BK163" s="468"/>
      <c r="BL163" s="468"/>
      <c r="BM163" s="468"/>
      <c r="BN163" s="468"/>
      <c r="BO163" s="468"/>
      <c r="BP163" s="468"/>
      <c r="BQ163" s="468"/>
      <c r="BR163" s="468"/>
      <c r="BS163" s="468"/>
      <c r="BT163" s="468"/>
      <c r="BU163" s="468"/>
      <c r="BV163" s="468"/>
      <c r="BW163" s="468"/>
      <c r="BX163" s="468"/>
      <c r="BY163" s="468"/>
      <c r="BZ163" s="467" t="s">
        <v>127</v>
      </c>
      <c r="CA163" s="467"/>
      <c r="CB163" s="467"/>
      <c r="CC163" s="467"/>
      <c r="CL163" s="244"/>
      <c r="CM163" s="177"/>
      <c r="CN163" s="177"/>
      <c r="CO163" s="244"/>
      <c r="CP163" s="177"/>
      <c r="CQ163" s="177"/>
      <c r="CR163" s="244"/>
      <c r="CS163" s="177"/>
      <c r="CT163" s="177"/>
      <c r="CU163" s="244"/>
      <c r="CV163" s="177"/>
      <c r="CW163" s="177"/>
      <c r="CX163" s="244"/>
      <c r="CY163" s="177"/>
      <c r="CZ163" s="177"/>
      <c r="DA163" s="244"/>
      <c r="DB163" s="177"/>
      <c r="DC163" s="177"/>
      <c r="DD163" s="244"/>
      <c r="DE163" s="177"/>
      <c r="DF163" s="177"/>
      <c r="DG163" s="244"/>
      <c r="DH163" s="177"/>
      <c r="DI163" s="177"/>
    </row>
    <row r="164" spans="1:113" s="176" customFormat="1" ht="122.25" customHeight="1" x14ac:dyDescent="0.85">
      <c r="A164" s="455" t="s">
        <v>131</v>
      </c>
      <c r="B164" s="455"/>
      <c r="C164" s="455"/>
      <c r="D164" s="455"/>
      <c r="E164" s="468" t="s">
        <v>393</v>
      </c>
      <c r="F164" s="468"/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8"/>
      <c r="AC164" s="468"/>
      <c r="AD164" s="468"/>
      <c r="AE164" s="468"/>
      <c r="AF164" s="468"/>
      <c r="AG164" s="468"/>
      <c r="AH164" s="468"/>
      <c r="AI164" s="468"/>
      <c r="AJ164" s="468"/>
      <c r="AK164" s="468"/>
      <c r="AL164" s="468"/>
      <c r="AM164" s="468"/>
      <c r="AN164" s="468"/>
      <c r="AO164" s="468"/>
      <c r="AP164" s="468"/>
      <c r="AQ164" s="468"/>
      <c r="AR164" s="468"/>
      <c r="AS164" s="468"/>
      <c r="AT164" s="468"/>
      <c r="AU164" s="468"/>
      <c r="AV164" s="468"/>
      <c r="AW164" s="468"/>
      <c r="AX164" s="468"/>
      <c r="AY164" s="468"/>
      <c r="AZ164" s="468"/>
      <c r="BA164" s="468"/>
      <c r="BB164" s="468"/>
      <c r="BC164" s="468"/>
      <c r="BD164" s="468"/>
      <c r="BE164" s="468"/>
      <c r="BF164" s="468"/>
      <c r="BG164" s="468"/>
      <c r="BH164" s="468"/>
      <c r="BI164" s="468"/>
      <c r="BJ164" s="468"/>
      <c r="BK164" s="468"/>
      <c r="BL164" s="468"/>
      <c r="BM164" s="468"/>
      <c r="BN164" s="468"/>
      <c r="BO164" s="468"/>
      <c r="BP164" s="468"/>
      <c r="BQ164" s="468"/>
      <c r="BR164" s="468"/>
      <c r="BS164" s="468"/>
      <c r="BT164" s="468"/>
      <c r="BU164" s="468"/>
      <c r="BV164" s="468"/>
      <c r="BW164" s="468"/>
      <c r="BX164" s="468"/>
      <c r="BY164" s="468"/>
      <c r="BZ164" s="467" t="s">
        <v>137</v>
      </c>
      <c r="CA164" s="467"/>
      <c r="CB164" s="467"/>
      <c r="CC164" s="467"/>
      <c r="CM164" s="177"/>
      <c r="CN164" s="177"/>
      <c r="CP164" s="177"/>
      <c r="CQ164" s="177"/>
      <c r="CS164" s="177"/>
      <c r="CT164" s="177"/>
      <c r="CV164" s="177"/>
      <c r="CW164" s="177"/>
      <c r="CY164" s="177"/>
      <c r="CZ164" s="177"/>
      <c r="DB164" s="177"/>
      <c r="DC164" s="177"/>
      <c r="DE164" s="177"/>
      <c r="DF164" s="177"/>
      <c r="DH164" s="177"/>
      <c r="DI164" s="177"/>
    </row>
    <row r="165" spans="1:113" s="176" customFormat="1" ht="117" customHeight="1" x14ac:dyDescent="0.85">
      <c r="A165" s="455" t="s">
        <v>132</v>
      </c>
      <c r="B165" s="455"/>
      <c r="C165" s="455"/>
      <c r="D165" s="455"/>
      <c r="E165" s="468" t="s">
        <v>394</v>
      </c>
      <c r="F165" s="468"/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  <c r="T165" s="468"/>
      <c r="U165" s="468"/>
      <c r="V165" s="468"/>
      <c r="W165" s="468"/>
      <c r="X165" s="468"/>
      <c r="Y165" s="468"/>
      <c r="Z165" s="468"/>
      <c r="AA165" s="468"/>
      <c r="AB165" s="468"/>
      <c r="AC165" s="468"/>
      <c r="AD165" s="468"/>
      <c r="AE165" s="468"/>
      <c r="AF165" s="468"/>
      <c r="AG165" s="468"/>
      <c r="AH165" s="468"/>
      <c r="AI165" s="468"/>
      <c r="AJ165" s="468"/>
      <c r="AK165" s="468"/>
      <c r="AL165" s="468"/>
      <c r="AM165" s="468"/>
      <c r="AN165" s="468"/>
      <c r="AO165" s="468"/>
      <c r="AP165" s="468"/>
      <c r="AQ165" s="468"/>
      <c r="AR165" s="468"/>
      <c r="AS165" s="468"/>
      <c r="AT165" s="468"/>
      <c r="AU165" s="468"/>
      <c r="AV165" s="468"/>
      <c r="AW165" s="468"/>
      <c r="AX165" s="468"/>
      <c r="AY165" s="468"/>
      <c r="AZ165" s="468"/>
      <c r="BA165" s="468"/>
      <c r="BB165" s="468"/>
      <c r="BC165" s="468"/>
      <c r="BD165" s="468"/>
      <c r="BE165" s="468"/>
      <c r="BF165" s="468"/>
      <c r="BG165" s="468"/>
      <c r="BH165" s="468"/>
      <c r="BI165" s="468"/>
      <c r="BJ165" s="468"/>
      <c r="BK165" s="468"/>
      <c r="BL165" s="468"/>
      <c r="BM165" s="468"/>
      <c r="BN165" s="468"/>
      <c r="BO165" s="468"/>
      <c r="BP165" s="468"/>
      <c r="BQ165" s="468"/>
      <c r="BR165" s="468"/>
      <c r="BS165" s="468"/>
      <c r="BT165" s="468"/>
      <c r="BU165" s="468"/>
      <c r="BV165" s="468"/>
      <c r="BW165" s="468"/>
      <c r="BX165" s="468"/>
      <c r="BY165" s="468"/>
      <c r="BZ165" s="467" t="s">
        <v>138</v>
      </c>
      <c r="CA165" s="467"/>
      <c r="CB165" s="467"/>
      <c r="CC165" s="467"/>
      <c r="CL165" s="244"/>
      <c r="CM165" s="177"/>
      <c r="CN165" s="177"/>
      <c r="CO165" s="244"/>
      <c r="CP165" s="177"/>
      <c r="CQ165" s="177"/>
      <c r="CR165" s="244"/>
      <c r="CS165" s="177"/>
      <c r="CT165" s="177"/>
      <c r="CU165" s="244"/>
      <c r="CV165" s="177"/>
      <c r="CW165" s="177"/>
      <c r="CX165" s="244"/>
      <c r="CY165" s="177"/>
      <c r="CZ165" s="177"/>
      <c r="DA165" s="244"/>
      <c r="DB165" s="177"/>
      <c r="DC165" s="177"/>
      <c r="DD165" s="244"/>
      <c r="DE165" s="177"/>
      <c r="DF165" s="177"/>
      <c r="DG165" s="244"/>
      <c r="DH165" s="177"/>
      <c r="DI165" s="177"/>
    </row>
    <row r="166" spans="1:113" s="176" customFormat="1" ht="57.95" customHeight="1" x14ac:dyDescent="0.85">
      <c r="A166" s="455" t="s">
        <v>134</v>
      </c>
      <c r="B166" s="455"/>
      <c r="C166" s="455"/>
      <c r="D166" s="455"/>
      <c r="E166" s="468" t="s">
        <v>395</v>
      </c>
      <c r="F166" s="468"/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  <c r="T166" s="468"/>
      <c r="U166" s="468"/>
      <c r="V166" s="468"/>
      <c r="W166" s="468"/>
      <c r="X166" s="468"/>
      <c r="Y166" s="468"/>
      <c r="Z166" s="468"/>
      <c r="AA166" s="468"/>
      <c r="AB166" s="468"/>
      <c r="AC166" s="468"/>
      <c r="AD166" s="468"/>
      <c r="AE166" s="468"/>
      <c r="AF166" s="468"/>
      <c r="AG166" s="468"/>
      <c r="AH166" s="468"/>
      <c r="AI166" s="468"/>
      <c r="AJ166" s="468"/>
      <c r="AK166" s="468"/>
      <c r="AL166" s="468"/>
      <c r="AM166" s="468"/>
      <c r="AN166" s="468"/>
      <c r="AO166" s="468"/>
      <c r="AP166" s="468"/>
      <c r="AQ166" s="468"/>
      <c r="AR166" s="468"/>
      <c r="AS166" s="468"/>
      <c r="AT166" s="468"/>
      <c r="AU166" s="468"/>
      <c r="AV166" s="468"/>
      <c r="AW166" s="468"/>
      <c r="AX166" s="468"/>
      <c r="AY166" s="468"/>
      <c r="AZ166" s="468"/>
      <c r="BA166" s="468"/>
      <c r="BB166" s="468"/>
      <c r="BC166" s="468"/>
      <c r="BD166" s="468"/>
      <c r="BE166" s="468"/>
      <c r="BF166" s="468"/>
      <c r="BG166" s="468"/>
      <c r="BH166" s="468"/>
      <c r="BI166" s="468"/>
      <c r="BJ166" s="468"/>
      <c r="BK166" s="468"/>
      <c r="BL166" s="468"/>
      <c r="BM166" s="468"/>
      <c r="BN166" s="468"/>
      <c r="BO166" s="468"/>
      <c r="BP166" s="468"/>
      <c r="BQ166" s="468"/>
      <c r="BR166" s="468"/>
      <c r="BS166" s="468"/>
      <c r="BT166" s="468"/>
      <c r="BU166" s="468"/>
      <c r="BV166" s="468"/>
      <c r="BW166" s="468"/>
      <c r="BX166" s="468"/>
      <c r="BY166" s="468"/>
      <c r="BZ166" s="467" t="s">
        <v>368</v>
      </c>
      <c r="CA166" s="467"/>
      <c r="CB166" s="467"/>
      <c r="CC166" s="467"/>
      <c r="CL166" s="244"/>
      <c r="CM166" s="177"/>
      <c r="CN166" s="177"/>
      <c r="CO166" s="244"/>
      <c r="CP166" s="177"/>
      <c r="CQ166" s="177"/>
      <c r="CR166" s="244"/>
      <c r="CS166" s="177"/>
      <c r="CT166" s="177"/>
      <c r="CU166" s="244"/>
      <c r="CV166" s="177"/>
      <c r="CW166" s="177"/>
      <c r="CX166" s="244"/>
      <c r="CY166" s="177"/>
      <c r="CZ166" s="177"/>
      <c r="DA166" s="244"/>
      <c r="DB166" s="177"/>
      <c r="DC166" s="177"/>
      <c r="DD166" s="244"/>
      <c r="DE166" s="177"/>
      <c r="DF166" s="177"/>
      <c r="DG166" s="244"/>
      <c r="DH166" s="177"/>
      <c r="DI166" s="177"/>
    </row>
    <row r="167" spans="1:113" s="176" customFormat="1" ht="57.95" customHeight="1" x14ac:dyDescent="0.85">
      <c r="A167" s="455" t="s">
        <v>396</v>
      </c>
      <c r="B167" s="455"/>
      <c r="C167" s="455"/>
      <c r="D167" s="455"/>
      <c r="E167" s="468" t="s">
        <v>397</v>
      </c>
      <c r="F167" s="468"/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  <c r="T167" s="468"/>
      <c r="U167" s="468"/>
      <c r="V167" s="468"/>
      <c r="W167" s="468"/>
      <c r="X167" s="468"/>
      <c r="Y167" s="468"/>
      <c r="Z167" s="468"/>
      <c r="AA167" s="468"/>
      <c r="AB167" s="468"/>
      <c r="AC167" s="468"/>
      <c r="AD167" s="468"/>
      <c r="AE167" s="468"/>
      <c r="AF167" s="468"/>
      <c r="AG167" s="468"/>
      <c r="AH167" s="468"/>
      <c r="AI167" s="468"/>
      <c r="AJ167" s="468"/>
      <c r="AK167" s="468"/>
      <c r="AL167" s="468"/>
      <c r="AM167" s="468"/>
      <c r="AN167" s="468"/>
      <c r="AO167" s="468"/>
      <c r="AP167" s="468"/>
      <c r="AQ167" s="468"/>
      <c r="AR167" s="468"/>
      <c r="AS167" s="468"/>
      <c r="AT167" s="468"/>
      <c r="AU167" s="468"/>
      <c r="AV167" s="468"/>
      <c r="AW167" s="468"/>
      <c r="AX167" s="468"/>
      <c r="AY167" s="468"/>
      <c r="AZ167" s="468"/>
      <c r="BA167" s="468"/>
      <c r="BB167" s="468"/>
      <c r="BC167" s="468"/>
      <c r="BD167" s="468"/>
      <c r="BE167" s="468"/>
      <c r="BF167" s="468"/>
      <c r="BG167" s="468"/>
      <c r="BH167" s="468"/>
      <c r="BI167" s="468"/>
      <c r="BJ167" s="468"/>
      <c r="BK167" s="468"/>
      <c r="BL167" s="468"/>
      <c r="BM167" s="468"/>
      <c r="BN167" s="468"/>
      <c r="BO167" s="468"/>
      <c r="BP167" s="468"/>
      <c r="BQ167" s="468"/>
      <c r="BR167" s="468"/>
      <c r="BS167" s="468"/>
      <c r="BT167" s="468"/>
      <c r="BU167" s="468"/>
      <c r="BV167" s="468"/>
      <c r="BW167" s="468"/>
      <c r="BX167" s="468"/>
      <c r="BY167" s="468"/>
      <c r="BZ167" s="467" t="s">
        <v>369</v>
      </c>
      <c r="CA167" s="467"/>
      <c r="CB167" s="467"/>
      <c r="CC167" s="467"/>
      <c r="CL167" s="244"/>
      <c r="CM167" s="177"/>
      <c r="CN167" s="177"/>
      <c r="CO167" s="244"/>
      <c r="CP167" s="177"/>
      <c r="CQ167" s="177"/>
      <c r="CR167" s="244"/>
      <c r="CS167" s="177"/>
      <c r="CT167" s="177"/>
      <c r="CU167" s="244"/>
      <c r="CV167" s="177"/>
      <c r="CW167" s="177"/>
      <c r="CX167" s="244"/>
      <c r="CY167" s="177"/>
      <c r="CZ167" s="177"/>
      <c r="DA167" s="244"/>
      <c r="DB167" s="177"/>
      <c r="DC167" s="177"/>
      <c r="DD167" s="244"/>
      <c r="DE167" s="177"/>
      <c r="DF167" s="177"/>
      <c r="DG167" s="244"/>
      <c r="DH167" s="177"/>
      <c r="DI167" s="177"/>
    </row>
    <row r="168" spans="1:113" s="176" customFormat="1" ht="68.099999999999994" customHeight="1" x14ac:dyDescent="0.85">
      <c r="A168" s="326"/>
      <c r="B168" s="327"/>
      <c r="C168" s="327"/>
      <c r="D168" s="327"/>
      <c r="E168" s="327"/>
      <c r="F168" s="327"/>
      <c r="G168" s="327"/>
      <c r="H168" s="327"/>
      <c r="I168" s="327"/>
      <c r="J168" s="327"/>
      <c r="K168" s="327"/>
      <c r="L168" s="327"/>
      <c r="M168" s="327"/>
      <c r="N168" s="327"/>
      <c r="O168" s="327"/>
      <c r="P168" s="327"/>
      <c r="Q168" s="327"/>
      <c r="R168" s="327"/>
      <c r="S168" s="327"/>
      <c r="T168" s="328"/>
      <c r="U168" s="328"/>
      <c r="V168" s="328"/>
      <c r="W168" s="328"/>
      <c r="X168" s="328"/>
      <c r="Y168" s="328"/>
      <c r="Z168" s="328"/>
      <c r="AA168" s="328"/>
      <c r="AB168" s="328"/>
      <c r="AC168" s="328"/>
      <c r="AD168" s="328"/>
      <c r="AE168" s="328"/>
      <c r="AF168" s="328"/>
      <c r="AG168" s="328"/>
      <c r="AH168" s="328"/>
      <c r="AI168" s="328"/>
      <c r="AJ168" s="328"/>
      <c r="AK168" s="328"/>
      <c r="AL168" s="328"/>
      <c r="AM168" s="328"/>
      <c r="AN168" s="328"/>
      <c r="AO168" s="328"/>
      <c r="AP168" s="328"/>
      <c r="AQ168" s="328"/>
      <c r="AR168" s="328"/>
      <c r="AS168" s="328"/>
      <c r="AT168" s="328"/>
      <c r="AU168" s="328"/>
      <c r="AV168" s="328"/>
      <c r="AW168" s="328"/>
      <c r="AX168" s="328"/>
      <c r="AY168" s="328"/>
      <c r="AZ168" s="328"/>
      <c r="BA168" s="328"/>
      <c r="BB168" s="329"/>
      <c r="BC168" s="328"/>
      <c r="BD168" s="328"/>
      <c r="BE168" s="329"/>
      <c r="BF168" s="328"/>
      <c r="BG168" s="328"/>
      <c r="BH168" s="329"/>
      <c r="BI168" s="328"/>
      <c r="BJ168" s="328"/>
      <c r="BK168" s="329"/>
      <c r="BL168" s="328"/>
      <c r="BM168" s="328"/>
      <c r="BN168" s="329"/>
      <c r="BO168" s="328"/>
      <c r="BP168" s="328"/>
      <c r="BQ168" s="329"/>
      <c r="BR168" s="328"/>
      <c r="BS168" s="328"/>
      <c r="BT168" s="329"/>
      <c r="BU168" s="328"/>
      <c r="BV168" s="328"/>
      <c r="BW168" s="329"/>
      <c r="BX168" s="329"/>
      <c r="BY168" s="329"/>
      <c r="BZ168" s="320"/>
      <c r="CA168" s="320"/>
      <c r="CB168" s="320"/>
      <c r="CC168" s="320"/>
      <c r="CL168" s="244"/>
      <c r="CM168" s="177"/>
      <c r="CN168" s="177"/>
      <c r="CO168" s="244"/>
      <c r="CP168" s="177"/>
      <c r="CQ168" s="177"/>
      <c r="CR168" s="244"/>
      <c r="CS168" s="177"/>
      <c r="CT168" s="177"/>
      <c r="CU168" s="244"/>
      <c r="CV168" s="177"/>
      <c r="CW168" s="177"/>
      <c r="CX168" s="244"/>
      <c r="CY168" s="177"/>
      <c r="CZ168" s="177"/>
      <c r="DA168" s="244"/>
      <c r="DB168" s="177"/>
      <c r="DC168" s="177"/>
      <c r="DD168" s="244"/>
      <c r="DE168" s="177"/>
      <c r="DF168" s="177"/>
      <c r="DG168" s="244"/>
      <c r="DH168" s="177"/>
      <c r="DI168" s="177"/>
    </row>
    <row r="169" spans="1:113" s="176" customFormat="1" ht="68.099999999999994" customHeight="1" x14ac:dyDescent="0.85">
      <c r="A169" s="330"/>
      <c r="B169" s="331" t="s">
        <v>289</v>
      </c>
      <c r="C169" s="330"/>
      <c r="D169" s="330"/>
      <c r="E169" s="330"/>
      <c r="F169" s="330"/>
      <c r="G169" s="330"/>
      <c r="H169" s="330"/>
      <c r="I169" s="330"/>
      <c r="J169" s="330"/>
      <c r="K169" s="330"/>
      <c r="L169" s="330"/>
      <c r="M169" s="330"/>
      <c r="N169" s="330"/>
      <c r="O169" s="330"/>
      <c r="P169" s="330"/>
      <c r="Q169" s="330"/>
      <c r="R169" s="330"/>
      <c r="S169" s="330"/>
      <c r="T169" s="330"/>
      <c r="U169" s="330"/>
      <c r="V169" s="330"/>
      <c r="W169" s="330"/>
      <c r="X169" s="330"/>
      <c r="Y169" s="330"/>
      <c r="Z169" s="330"/>
      <c r="AA169" s="330"/>
      <c r="AB169" s="330"/>
      <c r="AC169" s="330"/>
      <c r="AD169" s="330"/>
      <c r="AE169" s="330"/>
      <c r="AF169" s="330"/>
      <c r="AG169" s="330"/>
      <c r="AH169" s="330"/>
      <c r="AI169" s="330"/>
      <c r="AJ169" s="330"/>
      <c r="AK169" s="330"/>
      <c r="AL169" s="330"/>
      <c r="AM169" s="330"/>
      <c r="AN169" s="330"/>
      <c r="AO169" s="330"/>
      <c r="AP169" s="330"/>
      <c r="AQ169" s="330"/>
      <c r="AR169" s="330"/>
      <c r="AS169" s="330"/>
      <c r="AT169" s="330"/>
      <c r="AU169" s="330"/>
      <c r="AV169" s="330"/>
      <c r="AW169" s="330"/>
      <c r="AX169" s="330"/>
      <c r="AY169" s="330"/>
      <c r="AZ169" s="328"/>
      <c r="BA169" s="328"/>
      <c r="BB169" s="329"/>
      <c r="BC169" s="328"/>
      <c r="BD169" s="328"/>
      <c r="BE169" s="329"/>
      <c r="BF169" s="328"/>
      <c r="BG169" s="332"/>
      <c r="BH169" s="332"/>
      <c r="BI169" s="331" t="s">
        <v>289</v>
      </c>
      <c r="BJ169" s="330"/>
      <c r="BK169" s="330"/>
      <c r="BL169" s="330"/>
      <c r="BM169" s="330"/>
      <c r="BN169" s="330"/>
      <c r="BO169" s="330"/>
      <c r="BP169" s="330"/>
      <c r="BQ169" s="330"/>
      <c r="BR169" s="330"/>
      <c r="BS169" s="330"/>
      <c r="BT169" s="330"/>
      <c r="BU169" s="330"/>
      <c r="BV169" s="330"/>
      <c r="BW169" s="330"/>
      <c r="BX169" s="330"/>
      <c r="BY169" s="332"/>
      <c r="BZ169" s="332"/>
      <c r="CA169" s="332"/>
      <c r="CB169" s="332"/>
      <c r="CC169" s="332"/>
      <c r="CL169" s="244"/>
      <c r="CM169" s="177"/>
      <c r="CN169" s="177"/>
      <c r="CO169" s="244"/>
      <c r="CP169" s="177"/>
      <c r="CQ169" s="177"/>
      <c r="CR169" s="244"/>
      <c r="CS169" s="177"/>
      <c r="CT169" s="177"/>
      <c r="CU169" s="244"/>
      <c r="CV169" s="177"/>
      <c r="CW169" s="177"/>
      <c r="CX169" s="244"/>
      <c r="CY169" s="177"/>
      <c r="CZ169" s="177"/>
      <c r="DA169" s="244"/>
      <c r="DB169" s="177"/>
      <c r="DC169" s="177"/>
      <c r="DD169" s="244"/>
      <c r="DE169" s="177"/>
      <c r="DF169" s="177"/>
      <c r="DG169" s="244"/>
      <c r="DH169" s="177"/>
      <c r="DI169" s="177"/>
    </row>
    <row r="170" spans="1:113" s="176" customFormat="1" ht="68.099999999999994" customHeight="1" x14ac:dyDescent="0.85">
      <c r="A170" s="330"/>
      <c r="B170" s="330" t="s">
        <v>474</v>
      </c>
      <c r="C170" s="330"/>
      <c r="D170" s="330"/>
      <c r="E170" s="330"/>
      <c r="F170" s="330"/>
      <c r="G170" s="330"/>
      <c r="H170" s="330"/>
      <c r="I170" s="330"/>
      <c r="J170" s="330"/>
      <c r="K170" s="330"/>
      <c r="L170" s="330"/>
      <c r="M170" s="330"/>
      <c r="N170" s="330"/>
      <c r="O170" s="330"/>
      <c r="P170" s="330"/>
      <c r="Q170" s="330"/>
      <c r="R170" s="330"/>
      <c r="S170" s="330"/>
      <c r="T170" s="330"/>
      <c r="U170" s="330"/>
      <c r="V170" s="330"/>
      <c r="W170" s="330"/>
      <c r="X170" s="330"/>
      <c r="Y170" s="330"/>
      <c r="Z170" s="330"/>
      <c r="AA170" s="330"/>
      <c r="AB170" s="330"/>
      <c r="AC170" s="330"/>
      <c r="AD170" s="330"/>
      <c r="AE170" s="330"/>
      <c r="AF170" s="330"/>
      <c r="AG170" s="330"/>
      <c r="AH170" s="330"/>
      <c r="AI170" s="330"/>
      <c r="AJ170" s="330"/>
      <c r="AK170" s="330"/>
      <c r="AL170" s="330"/>
      <c r="AM170" s="330"/>
      <c r="AN170" s="330"/>
      <c r="AO170" s="330"/>
      <c r="AP170" s="330"/>
      <c r="AQ170" s="330"/>
      <c r="AR170" s="330"/>
      <c r="AS170" s="330"/>
      <c r="AT170" s="330"/>
      <c r="AU170" s="330"/>
      <c r="AV170" s="330"/>
      <c r="AW170" s="330"/>
      <c r="AX170" s="330"/>
      <c r="AY170" s="330"/>
      <c r="AZ170" s="328"/>
      <c r="BA170" s="328"/>
      <c r="BB170" s="329"/>
      <c r="BC170" s="328"/>
      <c r="BD170" s="328"/>
      <c r="BE170" s="329"/>
      <c r="BF170" s="328"/>
      <c r="BG170" s="332"/>
      <c r="BH170" s="332"/>
      <c r="BI170" s="330" t="s">
        <v>475</v>
      </c>
      <c r="BJ170" s="330"/>
      <c r="BK170" s="330"/>
      <c r="BL170" s="330"/>
      <c r="BM170" s="330"/>
      <c r="BN170" s="330"/>
      <c r="BO170" s="330"/>
      <c r="BP170" s="330"/>
      <c r="BQ170" s="330"/>
      <c r="BR170" s="330"/>
      <c r="BS170" s="330"/>
      <c r="BT170" s="330"/>
      <c r="BU170" s="330"/>
      <c r="BV170" s="330"/>
      <c r="BW170" s="330"/>
      <c r="BX170" s="330"/>
      <c r="BY170" s="332"/>
      <c r="BZ170" s="332"/>
      <c r="CA170" s="332"/>
      <c r="CB170" s="332"/>
      <c r="CC170" s="332"/>
      <c r="CL170" s="244"/>
      <c r="CM170" s="177"/>
      <c r="CN170" s="177"/>
      <c r="CO170" s="244"/>
      <c r="CP170" s="177"/>
      <c r="CQ170" s="177"/>
      <c r="CR170" s="244"/>
      <c r="CS170" s="177"/>
      <c r="CT170" s="177"/>
      <c r="CU170" s="244"/>
      <c r="CV170" s="177"/>
      <c r="CW170" s="177"/>
      <c r="CX170" s="244"/>
      <c r="CY170" s="177"/>
      <c r="CZ170" s="177"/>
      <c r="DA170" s="244"/>
      <c r="DB170" s="177"/>
      <c r="DC170" s="177"/>
      <c r="DD170" s="244"/>
      <c r="DE170" s="177"/>
      <c r="DF170" s="177"/>
      <c r="DG170" s="244"/>
      <c r="DH170" s="177"/>
      <c r="DI170" s="177"/>
    </row>
    <row r="171" spans="1:113" s="176" customFormat="1" ht="68.099999999999994" customHeight="1" x14ac:dyDescent="0.85">
      <c r="A171" s="330"/>
      <c r="B171" s="330" t="s">
        <v>476</v>
      </c>
      <c r="C171" s="330"/>
      <c r="D171" s="330"/>
      <c r="E171" s="330"/>
      <c r="F171" s="330"/>
      <c r="G171" s="330"/>
      <c r="H171" s="330"/>
      <c r="I171" s="330"/>
      <c r="J171" s="330"/>
      <c r="K171" s="330"/>
      <c r="L171" s="330"/>
      <c r="M171" s="330"/>
      <c r="N171" s="330"/>
      <c r="O171" s="330"/>
      <c r="P171" s="330"/>
      <c r="Q171" s="330"/>
      <c r="R171" s="330"/>
      <c r="S171" s="330"/>
      <c r="T171" s="330"/>
      <c r="U171" s="330"/>
      <c r="V171" s="330"/>
      <c r="W171" s="330"/>
      <c r="X171" s="330"/>
      <c r="Y171" s="330"/>
      <c r="Z171" s="330"/>
      <c r="AA171" s="330"/>
      <c r="AB171" s="330"/>
      <c r="AC171" s="330"/>
      <c r="AD171" s="330"/>
      <c r="AE171" s="330"/>
      <c r="AF171" s="330"/>
      <c r="AG171" s="330"/>
      <c r="AH171" s="330"/>
      <c r="AI171" s="330"/>
      <c r="AJ171" s="330"/>
      <c r="AK171" s="330"/>
      <c r="AL171" s="330"/>
      <c r="AM171" s="330"/>
      <c r="AN171" s="330"/>
      <c r="AO171" s="330"/>
      <c r="AP171" s="330"/>
      <c r="AQ171" s="330"/>
      <c r="AR171" s="330"/>
      <c r="AS171" s="330"/>
      <c r="AT171" s="330"/>
      <c r="AU171" s="330"/>
      <c r="AV171" s="330"/>
      <c r="AW171" s="330"/>
      <c r="AX171" s="330"/>
      <c r="AY171" s="330"/>
      <c r="AZ171" s="328"/>
      <c r="BA171" s="328"/>
      <c r="BB171" s="329"/>
      <c r="BC171" s="328"/>
      <c r="BD171" s="328"/>
      <c r="BE171" s="329"/>
      <c r="BF171" s="328"/>
      <c r="BG171" s="332"/>
      <c r="BH171" s="332"/>
      <c r="BI171" s="330" t="s">
        <v>477</v>
      </c>
      <c r="BJ171" s="330"/>
      <c r="BK171" s="330"/>
      <c r="BL171" s="330"/>
      <c r="BM171" s="330"/>
      <c r="BN171" s="330"/>
      <c r="BO171" s="330"/>
      <c r="BP171" s="330"/>
      <c r="BQ171" s="330"/>
      <c r="BR171" s="330"/>
      <c r="BS171" s="330"/>
      <c r="BT171" s="330"/>
      <c r="BU171" s="330"/>
      <c r="BV171" s="330"/>
      <c r="BW171" s="330"/>
      <c r="BX171" s="330"/>
      <c r="BY171" s="332"/>
      <c r="BZ171" s="332"/>
      <c r="CA171" s="332"/>
      <c r="CB171" s="332"/>
      <c r="CC171" s="332"/>
      <c r="CL171" s="244"/>
      <c r="CM171" s="177"/>
      <c r="CN171" s="177"/>
      <c r="CO171" s="244"/>
      <c r="CP171" s="177"/>
      <c r="CQ171" s="177"/>
      <c r="CR171" s="244"/>
      <c r="CS171" s="177"/>
      <c r="CT171" s="177"/>
      <c r="CU171" s="244"/>
      <c r="CV171" s="177"/>
      <c r="CW171" s="177"/>
      <c r="CX171" s="244"/>
      <c r="CY171" s="177"/>
      <c r="CZ171" s="177"/>
      <c r="DA171" s="244"/>
      <c r="DB171" s="177"/>
      <c r="DC171" s="177"/>
      <c r="DD171" s="244"/>
      <c r="DE171" s="177"/>
      <c r="DF171" s="177"/>
      <c r="DG171" s="244"/>
      <c r="DH171" s="177"/>
      <c r="DI171" s="177"/>
    </row>
    <row r="172" spans="1:113" s="176" customFormat="1" ht="68.099999999999994" customHeight="1" x14ac:dyDescent="0.85">
      <c r="A172" s="330"/>
      <c r="B172" s="333"/>
      <c r="C172" s="333"/>
      <c r="D172" s="333"/>
      <c r="E172" s="333"/>
      <c r="F172" s="333"/>
      <c r="G172" s="333"/>
      <c r="H172" s="333"/>
      <c r="I172" s="333"/>
      <c r="J172" s="333"/>
      <c r="K172" s="333"/>
      <c r="L172" s="333"/>
      <c r="M172" s="333"/>
      <c r="N172" s="333"/>
      <c r="O172" s="333"/>
      <c r="P172" s="330"/>
      <c r="Q172" s="330" t="s">
        <v>478</v>
      </c>
      <c r="R172" s="330"/>
      <c r="S172" s="330"/>
      <c r="T172" s="330"/>
      <c r="U172" s="330"/>
      <c r="V172" s="330"/>
      <c r="W172" s="330"/>
      <c r="X172" s="330"/>
      <c r="Y172" s="330"/>
      <c r="Z172" s="330"/>
      <c r="AA172" s="330"/>
      <c r="AB172" s="330"/>
      <c r="AC172" s="330"/>
      <c r="AD172" s="330"/>
      <c r="AE172" s="330"/>
      <c r="AF172" s="330"/>
      <c r="AG172" s="330"/>
      <c r="AH172" s="330"/>
      <c r="AI172" s="330"/>
      <c r="AJ172" s="330"/>
      <c r="AK172" s="330"/>
      <c r="AL172" s="330"/>
      <c r="AM172" s="330"/>
      <c r="AN172" s="330"/>
      <c r="AO172" s="330"/>
      <c r="AP172" s="330"/>
      <c r="AQ172" s="330"/>
      <c r="AR172" s="330"/>
      <c r="AS172" s="330"/>
      <c r="AT172" s="330"/>
      <c r="AU172" s="330"/>
      <c r="AV172" s="330"/>
      <c r="AW172" s="330"/>
      <c r="AX172" s="330"/>
      <c r="AY172" s="330"/>
      <c r="AZ172" s="328"/>
      <c r="BA172" s="328"/>
      <c r="BB172" s="329"/>
      <c r="BC172" s="328"/>
      <c r="BD172" s="328"/>
      <c r="BE172" s="329"/>
      <c r="BF172" s="328"/>
      <c r="BG172" s="332"/>
      <c r="BH172" s="332"/>
      <c r="BI172" s="333"/>
      <c r="BJ172" s="333"/>
      <c r="BK172" s="333"/>
      <c r="BL172" s="333"/>
      <c r="BM172" s="333"/>
      <c r="BN172" s="330"/>
      <c r="BO172" s="330" t="s">
        <v>296</v>
      </c>
      <c r="BP172" s="330"/>
      <c r="BQ172" s="330"/>
      <c r="BR172" s="330"/>
      <c r="BS172" s="330"/>
      <c r="BT172" s="330"/>
      <c r="BU172" s="330"/>
      <c r="BV172" s="330"/>
      <c r="BW172" s="330"/>
      <c r="BX172" s="330"/>
      <c r="BY172" s="332"/>
      <c r="BZ172" s="332"/>
      <c r="CA172" s="332"/>
      <c r="CB172" s="332"/>
      <c r="CC172" s="332"/>
      <c r="CL172" s="244"/>
      <c r="CM172" s="177"/>
      <c r="CN172" s="177"/>
      <c r="CO172" s="244"/>
      <c r="CP172" s="177"/>
      <c r="CQ172" s="177"/>
      <c r="CR172" s="244"/>
      <c r="CS172" s="177"/>
      <c r="CT172" s="177"/>
      <c r="CU172" s="244"/>
      <c r="CV172" s="177"/>
      <c r="CW172" s="177"/>
      <c r="CX172" s="244"/>
      <c r="CY172" s="177"/>
      <c r="CZ172" s="177"/>
      <c r="DA172" s="244"/>
      <c r="DB172" s="177"/>
      <c r="DC172" s="177"/>
      <c r="DD172" s="244"/>
      <c r="DE172" s="177"/>
      <c r="DF172" s="177"/>
      <c r="DG172" s="244"/>
      <c r="DH172" s="177"/>
      <c r="DI172" s="177"/>
    </row>
    <row r="173" spans="1:113" s="176" customFormat="1" ht="68.099999999999994" customHeight="1" x14ac:dyDescent="0.85">
      <c r="A173" s="330"/>
      <c r="B173" s="330" t="s">
        <v>479</v>
      </c>
      <c r="C173" s="330"/>
      <c r="D173" s="330"/>
      <c r="E173" s="330"/>
      <c r="F173" s="330"/>
      <c r="G173" s="330"/>
      <c r="H173" s="330"/>
      <c r="I173" s="330"/>
      <c r="J173" s="330"/>
      <c r="K173" s="330"/>
      <c r="L173" s="330"/>
      <c r="M173" s="330"/>
      <c r="N173" s="330"/>
      <c r="O173" s="330"/>
      <c r="P173" s="330"/>
      <c r="Q173" s="330"/>
      <c r="R173" s="330"/>
      <c r="S173" s="330"/>
      <c r="T173" s="330"/>
      <c r="U173" s="330"/>
      <c r="V173" s="330"/>
      <c r="W173" s="330"/>
      <c r="X173" s="330"/>
      <c r="Y173" s="330"/>
      <c r="Z173" s="330"/>
      <c r="AA173" s="330"/>
      <c r="AB173" s="330"/>
      <c r="AC173" s="330"/>
      <c r="AD173" s="330"/>
      <c r="AE173" s="330"/>
      <c r="AF173" s="330"/>
      <c r="AG173" s="330"/>
      <c r="AH173" s="330"/>
      <c r="AI173" s="330"/>
      <c r="AJ173" s="330"/>
      <c r="AK173" s="330"/>
      <c r="AL173" s="330"/>
      <c r="AM173" s="330"/>
      <c r="AN173" s="330"/>
      <c r="AO173" s="330"/>
      <c r="AP173" s="330"/>
      <c r="AQ173" s="330"/>
      <c r="AR173" s="330"/>
      <c r="AS173" s="330"/>
      <c r="AT173" s="330"/>
      <c r="AU173" s="330"/>
      <c r="AV173" s="330"/>
      <c r="AW173" s="330"/>
      <c r="AX173" s="330"/>
      <c r="AY173" s="330"/>
      <c r="AZ173" s="328"/>
      <c r="BA173" s="328"/>
      <c r="BB173" s="329"/>
      <c r="BC173" s="328"/>
      <c r="BD173" s="328"/>
      <c r="BE173" s="329"/>
      <c r="BF173" s="328"/>
      <c r="BG173" s="332"/>
      <c r="BH173" s="332"/>
      <c r="BI173" s="330" t="s">
        <v>479</v>
      </c>
      <c r="BJ173" s="330"/>
      <c r="BK173" s="330"/>
      <c r="BL173" s="330"/>
      <c r="BM173" s="330"/>
      <c r="BN173" s="330"/>
      <c r="BO173" s="330"/>
      <c r="BP173" s="330"/>
      <c r="BQ173" s="330"/>
      <c r="BR173" s="330"/>
      <c r="BS173" s="330"/>
      <c r="BT173" s="330"/>
      <c r="BU173" s="330"/>
      <c r="BV173" s="330"/>
      <c r="BW173" s="330"/>
      <c r="BX173" s="330"/>
      <c r="BY173" s="332"/>
      <c r="BZ173" s="332"/>
      <c r="CA173" s="332"/>
      <c r="CB173" s="332"/>
      <c r="CC173" s="332"/>
      <c r="CL173" s="244"/>
      <c r="CM173" s="177"/>
      <c r="CN173" s="177"/>
      <c r="CO173" s="244"/>
      <c r="CP173" s="177"/>
      <c r="CQ173" s="177"/>
      <c r="CR173" s="244"/>
      <c r="CS173" s="177"/>
      <c r="CT173" s="177"/>
      <c r="CU173" s="244"/>
      <c r="CV173" s="177"/>
      <c r="CW173" s="177"/>
      <c r="CX173" s="244"/>
      <c r="CY173" s="177"/>
      <c r="CZ173" s="177"/>
      <c r="DA173" s="244"/>
      <c r="DB173" s="177"/>
      <c r="DC173" s="177"/>
      <c r="DD173" s="244"/>
      <c r="DE173" s="177"/>
      <c r="DF173" s="177"/>
      <c r="DG173" s="244"/>
      <c r="DH173" s="177"/>
      <c r="DI173" s="177"/>
    </row>
    <row r="174" spans="1:113" s="176" customFormat="1" ht="198" customHeight="1" x14ac:dyDescent="0.85">
      <c r="A174" s="330" t="s">
        <v>480</v>
      </c>
      <c r="B174" s="330"/>
      <c r="C174" s="330"/>
      <c r="D174" s="330"/>
      <c r="E174" s="330"/>
      <c r="F174" s="330"/>
      <c r="G174" s="330"/>
      <c r="H174" s="330"/>
      <c r="I174" s="330"/>
      <c r="J174" s="330"/>
      <c r="K174" s="330"/>
      <c r="L174" s="330"/>
      <c r="M174" s="330"/>
      <c r="N174" s="330"/>
      <c r="O174" s="330"/>
      <c r="P174" s="330"/>
      <c r="Q174" s="330"/>
      <c r="R174" s="330"/>
      <c r="S174" s="330"/>
      <c r="T174" s="330"/>
      <c r="U174" s="330"/>
      <c r="V174" s="330"/>
      <c r="W174" s="330"/>
      <c r="X174" s="330"/>
      <c r="Y174" s="330"/>
      <c r="Z174" s="330"/>
      <c r="AA174" s="330"/>
      <c r="AB174" s="330"/>
      <c r="AC174" s="330"/>
      <c r="AD174" s="330"/>
      <c r="AE174" s="330"/>
      <c r="AF174" s="330"/>
      <c r="AG174" s="330"/>
      <c r="AH174" s="330"/>
      <c r="AI174" s="330"/>
      <c r="AJ174" s="330"/>
      <c r="AK174" s="330"/>
      <c r="AL174" s="330"/>
      <c r="AM174" s="330"/>
      <c r="AN174" s="330"/>
      <c r="AO174" s="330"/>
      <c r="AP174" s="330"/>
      <c r="AQ174" s="330"/>
      <c r="AR174" s="330"/>
      <c r="AS174" s="330"/>
      <c r="AT174" s="330"/>
      <c r="AU174" s="330"/>
      <c r="AV174" s="330"/>
      <c r="AW174" s="330"/>
      <c r="AX174" s="330"/>
      <c r="AY174" s="330"/>
      <c r="AZ174" s="328"/>
      <c r="BA174" s="328"/>
      <c r="BB174" s="329"/>
      <c r="BC174" s="328"/>
      <c r="BD174" s="328"/>
      <c r="BE174" s="329"/>
      <c r="BF174" s="328"/>
      <c r="BG174" s="332"/>
      <c r="BH174" s="332"/>
      <c r="BI174" s="330"/>
      <c r="BJ174" s="330"/>
      <c r="BK174" s="330"/>
      <c r="BL174" s="330"/>
      <c r="BM174" s="330"/>
      <c r="BN174" s="330"/>
      <c r="BO174" s="330"/>
      <c r="BP174" s="330"/>
      <c r="BQ174" s="330"/>
      <c r="BR174" s="330"/>
      <c r="BS174" s="330"/>
      <c r="BT174" s="330"/>
      <c r="BU174" s="330"/>
      <c r="BV174" s="330"/>
      <c r="BW174" s="330"/>
      <c r="BX174" s="330"/>
      <c r="BY174" s="332"/>
      <c r="BZ174" s="332"/>
      <c r="CA174" s="332"/>
      <c r="CB174" s="332"/>
      <c r="CC174" s="332"/>
      <c r="CL174" s="244"/>
      <c r="CM174" s="177"/>
      <c r="CN174" s="177"/>
      <c r="CO174" s="244"/>
      <c r="CP174" s="177"/>
      <c r="CQ174" s="177"/>
      <c r="CR174" s="244"/>
      <c r="CS174" s="177"/>
      <c r="CT174" s="177"/>
      <c r="CU174" s="244"/>
      <c r="CV174" s="177"/>
      <c r="CW174" s="177"/>
      <c r="CX174" s="244"/>
      <c r="CY174" s="177"/>
      <c r="CZ174" s="177"/>
      <c r="DA174" s="244"/>
      <c r="DB174" s="177"/>
      <c r="DC174" s="177"/>
      <c r="DD174" s="244"/>
      <c r="DE174" s="177"/>
      <c r="DF174" s="177"/>
      <c r="DG174" s="244"/>
      <c r="DH174" s="177"/>
      <c r="DI174" s="177"/>
    </row>
    <row r="175" spans="1:113" s="176" customFormat="1" ht="198" customHeight="1" x14ac:dyDescent="0.85">
      <c r="A175" s="447" t="s">
        <v>496</v>
      </c>
      <c r="B175" s="447"/>
      <c r="C175" s="447"/>
      <c r="D175" s="447"/>
      <c r="E175" s="448" t="s">
        <v>106</v>
      </c>
      <c r="F175" s="448"/>
      <c r="G175" s="448"/>
      <c r="H175" s="448"/>
      <c r="I175" s="448"/>
      <c r="J175" s="448"/>
      <c r="K175" s="448"/>
      <c r="L175" s="448"/>
      <c r="M175" s="448"/>
      <c r="N175" s="448"/>
      <c r="O175" s="448"/>
      <c r="P175" s="448"/>
      <c r="Q175" s="448"/>
      <c r="R175" s="448"/>
      <c r="S175" s="448"/>
      <c r="T175" s="448"/>
      <c r="U175" s="448"/>
      <c r="V175" s="448"/>
      <c r="W175" s="448"/>
      <c r="X175" s="448"/>
      <c r="Y175" s="448"/>
      <c r="Z175" s="448"/>
      <c r="AA175" s="448"/>
      <c r="AB175" s="448"/>
      <c r="AC175" s="448"/>
      <c r="AD175" s="448"/>
      <c r="AE175" s="448"/>
      <c r="AF175" s="448"/>
      <c r="AG175" s="448"/>
      <c r="AH175" s="448"/>
      <c r="AI175" s="448"/>
      <c r="AJ175" s="448"/>
      <c r="AK175" s="448"/>
      <c r="AL175" s="448"/>
      <c r="AM175" s="448"/>
      <c r="AN175" s="448"/>
      <c r="AO175" s="448"/>
      <c r="AP175" s="448"/>
      <c r="AQ175" s="448"/>
      <c r="AR175" s="448"/>
      <c r="AS175" s="448"/>
      <c r="AT175" s="448"/>
      <c r="AU175" s="448"/>
      <c r="AV175" s="448"/>
      <c r="AW175" s="448"/>
      <c r="AX175" s="448"/>
      <c r="AY175" s="448"/>
      <c r="AZ175" s="448"/>
      <c r="BA175" s="448"/>
      <c r="BB175" s="448"/>
      <c r="BC175" s="448"/>
      <c r="BD175" s="448"/>
      <c r="BE175" s="448"/>
      <c r="BF175" s="448"/>
      <c r="BG175" s="448"/>
      <c r="BH175" s="448"/>
      <c r="BI175" s="448"/>
      <c r="BJ175" s="448"/>
      <c r="BK175" s="448"/>
      <c r="BL175" s="448"/>
      <c r="BM175" s="448"/>
      <c r="BN175" s="448"/>
      <c r="BO175" s="448"/>
      <c r="BP175" s="448"/>
      <c r="BQ175" s="448"/>
      <c r="BR175" s="448"/>
      <c r="BS175" s="448"/>
      <c r="BT175" s="448"/>
      <c r="BU175" s="448"/>
      <c r="BV175" s="448"/>
      <c r="BW175" s="448"/>
      <c r="BX175" s="448"/>
      <c r="BY175" s="448"/>
      <c r="BZ175" s="447" t="s">
        <v>437</v>
      </c>
      <c r="CA175" s="447"/>
      <c r="CB175" s="447"/>
      <c r="CC175" s="447"/>
      <c r="CL175" s="244"/>
      <c r="CM175" s="177"/>
      <c r="CN175" s="177"/>
      <c r="CO175" s="244"/>
      <c r="CP175" s="177"/>
      <c r="CQ175" s="177"/>
      <c r="CR175" s="244"/>
      <c r="CS175" s="177"/>
      <c r="CT175" s="177"/>
      <c r="CU175" s="244"/>
      <c r="CV175" s="177"/>
      <c r="CW175" s="177"/>
      <c r="CX175" s="244"/>
      <c r="CY175" s="177"/>
      <c r="CZ175" s="177"/>
      <c r="DA175" s="244"/>
      <c r="DB175" s="177"/>
      <c r="DC175" s="177"/>
      <c r="DD175" s="244"/>
      <c r="DE175" s="177"/>
      <c r="DF175" s="177"/>
      <c r="DG175" s="244"/>
      <c r="DH175" s="177"/>
      <c r="DI175" s="177"/>
    </row>
    <row r="176" spans="1:113" s="176" customFormat="1" ht="117.75" customHeight="1" x14ac:dyDescent="0.85">
      <c r="A176" s="455" t="s">
        <v>156</v>
      </c>
      <c r="B176" s="455"/>
      <c r="C176" s="455"/>
      <c r="D176" s="455"/>
      <c r="E176" s="468" t="s">
        <v>400</v>
      </c>
      <c r="F176" s="468"/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  <c r="AC176" s="468"/>
      <c r="AD176" s="468"/>
      <c r="AE176" s="468"/>
      <c r="AF176" s="468"/>
      <c r="AG176" s="468"/>
      <c r="AH176" s="468"/>
      <c r="AI176" s="468"/>
      <c r="AJ176" s="468"/>
      <c r="AK176" s="468"/>
      <c r="AL176" s="468"/>
      <c r="AM176" s="468"/>
      <c r="AN176" s="468"/>
      <c r="AO176" s="468"/>
      <c r="AP176" s="468"/>
      <c r="AQ176" s="468"/>
      <c r="AR176" s="468"/>
      <c r="AS176" s="468"/>
      <c r="AT176" s="468"/>
      <c r="AU176" s="468"/>
      <c r="AV176" s="468"/>
      <c r="AW176" s="468"/>
      <c r="AX176" s="468"/>
      <c r="AY176" s="468"/>
      <c r="AZ176" s="468"/>
      <c r="BA176" s="468"/>
      <c r="BB176" s="468"/>
      <c r="BC176" s="468"/>
      <c r="BD176" s="468"/>
      <c r="BE176" s="468"/>
      <c r="BF176" s="468"/>
      <c r="BG176" s="468"/>
      <c r="BH176" s="468"/>
      <c r="BI176" s="468"/>
      <c r="BJ176" s="468"/>
      <c r="BK176" s="468"/>
      <c r="BL176" s="468"/>
      <c r="BM176" s="468"/>
      <c r="BN176" s="468"/>
      <c r="BO176" s="468"/>
      <c r="BP176" s="468"/>
      <c r="BQ176" s="468"/>
      <c r="BR176" s="468"/>
      <c r="BS176" s="468"/>
      <c r="BT176" s="468"/>
      <c r="BU176" s="468"/>
      <c r="BV176" s="468"/>
      <c r="BW176" s="468"/>
      <c r="BX176" s="468"/>
      <c r="BY176" s="468"/>
      <c r="BZ176" s="467" t="s">
        <v>517</v>
      </c>
      <c r="CA176" s="467"/>
      <c r="CB176" s="467"/>
      <c r="CC176" s="467"/>
      <c r="CL176" s="244"/>
      <c r="CM176" s="177"/>
      <c r="CN176" s="177"/>
      <c r="CO176" s="244"/>
      <c r="CP176" s="177"/>
      <c r="CQ176" s="177"/>
      <c r="CR176" s="244"/>
      <c r="CS176" s="177"/>
      <c r="CT176" s="177"/>
      <c r="CU176" s="244"/>
      <c r="CV176" s="177"/>
      <c r="CW176" s="177"/>
      <c r="CX176" s="244"/>
      <c r="CY176" s="177"/>
      <c r="CZ176" s="177"/>
      <c r="DA176" s="244"/>
      <c r="DB176" s="177"/>
      <c r="DC176" s="177"/>
      <c r="DD176" s="244"/>
      <c r="DE176" s="177"/>
      <c r="DF176" s="177"/>
      <c r="DG176" s="244"/>
      <c r="DH176" s="177"/>
      <c r="DI176" s="177"/>
    </row>
    <row r="177" spans="1:113" s="176" customFormat="1" ht="114" customHeight="1" x14ac:dyDescent="0.85">
      <c r="A177" s="455" t="s">
        <v>157</v>
      </c>
      <c r="B177" s="455"/>
      <c r="C177" s="455"/>
      <c r="D177" s="455"/>
      <c r="E177" s="468" t="s">
        <v>336</v>
      </c>
      <c r="F177" s="468"/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  <c r="AC177" s="468"/>
      <c r="AD177" s="468"/>
      <c r="AE177" s="468"/>
      <c r="AF177" s="468"/>
      <c r="AG177" s="468"/>
      <c r="AH177" s="468"/>
      <c r="AI177" s="468"/>
      <c r="AJ177" s="468"/>
      <c r="AK177" s="468"/>
      <c r="AL177" s="468"/>
      <c r="AM177" s="468"/>
      <c r="AN177" s="468"/>
      <c r="AO177" s="468"/>
      <c r="AP177" s="468"/>
      <c r="AQ177" s="468"/>
      <c r="AR177" s="468"/>
      <c r="AS177" s="468"/>
      <c r="AT177" s="468"/>
      <c r="AU177" s="468"/>
      <c r="AV177" s="468"/>
      <c r="AW177" s="468"/>
      <c r="AX177" s="468"/>
      <c r="AY177" s="468"/>
      <c r="AZ177" s="468"/>
      <c r="BA177" s="468"/>
      <c r="BB177" s="468"/>
      <c r="BC177" s="468"/>
      <c r="BD177" s="468"/>
      <c r="BE177" s="468"/>
      <c r="BF177" s="468"/>
      <c r="BG177" s="468"/>
      <c r="BH177" s="468"/>
      <c r="BI177" s="468"/>
      <c r="BJ177" s="468"/>
      <c r="BK177" s="468"/>
      <c r="BL177" s="468"/>
      <c r="BM177" s="468"/>
      <c r="BN177" s="468"/>
      <c r="BO177" s="468"/>
      <c r="BP177" s="468"/>
      <c r="BQ177" s="468"/>
      <c r="BR177" s="468"/>
      <c r="BS177" s="468"/>
      <c r="BT177" s="468"/>
      <c r="BU177" s="468"/>
      <c r="BV177" s="468"/>
      <c r="BW177" s="468"/>
      <c r="BX177" s="468"/>
      <c r="BY177" s="468"/>
      <c r="BZ177" s="467" t="s">
        <v>518</v>
      </c>
      <c r="CA177" s="467"/>
      <c r="CB177" s="467"/>
      <c r="CC177" s="467"/>
      <c r="CL177" s="244"/>
      <c r="CM177" s="177"/>
      <c r="CN177" s="177"/>
      <c r="CO177" s="244"/>
      <c r="CP177" s="177"/>
      <c r="CQ177" s="177"/>
      <c r="CR177" s="244"/>
      <c r="CS177" s="177"/>
      <c r="CT177" s="177"/>
      <c r="CU177" s="244"/>
      <c r="CV177" s="177"/>
      <c r="CW177" s="177"/>
      <c r="CX177" s="244"/>
      <c r="CY177" s="177"/>
      <c r="CZ177" s="177"/>
      <c r="DA177" s="244"/>
      <c r="DB177" s="177"/>
      <c r="DC177" s="177"/>
      <c r="DD177" s="244"/>
      <c r="DE177" s="177"/>
      <c r="DF177" s="177"/>
      <c r="DG177" s="244"/>
      <c r="DH177" s="177"/>
      <c r="DI177" s="177"/>
    </row>
    <row r="178" spans="1:113" s="176" customFormat="1" ht="57.95" customHeight="1" x14ac:dyDescent="0.85">
      <c r="A178" s="455" t="s">
        <v>158</v>
      </c>
      <c r="B178" s="455"/>
      <c r="C178" s="455"/>
      <c r="D178" s="455"/>
      <c r="E178" s="468" t="s">
        <v>499</v>
      </c>
      <c r="F178" s="468"/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  <c r="AC178" s="468"/>
      <c r="AD178" s="468"/>
      <c r="AE178" s="468"/>
      <c r="AF178" s="468"/>
      <c r="AG178" s="468"/>
      <c r="AH178" s="468"/>
      <c r="AI178" s="468"/>
      <c r="AJ178" s="468"/>
      <c r="AK178" s="468"/>
      <c r="AL178" s="468"/>
      <c r="AM178" s="468"/>
      <c r="AN178" s="468"/>
      <c r="AO178" s="468"/>
      <c r="AP178" s="468"/>
      <c r="AQ178" s="468"/>
      <c r="AR178" s="468"/>
      <c r="AS178" s="468"/>
      <c r="AT178" s="468"/>
      <c r="AU178" s="468"/>
      <c r="AV178" s="468"/>
      <c r="AW178" s="468"/>
      <c r="AX178" s="468"/>
      <c r="AY178" s="468"/>
      <c r="AZ178" s="468"/>
      <c r="BA178" s="468"/>
      <c r="BB178" s="468"/>
      <c r="BC178" s="468"/>
      <c r="BD178" s="468"/>
      <c r="BE178" s="468"/>
      <c r="BF178" s="468"/>
      <c r="BG178" s="468"/>
      <c r="BH178" s="468"/>
      <c r="BI178" s="468"/>
      <c r="BJ178" s="468"/>
      <c r="BK178" s="468"/>
      <c r="BL178" s="468"/>
      <c r="BM178" s="468"/>
      <c r="BN178" s="468"/>
      <c r="BO178" s="468"/>
      <c r="BP178" s="468"/>
      <c r="BQ178" s="468"/>
      <c r="BR178" s="468"/>
      <c r="BS178" s="468"/>
      <c r="BT178" s="468"/>
      <c r="BU178" s="468"/>
      <c r="BV178" s="468"/>
      <c r="BW178" s="468"/>
      <c r="BX178" s="468"/>
      <c r="BY178" s="468"/>
      <c r="BZ178" s="467" t="s">
        <v>145</v>
      </c>
      <c r="CA178" s="467"/>
      <c r="CB178" s="467"/>
      <c r="CC178" s="467"/>
      <c r="CL178" s="244"/>
      <c r="CM178" s="177"/>
      <c r="CN178" s="177"/>
      <c r="CO178" s="244"/>
      <c r="CP178" s="177"/>
      <c r="CQ178" s="177"/>
      <c r="CR178" s="244"/>
      <c r="CS178" s="177"/>
      <c r="CT178" s="177"/>
      <c r="CU178" s="244"/>
      <c r="CV178" s="177"/>
      <c r="CW178" s="177"/>
      <c r="CX178" s="244"/>
      <c r="CY178" s="177"/>
      <c r="CZ178" s="177"/>
      <c r="DA178" s="244"/>
      <c r="DB178" s="177"/>
      <c r="DC178" s="177"/>
      <c r="DD178" s="244"/>
      <c r="DE178" s="177"/>
      <c r="DF178" s="177"/>
      <c r="DG178" s="244"/>
      <c r="DH178" s="177"/>
      <c r="DI178" s="177"/>
    </row>
    <row r="179" spans="1:113" s="176" customFormat="1" ht="57.95" customHeight="1" x14ac:dyDescent="0.85">
      <c r="A179" s="455" t="s">
        <v>161</v>
      </c>
      <c r="B179" s="455"/>
      <c r="C179" s="455"/>
      <c r="D179" s="455"/>
      <c r="E179" s="468" t="s">
        <v>500</v>
      </c>
      <c r="F179" s="468"/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  <c r="AC179" s="468"/>
      <c r="AD179" s="468"/>
      <c r="AE179" s="468"/>
      <c r="AF179" s="468"/>
      <c r="AG179" s="468"/>
      <c r="AH179" s="468"/>
      <c r="AI179" s="468"/>
      <c r="AJ179" s="468"/>
      <c r="AK179" s="468"/>
      <c r="AL179" s="468"/>
      <c r="AM179" s="468"/>
      <c r="AN179" s="468"/>
      <c r="AO179" s="468"/>
      <c r="AP179" s="468"/>
      <c r="AQ179" s="468"/>
      <c r="AR179" s="468"/>
      <c r="AS179" s="468"/>
      <c r="AT179" s="468"/>
      <c r="AU179" s="468"/>
      <c r="AV179" s="468"/>
      <c r="AW179" s="468"/>
      <c r="AX179" s="468"/>
      <c r="AY179" s="468"/>
      <c r="AZ179" s="468"/>
      <c r="BA179" s="468"/>
      <c r="BB179" s="468"/>
      <c r="BC179" s="468"/>
      <c r="BD179" s="468"/>
      <c r="BE179" s="468"/>
      <c r="BF179" s="468"/>
      <c r="BG179" s="468"/>
      <c r="BH179" s="468"/>
      <c r="BI179" s="468"/>
      <c r="BJ179" s="468"/>
      <c r="BK179" s="468"/>
      <c r="BL179" s="468"/>
      <c r="BM179" s="468"/>
      <c r="BN179" s="468"/>
      <c r="BO179" s="468"/>
      <c r="BP179" s="468"/>
      <c r="BQ179" s="468"/>
      <c r="BR179" s="468"/>
      <c r="BS179" s="468"/>
      <c r="BT179" s="468"/>
      <c r="BU179" s="468"/>
      <c r="BV179" s="468"/>
      <c r="BW179" s="468"/>
      <c r="BX179" s="468"/>
      <c r="BY179" s="468"/>
      <c r="BZ179" s="467" t="s">
        <v>501</v>
      </c>
      <c r="CA179" s="467"/>
      <c r="CB179" s="467"/>
      <c r="CC179" s="467"/>
      <c r="CL179" s="244"/>
      <c r="CM179" s="177"/>
      <c r="CN179" s="177"/>
      <c r="CO179" s="244"/>
      <c r="CP179" s="177"/>
      <c r="CQ179" s="177"/>
      <c r="CR179" s="244"/>
      <c r="CS179" s="177"/>
      <c r="CT179" s="177"/>
      <c r="CU179" s="244"/>
      <c r="CV179" s="177"/>
      <c r="CW179" s="177"/>
      <c r="CX179" s="244"/>
      <c r="CY179" s="177"/>
      <c r="CZ179" s="177"/>
      <c r="DA179" s="244"/>
      <c r="DB179" s="177"/>
      <c r="DC179" s="177"/>
      <c r="DD179" s="244"/>
      <c r="DE179" s="177"/>
      <c r="DF179" s="177"/>
      <c r="DG179" s="244"/>
      <c r="DH179" s="177"/>
      <c r="DI179" s="177"/>
    </row>
    <row r="180" spans="1:113" s="176" customFormat="1" ht="57.95" customHeight="1" x14ac:dyDescent="0.85">
      <c r="A180" s="455" t="s">
        <v>162</v>
      </c>
      <c r="B180" s="455"/>
      <c r="C180" s="455"/>
      <c r="D180" s="455"/>
      <c r="E180" s="468" t="s">
        <v>337</v>
      </c>
      <c r="F180" s="468"/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68"/>
      <c r="BD180" s="468"/>
      <c r="BE180" s="468"/>
      <c r="BF180" s="468"/>
      <c r="BG180" s="468"/>
      <c r="BH180" s="468"/>
      <c r="BI180" s="468"/>
      <c r="BJ180" s="468"/>
      <c r="BK180" s="468"/>
      <c r="BL180" s="468"/>
      <c r="BM180" s="468"/>
      <c r="BN180" s="468"/>
      <c r="BO180" s="468"/>
      <c r="BP180" s="468"/>
      <c r="BQ180" s="468"/>
      <c r="BR180" s="468"/>
      <c r="BS180" s="468"/>
      <c r="BT180" s="468"/>
      <c r="BU180" s="468"/>
      <c r="BV180" s="468"/>
      <c r="BW180" s="468"/>
      <c r="BX180" s="468"/>
      <c r="BY180" s="468"/>
      <c r="BZ180" s="467" t="s">
        <v>151</v>
      </c>
      <c r="CA180" s="467"/>
      <c r="CB180" s="467"/>
      <c r="CC180" s="467"/>
      <c r="CL180" s="244"/>
      <c r="CM180" s="177"/>
      <c r="CN180" s="177"/>
      <c r="CO180" s="244"/>
      <c r="CP180" s="177"/>
      <c r="CQ180" s="177"/>
      <c r="CR180" s="244"/>
      <c r="CS180" s="177"/>
      <c r="CT180" s="177"/>
      <c r="CU180" s="244"/>
      <c r="CV180" s="177"/>
      <c r="CW180" s="177"/>
      <c r="CX180" s="244"/>
      <c r="CY180" s="177"/>
      <c r="CZ180" s="177"/>
      <c r="DA180" s="244"/>
      <c r="DB180" s="177"/>
      <c r="DC180" s="177"/>
      <c r="DD180" s="244"/>
      <c r="DE180" s="177"/>
      <c r="DF180" s="177"/>
      <c r="DG180" s="244"/>
      <c r="DH180" s="177"/>
      <c r="DI180" s="177"/>
    </row>
    <row r="181" spans="1:113" s="334" customFormat="1" ht="57.95" customHeight="1" x14ac:dyDescent="0.85">
      <c r="A181" s="455" t="s">
        <v>163</v>
      </c>
      <c r="B181" s="455"/>
      <c r="C181" s="455"/>
      <c r="D181" s="455"/>
      <c r="E181" s="468" t="s">
        <v>410</v>
      </c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68"/>
      <c r="BD181" s="468"/>
      <c r="BE181" s="468"/>
      <c r="BF181" s="468"/>
      <c r="BG181" s="468"/>
      <c r="BH181" s="468"/>
      <c r="BI181" s="468"/>
      <c r="BJ181" s="468"/>
      <c r="BK181" s="468"/>
      <c r="BL181" s="468"/>
      <c r="BM181" s="468"/>
      <c r="BN181" s="468"/>
      <c r="BO181" s="468"/>
      <c r="BP181" s="468"/>
      <c r="BQ181" s="468"/>
      <c r="BR181" s="468"/>
      <c r="BS181" s="468"/>
      <c r="BT181" s="468"/>
      <c r="BU181" s="468"/>
      <c r="BV181" s="468"/>
      <c r="BW181" s="468"/>
      <c r="BX181" s="468"/>
      <c r="BY181" s="468"/>
      <c r="BZ181" s="467" t="s">
        <v>409</v>
      </c>
      <c r="CA181" s="467"/>
      <c r="CB181" s="467"/>
      <c r="CC181" s="467"/>
      <c r="CL181" s="335"/>
      <c r="CM181" s="336"/>
      <c r="CN181" s="336"/>
      <c r="CO181" s="335"/>
      <c r="CP181" s="336"/>
      <c r="CQ181" s="336"/>
      <c r="CR181" s="335"/>
      <c r="CS181" s="336"/>
      <c r="CT181" s="336"/>
      <c r="CU181" s="335"/>
      <c r="CV181" s="336"/>
      <c r="CW181" s="336"/>
      <c r="CX181" s="335"/>
      <c r="CY181" s="336"/>
      <c r="CZ181" s="336"/>
      <c r="DA181" s="335"/>
      <c r="DB181" s="336"/>
      <c r="DC181" s="336"/>
      <c r="DD181" s="335"/>
      <c r="DE181" s="336"/>
      <c r="DF181" s="336"/>
      <c r="DG181" s="335"/>
      <c r="DH181" s="336"/>
      <c r="DI181" s="336"/>
    </row>
    <row r="182" spans="1:113" s="176" customFormat="1" ht="57.95" customHeight="1" x14ac:dyDescent="0.85">
      <c r="A182" s="455" t="s">
        <v>164</v>
      </c>
      <c r="B182" s="455"/>
      <c r="C182" s="455"/>
      <c r="D182" s="455"/>
      <c r="E182" s="468" t="s">
        <v>411</v>
      </c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68"/>
      <c r="BD182" s="468"/>
      <c r="BE182" s="468"/>
      <c r="BF182" s="468"/>
      <c r="BG182" s="468"/>
      <c r="BH182" s="468"/>
      <c r="BI182" s="468"/>
      <c r="BJ182" s="468"/>
      <c r="BK182" s="468"/>
      <c r="BL182" s="468"/>
      <c r="BM182" s="468"/>
      <c r="BN182" s="468"/>
      <c r="BO182" s="468"/>
      <c r="BP182" s="468"/>
      <c r="BQ182" s="468"/>
      <c r="BR182" s="468"/>
      <c r="BS182" s="468"/>
      <c r="BT182" s="468"/>
      <c r="BU182" s="468"/>
      <c r="BV182" s="468"/>
      <c r="BW182" s="468"/>
      <c r="BX182" s="468"/>
      <c r="BY182" s="468"/>
      <c r="BZ182" s="467" t="s">
        <v>152</v>
      </c>
      <c r="CA182" s="467"/>
      <c r="CB182" s="467"/>
      <c r="CC182" s="467"/>
      <c r="CL182" s="244"/>
      <c r="CM182" s="177"/>
      <c r="CN182" s="177"/>
      <c r="CO182" s="244"/>
      <c r="CP182" s="177"/>
      <c r="CQ182" s="177"/>
      <c r="CR182" s="244"/>
      <c r="CS182" s="177"/>
      <c r="CT182" s="177"/>
      <c r="CU182" s="244"/>
      <c r="CV182" s="177"/>
      <c r="CW182" s="177"/>
      <c r="CX182" s="244"/>
      <c r="CY182" s="177"/>
      <c r="CZ182" s="177"/>
      <c r="DA182" s="244"/>
      <c r="DB182" s="177"/>
      <c r="DC182" s="177"/>
      <c r="DD182" s="244"/>
      <c r="DE182" s="177"/>
      <c r="DF182" s="177"/>
      <c r="DG182" s="244"/>
      <c r="DH182" s="177"/>
      <c r="DI182" s="177"/>
    </row>
    <row r="183" spans="1:113" s="176" customFormat="1" ht="57.95" customHeight="1" x14ac:dyDescent="0.85">
      <c r="A183" s="455" t="s">
        <v>165</v>
      </c>
      <c r="B183" s="455"/>
      <c r="C183" s="455"/>
      <c r="D183" s="455"/>
      <c r="E183" s="468" t="s">
        <v>430</v>
      </c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8"/>
      <c r="AC183" s="468"/>
      <c r="AD183" s="468"/>
      <c r="AE183" s="468"/>
      <c r="AF183" s="468"/>
      <c r="AG183" s="468"/>
      <c r="AH183" s="468"/>
      <c r="AI183" s="468"/>
      <c r="AJ183" s="468"/>
      <c r="AK183" s="468"/>
      <c r="AL183" s="468"/>
      <c r="AM183" s="468"/>
      <c r="AN183" s="468"/>
      <c r="AO183" s="468"/>
      <c r="AP183" s="468"/>
      <c r="AQ183" s="468"/>
      <c r="AR183" s="468"/>
      <c r="AS183" s="468"/>
      <c r="AT183" s="468"/>
      <c r="AU183" s="468"/>
      <c r="AV183" s="468"/>
      <c r="AW183" s="468"/>
      <c r="AX183" s="468"/>
      <c r="AY183" s="468"/>
      <c r="AZ183" s="468"/>
      <c r="BA183" s="468"/>
      <c r="BB183" s="468"/>
      <c r="BC183" s="468"/>
      <c r="BD183" s="468"/>
      <c r="BE183" s="468"/>
      <c r="BF183" s="468"/>
      <c r="BG183" s="468"/>
      <c r="BH183" s="468"/>
      <c r="BI183" s="468"/>
      <c r="BJ183" s="468"/>
      <c r="BK183" s="468"/>
      <c r="BL183" s="468"/>
      <c r="BM183" s="468"/>
      <c r="BN183" s="468"/>
      <c r="BO183" s="468"/>
      <c r="BP183" s="468"/>
      <c r="BQ183" s="468"/>
      <c r="BR183" s="468"/>
      <c r="BS183" s="468"/>
      <c r="BT183" s="468"/>
      <c r="BU183" s="468"/>
      <c r="BV183" s="468"/>
      <c r="BW183" s="468"/>
      <c r="BX183" s="468"/>
      <c r="BY183" s="468"/>
      <c r="BZ183" s="467" t="s">
        <v>459</v>
      </c>
      <c r="CA183" s="467"/>
      <c r="CB183" s="467"/>
      <c r="CC183" s="467"/>
      <c r="CL183" s="244"/>
      <c r="CM183" s="177"/>
      <c r="CN183" s="177"/>
      <c r="CO183" s="244"/>
      <c r="CP183" s="177"/>
      <c r="CQ183" s="177"/>
      <c r="CR183" s="244"/>
      <c r="CS183" s="177"/>
      <c r="CT183" s="177"/>
      <c r="CU183" s="244"/>
      <c r="CV183" s="177"/>
      <c r="CW183" s="177"/>
      <c r="CX183" s="244"/>
      <c r="CY183" s="177"/>
      <c r="CZ183" s="177"/>
      <c r="DA183" s="244"/>
      <c r="DB183" s="177"/>
      <c r="DC183" s="177"/>
      <c r="DD183" s="244"/>
      <c r="DE183" s="177"/>
      <c r="DF183" s="177"/>
      <c r="DG183" s="244"/>
      <c r="DH183" s="177"/>
      <c r="DI183" s="177"/>
    </row>
    <row r="184" spans="1:113" s="176" customFormat="1" ht="124.5" customHeight="1" x14ac:dyDescent="0.85">
      <c r="A184" s="455" t="s">
        <v>412</v>
      </c>
      <c r="B184" s="455"/>
      <c r="C184" s="455"/>
      <c r="D184" s="455"/>
      <c r="E184" s="468" t="s">
        <v>429</v>
      </c>
      <c r="F184" s="468"/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  <c r="T184" s="468"/>
      <c r="U184" s="468"/>
      <c r="V184" s="468"/>
      <c r="W184" s="468"/>
      <c r="X184" s="468"/>
      <c r="Y184" s="468"/>
      <c r="Z184" s="468"/>
      <c r="AA184" s="468"/>
      <c r="AB184" s="468"/>
      <c r="AC184" s="468"/>
      <c r="AD184" s="468"/>
      <c r="AE184" s="468"/>
      <c r="AF184" s="468"/>
      <c r="AG184" s="468"/>
      <c r="AH184" s="468"/>
      <c r="AI184" s="468"/>
      <c r="AJ184" s="468"/>
      <c r="AK184" s="468"/>
      <c r="AL184" s="468"/>
      <c r="AM184" s="468"/>
      <c r="AN184" s="468"/>
      <c r="AO184" s="468"/>
      <c r="AP184" s="468"/>
      <c r="AQ184" s="468"/>
      <c r="AR184" s="468"/>
      <c r="AS184" s="468"/>
      <c r="AT184" s="468"/>
      <c r="AU184" s="468"/>
      <c r="AV184" s="468"/>
      <c r="AW184" s="468"/>
      <c r="AX184" s="468"/>
      <c r="AY184" s="468"/>
      <c r="AZ184" s="468"/>
      <c r="BA184" s="468"/>
      <c r="BB184" s="468"/>
      <c r="BC184" s="468"/>
      <c r="BD184" s="468"/>
      <c r="BE184" s="468"/>
      <c r="BF184" s="468"/>
      <c r="BG184" s="468"/>
      <c r="BH184" s="468"/>
      <c r="BI184" s="468"/>
      <c r="BJ184" s="468"/>
      <c r="BK184" s="468"/>
      <c r="BL184" s="468"/>
      <c r="BM184" s="468"/>
      <c r="BN184" s="468"/>
      <c r="BO184" s="468"/>
      <c r="BP184" s="468"/>
      <c r="BQ184" s="468"/>
      <c r="BR184" s="468"/>
      <c r="BS184" s="468"/>
      <c r="BT184" s="468"/>
      <c r="BU184" s="468"/>
      <c r="BV184" s="468"/>
      <c r="BW184" s="468"/>
      <c r="BX184" s="468"/>
      <c r="BY184" s="468"/>
      <c r="BZ184" s="467" t="s">
        <v>520</v>
      </c>
      <c r="CA184" s="467"/>
      <c r="CB184" s="467"/>
      <c r="CC184" s="467"/>
      <c r="CL184" s="244"/>
      <c r="CM184" s="177"/>
      <c r="CN184" s="177"/>
      <c r="CO184" s="244"/>
      <c r="CP184" s="177"/>
      <c r="CQ184" s="177"/>
      <c r="CR184" s="244"/>
      <c r="CS184" s="177"/>
      <c r="CT184" s="177"/>
      <c r="CU184" s="244"/>
      <c r="CV184" s="177"/>
      <c r="CW184" s="177"/>
      <c r="CX184" s="244"/>
      <c r="CY184" s="177"/>
      <c r="CZ184" s="177"/>
      <c r="DA184" s="244"/>
      <c r="DB184" s="177"/>
      <c r="DC184" s="177"/>
      <c r="DD184" s="244"/>
      <c r="DE184" s="177"/>
      <c r="DF184" s="177"/>
      <c r="DG184" s="244"/>
      <c r="DH184" s="177"/>
      <c r="DI184" s="177"/>
    </row>
    <row r="185" spans="1:113" s="176" customFormat="1" ht="57.95" customHeight="1" x14ac:dyDescent="0.85">
      <c r="A185" s="439" t="s">
        <v>414</v>
      </c>
      <c r="B185" s="493"/>
      <c r="C185" s="493"/>
      <c r="D185" s="440"/>
      <c r="E185" s="436" t="s">
        <v>413</v>
      </c>
      <c r="F185" s="437"/>
      <c r="G185" s="437"/>
      <c r="H185" s="437"/>
      <c r="I185" s="437"/>
      <c r="J185" s="437"/>
      <c r="K185" s="437"/>
      <c r="L185" s="437"/>
      <c r="M185" s="437"/>
      <c r="N185" s="437"/>
      <c r="O185" s="437"/>
      <c r="P185" s="437"/>
      <c r="Q185" s="437"/>
      <c r="R185" s="437"/>
      <c r="S185" s="437"/>
      <c r="T185" s="437"/>
      <c r="U185" s="437"/>
      <c r="V185" s="437"/>
      <c r="W185" s="437"/>
      <c r="X185" s="437"/>
      <c r="Y185" s="437"/>
      <c r="Z185" s="437"/>
      <c r="AA185" s="437"/>
      <c r="AB185" s="437"/>
      <c r="AC185" s="437"/>
      <c r="AD185" s="437"/>
      <c r="AE185" s="437"/>
      <c r="AF185" s="437"/>
      <c r="AG185" s="437"/>
      <c r="AH185" s="437"/>
      <c r="AI185" s="437"/>
      <c r="AJ185" s="437"/>
      <c r="AK185" s="437"/>
      <c r="AL185" s="437"/>
      <c r="AM185" s="437"/>
      <c r="AN185" s="437"/>
      <c r="AO185" s="437"/>
      <c r="AP185" s="437"/>
      <c r="AQ185" s="437"/>
      <c r="AR185" s="437"/>
      <c r="AS185" s="437"/>
      <c r="AT185" s="437"/>
      <c r="AU185" s="437"/>
      <c r="AV185" s="437"/>
      <c r="AW185" s="437"/>
      <c r="AX185" s="437"/>
      <c r="AY185" s="437"/>
      <c r="AZ185" s="437"/>
      <c r="BA185" s="437"/>
      <c r="BB185" s="437"/>
      <c r="BC185" s="437"/>
      <c r="BD185" s="437"/>
      <c r="BE185" s="437"/>
      <c r="BF185" s="437"/>
      <c r="BG185" s="437"/>
      <c r="BH185" s="437"/>
      <c r="BI185" s="437"/>
      <c r="BJ185" s="437"/>
      <c r="BK185" s="437"/>
      <c r="BL185" s="437"/>
      <c r="BM185" s="437"/>
      <c r="BN185" s="437"/>
      <c r="BO185" s="437"/>
      <c r="BP185" s="437"/>
      <c r="BQ185" s="437"/>
      <c r="BR185" s="437"/>
      <c r="BS185" s="437"/>
      <c r="BT185" s="437"/>
      <c r="BU185" s="437"/>
      <c r="BV185" s="437"/>
      <c r="BW185" s="437"/>
      <c r="BX185" s="437"/>
      <c r="BY185" s="438"/>
      <c r="BZ185" s="544" t="s">
        <v>149</v>
      </c>
      <c r="CA185" s="545"/>
      <c r="CB185" s="545"/>
      <c r="CC185" s="546"/>
      <c r="CL185" s="244"/>
      <c r="CM185" s="177"/>
      <c r="CN185" s="177"/>
      <c r="CO185" s="244"/>
      <c r="CP185" s="177"/>
      <c r="CQ185" s="177"/>
      <c r="CR185" s="244"/>
      <c r="CS185" s="177"/>
      <c r="CT185" s="177"/>
      <c r="CU185" s="244"/>
      <c r="CV185" s="177"/>
      <c r="CW185" s="177"/>
      <c r="CX185" s="244"/>
      <c r="CY185" s="177"/>
      <c r="CZ185" s="177"/>
      <c r="DA185" s="244"/>
      <c r="DB185" s="177"/>
      <c r="DC185" s="177"/>
      <c r="DD185" s="244"/>
      <c r="DE185" s="177"/>
      <c r="DF185" s="177"/>
      <c r="DG185" s="244"/>
      <c r="DH185" s="177"/>
      <c r="DI185" s="177"/>
    </row>
    <row r="186" spans="1:113" s="176" customFormat="1" ht="57.95" customHeight="1" x14ac:dyDescent="0.85">
      <c r="A186" s="455" t="s">
        <v>415</v>
      </c>
      <c r="B186" s="455"/>
      <c r="C186" s="455"/>
      <c r="D186" s="455"/>
      <c r="E186" s="468" t="s">
        <v>387</v>
      </c>
      <c r="F186" s="468"/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  <c r="T186" s="468"/>
      <c r="U186" s="468"/>
      <c r="V186" s="468"/>
      <c r="W186" s="468"/>
      <c r="X186" s="468"/>
      <c r="Y186" s="468"/>
      <c r="Z186" s="468"/>
      <c r="AA186" s="468"/>
      <c r="AB186" s="468"/>
      <c r="AC186" s="468"/>
      <c r="AD186" s="468"/>
      <c r="AE186" s="468"/>
      <c r="AF186" s="468"/>
      <c r="AG186" s="468"/>
      <c r="AH186" s="468"/>
      <c r="AI186" s="468"/>
      <c r="AJ186" s="468"/>
      <c r="AK186" s="468"/>
      <c r="AL186" s="468"/>
      <c r="AM186" s="468"/>
      <c r="AN186" s="468"/>
      <c r="AO186" s="468"/>
      <c r="AP186" s="468"/>
      <c r="AQ186" s="468"/>
      <c r="AR186" s="468"/>
      <c r="AS186" s="468"/>
      <c r="AT186" s="468"/>
      <c r="AU186" s="468"/>
      <c r="AV186" s="468"/>
      <c r="AW186" s="468"/>
      <c r="AX186" s="468"/>
      <c r="AY186" s="468"/>
      <c r="AZ186" s="468"/>
      <c r="BA186" s="468"/>
      <c r="BB186" s="468"/>
      <c r="BC186" s="468"/>
      <c r="BD186" s="468"/>
      <c r="BE186" s="468"/>
      <c r="BF186" s="468"/>
      <c r="BG186" s="468"/>
      <c r="BH186" s="468"/>
      <c r="BI186" s="468"/>
      <c r="BJ186" s="468"/>
      <c r="BK186" s="468"/>
      <c r="BL186" s="468"/>
      <c r="BM186" s="468"/>
      <c r="BN186" s="468"/>
      <c r="BO186" s="468"/>
      <c r="BP186" s="468"/>
      <c r="BQ186" s="468"/>
      <c r="BR186" s="468"/>
      <c r="BS186" s="468"/>
      <c r="BT186" s="468"/>
      <c r="BU186" s="468"/>
      <c r="BV186" s="468"/>
      <c r="BW186" s="468"/>
      <c r="BX186" s="468"/>
      <c r="BY186" s="468"/>
      <c r="BZ186" s="467" t="s">
        <v>144</v>
      </c>
      <c r="CA186" s="467"/>
      <c r="CB186" s="467"/>
      <c r="CC186" s="467"/>
      <c r="CL186" s="244"/>
      <c r="CM186" s="177"/>
      <c r="CN186" s="177"/>
      <c r="CO186" s="244"/>
      <c r="CP186" s="177"/>
      <c r="CQ186" s="177"/>
      <c r="CR186" s="244"/>
      <c r="CS186" s="177"/>
      <c r="CT186" s="177"/>
      <c r="CU186" s="244"/>
      <c r="CV186" s="177"/>
      <c r="CW186" s="177"/>
      <c r="CX186" s="244"/>
      <c r="CY186" s="177"/>
      <c r="CZ186" s="177"/>
      <c r="DA186" s="244"/>
      <c r="DB186" s="177"/>
      <c r="DC186" s="177"/>
      <c r="DD186" s="244"/>
      <c r="DE186" s="177"/>
      <c r="DF186" s="177"/>
      <c r="DG186" s="244"/>
      <c r="DH186" s="177"/>
      <c r="DI186" s="177"/>
    </row>
    <row r="187" spans="1:113" s="176" customFormat="1" ht="57.95" customHeight="1" x14ac:dyDescent="0.85">
      <c r="A187" s="455" t="s">
        <v>416</v>
      </c>
      <c r="B187" s="455"/>
      <c r="C187" s="455"/>
      <c r="D187" s="455"/>
      <c r="E187" s="468" t="s">
        <v>504</v>
      </c>
      <c r="F187" s="468"/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  <c r="T187" s="468"/>
      <c r="U187" s="468"/>
      <c r="V187" s="468"/>
      <c r="W187" s="468"/>
      <c r="X187" s="468"/>
      <c r="Y187" s="468"/>
      <c r="Z187" s="468"/>
      <c r="AA187" s="468"/>
      <c r="AB187" s="468"/>
      <c r="AC187" s="468"/>
      <c r="AD187" s="468"/>
      <c r="AE187" s="468"/>
      <c r="AF187" s="468"/>
      <c r="AG187" s="468"/>
      <c r="AH187" s="468"/>
      <c r="AI187" s="468"/>
      <c r="AJ187" s="468"/>
      <c r="AK187" s="468"/>
      <c r="AL187" s="468"/>
      <c r="AM187" s="468"/>
      <c r="AN187" s="468"/>
      <c r="AO187" s="468"/>
      <c r="AP187" s="468"/>
      <c r="AQ187" s="468"/>
      <c r="AR187" s="468"/>
      <c r="AS187" s="468"/>
      <c r="AT187" s="468"/>
      <c r="AU187" s="468"/>
      <c r="AV187" s="468"/>
      <c r="AW187" s="468"/>
      <c r="AX187" s="468"/>
      <c r="AY187" s="468"/>
      <c r="AZ187" s="468"/>
      <c r="BA187" s="468"/>
      <c r="BB187" s="468"/>
      <c r="BC187" s="468"/>
      <c r="BD187" s="468"/>
      <c r="BE187" s="468"/>
      <c r="BF187" s="468"/>
      <c r="BG187" s="468"/>
      <c r="BH187" s="468"/>
      <c r="BI187" s="468"/>
      <c r="BJ187" s="468"/>
      <c r="BK187" s="468"/>
      <c r="BL187" s="468"/>
      <c r="BM187" s="468"/>
      <c r="BN187" s="468"/>
      <c r="BO187" s="468"/>
      <c r="BP187" s="468"/>
      <c r="BQ187" s="468"/>
      <c r="BR187" s="468"/>
      <c r="BS187" s="468"/>
      <c r="BT187" s="468"/>
      <c r="BU187" s="468"/>
      <c r="BV187" s="468"/>
      <c r="BW187" s="468"/>
      <c r="BX187" s="468"/>
      <c r="BY187" s="468"/>
      <c r="BZ187" s="467" t="s">
        <v>154</v>
      </c>
      <c r="CA187" s="467"/>
      <c r="CB187" s="467"/>
      <c r="CC187" s="467"/>
      <c r="CL187" s="244"/>
      <c r="CM187" s="177"/>
      <c r="CN187" s="177"/>
      <c r="CO187" s="244"/>
      <c r="CP187" s="177"/>
      <c r="CQ187" s="177"/>
      <c r="CR187" s="244"/>
      <c r="CS187" s="177"/>
      <c r="CT187" s="177"/>
      <c r="CU187" s="244"/>
      <c r="CV187" s="177"/>
      <c r="CW187" s="177"/>
      <c r="CX187" s="244"/>
      <c r="CY187" s="177"/>
      <c r="CZ187" s="177"/>
      <c r="DA187" s="244"/>
      <c r="DB187" s="177"/>
      <c r="DC187" s="177"/>
      <c r="DD187" s="244"/>
      <c r="DE187" s="177"/>
      <c r="DF187" s="177"/>
      <c r="DG187" s="244"/>
      <c r="DH187" s="177"/>
      <c r="DI187" s="177"/>
    </row>
    <row r="188" spans="1:113" s="176" customFormat="1" ht="57.95" customHeight="1" x14ac:dyDescent="0.85">
      <c r="A188" s="455" t="s">
        <v>418</v>
      </c>
      <c r="B188" s="455"/>
      <c r="C188" s="455"/>
      <c r="D188" s="455"/>
      <c r="E188" s="468" t="s">
        <v>417</v>
      </c>
      <c r="F188" s="468"/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  <c r="T188" s="468"/>
      <c r="U188" s="468"/>
      <c r="V188" s="468"/>
      <c r="W188" s="468"/>
      <c r="X188" s="468"/>
      <c r="Y188" s="468"/>
      <c r="Z188" s="468"/>
      <c r="AA188" s="468"/>
      <c r="AB188" s="468"/>
      <c r="AC188" s="468"/>
      <c r="AD188" s="468"/>
      <c r="AE188" s="468"/>
      <c r="AF188" s="468"/>
      <c r="AG188" s="468"/>
      <c r="AH188" s="468"/>
      <c r="AI188" s="468"/>
      <c r="AJ188" s="468"/>
      <c r="AK188" s="468"/>
      <c r="AL188" s="468"/>
      <c r="AM188" s="468"/>
      <c r="AN188" s="468"/>
      <c r="AO188" s="468"/>
      <c r="AP188" s="468"/>
      <c r="AQ188" s="468"/>
      <c r="AR188" s="468"/>
      <c r="AS188" s="468"/>
      <c r="AT188" s="468"/>
      <c r="AU188" s="468"/>
      <c r="AV188" s="468"/>
      <c r="AW188" s="468"/>
      <c r="AX188" s="468"/>
      <c r="AY188" s="468"/>
      <c r="AZ188" s="468"/>
      <c r="BA188" s="468"/>
      <c r="BB188" s="468"/>
      <c r="BC188" s="468"/>
      <c r="BD188" s="468"/>
      <c r="BE188" s="468"/>
      <c r="BF188" s="468"/>
      <c r="BG188" s="468"/>
      <c r="BH188" s="468"/>
      <c r="BI188" s="468"/>
      <c r="BJ188" s="468"/>
      <c r="BK188" s="468"/>
      <c r="BL188" s="468"/>
      <c r="BM188" s="468"/>
      <c r="BN188" s="468"/>
      <c r="BO188" s="468"/>
      <c r="BP188" s="468"/>
      <c r="BQ188" s="468"/>
      <c r="BR188" s="468"/>
      <c r="BS188" s="468"/>
      <c r="BT188" s="468"/>
      <c r="BU188" s="468"/>
      <c r="BV188" s="468"/>
      <c r="BW188" s="468"/>
      <c r="BX188" s="468"/>
      <c r="BY188" s="468"/>
      <c r="BZ188" s="467" t="s">
        <v>370</v>
      </c>
      <c r="CA188" s="467"/>
      <c r="CB188" s="467"/>
      <c r="CC188" s="467"/>
      <c r="CL188" s="244"/>
      <c r="CM188" s="177"/>
      <c r="CN188" s="177"/>
      <c r="CO188" s="244"/>
      <c r="CP188" s="177"/>
      <c r="CQ188" s="177"/>
      <c r="CR188" s="244"/>
      <c r="CS188" s="177"/>
      <c r="CT188" s="177"/>
      <c r="CU188" s="244"/>
      <c r="CV188" s="177"/>
      <c r="CW188" s="177"/>
      <c r="CX188" s="244"/>
      <c r="CY188" s="177"/>
      <c r="CZ188" s="177"/>
      <c r="DA188" s="244"/>
      <c r="DB188" s="177"/>
      <c r="DC188" s="177"/>
      <c r="DD188" s="244"/>
      <c r="DE188" s="177"/>
      <c r="DF188" s="177"/>
      <c r="DG188" s="244"/>
      <c r="DH188" s="177"/>
      <c r="DI188" s="177"/>
    </row>
    <row r="189" spans="1:113" s="176" customFormat="1" ht="136.5" customHeight="1" x14ac:dyDescent="0.85">
      <c r="A189" s="455" t="s">
        <v>419</v>
      </c>
      <c r="B189" s="455"/>
      <c r="C189" s="455"/>
      <c r="D189" s="455"/>
      <c r="E189" s="468" t="s">
        <v>388</v>
      </c>
      <c r="F189" s="468"/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  <c r="T189" s="468"/>
      <c r="U189" s="468"/>
      <c r="V189" s="468"/>
      <c r="W189" s="468"/>
      <c r="X189" s="468"/>
      <c r="Y189" s="468"/>
      <c r="Z189" s="468"/>
      <c r="AA189" s="468"/>
      <c r="AB189" s="468"/>
      <c r="AC189" s="468"/>
      <c r="AD189" s="468"/>
      <c r="AE189" s="468"/>
      <c r="AF189" s="468"/>
      <c r="AG189" s="468"/>
      <c r="AH189" s="468"/>
      <c r="AI189" s="468"/>
      <c r="AJ189" s="468"/>
      <c r="AK189" s="468"/>
      <c r="AL189" s="468"/>
      <c r="AM189" s="468"/>
      <c r="AN189" s="468"/>
      <c r="AO189" s="468"/>
      <c r="AP189" s="468"/>
      <c r="AQ189" s="468"/>
      <c r="AR189" s="468"/>
      <c r="AS189" s="468"/>
      <c r="AT189" s="468"/>
      <c r="AU189" s="468"/>
      <c r="AV189" s="468"/>
      <c r="AW189" s="468"/>
      <c r="AX189" s="468"/>
      <c r="AY189" s="468"/>
      <c r="AZ189" s="468"/>
      <c r="BA189" s="468"/>
      <c r="BB189" s="468"/>
      <c r="BC189" s="468"/>
      <c r="BD189" s="468"/>
      <c r="BE189" s="468"/>
      <c r="BF189" s="468"/>
      <c r="BG189" s="468"/>
      <c r="BH189" s="468"/>
      <c r="BI189" s="468"/>
      <c r="BJ189" s="468"/>
      <c r="BK189" s="468"/>
      <c r="BL189" s="468"/>
      <c r="BM189" s="468"/>
      <c r="BN189" s="468"/>
      <c r="BO189" s="468"/>
      <c r="BP189" s="468"/>
      <c r="BQ189" s="468"/>
      <c r="BR189" s="468"/>
      <c r="BS189" s="468"/>
      <c r="BT189" s="468"/>
      <c r="BU189" s="468"/>
      <c r="BV189" s="468"/>
      <c r="BW189" s="468"/>
      <c r="BX189" s="468"/>
      <c r="BY189" s="468"/>
      <c r="BZ189" s="467" t="s">
        <v>519</v>
      </c>
      <c r="CA189" s="467"/>
      <c r="CB189" s="467"/>
      <c r="CC189" s="467"/>
      <c r="CL189" s="244"/>
      <c r="CM189" s="177"/>
      <c r="CN189" s="177"/>
      <c r="CO189" s="244"/>
      <c r="CP189" s="177"/>
      <c r="CQ189" s="177"/>
      <c r="CR189" s="244"/>
      <c r="CS189" s="177"/>
      <c r="CT189" s="177"/>
      <c r="CU189" s="244"/>
      <c r="CV189" s="177"/>
      <c r="CW189" s="177"/>
      <c r="CX189" s="244"/>
      <c r="CY189" s="177"/>
      <c r="CZ189" s="177"/>
      <c r="DA189" s="244"/>
      <c r="DB189" s="177"/>
      <c r="DC189" s="177"/>
      <c r="DD189" s="244"/>
      <c r="DE189" s="177"/>
      <c r="DF189" s="177"/>
      <c r="DG189" s="244"/>
      <c r="DH189" s="177"/>
      <c r="DI189" s="177"/>
    </row>
    <row r="190" spans="1:113" s="176" customFormat="1" ht="57.95" customHeight="1" x14ac:dyDescent="0.85">
      <c r="A190" s="455" t="s">
        <v>431</v>
      </c>
      <c r="B190" s="455"/>
      <c r="C190" s="455"/>
      <c r="D190" s="455"/>
      <c r="E190" s="468" t="s">
        <v>502</v>
      </c>
      <c r="F190" s="468"/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  <c r="T190" s="468"/>
      <c r="U190" s="468"/>
      <c r="V190" s="468"/>
      <c r="W190" s="468"/>
      <c r="X190" s="468"/>
      <c r="Y190" s="468"/>
      <c r="Z190" s="468"/>
      <c r="AA190" s="468"/>
      <c r="AB190" s="468"/>
      <c r="AC190" s="468"/>
      <c r="AD190" s="468"/>
      <c r="AE190" s="468"/>
      <c r="AF190" s="468"/>
      <c r="AG190" s="468"/>
      <c r="AH190" s="468"/>
      <c r="AI190" s="468"/>
      <c r="AJ190" s="468"/>
      <c r="AK190" s="468"/>
      <c r="AL190" s="468"/>
      <c r="AM190" s="468"/>
      <c r="AN190" s="468"/>
      <c r="AO190" s="468"/>
      <c r="AP190" s="468"/>
      <c r="AQ190" s="468"/>
      <c r="AR190" s="468"/>
      <c r="AS190" s="468"/>
      <c r="AT190" s="468"/>
      <c r="AU190" s="468"/>
      <c r="AV190" s="468"/>
      <c r="AW190" s="468"/>
      <c r="AX190" s="468"/>
      <c r="AY190" s="468"/>
      <c r="AZ190" s="468"/>
      <c r="BA190" s="468"/>
      <c r="BB190" s="468"/>
      <c r="BC190" s="468"/>
      <c r="BD190" s="468"/>
      <c r="BE190" s="468"/>
      <c r="BF190" s="468"/>
      <c r="BG190" s="468"/>
      <c r="BH190" s="468"/>
      <c r="BI190" s="468"/>
      <c r="BJ190" s="468"/>
      <c r="BK190" s="468"/>
      <c r="BL190" s="468"/>
      <c r="BM190" s="468"/>
      <c r="BN190" s="468"/>
      <c r="BO190" s="468"/>
      <c r="BP190" s="468"/>
      <c r="BQ190" s="468"/>
      <c r="BR190" s="468"/>
      <c r="BS190" s="468"/>
      <c r="BT190" s="468"/>
      <c r="BU190" s="468"/>
      <c r="BV190" s="468"/>
      <c r="BW190" s="468"/>
      <c r="BX190" s="468"/>
      <c r="BY190" s="468"/>
      <c r="BZ190" s="467" t="s">
        <v>503</v>
      </c>
      <c r="CA190" s="467"/>
      <c r="CB190" s="467"/>
      <c r="CC190" s="467"/>
      <c r="CL190" s="244"/>
      <c r="CM190" s="177"/>
      <c r="CN190" s="177"/>
      <c r="CO190" s="244"/>
      <c r="CP190" s="177"/>
      <c r="CQ190" s="177"/>
      <c r="CR190" s="244"/>
      <c r="CS190" s="177"/>
      <c r="CT190" s="177"/>
      <c r="CU190" s="244"/>
      <c r="CV190" s="177"/>
      <c r="CW190" s="177"/>
      <c r="CX190" s="244"/>
      <c r="CY190" s="177"/>
      <c r="CZ190" s="177"/>
      <c r="DA190" s="244"/>
      <c r="DB190" s="177"/>
      <c r="DC190" s="177"/>
      <c r="DD190" s="244"/>
      <c r="DE190" s="177"/>
      <c r="DF190" s="177"/>
      <c r="DG190" s="244"/>
      <c r="DH190" s="177"/>
      <c r="DI190" s="177"/>
    </row>
    <row r="191" spans="1:113" s="176" customFormat="1" ht="38.25" customHeight="1" x14ac:dyDescent="0.85">
      <c r="A191" s="186"/>
      <c r="B191" s="186"/>
      <c r="C191" s="186"/>
      <c r="D191" s="186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212"/>
      <c r="BC191" s="193"/>
      <c r="BD191" s="193"/>
      <c r="BE191" s="212"/>
      <c r="BF191" s="193"/>
      <c r="BG191" s="193"/>
      <c r="BH191" s="212"/>
      <c r="BI191" s="193"/>
      <c r="BJ191" s="193"/>
      <c r="BK191" s="212"/>
      <c r="BL191" s="193"/>
      <c r="BM191" s="193"/>
      <c r="BN191" s="212"/>
      <c r="BO191" s="193"/>
      <c r="BP191" s="193"/>
      <c r="BQ191" s="193"/>
      <c r="BR191" s="193"/>
      <c r="BS191" s="193"/>
      <c r="BT191" s="212"/>
      <c r="BU191" s="193"/>
      <c r="BV191" s="193"/>
      <c r="BW191" s="212"/>
      <c r="BX191" s="212"/>
      <c r="BY191" s="212"/>
      <c r="BZ191" s="187"/>
      <c r="CA191" s="187"/>
      <c r="CB191" s="187"/>
      <c r="CC191" s="187"/>
      <c r="CL191" s="244"/>
      <c r="CM191" s="177"/>
      <c r="CN191" s="177"/>
      <c r="CO191" s="244"/>
      <c r="CP191" s="177"/>
      <c r="CQ191" s="177"/>
      <c r="CR191" s="244"/>
      <c r="CS191" s="177"/>
      <c r="CT191" s="177"/>
      <c r="CU191" s="244"/>
      <c r="CV191" s="177"/>
      <c r="CW191" s="177"/>
      <c r="CX191" s="244"/>
      <c r="CY191" s="177"/>
      <c r="CZ191" s="177"/>
      <c r="DA191" s="244"/>
      <c r="DB191" s="177"/>
      <c r="DC191" s="177"/>
      <c r="DD191" s="244"/>
      <c r="DE191" s="177"/>
      <c r="DF191" s="177"/>
      <c r="DG191" s="244"/>
      <c r="DH191" s="177"/>
      <c r="DI191" s="177"/>
    </row>
    <row r="192" spans="1:113" s="183" customFormat="1" ht="57.95" customHeight="1" x14ac:dyDescent="0.9">
      <c r="A192" s="332" t="s">
        <v>302</v>
      </c>
      <c r="B192" s="332"/>
      <c r="C192" s="332"/>
      <c r="D192" s="332"/>
      <c r="E192" s="332"/>
      <c r="F192" s="332"/>
      <c r="G192" s="332"/>
      <c r="H192" s="332"/>
      <c r="I192" s="332"/>
      <c r="J192" s="332"/>
      <c r="K192" s="332"/>
      <c r="L192" s="332"/>
      <c r="M192" s="332"/>
      <c r="N192" s="332"/>
      <c r="O192" s="332"/>
      <c r="P192" s="332"/>
      <c r="Q192" s="332"/>
      <c r="R192" s="332"/>
      <c r="S192" s="332"/>
      <c r="T192" s="332"/>
      <c r="U192" s="332"/>
      <c r="V192" s="332"/>
      <c r="W192" s="332"/>
      <c r="X192" s="332"/>
      <c r="Y192" s="332"/>
      <c r="Z192" s="332"/>
      <c r="AA192" s="332"/>
      <c r="AB192" s="332"/>
      <c r="AC192" s="332"/>
      <c r="AD192" s="332"/>
      <c r="AE192" s="332"/>
      <c r="AF192" s="332"/>
      <c r="AG192" s="332"/>
      <c r="AH192" s="332"/>
      <c r="AI192" s="332"/>
      <c r="AJ192" s="332"/>
      <c r="AK192" s="332"/>
      <c r="AL192" s="332"/>
      <c r="AM192" s="332"/>
      <c r="AN192" s="332"/>
      <c r="AO192" s="332"/>
      <c r="AP192" s="332"/>
      <c r="AQ192" s="332"/>
      <c r="AR192" s="332"/>
      <c r="AS192" s="332"/>
      <c r="AT192" s="332"/>
      <c r="AU192" s="332"/>
      <c r="AV192" s="332"/>
      <c r="AW192" s="332"/>
      <c r="AX192" s="332"/>
      <c r="AY192" s="332"/>
      <c r="AZ192" s="332"/>
      <c r="BA192" s="332"/>
      <c r="BB192" s="337"/>
      <c r="BC192" s="332"/>
      <c r="BD192" s="332"/>
      <c r="BE192" s="337"/>
      <c r="BF192" s="332"/>
      <c r="BG192" s="332"/>
      <c r="BH192" s="337"/>
      <c r="BI192" s="332"/>
      <c r="BJ192" s="332"/>
      <c r="BK192" s="337"/>
      <c r="BL192" s="332"/>
      <c r="BM192" s="332"/>
      <c r="BN192" s="338"/>
      <c r="BO192" s="339"/>
      <c r="BP192" s="339"/>
      <c r="BQ192" s="339"/>
      <c r="BR192" s="339"/>
      <c r="BS192" s="339"/>
      <c r="BT192" s="338"/>
      <c r="BU192" s="339"/>
      <c r="BV192" s="339"/>
      <c r="BW192" s="338"/>
      <c r="BX192" s="338"/>
      <c r="BY192" s="338"/>
      <c r="BZ192" s="339"/>
      <c r="CA192" s="339"/>
      <c r="CB192" s="339"/>
      <c r="CC192" s="339"/>
      <c r="CL192" s="245"/>
      <c r="CM192" s="185"/>
      <c r="CN192" s="185"/>
      <c r="CO192" s="245"/>
      <c r="CP192" s="185"/>
      <c r="CQ192" s="185"/>
      <c r="CR192" s="245"/>
      <c r="CS192" s="185"/>
      <c r="CT192" s="185"/>
      <c r="CU192" s="245"/>
      <c r="CV192" s="185"/>
      <c r="CW192" s="185"/>
      <c r="CX192" s="245"/>
      <c r="CY192" s="185"/>
      <c r="CZ192" s="185"/>
      <c r="DA192" s="245"/>
      <c r="DB192" s="185"/>
      <c r="DC192" s="185"/>
      <c r="DD192" s="245"/>
      <c r="DE192" s="185"/>
      <c r="DF192" s="185"/>
      <c r="DG192" s="245"/>
      <c r="DH192" s="185"/>
      <c r="DI192" s="185"/>
    </row>
    <row r="193" spans="1:113" s="183" customFormat="1" ht="57.95" customHeight="1" x14ac:dyDescent="0.9">
      <c r="A193" s="332"/>
      <c r="B193" s="332"/>
      <c r="C193" s="332"/>
      <c r="D193" s="332"/>
      <c r="E193" s="332"/>
      <c r="F193" s="332"/>
      <c r="G193" s="332"/>
      <c r="H193" s="332"/>
      <c r="I193" s="332"/>
      <c r="J193" s="332"/>
      <c r="K193" s="332"/>
      <c r="L193" s="332"/>
      <c r="M193" s="332"/>
      <c r="N193" s="332"/>
      <c r="O193" s="332"/>
      <c r="P193" s="332"/>
      <c r="Q193" s="332"/>
      <c r="R193" s="332"/>
      <c r="S193" s="332"/>
      <c r="T193" s="332"/>
      <c r="U193" s="332"/>
      <c r="V193" s="332"/>
      <c r="W193" s="332"/>
      <c r="X193" s="332"/>
      <c r="Y193" s="332"/>
      <c r="Z193" s="332"/>
      <c r="AA193" s="332"/>
      <c r="AB193" s="332"/>
      <c r="AC193" s="332"/>
      <c r="AD193" s="332"/>
      <c r="AE193" s="332"/>
      <c r="AF193" s="332"/>
      <c r="AG193" s="332"/>
      <c r="AH193" s="332"/>
      <c r="AI193" s="332"/>
      <c r="AJ193" s="332"/>
      <c r="AK193" s="332"/>
      <c r="AL193" s="332"/>
      <c r="AM193" s="332"/>
      <c r="AN193" s="332"/>
      <c r="AO193" s="332"/>
      <c r="AP193" s="332"/>
      <c r="AQ193" s="332"/>
      <c r="AR193" s="332"/>
      <c r="AS193" s="332"/>
      <c r="AT193" s="332"/>
      <c r="AU193" s="332"/>
      <c r="AV193" s="332"/>
      <c r="AW193" s="332"/>
      <c r="AX193" s="332"/>
      <c r="AY193" s="332"/>
      <c r="AZ193" s="332"/>
      <c r="BA193" s="332"/>
      <c r="BB193" s="337"/>
      <c r="BC193" s="332"/>
      <c r="BD193" s="332"/>
      <c r="BE193" s="337"/>
      <c r="BF193" s="332"/>
      <c r="BG193" s="332"/>
      <c r="BH193" s="337"/>
      <c r="BI193" s="332"/>
      <c r="BJ193" s="332"/>
      <c r="BK193" s="337"/>
      <c r="BL193" s="332"/>
      <c r="BM193" s="332"/>
      <c r="BN193" s="338"/>
      <c r="BO193" s="339"/>
      <c r="BP193" s="339"/>
      <c r="BQ193" s="339"/>
      <c r="BR193" s="339"/>
      <c r="BS193" s="339"/>
      <c r="BT193" s="338"/>
      <c r="BU193" s="339"/>
      <c r="BV193" s="339"/>
      <c r="BW193" s="338"/>
      <c r="BX193" s="338"/>
      <c r="BY193" s="338"/>
      <c r="BZ193" s="339"/>
      <c r="CA193" s="339"/>
      <c r="CB193" s="339"/>
      <c r="CC193" s="339"/>
      <c r="CL193" s="245"/>
      <c r="CM193" s="185"/>
      <c r="CN193" s="185"/>
      <c r="CO193" s="245"/>
      <c r="CP193" s="185"/>
      <c r="CQ193" s="185"/>
      <c r="CR193" s="245"/>
      <c r="CS193" s="185"/>
      <c r="CT193" s="185"/>
      <c r="CU193" s="245"/>
      <c r="CV193" s="185"/>
      <c r="CW193" s="185"/>
      <c r="CX193" s="245"/>
      <c r="CY193" s="185"/>
      <c r="CZ193" s="185"/>
      <c r="DA193" s="245"/>
      <c r="DB193" s="185"/>
      <c r="DC193" s="185"/>
      <c r="DD193" s="245"/>
      <c r="DE193" s="185"/>
      <c r="DF193" s="185"/>
      <c r="DG193" s="245"/>
      <c r="DH193" s="185"/>
      <c r="DI193" s="185"/>
    </row>
    <row r="194" spans="1:113" s="176" customFormat="1" ht="57.95" customHeight="1" x14ac:dyDescent="0.9">
      <c r="A194" s="290" t="s">
        <v>333</v>
      </c>
      <c r="B194" s="290"/>
      <c r="C194" s="290"/>
      <c r="D194" s="290"/>
      <c r="E194" s="290"/>
      <c r="F194" s="290"/>
      <c r="G194" s="290"/>
      <c r="H194" s="290"/>
      <c r="I194" s="290"/>
      <c r="J194" s="290"/>
      <c r="K194" s="290"/>
      <c r="L194" s="290"/>
      <c r="M194" s="290"/>
      <c r="N194" s="339"/>
      <c r="O194" s="339"/>
      <c r="P194" s="339"/>
      <c r="Q194" s="339"/>
      <c r="R194" s="339"/>
      <c r="S194" s="339"/>
      <c r="T194" s="339"/>
      <c r="U194" s="339"/>
      <c r="V194" s="339"/>
      <c r="W194" s="339"/>
      <c r="X194" s="339"/>
      <c r="Y194" s="339"/>
      <c r="Z194" s="339"/>
      <c r="AA194" s="339"/>
      <c r="AB194" s="339"/>
      <c r="AC194" s="339"/>
      <c r="AD194" s="339"/>
      <c r="AE194" s="339"/>
      <c r="AF194" s="339"/>
      <c r="AG194" s="339"/>
      <c r="AH194" s="339"/>
      <c r="AI194" s="339"/>
      <c r="AJ194" s="339"/>
      <c r="AK194" s="339"/>
      <c r="AL194" s="308"/>
      <c r="AM194" s="308"/>
      <c r="AN194" s="290"/>
      <c r="AO194" s="290"/>
      <c r="AP194" s="290"/>
      <c r="AQ194" s="290"/>
      <c r="AR194" s="290"/>
      <c r="AS194" s="290"/>
      <c r="AT194" s="340"/>
      <c r="AU194" s="340"/>
      <c r="AV194" s="340"/>
      <c r="AW194" s="340"/>
      <c r="AX194" s="340"/>
      <c r="AY194" s="340"/>
      <c r="AZ194" s="340"/>
      <c r="BA194" s="340"/>
      <c r="BB194" s="341"/>
      <c r="BC194" s="290"/>
      <c r="BD194" s="340"/>
      <c r="BE194" s="291"/>
      <c r="BF194" s="290"/>
      <c r="BG194" s="340"/>
      <c r="BH194" s="291"/>
      <c r="BI194" s="290"/>
      <c r="BJ194" s="340"/>
      <c r="BK194" s="291"/>
      <c r="BL194" s="290"/>
      <c r="BM194" s="340"/>
      <c r="BN194" s="291"/>
      <c r="BO194" s="290"/>
      <c r="BP194" s="340"/>
      <c r="BQ194" s="291"/>
      <c r="BR194" s="290"/>
      <c r="BS194" s="340"/>
      <c r="BT194" s="291"/>
      <c r="BU194" s="290"/>
      <c r="BV194" s="340"/>
      <c r="BW194" s="291"/>
      <c r="BX194" s="291"/>
      <c r="BY194" s="291"/>
      <c r="BZ194" s="293"/>
      <c r="CA194" s="293"/>
      <c r="CB194" s="293"/>
      <c r="CC194" s="293"/>
      <c r="CG194" s="179" t="str">
        <f t="shared" ref="CG194:CG204" si="516">IF(AN194=CF194,"ОК","Ошибка")</f>
        <v>ОК</v>
      </c>
      <c r="CI194" s="176">
        <f t="shared" ref="CI194:CI204" si="517">AR194+AT194+AV194+AX194</f>
        <v>0</v>
      </c>
      <c r="CJ194" s="179" t="str">
        <f t="shared" ref="CJ194" si="518">IF(CH194=CI194,"ОК","Ошибка")</f>
        <v>ОК</v>
      </c>
      <c r="CL194" s="244"/>
      <c r="CM194" s="177"/>
      <c r="CN194" s="177"/>
      <c r="CO194" s="244"/>
      <c r="CP194" s="177"/>
      <c r="CQ194" s="177"/>
      <c r="CR194" s="244"/>
      <c r="CS194" s="177"/>
      <c r="CT194" s="177"/>
      <c r="CU194" s="244"/>
      <c r="CV194" s="177"/>
      <c r="CW194" s="177"/>
      <c r="CX194" s="244"/>
      <c r="CY194" s="177"/>
      <c r="CZ194" s="177"/>
      <c r="DA194" s="244"/>
      <c r="DB194" s="177"/>
      <c r="DC194" s="177"/>
      <c r="DD194" s="244"/>
      <c r="DE194" s="177"/>
      <c r="DF194" s="177"/>
      <c r="DG194" s="244"/>
      <c r="DH194" s="177"/>
      <c r="DI194" s="177"/>
    </row>
    <row r="195" spans="1:113" s="176" customFormat="1" ht="62.25" customHeight="1" x14ac:dyDescent="0.85">
      <c r="A195" s="496" t="s">
        <v>532</v>
      </c>
      <c r="B195" s="496"/>
      <c r="C195" s="496"/>
      <c r="D195" s="496"/>
      <c r="E195" s="496"/>
      <c r="F195" s="496"/>
      <c r="G195" s="496"/>
      <c r="H195" s="496"/>
      <c r="I195" s="496"/>
      <c r="J195" s="496"/>
      <c r="K195" s="496"/>
      <c r="L195" s="496"/>
      <c r="M195" s="496"/>
      <c r="N195" s="496"/>
      <c r="O195" s="496"/>
      <c r="P195" s="496"/>
      <c r="Q195" s="496"/>
      <c r="R195" s="496"/>
      <c r="S195" s="496"/>
      <c r="T195" s="496"/>
      <c r="U195" s="496"/>
      <c r="V195" s="496"/>
      <c r="W195" s="496"/>
      <c r="X195" s="496"/>
      <c r="Y195" s="496"/>
      <c r="Z195" s="496"/>
      <c r="AA195" s="496"/>
      <c r="AB195" s="496"/>
      <c r="AC195" s="496"/>
      <c r="AD195" s="496"/>
      <c r="AE195" s="496"/>
      <c r="AF195" s="496"/>
      <c r="AG195" s="496"/>
      <c r="AH195" s="496"/>
      <c r="AI195" s="496"/>
      <c r="AJ195" s="496"/>
      <c r="AK195" s="496"/>
      <c r="AL195" s="496"/>
      <c r="AM195" s="496"/>
      <c r="AN195" s="496"/>
      <c r="AO195" s="496"/>
      <c r="AP195" s="496"/>
      <c r="AQ195" s="496"/>
      <c r="AR195" s="496"/>
      <c r="AS195" s="496"/>
      <c r="AT195" s="496"/>
      <c r="AU195" s="496"/>
      <c r="AV195" s="496"/>
      <c r="AW195" s="496"/>
      <c r="AX195" s="496"/>
      <c r="AY195" s="496"/>
      <c r="AZ195" s="496"/>
      <c r="BA195" s="496"/>
      <c r="BB195" s="496"/>
      <c r="BC195" s="496"/>
      <c r="BD195" s="496"/>
      <c r="BE195" s="496"/>
      <c r="BF195" s="496"/>
      <c r="BG195" s="496"/>
      <c r="BH195" s="496"/>
      <c r="BI195" s="496"/>
      <c r="BJ195" s="496"/>
      <c r="BK195" s="496"/>
      <c r="BL195" s="496"/>
      <c r="BM195" s="496"/>
      <c r="BN195" s="496"/>
      <c r="BO195" s="496"/>
      <c r="BP195" s="496"/>
      <c r="BQ195" s="496"/>
      <c r="BR195" s="496"/>
      <c r="BS195" s="496"/>
      <c r="BT195" s="496"/>
      <c r="BU195" s="496"/>
      <c r="BV195" s="496"/>
      <c r="BW195" s="496"/>
      <c r="BX195" s="496"/>
      <c r="BY195" s="496"/>
      <c r="BZ195" s="496"/>
      <c r="CA195" s="496"/>
      <c r="CB195" s="496"/>
      <c r="CC195" s="496"/>
      <c r="CG195" s="176" t="str">
        <f t="shared" si="516"/>
        <v>ОК</v>
      </c>
      <c r="CH195" s="176">
        <f t="shared" ref="CH195:CH196" si="519">AZ195+BC195+BF195+BI195+BL195+BO195+BR195+BU195</f>
        <v>0</v>
      </c>
      <c r="CI195" s="176">
        <f t="shared" si="517"/>
        <v>0</v>
      </c>
      <c r="CJ195" s="176" t="str">
        <f t="shared" ref="CJ195:CJ196" si="520">IF(CH195=CI195,"ОК","Ошибка")</f>
        <v>ОК</v>
      </c>
      <c r="CL195" s="244"/>
      <c r="CM195" s="177"/>
      <c r="CN195" s="177"/>
      <c r="CO195" s="244"/>
      <c r="CP195" s="177"/>
      <c r="CQ195" s="177"/>
      <c r="CR195" s="244"/>
      <c r="CS195" s="177"/>
      <c r="CT195" s="177"/>
      <c r="CU195" s="244"/>
      <c r="CV195" s="177"/>
      <c r="CW195" s="177"/>
      <c r="CX195" s="244"/>
      <c r="CY195" s="177"/>
      <c r="CZ195" s="177"/>
      <c r="DA195" s="244"/>
      <c r="DB195" s="177"/>
      <c r="DC195" s="177"/>
      <c r="DD195" s="244"/>
      <c r="DE195" s="177"/>
      <c r="DF195" s="177"/>
      <c r="DG195" s="244"/>
      <c r="DH195" s="177"/>
      <c r="DI195" s="177"/>
    </row>
    <row r="196" spans="1:113" s="184" customFormat="1" ht="57.95" customHeight="1" x14ac:dyDescent="0.85">
      <c r="A196" s="496" t="s">
        <v>505</v>
      </c>
      <c r="B196" s="496"/>
      <c r="C196" s="496"/>
      <c r="D196" s="496"/>
      <c r="E196" s="496"/>
      <c r="F196" s="496"/>
      <c r="G196" s="496"/>
      <c r="H196" s="496"/>
      <c r="I196" s="496"/>
      <c r="J196" s="496"/>
      <c r="K196" s="496"/>
      <c r="L196" s="496"/>
      <c r="M196" s="496"/>
      <c r="N196" s="496"/>
      <c r="O196" s="496"/>
      <c r="P196" s="496"/>
      <c r="Q196" s="496"/>
      <c r="R196" s="496"/>
      <c r="S196" s="496"/>
      <c r="T196" s="496"/>
      <c r="U196" s="496"/>
      <c r="V196" s="496"/>
      <c r="W196" s="496"/>
      <c r="X196" s="496"/>
      <c r="Y196" s="496"/>
      <c r="Z196" s="496"/>
      <c r="AA196" s="496"/>
      <c r="AB196" s="496"/>
      <c r="AC196" s="496"/>
      <c r="AD196" s="496"/>
      <c r="AE196" s="496"/>
      <c r="AF196" s="496"/>
      <c r="AG196" s="496"/>
      <c r="AH196" s="496"/>
      <c r="AI196" s="496"/>
      <c r="AJ196" s="496"/>
      <c r="AK196" s="496"/>
      <c r="AL196" s="496"/>
      <c r="AM196" s="496"/>
      <c r="AN196" s="496"/>
      <c r="AO196" s="496"/>
      <c r="AP196" s="496"/>
      <c r="AQ196" s="496"/>
      <c r="AR196" s="496"/>
      <c r="AS196" s="496"/>
      <c r="AT196" s="496"/>
      <c r="AU196" s="496"/>
      <c r="AV196" s="496"/>
      <c r="AW196" s="496"/>
      <c r="AX196" s="496"/>
      <c r="AY196" s="496"/>
      <c r="AZ196" s="496"/>
      <c r="BA196" s="496"/>
      <c r="BB196" s="496"/>
      <c r="BC196" s="496"/>
      <c r="BD196" s="496"/>
      <c r="BE196" s="496"/>
      <c r="BF196" s="340"/>
      <c r="BG196" s="340"/>
      <c r="BH196" s="341"/>
      <c r="BI196" s="340"/>
      <c r="BJ196" s="340"/>
      <c r="BK196" s="341"/>
      <c r="BL196" s="340"/>
      <c r="BM196" s="340"/>
      <c r="BN196" s="341"/>
      <c r="BO196" s="340"/>
      <c r="BP196" s="340"/>
      <c r="BQ196" s="341"/>
      <c r="BR196" s="340"/>
      <c r="BS196" s="340"/>
      <c r="BT196" s="341"/>
      <c r="BU196" s="340"/>
      <c r="BV196" s="340"/>
      <c r="BW196" s="341"/>
      <c r="BX196" s="341"/>
      <c r="BY196" s="341"/>
      <c r="BZ196" s="340"/>
      <c r="CA196" s="340"/>
      <c r="CB196" s="340"/>
      <c r="CC196" s="340"/>
      <c r="CG196" s="184" t="str">
        <f t="shared" si="516"/>
        <v>ОК</v>
      </c>
      <c r="CH196" s="184">
        <f t="shared" si="519"/>
        <v>0</v>
      </c>
      <c r="CI196" s="184">
        <f t="shared" si="517"/>
        <v>0</v>
      </c>
      <c r="CJ196" s="184" t="str">
        <f t="shared" si="520"/>
        <v>ОК</v>
      </c>
      <c r="CL196" s="246"/>
      <c r="CM196" s="279"/>
      <c r="CN196" s="279"/>
      <c r="CO196" s="246"/>
      <c r="CP196" s="279"/>
      <c r="CQ196" s="279"/>
      <c r="CR196" s="246"/>
      <c r="CS196" s="279"/>
      <c r="CT196" s="279"/>
      <c r="CU196" s="246"/>
      <c r="CV196" s="279"/>
      <c r="CW196" s="279"/>
      <c r="CX196" s="246"/>
      <c r="CY196" s="279"/>
      <c r="CZ196" s="279"/>
      <c r="DA196" s="246"/>
      <c r="DB196" s="279"/>
      <c r="DC196" s="279"/>
      <c r="DD196" s="246"/>
      <c r="DE196" s="279"/>
      <c r="DF196" s="279"/>
      <c r="DG196" s="246"/>
      <c r="DH196" s="279"/>
      <c r="DI196" s="279"/>
    </row>
    <row r="197" spans="1:113" s="184" customFormat="1" ht="57.95" customHeight="1" x14ac:dyDescent="0.85">
      <c r="A197" s="496" t="s">
        <v>506</v>
      </c>
      <c r="B197" s="496"/>
      <c r="C197" s="496"/>
      <c r="D197" s="496"/>
      <c r="E197" s="496"/>
      <c r="F197" s="496"/>
      <c r="G197" s="496"/>
      <c r="H197" s="496"/>
      <c r="I197" s="496"/>
      <c r="J197" s="496"/>
      <c r="K197" s="496"/>
      <c r="L197" s="496"/>
      <c r="M197" s="496"/>
      <c r="N197" s="496"/>
      <c r="O197" s="496"/>
      <c r="P197" s="496"/>
      <c r="Q197" s="496"/>
      <c r="R197" s="496"/>
      <c r="S197" s="496"/>
      <c r="T197" s="496"/>
      <c r="U197" s="496"/>
      <c r="V197" s="496"/>
      <c r="W197" s="496"/>
      <c r="X197" s="496"/>
      <c r="Y197" s="496"/>
      <c r="Z197" s="496"/>
      <c r="AA197" s="496"/>
      <c r="AB197" s="496"/>
      <c r="AC197" s="496"/>
      <c r="AD197" s="496"/>
      <c r="AE197" s="496"/>
      <c r="AF197" s="496"/>
      <c r="AG197" s="496"/>
      <c r="AH197" s="496"/>
      <c r="AI197" s="496"/>
      <c r="AJ197" s="496"/>
      <c r="AK197" s="496"/>
      <c r="AL197" s="496"/>
      <c r="AM197" s="496"/>
      <c r="AN197" s="496"/>
      <c r="AO197" s="496"/>
      <c r="AP197" s="496"/>
      <c r="AQ197" s="496"/>
      <c r="AR197" s="496"/>
      <c r="AS197" s="496"/>
      <c r="AT197" s="496"/>
      <c r="AU197" s="496"/>
      <c r="AV197" s="496"/>
      <c r="AW197" s="496"/>
      <c r="AX197" s="496"/>
      <c r="AY197" s="496"/>
      <c r="AZ197" s="496"/>
      <c r="BA197" s="496"/>
      <c r="BB197" s="496"/>
      <c r="BC197" s="340"/>
      <c r="BD197" s="327"/>
      <c r="BE197" s="371"/>
      <c r="BF197" s="327"/>
      <c r="BG197" s="327"/>
      <c r="BH197" s="371"/>
      <c r="BI197" s="327"/>
      <c r="BJ197" s="327"/>
      <c r="BK197" s="371"/>
      <c r="BL197" s="327"/>
      <c r="BM197" s="327"/>
      <c r="BN197" s="371"/>
      <c r="BO197" s="327"/>
      <c r="BP197" s="327"/>
      <c r="BQ197" s="371"/>
      <c r="BR197" s="327"/>
      <c r="BS197" s="327"/>
      <c r="BT197" s="371"/>
      <c r="BU197" s="327"/>
      <c r="BV197" s="327"/>
      <c r="BW197" s="371"/>
      <c r="BX197" s="371"/>
      <c r="BY197" s="371"/>
      <c r="BZ197" s="327"/>
      <c r="CA197" s="327"/>
      <c r="CB197" s="327"/>
      <c r="CC197" s="327"/>
      <c r="CG197" s="184" t="str">
        <f t="shared" si="516"/>
        <v>ОК</v>
      </c>
      <c r="CH197" s="184">
        <f>AZ197+BC197+BF197+BI197+BL197+BO197+BR197+BU197</f>
        <v>0</v>
      </c>
      <c r="CI197" s="184">
        <f t="shared" si="517"/>
        <v>0</v>
      </c>
      <c r="CJ197" s="184" t="str">
        <f>IF(CH197=CI197,"ОК","Ошибка")</f>
        <v>ОК</v>
      </c>
      <c r="CL197" s="246"/>
      <c r="CM197" s="279"/>
      <c r="CN197" s="279"/>
      <c r="CO197" s="246"/>
      <c r="CP197" s="279"/>
      <c r="CQ197" s="279"/>
      <c r="CR197" s="246"/>
      <c r="CS197" s="279"/>
      <c r="CT197" s="279"/>
      <c r="CU197" s="246"/>
      <c r="CV197" s="279"/>
      <c r="CW197" s="279"/>
      <c r="CX197" s="246"/>
      <c r="CY197" s="279"/>
      <c r="CZ197" s="279"/>
      <c r="DA197" s="246"/>
      <c r="DB197" s="279"/>
      <c r="DC197" s="279"/>
      <c r="DD197" s="246"/>
      <c r="DE197" s="279"/>
      <c r="DF197" s="279"/>
      <c r="DG197" s="246"/>
      <c r="DH197" s="279"/>
      <c r="DI197" s="279"/>
    </row>
    <row r="198" spans="1:113" s="184" customFormat="1" ht="57.95" customHeight="1" x14ac:dyDescent="0.85">
      <c r="A198" s="496" t="s">
        <v>507</v>
      </c>
      <c r="B198" s="496"/>
      <c r="C198" s="496"/>
      <c r="D198" s="496"/>
      <c r="E198" s="496"/>
      <c r="F198" s="496"/>
      <c r="G198" s="496"/>
      <c r="H198" s="496"/>
      <c r="I198" s="496"/>
      <c r="J198" s="496"/>
      <c r="K198" s="496"/>
      <c r="L198" s="496"/>
      <c r="M198" s="496"/>
      <c r="N198" s="496"/>
      <c r="O198" s="496"/>
      <c r="P198" s="496"/>
      <c r="Q198" s="496"/>
      <c r="R198" s="496"/>
      <c r="S198" s="496"/>
      <c r="T198" s="496"/>
      <c r="U198" s="496"/>
      <c r="V198" s="496"/>
      <c r="W198" s="496"/>
      <c r="X198" s="496"/>
      <c r="Y198" s="496"/>
      <c r="Z198" s="496"/>
      <c r="AA198" s="496"/>
      <c r="AB198" s="496"/>
      <c r="AC198" s="496"/>
      <c r="AD198" s="496"/>
      <c r="AE198" s="496"/>
      <c r="AF198" s="496"/>
      <c r="AG198" s="496"/>
      <c r="AH198" s="496"/>
      <c r="AI198" s="496"/>
      <c r="AJ198" s="496"/>
      <c r="AK198" s="496"/>
      <c r="AL198" s="496"/>
      <c r="AM198" s="496"/>
      <c r="AN198" s="496"/>
      <c r="AO198" s="496"/>
      <c r="AP198" s="496"/>
      <c r="AQ198" s="496"/>
      <c r="AR198" s="496"/>
      <c r="AS198" s="496"/>
      <c r="AT198" s="496"/>
      <c r="AU198" s="496"/>
      <c r="AV198" s="496"/>
      <c r="AW198" s="496"/>
      <c r="AX198" s="496"/>
      <c r="AY198" s="496"/>
      <c r="AZ198" s="496"/>
      <c r="BA198" s="496"/>
      <c r="BB198" s="496"/>
      <c r="BC198" s="496"/>
      <c r="BD198" s="496"/>
      <c r="BE198" s="371"/>
      <c r="BF198" s="327"/>
      <c r="BG198" s="327"/>
      <c r="BH198" s="371"/>
      <c r="BI198" s="327"/>
      <c r="BJ198" s="327"/>
      <c r="BK198" s="371"/>
      <c r="BL198" s="327"/>
      <c r="BM198" s="327"/>
      <c r="BN198" s="371"/>
      <c r="BO198" s="327"/>
      <c r="BP198" s="327"/>
      <c r="BQ198" s="371"/>
      <c r="BR198" s="327"/>
      <c r="BS198" s="327"/>
      <c r="BT198" s="371"/>
      <c r="BU198" s="327"/>
      <c r="BV198" s="327"/>
      <c r="BW198" s="371"/>
      <c r="BX198" s="371"/>
      <c r="BY198" s="371"/>
      <c r="BZ198" s="327"/>
      <c r="CA198" s="327"/>
      <c r="CB198" s="327"/>
      <c r="CC198" s="327"/>
      <c r="CL198" s="246"/>
      <c r="CM198" s="279"/>
      <c r="CN198" s="279"/>
      <c r="CO198" s="246"/>
      <c r="CP198" s="279"/>
      <c r="CQ198" s="279"/>
      <c r="CR198" s="246"/>
      <c r="CS198" s="279"/>
      <c r="CT198" s="279"/>
      <c r="CU198" s="246"/>
      <c r="CV198" s="279"/>
      <c r="CW198" s="279"/>
      <c r="CX198" s="246"/>
      <c r="CY198" s="279"/>
      <c r="CZ198" s="279"/>
      <c r="DA198" s="246"/>
      <c r="DB198" s="279"/>
      <c r="DC198" s="279"/>
      <c r="DD198" s="246"/>
      <c r="DE198" s="279"/>
      <c r="DF198" s="279"/>
      <c r="DG198" s="246"/>
      <c r="DH198" s="279"/>
      <c r="DI198" s="279"/>
    </row>
    <row r="199" spans="1:113" s="184" customFormat="1" ht="57.95" customHeight="1" x14ac:dyDescent="0.85">
      <c r="A199" s="496" t="s">
        <v>508</v>
      </c>
      <c r="B199" s="496"/>
      <c r="C199" s="496"/>
      <c r="D199" s="496"/>
      <c r="E199" s="496"/>
      <c r="F199" s="496"/>
      <c r="G199" s="496"/>
      <c r="H199" s="496"/>
      <c r="I199" s="496"/>
      <c r="J199" s="496"/>
      <c r="K199" s="496"/>
      <c r="L199" s="496"/>
      <c r="M199" s="496"/>
      <c r="N199" s="496"/>
      <c r="O199" s="496"/>
      <c r="P199" s="496"/>
      <c r="Q199" s="496"/>
      <c r="R199" s="496"/>
      <c r="S199" s="496"/>
      <c r="T199" s="496"/>
      <c r="U199" s="496"/>
      <c r="V199" s="496"/>
      <c r="W199" s="496"/>
      <c r="X199" s="496"/>
      <c r="Y199" s="496"/>
      <c r="Z199" s="496"/>
      <c r="AA199" s="496"/>
      <c r="AB199" s="496"/>
      <c r="AC199" s="496"/>
      <c r="AD199" s="496"/>
      <c r="AE199" s="496"/>
      <c r="AF199" s="496"/>
      <c r="AG199" s="496"/>
      <c r="AH199" s="496"/>
      <c r="AI199" s="496"/>
      <c r="AJ199" s="496"/>
      <c r="AK199" s="496"/>
      <c r="AL199" s="496"/>
      <c r="AM199" s="496"/>
      <c r="AN199" s="496"/>
      <c r="AO199" s="496"/>
      <c r="AP199" s="496"/>
      <c r="AQ199" s="496"/>
      <c r="AR199" s="496"/>
      <c r="AS199" s="496"/>
      <c r="AT199" s="496"/>
      <c r="AU199" s="496"/>
      <c r="AV199" s="496"/>
      <c r="AW199" s="496"/>
      <c r="AX199" s="496"/>
      <c r="AY199" s="496"/>
      <c r="AZ199" s="496"/>
      <c r="BA199" s="496"/>
      <c r="BB199" s="496"/>
      <c r="BC199" s="496"/>
      <c r="BD199" s="496"/>
      <c r="BE199" s="496"/>
      <c r="BF199" s="496"/>
      <c r="BG199" s="496"/>
      <c r="BH199" s="496"/>
      <c r="BI199" s="327" t="s">
        <v>404</v>
      </c>
      <c r="BJ199" s="327"/>
      <c r="BK199" s="371"/>
      <c r="BL199" s="327"/>
      <c r="BM199" s="327"/>
      <c r="BN199" s="371"/>
      <c r="BO199" s="327"/>
      <c r="BP199" s="327"/>
      <c r="BQ199" s="371"/>
      <c r="BR199" s="327"/>
      <c r="BS199" s="327"/>
      <c r="BT199" s="371"/>
      <c r="BU199" s="327"/>
      <c r="BV199" s="327"/>
      <c r="BW199" s="371"/>
      <c r="BX199" s="371"/>
      <c r="BY199" s="371"/>
      <c r="BZ199" s="327"/>
      <c r="CA199" s="327"/>
      <c r="CB199" s="327"/>
      <c r="CC199" s="327"/>
      <c r="CL199" s="246"/>
      <c r="CM199" s="279"/>
      <c r="CN199" s="279"/>
      <c r="CO199" s="246"/>
      <c r="CP199" s="279"/>
      <c r="CQ199" s="279"/>
      <c r="CR199" s="246"/>
      <c r="CS199" s="279"/>
      <c r="CT199" s="279"/>
      <c r="CU199" s="246"/>
      <c r="CV199" s="279"/>
      <c r="CW199" s="279"/>
      <c r="CX199" s="246"/>
      <c r="CY199" s="279"/>
      <c r="CZ199" s="279"/>
      <c r="DA199" s="246"/>
      <c r="DB199" s="279"/>
      <c r="DC199" s="279"/>
      <c r="DD199" s="246"/>
      <c r="DE199" s="279"/>
      <c r="DF199" s="279"/>
      <c r="DG199" s="246"/>
      <c r="DH199" s="279"/>
      <c r="DI199" s="279"/>
    </row>
    <row r="200" spans="1:113" s="184" customFormat="1" ht="57.95" customHeight="1" x14ac:dyDescent="0.85">
      <c r="A200" s="496" t="s">
        <v>509</v>
      </c>
      <c r="B200" s="496"/>
      <c r="C200" s="496"/>
      <c r="D200" s="496"/>
      <c r="E200" s="496"/>
      <c r="F200" s="496"/>
      <c r="G200" s="496"/>
      <c r="H200" s="496"/>
      <c r="I200" s="496"/>
      <c r="J200" s="496"/>
      <c r="K200" s="496"/>
      <c r="L200" s="496"/>
      <c r="M200" s="496"/>
      <c r="N200" s="496"/>
      <c r="O200" s="496"/>
      <c r="P200" s="496"/>
      <c r="Q200" s="496"/>
      <c r="R200" s="496"/>
      <c r="S200" s="496"/>
      <c r="T200" s="496"/>
      <c r="U200" s="496"/>
      <c r="V200" s="496"/>
      <c r="W200" s="496"/>
      <c r="X200" s="496"/>
      <c r="Y200" s="496"/>
      <c r="Z200" s="496"/>
      <c r="AA200" s="496"/>
      <c r="AB200" s="496"/>
      <c r="AC200" s="496"/>
      <c r="AD200" s="496"/>
      <c r="AE200" s="496"/>
      <c r="AF200" s="496"/>
      <c r="AG200" s="496"/>
      <c r="AH200" s="496"/>
      <c r="AI200" s="496"/>
      <c r="AJ200" s="496"/>
      <c r="AK200" s="496"/>
      <c r="AL200" s="496"/>
      <c r="AM200" s="496"/>
      <c r="AN200" s="496"/>
      <c r="AO200" s="496"/>
      <c r="AP200" s="496"/>
      <c r="AQ200" s="496"/>
      <c r="AR200" s="496"/>
      <c r="AS200" s="496"/>
      <c r="AT200" s="496"/>
      <c r="AU200" s="496"/>
      <c r="AV200" s="496"/>
      <c r="AW200" s="496"/>
      <c r="AX200" s="496"/>
      <c r="AY200" s="496"/>
      <c r="AZ200" s="496"/>
      <c r="BA200" s="496"/>
      <c r="BB200" s="496"/>
      <c r="BC200" s="496"/>
      <c r="BD200" s="496"/>
      <c r="BE200" s="371"/>
      <c r="BF200" s="327"/>
      <c r="BG200" s="327"/>
      <c r="BH200" s="371"/>
      <c r="BI200" s="327"/>
      <c r="BJ200" s="327"/>
      <c r="BK200" s="371"/>
      <c r="BL200" s="327"/>
      <c r="BM200" s="327"/>
      <c r="BN200" s="371"/>
      <c r="BO200" s="327"/>
      <c r="BP200" s="327"/>
      <c r="BQ200" s="371"/>
      <c r="BR200" s="327"/>
      <c r="BS200" s="327"/>
      <c r="BT200" s="371"/>
      <c r="BU200" s="327"/>
      <c r="BV200" s="327"/>
      <c r="BW200" s="371"/>
      <c r="BX200" s="371"/>
      <c r="BY200" s="371"/>
      <c r="BZ200" s="327"/>
      <c r="CA200" s="327"/>
      <c r="CB200" s="327"/>
      <c r="CC200" s="327"/>
      <c r="CG200" s="184" t="str">
        <f t="shared" si="516"/>
        <v>ОК</v>
      </c>
      <c r="CH200" s="184">
        <f>AZ200+BC200+BF200+BI200+BL200+BO200+BR200+BU200</f>
        <v>0</v>
      </c>
      <c r="CI200" s="184">
        <f t="shared" si="517"/>
        <v>0</v>
      </c>
      <c r="CJ200" s="184" t="str">
        <f>IF(CH200=CI200,"ОК","Ошибка")</f>
        <v>ОК</v>
      </c>
      <c r="CL200" s="246"/>
      <c r="CM200" s="279"/>
      <c r="CN200" s="279"/>
      <c r="CO200" s="246"/>
      <c r="CP200" s="279"/>
      <c r="CQ200" s="279"/>
      <c r="CR200" s="246"/>
      <c r="CS200" s="279"/>
      <c r="CT200" s="279"/>
      <c r="CU200" s="246"/>
      <c r="CV200" s="279"/>
      <c r="CW200" s="279"/>
      <c r="CX200" s="246"/>
      <c r="CY200" s="279"/>
      <c r="CZ200" s="279"/>
      <c r="DA200" s="246"/>
      <c r="DB200" s="279"/>
      <c r="DC200" s="279"/>
      <c r="DD200" s="246"/>
      <c r="DE200" s="279"/>
      <c r="DF200" s="279"/>
      <c r="DG200" s="246"/>
      <c r="DH200" s="279"/>
      <c r="DI200" s="279"/>
    </row>
    <row r="201" spans="1:113" s="184" customFormat="1" ht="126" customHeight="1" x14ac:dyDescent="0.85">
      <c r="A201" s="496" t="s">
        <v>510</v>
      </c>
      <c r="B201" s="496"/>
      <c r="C201" s="496"/>
      <c r="D201" s="496"/>
      <c r="E201" s="496"/>
      <c r="F201" s="496"/>
      <c r="G201" s="496"/>
      <c r="H201" s="496"/>
      <c r="I201" s="496"/>
      <c r="J201" s="496"/>
      <c r="K201" s="496"/>
      <c r="L201" s="496"/>
      <c r="M201" s="496"/>
      <c r="N201" s="496"/>
      <c r="O201" s="496"/>
      <c r="P201" s="496"/>
      <c r="Q201" s="496"/>
      <c r="R201" s="496"/>
      <c r="S201" s="496"/>
      <c r="T201" s="496"/>
      <c r="U201" s="496"/>
      <c r="V201" s="496"/>
      <c r="W201" s="496"/>
      <c r="X201" s="496"/>
      <c r="Y201" s="496"/>
      <c r="Z201" s="496"/>
      <c r="AA201" s="496"/>
      <c r="AB201" s="496"/>
      <c r="AC201" s="496"/>
      <c r="AD201" s="496"/>
      <c r="AE201" s="496"/>
      <c r="AF201" s="496"/>
      <c r="AG201" s="496"/>
      <c r="AH201" s="496"/>
      <c r="AI201" s="496"/>
      <c r="AJ201" s="496"/>
      <c r="AK201" s="496"/>
      <c r="AL201" s="496"/>
      <c r="AM201" s="496"/>
      <c r="AN201" s="496"/>
      <c r="AO201" s="496"/>
      <c r="AP201" s="496"/>
      <c r="AQ201" s="496"/>
      <c r="AR201" s="496"/>
      <c r="AS201" s="496"/>
      <c r="AT201" s="496"/>
      <c r="AU201" s="496"/>
      <c r="AV201" s="496"/>
      <c r="AW201" s="496"/>
      <c r="AX201" s="496"/>
      <c r="AY201" s="496"/>
      <c r="AZ201" s="496"/>
      <c r="BA201" s="496"/>
      <c r="BB201" s="496"/>
      <c r="BC201" s="496"/>
      <c r="BD201" s="496"/>
      <c r="BE201" s="496"/>
      <c r="BF201" s="496"/>
      <c r="BG201" s="496"/>
      <c r="BH201" s="496"/>
      <c r="BI201" s="496"/>
      <c r="BJ201" s="496"/>
      <c r="BK201" s="496"/>
      <c r="BL201" s="327"/>
      <c r="BM201" s="327"/>
      <c r="BN201" s="371"/>
      <c r="BO201" s="327"/>
      <c r="BP201" s="327"/>
      <c r="BQ201" s="371"/>
      <c r="BR201" s="327"/>
      <c r="BS201" s="327"/>
      <c r="BT201" s="371"/>
      <c r="BU201" s="327"/>
      <c r="BV201" s="327"/>
      <c r="BW201" s="371"/>
      <c r="BX201" s="371"/>
      <c r="BY201" s="371"/>
      <c r="BZ201" s="327"/>
      <c r="CA201" s="327"/>
      <c r="CB201" s="327"/>
      <c r="CC201" s="327"/>
      <c r="CL201" s="246"/>
      <c r="CM201" s="279"/>
      <c r="CN201" s="279"/>
      <c r="CO201" s="246"/>
      <c r="CP201" s="279"/>
      <c r="CQ201" s="279"/>
      <c r="CR201" s="246"/>
      <c r="CS201" s="279"/>
      <c r="CT201" s="279"/>
      <c r="CU201" s="246"/>
      <c r="CV201" s="279"/>
      <c r="CW201" s="279"/>
      <c r="CX201" s="246"/>
      <c r="CY201" s="279"/>
      <c r="CZ201" s="279"/>
      <c r="DA201" s="246"/>
      <c r="DB201" s="279"/>
      <c r="DC201" s="279"/>
      <c r="DD201" s="246"/>
      <c r="DE201" s="279"/>
      <c r="DF201" s="279"/>
      <c r="DG201" s="246"/>
      <c r="DH201" s="279"/>
      <c r="DI201" s="279"/>
    </row>
    <row r="202" spans="1:113" s="182" customFormat="1" ht="57.95" customHeight="1" x14ac:dyDescent="0.85">
      <c r="A202" s="496" t="s">
        <v>511</v>
      </c>
      <c r="B202" s="496"/>
      <c r="C202" s="496"/>
      <c r="D202" s="496"/>
      <c r="E202" s="496"/>
      <c r="F202" s="496"/>
      <c r="G202" s="496"/>
      <c r="H202" s="496"/>
      <c r="I202" s="496"/>
      <c r="J202" s="496"/>
      <c r="K202" s="496"/>
      <c r="L202" s="496"/>
      <c r="M202" s="496"/>
      <c r="N202" s="496"/>
      <c r="O202" s="496"/>
      <c r="P202" s="496"/>
      <c r="Q202" s="496"/>
      <c r="R202" s="496"/>
      <c r="S202" s="496"/>
      <c r="T202" s="496"/>
      <c r="U202" s="496"/>
      <c r="V202" s="496"/>
      <c r="W202" s="496"/>
      <c r="X202" s="496"/>
      <c r="Y202" s="496"/>
      <c r="Z202" s="496"/>
      <c r="AA202" s="496"/>
      <c r="AB202" s="496"/>
      <c r="AC202" s="496"/>
      <c r="AD202" s="496"/>
      <c r="AE202" s="496"/>
      <c r="AF202" s="496"/>
      <c r="AG202" s="496"/>
      <c r="AH202" s="496"/>
      <c r="AI202" s="496"/>
      <c r="AJ202" s="496"/>
      <c r="AK202" s="496"/>
      <c r="AL202" s="496"/>
      <c r="AM202" s="496"/>
      <c r="AN202" s="496"/>
      <c r="AO202" s="496"/>
      <c r="AP202" s="496"/>
      <c r="AQ202" s="496"/>
      <c r="AR202" s="496"/>
      <c r="AS202" s="496"/>
      <c r="AT202" s="496"/>
      <c r="AU202" s="496"/>
      <c r="AV202" s="496"/>
      <c r="AW202" s="496"/>
      <c r="AX202" s="496"/>
      <c r="AY202" s="496"/>
      <c r="AZ202" s="496"/>
      <c r="BA202" s="496"/>
      <c r="BB202" s="496"/>
      <c r="BC202" s="496"/>
      <c r="BD202" s="496"/>
      <c r="BE202" s="496"/>
      <c r="BF202" s="496"/>
      <c r="BG202" s="496"/>
      <c r="BH202" s="496"/>
      <c r="BI202" s="496"/>
      <c r="BJ202" s="496"/>
      <c r="BK202" s="496"/>
      <c r="BL202" s="496"/>
      <c r="BM202" s="496"/>
      <c r="BN202" s="496"/>
      <c r="BO202" s="496"/>
      <c r="BP202" s="496"/>
      <c r="BQ202" s="496"/>
      <c r="BR202" s="496"/>
      <c r="BS202" s="496"/>
      <c r="BT202" s="496"/>
      <c r="BU202" s="496"/>
      <c r="BV202" s="496"/>
      <c r="BW202" s="496"/>
      <c r="BX202" s="496"/>
      <c r="BY202" s="496"/>
      <c r="BZ202" s="496"/>
      <c r="CA202" s="496"/>
      <c r="CB202" s="496"/>
      <c r="CC202" s="496"/>
      <c r="CG202" s="182" t="str">
        <f t="shared" si="516"/>
        <v>ОК</v>
      </c>
      <c r="CH202" s="182">
        <f t="shared" ref="CH202:CH204" si="521">AZ202+BC202+BF202+BI202+BL202+BO202+BR202+BU202</f>
        <v>0</v>
      </c>
      <c r="CI202" s="182">
        <f t="shared" si="517"/>
        <v>0</v>
      </c>
      <c r="CJ202" s="182" t="str">
        <f t="shared" ref="CJ202:CJ204" si="522">IF(CH202=CI202,"ОК","Ошибка")</f>
        <v>ОК</v>
      </c>
      <c r="CL202" s="247"/>
      <c r="CM202" s="278"/>
      <c r="CN202" s="278"/>
      <c r="CO202" s="247"/>
      <c r="CP202" s="278"/>
      <c r="CQ202" s="278"/>
      <c r="CR202" s="247"/>
      <c r="CS202" s="278"/>
      <c r="CT202" s="278"/>
      <c r="CU202" s="247"/>
      <c r="CV202" s="278"/>
      <c r="CW202" s="278"/>
      <c r="CX202" s="247"/>
      <c r="CY202" s="278"/>
      <c r="CZ202" s="278"/>
      <c r="DA202" s="247"/>
      <c r="DB202" s="278"/>
      <c r="DC202" s="278"/>
      <c r="DD202" s="247"/>
      <c r="DE202" s="278"/>
      <c r="DF202" s="278"/>
      <c r="DG202" s="247"/>
      <c r="DH202" s="278"/>
      <c r="DI202" s="278"/>
    </row>
    <row r="203" spans="1:113" s="182" customFormat="1" ht="57.95" customHeight="1" x14ac:dyDescent="0.85">
      <c r="A203" s="496" t="s">
        <v>512</v>
      </c>
      <c r="B203" s="496"/>
      <c r="C203" s="496"/>
      <c r="D203" s="496"/>
      <c r="E203" s="496"/>
      <c r="F203" s="496"/>
      <c r="G203" s="496"/>
      <c r="H203" s="496"/>
      <c r="I203" s="496"/>
      <c r="J203" s="496"/>
      <c r="K203" s="496"/>
      <c r="L203" s="496"/>
      <c r="M203" s="496"/>
      <c r="N203" s="496"/>
      <c r="O203" s="496"/>
      <c r="P203" s="496"/>
      <c r="Q203" s="496"/>
      <c r="R203" s="496"/>
      <c r="S203" s="496"/>
      <c r="T203" s="496"/>
      <c r="U203" s="496"/>
      <c r="V203" s="496"/>
      <c r="W203" s="496"/>
      <c r="X203" s="496"/>
      <c r="Y203" s="496"/>
      <c r="Z203" s="496"/>
      <c r="AA203" s="496"/>
      <c r="AB203" s="496"/>
      <c r="AC203" s="496"/>
      <c r="AD203" s="496"/>
      <c r="AE203" s="496"/>
      <c r="AF203" s="496"/>
      <c r="AG203" s="496"/>
      <c r="AH203" s="496"/>
      <c r="AI203" s="496"/>
      <c r="AJ203" s="496"/>
      <c r="AK203" s="496"/>
      <c r="AL203" s="496"/>
      <c r="AM203" s="496"/>
      <c r="AN203" s="496"/>
      <c r="AO203" s="496"/>
      <c r="AP203" s="496"/>
      <c r="AQ203" s="496"/>
      <c r="AR203" s="496"/>
      <c r="AS203" s="496"/>
      <c r="AT203" s="496"/>
      <c r="AU203" s="496"/>
      <c r="AV203" s="496"/>
      <c r="AW203" s="496"/>
      <c r="AX203" s="496"/>
      <c r="AY203" s="496"/>
      <c r="AZ203" s="496"/>
      <c r="BA203" s="496"/>
      <c r="BB203" s="496"/>
      <c r="BC203" s="496"/>
      <c r="BD203" s="327"/>
      <c r="BE203" s="327"/>
      <c r="BF203" s="327"/>
      <c r="BG203" s="327"/>
      <c r="BH203" s="327"/>
      <c r="BI203" s="327"/>
      <c r="BJ203" s="327"/>
      <c r="BK203" s="327"/>
      <c r="BL203" s="327"/>
      <c r="BM203" s="327"/>
      <c r="BN203" s="327"/>
      <c r="BO203" s="327"/>
      <c r="BP203" s="327"/>
      <c r="BQ203" s="327"/>
      <c r="BR203" s="327"/>
      <c r="BS203" s="327"/>
      <c r="BT203" s="327"/>
      <c r="BU203" s="327"/>
      <c r="BV203" s="327"/>
      <c r="BW203" s="327"/>
      <c r="BX203" s="327"/>
      <c r="BY203" s="327"/>
      <c r="BZ203" s="327"/>
      <c r="CA203" s="327"/>
      <c r="CB203" s="327"/>
      <c r="CC203" s="327"/>
      <c r="CL203" s="247"/>
      <c r="CM203" s="278"/>
      <c r="CN203" s="278"/>
      <c r="CO203" s="247"/>
      <c r="CP203" s="278"/>
      <c r="CQ203" s="278"/>
      <c r="CR203" s="247"/>
      <c r="CS203" s="278"/>
      <c r="CT203" s="278"/>
      <c r="CU203" s="247"/>
      <c r="CV203" s="278"/>
      <c r="CW203" s="278"/>
      <c r="CX203" s="247"/>
      <c r="CY203" s="278"/>
      <c r="CZ203" s="278"/>
      <c r="DA203" s="247"/>
      <c r="DB203" s="278"/>
      <c r="DC203" s="278"/>
      <c r="DD203" s="247"/>
      <c r="DE203" s="278"/>
      <c r="DF203" s="278"/>
      <c r="DG203" s="247"/>
      <c r="DH203" s="278"/>
      <c r="DI203" s="278"/>
    </row>
    <row r="204" spans="1:113" s="182" customFormat="1" ht="57.95" customHeight="1" x14ac:dyDescent="0.85">
      <c r="A204" s="496" t="s">
        <v>513</v>
      </c>
      <c r="B204" s="496"/>
      <c r="C204" s="496"/>
      <c r="D204" s="496"/>
      <c r="E204" s="496"/>
      <c r="F204" s="496"/>
      <c r="G204" s="496"/>
      <c r="H204" s="496"/>
      <c r="I204" s="496"/>
      <c r="J204" s="496"/>
      <c r="K204" s="496"/>
      <c r="L204" s="496"/>
      <c r="M204" s="496"/>
      <c r="N204" s="496"/>
      <c r="O204" s="496"/>
      <c r="P204" s="496"/>
      <c r="Q204" s="496"/>
      <c r="R204" s="496"/>
      <c r="S204" s="496"/>
      <c r="T204" s="496"/>
      <c r="U204" s="496"/>
      <c r="V204" s="496"/>
      <c r="W204" s="496"/>
      <c r="X204" s="496"/>
      <c r="Y204" s="496"/>
      <c r="Z204" s="496"/>
      <c r="AA204" s="496"/>
      <c r="AB204" s="496"/>
      <c r="AC204" s="496"/>
      <c r="AD204" s="496"/>
      <c r="AE204" s="496"/>
      <c r="AF204" s="496"/>
      <c r="AG204" s="496"/>
      <c r="AH204" s="496"/>
      <c r="AI204" s="496"/>
      <c r="AJ204" s="496"/>
      <c r="AK204" s="496"/>
      <c r="AL204" s="496"/>
      <c r="AM204" s="496"/>
      <c r="AN204" s="496"/>
      <c r="AO204" s="496"/>
      <c r="AP204" s="496"/>
      <c r="AQ204" s="496"/>
      <c r="AR204" s="496"/>
      <c r="AS204" s="496"/>
      <c r="AT204" s="496"/>
      <c r="AU204" s="496"/>
      <c r="AV204" s="496"/>
      <c r="AW204" s="496"/>
      <c r="AX204" s="496"/>
      <c r="AY204" s="496"/>
      <c r="AZ204" s="496"/>
      <c r="BA204" s="496"/>
      <c r="BB204" s="496"/>
      <c r="BC204" s="496"/>
      <c r="BD204" s="327"/>
      <c r="BE204" s="371"/>
      <c r="BF204" s="327"/>
      <c r="BG204" s="327"/>
      <c r="BH204" s="371"/>
      <c r="BI204" s="327"/>
      <c r="BJ204" s="327"/>
      <c r="BK204" s="371"/>
      <c r="BL204" s="327"/>
      <c r="BM204" s="327"/>
      <c r="BN204" s="371"/>
      <c r="BO204" s="327"/>
      <c r="BP204" s="327"/>
      <c r="BQ204" s="327"/>
      <c r="BR204" s="327"/>
      <c r="BS204" s="327"/>
      <c r="BT204" s="371"/>
      <c r="BU204" s="327"/>
      <c r="BV204" s="327"/>
      <c r="BW204" s="371"/>
      <c r="BX204" s="371"/>
      <c r="BY204" s="371"/>
      <c r="BZ204" s="327"/>
      <c r="CA204" s="327"/>
      <c r="CB204" s="327"/>
      <c r="CC204" s="327"/>
      <c r="CG204" s="182" t="str">
        <f t="shared" si="516"/>
        <v>ОК</v>
      </c>
      <c r="CH204" s="182">
        <f t="shared" si="521"/>
        <v>0</v>
      </c>
      <c r="CI204" s="182">
        <f t="shared" si="517"/>
        <v>0</v>
      </c>
      <c r="CJ204" s="182" t="str">
        <f t="shared" si="522"/>
        <v>ОК</v>
      </c>
      <c r="CL204" s="247"/>
      <c r="CM204" s="278"/>
      <c r="CN204" s="278"/>
      <c r="CO204" s="247"/>
      <c r="CP204" s="278"/>
      <c r="CQ204" s="278"/>
      <c r="CR204" s="247"/>
      <c r="CS204" s="278"/>
      <c r="CT204" s="278"/>
      <c r="CU204" s="247"/>
      <c r="CV204" s="278"/>
      <c r="CW204" s="278"/>
      <c r="CX204" s="247"/>
      <c r="CY204" s="278"/>
      <c r="CZ204" s="278"/>
      <c r="DA204" s="247"/>
      <c r="DB204" s="278"/>
      <c r="DC204" s="278"/>
      <c r="DD204" s="247"/>
      <c r="DE204" s="278"/>
      <c r="DF204" s="278"/>
      <c r="DG204" s="247"/>
      <c r="DH204" s="278"/>
      <c r="DI204" s="278"/>
    </row>
    <row r="205" spans="1:113" s="183" customFormat="1" ht="200.1" customHeight="1" x14ac:dyDescent="0.85">
      <c r="A205" s="284"/>
      <c r="B205" s="284"/>
      <c r="C205" s="284"/>
      <c r="D205" s="284"/>
      <c r="E205" s="284"/>
      <c r="F205" s="284"/>
      <c r="G205" s="284"/>
      <c r="H205" s="284"/>
      <c r="I205" s="284"/>
      <c r="J205" s="284"/>
      <c r="K205" s="284"/>
      <c r="L205" s="284"/>
      <c r="M205" s="284"/>
      <c r="N205" s="284"/>
      <c r="O205" s="284"/>
      <c r="P205" s="284"/>
      <c r="Q205" s="284"/>
      <c r="R205" s="284"/>
      <c r="S205" s="284"/>
      <c r="T205" s="284"/>
      <c r="U205" s="284"/>
      <c r="V205" s="284"/>
      <c r="W205" s="284"/>
      <c r="X205" s="284"/>
      <c r="Y205" s="284"/>
      <c r="Z205" s="284"/>
      <c r="AA205" s="284"/>
      <c r="AB205" s="284"/>
      <c r="AC205" s="284"/>
      <c r="AD205" s="284"/>
      <c r="AE205" s="284"/>
      <c r="AF205" s="284"/>
      <c r="AG205" s="284"/>
      <c r="AH205" s="284"/>
      <c r="AI205" s="284"/>
      <c r="AJ205" s="284"/>
      <c r="AK205" s="284"/>
      <c r="AL205" s="192"/>
      <c r="AM205" s="192"/>
      <c r="AN205" s="284"/>
      <c r="AO205" s="284"/>
      <c r="AP205" s="284"/>
      <c r="AQ205" s="284"/>
      <c r="AR205" s="284"/>
      <c r="AS205" s="284"/>
      <c r="AT205" s="284"/>
      <c r="AU205" s="284"/>
      <c r="AV205" s="284"/>
      <c r="AW205" s="284"/>
      <c r="AX205" s="284"/>
      <c r="AY205" s="284"/>
      <c r="AZ205" s="284"/>
      <c r="BA205" s="284"/>
      <c r="BB205" s="213"/>
      <c r="BC205" s="284"/>
      <c r="BD205" s="284"/>
      <c r="BE205" s="213"/>
      <c r="BF205" s="284"/>
      <c r="BG205" s="284"/>
      <c r="BH205" s="213"/>
      <c r="BI205" s="284"/>
      <c r="BJ205" s="284"/>
      <c r="BK205" s="213"/>
      <c r="BL205" s="284"/>
      <c r="BM205" s="284"/>
      <c r="BN205" s="213"/>
      <c r="BO205" s="284"/>
      <c r="BP205" s="284"/>
      <c r="BQ205" s="284"/>
      <c r="BR205" s="284"/>
      <c r="BS205" s="284"/>
      <c r="BT205" s="213"/>
      <c r="BU205" s="284"/>
      <c r="BV205" s="284"/>
      <c r="BW205" s="213"/>
      <c r="BX205" s="213"/>
      <c r="BY205" s="213"/>
      <c r="BZ205" s="284"/>
      <c r="CA205" s="284"/>
      <c r="CB205" s="284"/>
      <c r="CC205" s="284"/>
      <c r="CL205" s="245"/>
      <c r="CM205" s="185"/>
      <c r="CN205" s="185"/>
      <c r="CO205" s="245"/>
      <c r="CP205" s="185"/>
      <c r="CQ205" s="185"/>
      <c r="CR205" s="245"/>
      <c r="CS205" s="185"/>
      <c r="CT205" s="185"/>
      <c r="CU205" s="245"/>
      <c r="CV205" s="185"/>
      <c r="CW205" s="185"/>
      <c r="CX205" s="245"/>
      <c r="CY205" s="185"/>
      <c r="CZ205" s="185"/>
      <c r="DA205" s="245"/>
      <c r="DB205" s="185"/>
      <c r="DC205" s="185"/>
      <c r="DD205" s="245"/>
      <c r="DE205" s="185"/>
      <c r="DF205" s="185"/>
      <c r="DG205" s="245"/>
      <c r="DH205" s="185"/>
      <c r="DI205" s="185"/>
    </row>
    <row r="206" spans="1:113" s="274" customFormat="1" ht="69.95" customHeight="1" x14ac:dyDescent="0.2">
      <c r="A206" s="372" t="s">
        <v>289</v>
      </c>
      <c r="B206" s="323"/>
      <c r="C206" s="323"/>
      <c r="D206" s="323"/>
      <c r="E206" s="323"/>
      <c r="F206" s="323"/>
      <c r="G206" s="323"/>
      <c r="H206" s="323"/>
      <c r="I206" s="323"/>
      <c r="J206" s="323"/>
      <c r="K206" s="323"/>
      <c r="L206" s="323"/>
      <c r="M206" s="323"/>
      <c r="N206" s="323"/>
      <c r="O206" s="323"/>
      <c r="P206" s="323"/>
      <c r="Q206" s="323"/>
      <c r="R206" s="323"/>
      <c r="S206" s="323"/>
      <c r="T206" s="323"/>
      <c r="U206" s="323"/>
      <c r="V206" s="323"/>
      <c r="W206" s="323"/>
      <c r="X206" s="323"/>
      <c r="Y206" s="323"/>
      <c r="Z206" s="323"/>
      <c r="AA206" s="323"/>
      <c r="AB206" s="323"/>
      <c r="AC206" s="323"/>
      <c r="AD206" s="323"/>
      <c r="AE206" s="323"/>
      <c r="AF206" s="323"/>
      <c r="AG206" s="323"/>
      <c r="AH206" s="323"/>
      <c r="AI206" s="323"/>
      <c r="AJ206" s="323"/>
      <c r="AK206" s="323"/>
      <c r="AL206" s="373"/>
      <c r="AM206" s="373"/>
      <c r="AN206" s="323"/>
      <c r="AO206" s="323"/>
      <c r="AP206" s="323"/>
      <c r="AQ206" s="323"/>
      <c r="AR206" s="323"/>
      <c r="AS206" s="323"/>
      <c r="AT206" s="323"/>
      <c r="AU206" s="323"/>
      <c r="AV206" s="323"/>
      <c r="AW206" s="323"/>
      <c r="AX206" s="323"/>
      <c r="AY206" s="324"/>
      <c r="AZ206" s="323"/>
      <c r="BA206" s="372" t="s">
        <v>289</v>
      </c>
      <c r="BB206" s="294"/>
      <c r="BC206" s="323"/>
      <c r="BD206" s="323"/>
      <c r="BE206" s="294"/>
      <c r="BF206" s="323"/>
      <c r="BG206" s="323"/>
      <c r="BH206" s="294"/>
      <c r="BI206" s="323"/>
      <c r="BJ206" s="323"/>
      <c r="BK206" s="294"/>
      <c r="BL206" s="323"/>
      <c r="BM206" s="323"/>
      <c r="BN206" s="294"/>
      <c r="BO206" s="323"/>
      <c r="BP206" s="323"/>
      <c r="BQ206" s="294"/>
      <c r="BR206" s="323"/>
      <c r="BS206" s="323"/>
      <c r="BT206" s="294"/>
      <c r="BU206" s="323"/>
      <c r="BV206" s="323"/>
      <c r="BW206" s="294"/>
      <c r="BX206" s="294"/>
      <c r="BY206" s="294"/>
      <c r="BZ206" s="323"/>
      <c r="CA206" s="289"/>
      <c r="CB206" s="289"/>
      <c r="CC206" s="289"/>
      <c r="CL206" s="275"/>
      <c r="CO206" s="275"/>
      <c r="CR206" s="275"/>
      <c r="CU206" s="275"/>
      <c r="CX206" s="275"/>
      <c r="DA206" s="275"/>
      <c r="DD206" s="275"/>
      <c r="DG206" s="275"/>
    </row>
    <row r="207" spans="1:113" s="182" customFormat="1" ht="69.95" customHeight="1" x14ac:dyDescent="0.9">
      <c r="A207" s="464" t="s">
        <v>290</v>
      </c>
      <c r="B207" s="464"/>
      <c r="C207" s="464"/>
      <c r="D207" s="464"/>
      <c r="E207" s="464"/>
      <c r="F207" s="464"/>
      <c r="G207" s="464"/>
      <c r="H207" s="464"/>
      <c r="I207" s="464"/>
      <c r="J207" s="464"/>
      <c r="K207" s="464"/>
      <c r="L207" s="464"/>
      <c r="M207" s="464"/>
      <c r="N207" s="464"/>
      <c r="O207" s="464"/>
      <c r="P207" s="464"/>
      <c r="Q207" s="464"/>
      <c r="R207" s="464"/>
      <c r="S207" s="464"/>
      <c r="T207" s="464"/>
      <c r="U207" s="464"/>
      <c r="V207" s="464"/>
      <c r="W207" s="464"/>
      <c r="X207" s="464"/>
      <c r="Y207" s="464"/>
      <c r="Z207" s="464"/>
      <c r="AA207" s="464"/>
      <c r="AB207" s="464"/>
      <c r="AC207" s="464"/>
      <c r="AD207" s="464"/>
      <c r="AE207" s="464"/>
      <c r="AF207" s="464"/>
      <c r="AG207" s="464"/>
      <c r="AH207" s="464"/>
      <c r="AI207" s="464"/>
      <c r="AJ207" s="464"/>
      <c r="AK207" s="464"/>
      <c r="AL207" s="464"/>
      <c r="AM207" s="464"/>
      <c r="AN207" s="464"/>
      <c r="AO207" s="464"/>
      <c r="AP207" s="464"/>
      <c r="AQ207" s="464"/>
      <c r="AR207" s="464"/>
      <c r="AS207" s="464"/>
      <c r="AT207" s="464"/>
      <c r="AU207" s="464"/>
      <c r="AV207" s="464"/>
      <c r="AW207" s="464"/>
      <c r="AX207" s="323"/>
      <c r="AY207" s="324"/>
      <c r="AZ207" s="323"/>
      <c r="BA207" s="459" t="s">
        <v>354</v>
      </c>
      <c r="BB207" s="459"/>
      <c r="BC207" s="459"/>
      <c r="BD207" s="459"/>
      <c r="BE207" s="459"/>
      <c r="BF207" s="459"/>
      <c r="BG207" s="459"/>
      <c r="BH207" s="459"/>
      <c r="BI207" s="459"/>
      <c r="BJ207" s="459"/>
      <c r="BK207" s="459"/>
      <c r="BL207" s="459"/>
      <c r="BM207" s="459"/>
      <c r="BN207" s="459"/>
      <c r="BO207" s="459"/>
      <c r="BP207" s="459"/>
      <c r="BQ207" s="459"/>
      <c r="BR207" s="459"/>
      <c r="BS207" s="459"/>
      <c r="BT207" s="459"/>
      <c r="BU207" s="459"/>
      <c r="BV207" s="286"/>
      <c r="BW207" s="294"/>
      <c r="BX207" s="294"/>
      <c r="BY207" s="294"/>
      <c r="BZ207" s="323"/>
      <c r="CA207" s="290"/>
      <c r="CB207" s="290"/>
      <c r="CC207" s="290"/>
      <c r="CL207" s="247"/>
      <c r="CO207" s="247"/>
      <c r="CR207" s="247"/>
      <c r="CU207" s="247"/>
      <c r="CX207" s="247"/>
      <c r="DA207" s="247"/>
      <c r="DD207" s="247"/>
      <c r="DG207" s="247"/>
    </row>
    <row r="208" spans="1:113" s="182" customFormat="1" ht="69.95" customHeight="1" x14ac:dyDescent="0.9">
      <c r="A208" s="464" t="s">
        <v>291</v>
      </c>
      <c r="B208" s="464"/>
      <c r="C208" s="464"/>
      <c r="D208" s="464"/>
      <c r="E208" s="464"/>
      <c r="F208" s="464"/>
      <c r="G208" s="464"/>
      <c r="H208" s="464"/>
      <c r="I208" s="464"/>
      <c r="J208" s="464"/>
      <c r="K208" s="464"/>
      <c r="L208" s="464"/>
      <c r="M208" s="464"/>
      <c r="N208" s="464"/>
      <c r="O208" s="464"/>
      <c r="P208" s="464"/>
      <c r="Q208" s="464"/>
      <c r="R208" s="464"/>
      <c r="S208" s="464"/>
      <c r="T208" s="464"/>
      <c r="U208" s="464"/>
      <c r="V208" s="464"/>
      <c r="W208" s="464"/>
      <c r="X208" s="464"/>
      <c r="Y208" s="464"/>
      <c r="Z208" s="464"/>
      <c r="AA208" s="464"/>
      <c r="AB208" s="464"/>
      <c r="AC208" s="464"/>
      <c r="AD208" s="464"/>
      <c r="AE208" s="464"/>
      <c r="AF208" s="464"/>
      <c r="AG208" s="464"/>
      <c r="AH208" s="464"/>
      <c r="AI208" s="464"/>
      <c r="AJ208" s="464"/>
      <c r="AK208" s="464"/>
      <c r="AL208" s="464"/>
      <c r="AM208" s="464"/>
      <c r="AN208" s="464"/>
      <c r="AO208" s="464"/>
      <c r="AP208" s="464"/>
      <c r="AQ208" s="464"/>
      <c r="AR208" s="464"/>
      <c r="AS208" s="464"/>
      <c r="AT208" s="464"/>
      <c r="AU208" s="464"/>
      <c r="AV208" s="464"/>
      <c r="AW208" s="464"/>
      <c r="AX208" s="323"/>
      <c r="AY208" s="324"/>
      <c r="AZ208" s="323"/>
      <c r="BA208" s="459"/>
      <c r="BB208" s="459"/>
      <c r="BC208" s="459"/>
      <c r="BD208" s="459"/>
      <c r="BE208" s="459"/>
      <c r="BF208" s="459"/>
      <c r="BG208" s="459"/>
      <c r="BH208" s="459"/>
      <c r="BI208" s="459"/>
      <c r="BJ208" s="459"/>
      <c r="BK208" s="459"/>
      <c r="BL208" s="459"/>
      <c r="BM208" s="459"/>
      <c r="BN208" s="459"/>
      <c r="BO208" s="459"/>
      <c r="BP208" s="459"/>
      <c r="BQ208" s="459"/>
      <c r="BR208" s="459"/>
      <c r="BS208" s="459"/>
      <c r="BT208" s="459"/>
      <c r="BU208" s="459"/>
      <c r="BV208" s="286"/>
      <c r="BW208" s="294"/>
      <c r="BX208" s="294"/>
      <c r="BY208" s="294"/>
      <c r="BZ208" s="323"/>
      <c r="CA208" s="290"/>
      <c r="CB208" s="290"/>
      <c r="CC208" s="290"/>
      <c r="CL208" s="247"/>
      <c r="CO208" s="247"/>
      <c r="CR208" s="247"/>
      <c r="CU208" s="247"/>
      <c r="CX208" s="247"/>
      <c r="DA208" s="247"/>
      <c r="DD208" s="247"/>
      <c r="DG208" s="247"/>
    </row>
    <row r="209" spans="1:111" s="182" customFormat="1" ht="54.95" customHeight="1" x14ac:dyDescent="0.9">
      <c r="A209" s="324"/>
      <c r="B209" s="324"/>
      <c r="C209" s="324"/>
      <c r="D209" s="324"/>
      <c r="E209" s="324"/>
      <c r="F209" s="324"/>
      <c r="G209" s="324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  <c r="T209" s="324"/>
      <c r="U209" s="324"/>
      <c r="V209" s="324"/>
      <c r="W209" s="324"/>
      <c r="X209" s="324"/>
      <c r="Y209" s="324"/>
      <c r="Z209" s="324"/>
      <c r="AA209" s="324"/>
      <c r="AB209" s="324"/>
      <c r="AC209" s="324"/>
      <c r="AD209" s="324"/>
      <c r="AE209" s="324"/>
      <c r="AF209" s="324"/>
      <c r="AG209" s="324"/>
      <c r="AH209" s="324"/>
      <c r="AI209" s="324"/>
      <c r="AJ209" s="324"/>
      <c r="AK209" s="324"/>
      <c r="AL209" s="324"/>
      <c r="AM209" s="324"/>
      <c r="AN209" s="324"/>
      <c r="AO209" s="324"/>
      <c r="AP209" s="324"/>
      <c r="AQ209" s="324"/>
      <c r="AR209" s="324"/>
      <c r="AS209" s="324"/>
      <c r="AT209" s="324"/>
      <c r="AU209" s="324"/>
      <c r="AV209" s="324"/>
      <c r="AW209" s="324"/>
      <c r="AX209" s="323"/>
      <c r="AY209" s="324"/>
      <c r="AZ209" s="323"/>
      <c r="BA209" s="323"/>
      <c r="BB209" s="294"/>
      <c r="BC209" s="323"/>
      <c r="BD209" s="323"/>
      <c r="BE209" s="294"/>
      <c r="BF209" s="323"/>
      <c r="BG209" s="323"/>
      <c r="BH209" s="294"/>
      <c r="BI209" s="323"/>
      <c r="BJ209" s="323"/>
      <c r="BK209" s="294"/>
      <c r="BL209" s="323"/>
      <c r="BM209" s="323"/>
      <c r="BN209" s="294"/>
      <c r="BO209" s="323"/>
      <c r="BP209" s="323"/>
      <c r="BQ209" s="294"/>
      <c r="BR209" s="323"/>
      <c r="BS209" s="323"/>
      <c r="BT209" s="294"/>
      <c r="BU209" s="323"/>
      <c r="BV209" s="286"/>
      <c r="BW209" s="294"/>
      <c r="BX209" s="294"/>
      <c r="BY209" s="294"/>
      <c r="BZ209" s="323"/>
      <c r="CA209" s="290"/>
      <c r="CB209" s="290"/>
      <c r="CC209" s="290"/>
      <c r="CL209" s="247"/>
      <c r="CO209" s="247"/>
      <c r="CR209" s="247"/>
      <c r="CU209" s="247"/>
      <c r="CX209" s="247"/>
      <c r="DA209" s="247"/>
      <c r="DD209" s="247"/>
      <c r="DG209" s="247"/>
    </row>
    <row r="210" spans="1:111" s="182" customFormat="1" ht="69.95" customHeight="1" x14ac:dyDescent="0.9">
      <c r="A210" s="466"/>
      <c r="B210" s="466"/>
      <c r="C210" s="466"/>
      <c r="D210" s="466"/>
      <c r="E210" s="466"/>
      <c r="F210" s="466"/>
      <c r="G210" s="323"/>
      <c r="H210" s="462" t="s">
        <v>292</v>
      </c>
      <c r="I210" s="462"/>
      <c r="J210" s="462"/>
      <c r="K210" s="462"/>
      <c r="L210" s="462"/>
      <c r="M210" s="462"/>
      <c r="N210" s="462"/>
      <c r="O210" s="462"/>
      <c r="P210" s="462"/>
      <c r="Q210" s="323"/>
      <c r="R210" s="323"/>
      <c r="S210" s="323"/>
      <c r="T210" s="323"/>
      <c r="U210" s="323"/>
      <c r="V210" s="323"/>
      <c r="W210" s="323"/>
      <c r="X210" s="323"/>
      <c r="Y210" s="323"/>
      <c r="Z210" s="323"/>
      <c r="AA210" s="323"/>
      <c r="AB210" s="323"/>
      <c r="AC210" s="323"/>
      <c r="AD210" s="323"/>
      <c r="AE210" s="323"/>
      <c r="AF210" s="323"/>
      <c r="AG210" s="323"/>
      <c r="AH210" s="323"/>
      <c r="AI210" s="323"/>
      <c r="AJ210" s="323"/>
      <c r="AK210" s="323"/>
      <c r="AL210" s="373"/>
      <c r="AM210" s="373"/>
      <c r="AN210" s="323"/>
      <c r="AO210" s="323"/>
      <c r="AP210" s="323"/>
      <c r="AQ210" s="323"/>
      <c r="AR210" s="323"/>
      <c r="AS210" s="323"/>
      <c r="AT210" s="323"/>
      <c r="AU210" s="323"/>
      <c r="AV210" s="323"/>
      <c r="AW210" s="323"/>
      <c r="AX210" s="323"/>
      <c r="AY210" s="324"/>
      <c r="AZ210" s="323"/>
      <c r="BA210" s="374"/>
      <c r="BB210" s="374"/>
      <c r="BC210" s="374"/>
      <c r="BD210" s="374"/>
      <c r="BE210" s="375"/>
      <c r="BF210" s="462" t="s">
        <v>434</v>
      </c>
      <c r="BG210" s="462"/>
      <c r="BH210" s="462"/>
      <c r="BI210" s="462"/>
      <c r="BJ210" s="376"/>
      <c r="BK210" s="376"/>
      <c r="BL210" s="376"/>
      <c r="BM210" s="376"/>
      <c r="BN210" s="377"/>
      <c r="BO210" s="286"/>
      <c r="BP210" s="286"/>
      <c r="BQ210" s="377"/>
      <c r="BR210" s="286"/>
      <c r="BS210" s="286"/>
      <c r="BT210" s="377"/>
      <c r="BU210" s="286"/>
      <c r="BV210" s="286"/>
      <c r="BW210" s="294"/>
      <c r="BX210" s="294"/>
      <c r="BY210" s="294"/>
      <c r="BZ210" s="323"/>
      <c r="CA210" s="290"/>
      <c r="CB210" s="290"/>
      <c r="CC210" s="290"/>
      <c r="CL210" s="247"/>
      <c r="CO210" s="247"/>
      <c r="CR210" s="247"/>
      <c r="CU210" s="247"/>
      <c r="CX210" s="247"/>
      <c r="DA210" s="247"/>
      <c r="DD210" s="247"/>
      <c r="DG210" s="247"/>
    </row>
    <row r="211" spans="1:111" s="276" customFormat="1" ht="69.95" customHeight="1" x14ac:dyDescent="0.9">
      <c r="A211" s="289" t="s">
        <v>463</v>
      </c>
      <c r="B211" s="323"/>
      <c r="C211" s="323"/>
      <c r="D211" s="323"/>
      <c r="E211" s="323"/>
      <c r="F211" s="323"/>
      <c r="G211" s="323"/>
      <c r="H211" s="289"/>
      <c r="I211" s="323"/>
      <c r="J211" s="323"/>
      <c r="K211" s="323"/>
      <c r="L211" s="323"/>
      <c r="M211" s="323"/>
      <c r="N211" s="323"/>
      <c r="O211" s="323"/>
      <c r="P211" s="323"/>
      <c r="Q211" s="323"/>
      <c r="R211" s="323"/>
      <c r="S211" s="323"/>
      <c r="T211" s="323"/>
      <c r="U211" s="323"/>
      <c r="V211" s="323"/>
      <c r="W211" s="323"/>
      <c r="X211" s="323"/>
      <c r="Y211" s="323"/>
      <c r="Z211" s="323"/>
      <c r="AA211" s="323"/>
      <c r="AB211" s="323"/>
      <c r="AC211" s="323"/>
      <c r="AD211" s="323"/>
      <c r="AE211" s="323"/>
      <c r="AF211" s="323"/>
      <c r="AG211" s="323"/>
      <c r="AH211" s="323"/>
      <c r="AI211" s="323"/>
      <c r="AJ211" s="323"/>
      <c r="AK211" s="323"/>
      <c r="AL211" s="373"/>
      <c r="AM211" s="373"/>
      <c r="AN211" s="323"/>
      <c r="AO211" s="323"/>
      <c r="AP211" s="323"/>
      <c r="AQ211" s="323"/>
      <c r="AR211" s="323"/>
      <c r="AS211" s="323"/>
      <c r="AT211" s="323"/>
      <c r="AU211" s="323"/>
      <c r="AV211" s="323"/>
      <c r="AW211" s="323"/>
      <c r="AX211" s="323"/>
      <c r="AY211" s="324"/>
      <c r="AZ211" s="323"/>
      <c r="BA211" s="457" t="s">
        <v>464</v>
      </c>
      <c r="BB211" s="457"/>
      <c r="BC211" s="457"/>
      <c r="BD211" s="457"/>
      <c r="BE211" s="458"/>
      <c r="BF211" s="458"/>
      <c r="BG211" s="323"/>
      <c r="BH211" s="378"/>
      <c r="BI211" s="379"/>
      <c r="BJ211" s="379"/>
      <c r="BK211" s="378"/>
      <c r="BL211" s="379"/>
      <c r="BM211" s="379"/>
      <c r="BN211" s="294"/>
      <c r="BO211" s="323"/>
      <c r="BP211" s="323"/>
      <c r="BQ211" s="294"/>
      <c r="BR211" s="323"/>
      <c r="BS211" s="323"/>
      <c r="BT211" s="294"/>
      <c r="BU211" s="323"/>
      <c r="BV211" s="323"/>
      <c r="BW211" s="294"/>
      <c r="BX211" s="294"/>
      <c r="BY211" s="294"/>
      <c r="BZ211" s="323"/>
      <c r="CA211" s="290"/>
      <c r="CB211" s="290"/>
      <c r="CC211" s="290"/>
      <c r="CL211" s="277"/>
      <c r="CO211" s="277"/>
      <c r="CR211" s="277"/>
      <c r="CU211" s="277"/>
      <c r="CX211" s="277"/>
      <c r="DA211" s="277"/>
      <c r="DD211" s="277"/>
      <c r="DG211" s="277"/>
    </row>
    <row r="212" spans="1:111" s="182" customFormat="1" ht="55.7" customHeight="1" x14ac:dyDescent="0.9">
      <c r="A212" s="380"/>
      <c r="B212" s="380"/>
      <c r="C212" s="380"/>
      <c r="D212" s="380"/>
      <c r="E212" s="380"/>
      <c r="F212" s="380"/>
      <c r="G212" s="323"/>
      <c r="H212" s="323"/>
      <c r="I212" s="323"/>
      <c r="J212" s="323"/>
      <c r="K212" s="323"/>
      <c r="L212" s="323"/>
      <c r="M212" s="323"/>
      <c r="N212" s="323"/>
      <c r="O212" s="323"/>
      <c r="P212" s="323"/>
      <c r="Q212" s="323"/>
      <c r="R212" s="323"/>
      <c r="S212" s="323"/>
      <c r="T212" s="323"/>
      <c r="U212" s="323"/>
      <c r="V212" s="323"/>
      <c r="W212" s="323"/>
      <c r="X212" s="323"/>
      <c r="Y212" s="323"/>
      <c r="Z212" s="323"/>
      <c r="AA212" s="323"/>
      <c r="AB212" s="323"/>
      <c r="AC212" s="323"/>
      <c r="AD212" s="323"/>
      <c r="AE212" s="323"/>
      <c r="AF212" s="323"/>
      <c r="AG212" s="323"/>
      <c r="AH212" s="323"/>
      <c r="AI212" s="323"/>
      <c r="AJ212" s="323"/>
      <c r="AK212" s="323"/>
      <c r="AL212" s="373"/>
      <c r="AM212" s="373"/>
      <c r="AN212" s="323"/>
      <c r="AO212" s="323"/>
      <c r="AP212" s="323"/>
      <c r="AQ212" s="323"/>
      <c r="AR212" s="323"/>
      <c r="AS212" s="323"/>
      <c r="AT212" s="323"/>
      <c r="AU212" s="323"/>
      <c r="AV212" s="323"/>
      <c r="AW212" s="323"/>
      <c r="AX212" s="323"/>
      <c r="AY212" s="324"/>
      <c r="AZ212" s="323"/>
      <c r="BA212" s="380"/>
      <c r="BB212" s="381"/>
      <c r="BC212" s="380"/>
      <c r="BD212" s="380"/>
      <c r="BE212" s="381"/>
      <c r="BF212" s="380"/>
      <c r="BG212" s="323"/>
      <c r="BH212" s="294"/>
      <c r="BI212" s="323"/>
      <c r="BJ212" s="323"/>
      <c r="BK212" s="294"/>
      <c r="BL212" s="323"/>
      <c r="BM212" s="323"/>
      <c r="BN212" s="294"/>
      <c r="BO212" s="323"/>
      <c r="BP212" s="323"/>
      <c r="BQ212" s="294"/>
      <c r="BR212" s="323"/>
      <c r="BS212" s="323"/>
      <c r="BT212" s="294"/>
      <c r="BU212" s="323"/>
      <c r="BV212" s="323"/>
      <c r="BW212" s="294"/>
      <c r="BX212" s="294"/>
      <c r="BY212" s="294"/>
      <c r="BZ212" s="323"/>
      <c r="CA212" s="290"/>
      <c r="CB212" s="290"/>
      <c r="CC212" s="290"/>
      <c r="CL212" s="247"/>
      <c r="CO212" s="247"/>
      <c r="CR212" s="247"/>
      <c r="CU212" s="247"/>
      <c r="CX212" s="247"/>
      <c r="DA212" s="247"/>
      <c r="DD212" s="247"/>
      <c r="DG212" s="247"/>
    </row>
    <row r="213" spans="1:111" s="276" customFormat="1" ht="69.95" customHeight="1" x14ac:dyDescent="0.9">
      <c r="A213" s="290" t="s">
        <v>293</v>
      </c>
      <c r="B213" s="323"/>
      <c r="C213" s="323"/>
      <c r="D213" s="323"/>
      <c r="E213" s="323"/>
      <c r="F213" s="323"/>
      <c r="G213" s="323"/>
      <c r="H213" s="323"/>
      <c r="I213" s="375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  <c r="Y213" s="375"/>
      <c r="Z213" s="375"/>
      <c r="AA213" s="375"/>
      <c r="AB213" s="375"/>
      <c r="AC213" s="375"/>
      <c r="AD213" s="375"/>
      <c r="AE213" s="375"/>
      <c r="AF213" s="375"/>
      <c r="AG213" s="375"/>
      <c r="AH213" s="375"/>
      <c r="AI213" s="375"/>
      <c r="AJ213" s="375"/>
      <c r="AK213" s="375"/>
      <c r="AL213" s="375"/>
      <c r="AM213" s="375"/>
      <c r="AN213" s="375"/>
      <c r="AO213" s="375"/>
      <c r="AP213" s="375"/>
      <c r="AQ213" s="375"/>
      <c r="AR213" s="375"/>
      <c r="AS213" s="375"/>
      <c r="AT213" s="375"/>
      <c r="AU213" s="375"/>
      <c r="AV213" s="375"/>
      <c r="AW213" s="375"/>
      <c r="AX213" s="323"/>
      <c r="AY213" s="324"/>
      <c r="AZ213" s="323"/>
      <c r="BA213" s="459" t="s">
        <v>465</v>
      </c>
      <c r="BB213" s="459"/>
      <c r="BC213" s="459"/>
      <c r="BD213" s="459"/>
      <c r="BE213" s="459"/>
      <c r="BF213" s="459"/>
      <c r="BG213" s="459"/>
      <c r="BH213" s="459"/>
      <c r="BI213" s="459"/>
      <c r="BJ213" s="459"/>
      <c r="BK213" s="459"/>
      <c r="BL213" s="459"/>
      <c r="BM213" s="459"/>
      <c r="BN213" s="459"/>
      <c r="BO213" s="459"/>
      <c r="BP213" s="459"/>
      <c r="BQ213" s="459"/>
      <c r="BR213" s="459"/>
      <c r="BS213" s="459"/>
      <c r="BT213" s="459"/>
      <c r="BU213" s="286"/>
      <c r="BV213" s="286"/>
      <c r="BW213" s="294"/>
      <c r="BX213" s="294"/>
      <c r="BY213" s="294"/>
      <c r="BZ213" s="323"/>
      <c r="CA213" s="290"/>
      <c r="CB213" s="290"/>
      <c r="CC213" s="290"/>
      <c r="CL213" s="277"/>
      <c r="CO213" s="277"/>
      <c r="CR213" s="277"/>
      <c r="CU213" s="277"/>
      <c r="CX213" s="277"/>
      <c r="DA213" s="277"/>
      <c r="DD213" s="277"/>
      <c r="DG213" s="277"/>
    </row>
    <row r="214" spans="1:111" s="182" customFormat="1" ht="69.95" customHeight="1" x14ac:dyDescent="0.9">
      <c r="A214" s="290" t="s">
        <v>294</v>
      </c>
      <c r="B214" s="323"/>
      <c r="C214" s="323"/>
      <c r="D214" s="323"/>
      <c r="E214" s="323"/>
      <c r="F214" s="323"/>
      <c r="G214" s="323"/>
      <c r="H214" s="323"/>
      <c r="I214" s="375"/>
      <c r="J214" s="375"/>
      <c r="K214" s="375"/>
      <c r="L214" s="375"/>
      <c r="M214" s="375"/>
      <c r="N214" s="375"/>
      <c r="O214" s="375"/>
      <c r="P214" s="375"/>
      <c r="Q214" s="375"/>
      <c r="R214" s="375"/>
      <c r="S214" s="375"/>
      <c r="T214" s="375"/>
      <c r="U214" s="375"/>
      <c r="V214" s="375"/>
      <c r="W214" s="375"/>
      <c r="X214" s="375"/>
      <c r="Y214" s="375"/>
      <c r="Z214" s="375"/>
      <c r="AA214" s="375"/>
      <c r="AB214" s="375"/>
      <c r="AC214" s="375"/>
      <c r="AD214" s="375"/>
      <c r="AE214" s="375"/>
      <c r="AF214" s="375"/>
      <c r="AG214" s="375"/>
      <c r="AH214" s="375"/>
      <c r="AI214" s="375"/>
      <c r="AJ214" s="375"/>
      <c r="AK214" s="375"/>
      <c r="AL214" s="375"/>
      <c r="AM214" s="375"/>
      <c r="AN214" s="375"/>
      <c r="AO214" s="375"/>
      <c r="AP214" s="375"/>
      <c r="AQ214" s="375"/>
      <c r="AR214" s="375"/>
      <c r="AS214" s="375"/>
      <c r="AT214" s="375"/>
      <c r="AU214" s="375"/>
      <c r="AV214" s="375"/>
      <c r="AW214" s="375"/>
      <c r="AX214" s="323"/>
      <c r="AY214" s="324"/>
      <c r="AZ214" s="323"/>
      <c r="BA214" s="459"/>
      <c r="BB214" s="459"/>
      <c r="BC214" s="459"/>
      <c r="BD214" s="459"/>
      <c r="BE214" s="459"/>
      <c r="BF214" s="459"/>
      <c r="BG214" s="459"/>
      <c r="BH214" s="459"/>
      <c r="BI214" s="459"/>
      <c r="BJ214" s="459"/>
      <c r="BK214" s="459"/>
      <c r="BL214" s="459"/>
      <c r="BM214" s="459"/>
      <c r="BN214" s="459"/>
      <c r="BO214" s="459"/>
      <c r="BP214" s="459"/>
      <c r="BQ214" s="459"/>
      <c r="BR214" s="459"/>
      <c r="BS214" s="459"/>
      <c r="BT214" s="459"/>
      <c r="BU214" s="286"/>
      <c r="BV214" s="286"/>
      <c r="BW214" s="294"/>
      <c r="BX214" s="294"/>
      <c r="BY214" s="294"/>
      <c r="BZ214" s="323"/>
      <c r="CA214" s="290"/>
      <c r="CB214" s="290"/>
      <c r="CC214" s="290"/>
      <c r="CL214" s="247"/>
      <c r="CO214" s="247"/>
      <c r="CR214" s="247"/>
      <c r="CU214" s="247"/>
      <c r="CX214" s="247"/>
      <c r="DA214" s="247"/>
      <c r="DD214" s="247"/>
      <c r="DG214" s="247"/>
    </row>
    <row r="215" spans="1:111" s="182" customFormat="1" ht="69.95" customHeight="1" x14ac:dyDescent="0.9">
      <c r="A215" s="464" t="s">
        <v>295</v>
      </c>
      <c r="B215" s="464"/>
      <c r="C215" s="464"/>
      <c r="D215" s="464"/>
      <c r="E215" s="464"/>
      <c r="F215" s="464"/>
      <c r="G215" s="464"/>
      <c r="H215" s="464"/>
      <c r="I215" s="464"/>
      <c r="J215" s="464"/>
      <c r="K215" s="464"/>
      <c r="L215" s="464"/>
      <c r="M215" s="464"/>
      <c r="N215" s="464"/>
      <c r="O215" s="324"/>
      <c r="P215" s="324"/>
      <c r="Q215" s="324"/>
      <c r="R215" s="324"/>
      <c r="S215" s="323"/>
      <c r="T215" s="323"/>
      <c r="U215" s="323"/>
      <c r="V215" s="323"/>
      <c r="W215" s="323"/>
      <c r="X215" s="323"/>
      <c r="Y215" s="323"/>
      <c r="Z215" s="323"/>
      <c r="AA215" s="323"/>
      <c r="AB215" s="323"/>
      <c r="AC215" s="323"/>
      <c r="AD215" s="323"/>
      <c r="AE215" s="323"/>
      <c r="AF215" s="323"/>
      <c r="AG215" s="323"/>
      <c r="AH215" s="323"/>
      <c r="AI215" s="323"/>
      <c r="AJ215" s="323"/>
      <c r="AK215" s="323"/>
      <c r="AL215" s="373"/>
      <c r="AM215" s="373"/>
      <c r="AN215" s="323"/>
      <c r="AO215" s="323"/>
      <c r="AP215" s="323"/>
      <c r="AQ215" s="323"/>
      <c r="AR215" s="323"/>
      <c r="AS215" s="323"/>
      <c r="AT215" s="323"/>
      <c r="AU215" s="323"/>
      <c r="AV215" s="323"/>
      <c r="AW215" s="323"/>
      <c r="AX215" s="323"/>
      <c r="AY215" s="324"/>
      <c r="AZ215" s="323"/>
      <c r="BA215" s="459"/>
      <c r="BB215" s="459"/>
      <c r="BC215" s="459"/>
      <c r="BD215" s="459"/>
      <c r="BE215" s="459"/>
      <c r="BF215" s="459"/>
      <c r="BG215" s="459"/>
      <c r="BH215" s="459"/>
      <c r="BI215" s="459"/>
      <c r="BJ215" s="459"/>
      <c r="BK215" s="459"/>
      <c r="BL215" s="459"/>
      <c r="BM215" s="459"/>
      <c r="BN215" s="459"/>
      <c r="BO215" s="459"/>
      <c r="BP215" s="459"/>
      <c r="BQ215" s="459"/>
      <c r="BR215" s="459"/>
      <c r="BS215" s="459"/>
      <c r="BT215" s="459"/>
      <c r="BU215" s="286"/>
      <c r="BV215" s="286"/>
      <c r="BW215" s="294"/>
      <c r="BX215" s="294"/>
      <c r="BY215" s="294"/>
      <c r="BZ215" s="323"/>
      <c r="CA215" s="290"/>
      <c r="CB215" s="290"/>
      <c r="CC215" s="290"/>
      <c r="CL215" s="247"/>
      <c r="CO215" s="247"/>
      <c r="CR215" s="247"/>
      <c r="CU215" s="247"/>
      <c r="CX215" s="247"/>
      <c r="DA215" s="247"/>
      <c r="DD215" s="247"/>
      <c r="DG215" s="247"/>
    </row>
    <row r="216" spans="1:111" s="182" customFormat="1" ht="55.7" customHeight="1" x14ac:dyDescent="0.9">
      <c r="A216" s="295"/>
      <c r="B216" s="295"/>
      <c r="C216" s="295"/>
      <c r="D216" s="295"/>
      <c r="E216" s="295"/>
      <c r="F216" s="295"/>
      <c r="G216" s="323"/>
      <c r="H216" s="382"/>
      <c r="I216" s="382"/>
      <c r="J216" s="382"/>
      <c r="K216" s="382"/>
      <c r="L216" s="382"/>
      <c r="M216" s="382"/>
      <c r="N216" s="323"/>
      <c r="O216" s="323"/>
      <c r="P216" s="323"/>
      <c r="Q216" s="323"/>
      <c r="R216" s="323"/>
      <c r="S216" s="323"/>
      <c r="T216" s="323"/>
      <c r="U216" s="323"/>
      <c r="V216" s="323"/>
      <c r="W216" s="323"/>
      <c r="X216" s="323"/>
      <c r="Y216" s="323"/>
      <c r="Z216" s="323"/>
      <c r="AA216" s="323"/>
      <c r="AB216" s="323"/>
      <c r="AC216" s="323"/>
      <c r="AD216" s="323"/>
      <c r="AE216" s="323"/>
      <c r="AF216" s="323"/>
      <c r="AG216" s="323"/>
      <c r="AH216" s="323"/>
      <c r="AI216" s="323"/>
      <c r="AJ216" s="323"/>
      <c r="AK216" s="323"/>
      <c r="AL216" s="373"/>
      <c r="AM216" s="373"/>
      <c r="AN216" s="323"/>
      <c r="AO216" s="323"/>
      <c r="AP216" s="323"/>
      <c r="AQ216" s="323"/>
      <c r="AR216" s="323"/>
      <c r="AS216" s="323"/>
      <c r="AT216" s="323"/>
      <c r="AU216" s="323"/>
      <c r="AV216" s="323"/>
      <c r="AW216" s="323"/>
      <c r="AX216" s="323"/>
      <c r="AY216" s="324"/>
      <c r="AZ216" s="323"/>
      <c r="BA216" s="323"/>
      <c r="BB216" s="294"/>
      <c r="BC216" s="323"/>
      <c r="BD216" s="323"/>
      <c r="BE216" s="294"/>
      <c r="BF216" s="323"/>
      <c r="BG216" s="323"/>
      <c r="BH216" s="294"/>
      <c r="BI216" s="323"/>
      <c r="BJ216" s="323"/>
      <c r="BK216" s="294"/>
      <c r="BL216" s="323"/>
      <c r="BM216" s="323"/>
      <c r="BN216" s="294"/>
      <c r="BO216" s="323"/>
      <c r="BP216" s="323"/>
      <c r="BQ216" s="294"/>
      <c r="BR216" s="323"/>
      <c r="BS216" s="323"/>
      <c r="BT216" s="294"/>
      <c r="BU216" s="286"/>
      <c r="BV216" s="286"/>
      <c r="BW216" s="294"/>
      <c r="BX216" s="294"/>
      <c r="BY216" s="294"/>
      <c r="BZ216" s="323"/>
      <c r="CA216" s="290"/>
      <c r="CB216" s="290"/>
      <c r="CC216" s="290"/>
      <c r="CL216" s="247"/>
      <c r="CO216" s="247"/>
      <c r="CR216" s="247"/>
      <c r="CU216" s="247"/>
      <c r="CX216" s="247"/>
      <c r="DA216" s="247"/>
      <c r="DD216" s="247"/>
      <c r="DG216" s="247"/>
    </row>
    <row r="217" spans="1:111" s="182" customFormat="1" ht="72" customHeight="1" x14ac:dyDescent="0.9">
      <c r="A217" s="466"/>
      <c r="B217" s="466"/>
      <c r="C217" s="466"/>
      <c r="D217" s="466"/>
      <c r="E217" s="466"/>
      <c r="F217" s="466"/>
      <c r="G217" s="323"/>
      <c r="H217" s="462" t="s">
        <v>334</v>
      </c>
      <c r="I217" s="462"/>
      <c r="J217" s="462"/>
      <c r="K217" s="462"/>
      <c r="L217" s="462"/>
      <c r="M217" s="462"/>
      <c r="N217" s="462"/>
      <c r="O217" s="462"/>
      <c r="P217" s="462"/>
      <c r="Q217" s="462"/>
      <c r="R217" s="462"/>
      <c r="S217" s="462"/>
      <c r="T217" s="462"/>
      <c r="U217" s="323"/>
      <c r="V217" s="323"/>
      <c r="W217" s="323"/>
      <c r="X217" s="323"/>
      <c r="Y217" s="323"/>
      <c r="Z217" s="323"/>
      <c r="AA217" s="323"/>
      <c r="AB217" s="323"/>
      <c r="AC217" s="323"/>
      <c r="AD217" s="323"/>
      <c r="AE217" s="323"/>
      <c r="AF217" s="323"/>
      <c r="AG217" s="323"/>
      <c r="AH217" s="323"/>
      <c r="AI217" s="323"/>
      <c r="AJ217" s="323"/>
      <c r="AK217" s="323"/>
      <c r="AL217" s="373"/>
      <c r="AM217" s="373"/>
      <c r="AN217" s="323"/>
      <c r="AO217" s="323"/>
      <c r="AP217" s="323"/>
      <c r="AQ217" s="323"/>
      <c r="AR217" s="323"/>
      <c r="AS217" s="323"/>
      <c r="AT217" s="323"/>
      <c r="AU217" s="323"/>
      <c r="AV217" s="323"/>
      <c r="AW217" s="323"/>
      <c r="AX217" s="323"/>
      <c r="AY217" s="324"/>
      <c r="AZ217" s="323"/>
      <c r="BA217" s="383"/>
      <c r="BB217" s="383"/>
      <c r="BC217" s="374"/>
      <c r="BD217" s="374"/>
      <c r="BE217" s="375"/>
      <c r="BF217" s="462" t="s">
        <v>296</v>
      </c>
      <c r="BG217" s="462"/>
      <c r="BH217" s="462"/>
      <c r="BI217" s="462"/>
      <c r="BJ217" s="376"/>
      <c r="BK217" s="376"/>
      <c r="BL217" s="376"/>
      <c r="BM217" s="376"/>
      <c r="BN217" s="294"/>
      <c r="BO217" s="323"/>
      <c r="BP217" s="323"/>
      <c r="BQ217" s="294"/>
      <c r="BR217" s="323"/>
      <c r="BS217" s="323"/>
      <c r="BT217" s="294"/>
      <c r="BU217" s="323"/>
      <c r="BV217" s="323"/>
      <c r="BW217" s="294"/>
      <c r="BX217" s="294"/>
      <c r="BY217" s="294"/>
      <c r="BZ217" s="323"/>
      <c r="CA217" s="290"/>
      <c r="CB217" s="290"/>
      <c r="CC217" s="290"/>
      <c r="CL217" s="247"/>
      <c r="CO217" s="247"/>
      <c r="CR217" s="247"/>
      <c r="CU217" s="247"/>
      <c r="CX217" s="247"/>
      <c r="DA217" s="247"/>
      <c r="DD217" s="247"/>
      <c r="DG217" s="247"/>
    </row>
    <row r="218" spans="1:111" s="182" customFormat="1" ht="72" customHeight="1" x14ac:dyDescent="0.9">
      <c r="A218" s="289" t="s">
        <v>463</v>
      </c>
      <c r="B218" s="323"/>
      <c r="C218" s="323"/>
      <c r="D218" s="323"/>
      <c r="E218" s="323"/>
      <c r="F218" s="323"/>
      <c r="G218" s="323"/>
      <c r="H218" s="289"/>
      <c r="I218" s="323"/>
      <c r="J218" s="323"/>
      <c r="K218" s="323"/>
      <c r="L218" s="323"/>
      <c r="M218" s="323"/>
      <c r="N218" s="323"/>
      <c r="O218" s="323"/>
      <c r="P218" s="323"/>
      <c r="Q218" s="323"/>
      <c r="R218" s="323"/>
      <c r="S218" s="323"/>
      <c r="T218" s="323"/>
      <c r="U218" s="323"/>
      <c r="V218" s="323"/>
      <c r="W218" s="323"/>
      <c r="X218" s="323"/>
      <c r="Y218" s="323"/>
      <c r="Z218" s="323"/>
      <c r="AA218" s="323"/>
      <c r="AB218" s="323"/>
      <c r="AC218" s="323"/>
      <c r="AD218" s="323"/>
      <c r="AE218" s="323"/>
      <c r="AF218" s="323"/>
      <c r="AG218" s="323"/>
      <c r="AH218" s="323"/>
      <c r="AI218" s="323"/>
      <c r="AJ218" s="323"/>
      <c r="AK218" s="323"/>
      <c r="AL218" s="373"/>
      <c r="AM218" s="373"/>
      <c r="AN218" s="323"/>
      <c r="AO218" s="323"/>
      <c r="AP218" s="323"/>
      <c r="AQ218" s="323"/>
      <c r="AR218" s="323"/>
      <c r="AS218" s="323"/>
      <c r="AT218" s="323"/>
      <c r="AU218" s="323"/>
      <c r="AV218" s="323"/>
      <c r="AW218" s="323"/>
      <c r="AX218" s="323"/>
      <c r="AY218" s="324"/>
      <c r="AZ218" s="323"/>
      <c r="BA218" s="457" t="s">
        <v>464</v>
      </c>
      <c r="BB218" s="457"/>
      <c r="BC218" s="457"/>
      <c r="BD218" s="457"/>
      <c r="BE218" s="458"/>
      <c r="BF218" s="458"/>
      <c r="BG218" s="323"/>
      <c r="BH218" s="378"/>
      <c r="BI218" s="379"/>
      <c r="BJ218" s="379"/>
      <c r="BK218" s="378"/>
      <c r="BL218" s="379"/>
      <c r="BM218" s="379"/>
      <c r="BN218" s="294"/>
      <c r="BO218" s="323"/>
      <c r="BP218" s="323"/>
      <c r="BQ218" s="294"/>
      <c r="BR218" s="323"/>
      <c r="BS218" s="323"/>
      <c r="BT218" s="294"/>
      <c r="BU218" s="323"/>
      <c r="BV218" s="323"/>
      <c r="BW218" s="294"/>
      <c r="BX218" s="294"/>
      <c r="BY218" s="294"/>
      <c r="BZ218" s="323"/>
      <c r="CA218" s="290"/>
      <c r="CB218" s="290"/>
      <c r="CC218" s="290"/>
      <c r="CL218" s="247"/>
      <c r="CO218" s="247"/>
      <c r="CR218" s="247"/>
      <c r="CU218" s="247"/>
      <c r="CX218" s="247"/>
      <c r="DA218" s="247"/>
      <c r="DD218" s="247"/>
      <c r="DG218" s="247"/>
    </row>
    <row r="219" spans="1:111" s="182" customFormat="1" ht="55.7" customHeight="1" x14ac:dyDescent="0.9">
      <c r="A219" s="380"/>
      <c r="B219" s="380"/>
      <c r="C219" s="380"/>
      <c r="D219" s="380"/>
      <c r="E219" s="380"/>
      <c r="F219" s="380"/>
      <c r="G219" s="323"/>
      <c r="H219" s="323"/>
      <c r="I219" s="323"/>
      <c r="J219" s="323"/>
      <c r="K219" s="323"/>
      <c r="L219" s="323"/>
      <c r="M219" s="323"/>
      <c r="N219" s="323"/>
      <c r="O219" s="323"/>
      <c r="P219" s="323"/>
      <c r="Q219" s="323"/>
      <c r="R219" s="323"/>
      <c r="S219" s="323"/>
      <c r="T219" s="323"/>
      <c r="U219" s="323"/>
      <c r="V219" s="323"/>
      <c r="W219" s="323"/>
      <c r="X219" s="323"/>
      <c r="Y219" s="323"/>
      <c r="Z219" s="323"/>
      <c r="AA219" s="323"/>
      <c r="AB219" s="323"/>
      <c r="AC219" s="323"/>
      <c r="AD219" s="323"/>
      <c r="AE219" s="323"/>
      <c r="AF219" s="323"/>
      <c r="AG219" s="323"/>
      <c r="AH219" s="323"/>
      <c r="AI219" s="323"/>
      <c r="AJ219" s="323"/>
      <c r="AK219" s="323"/>
      <c r="AL219" s="373"/>
      <c r="AM219" s="373"/>
      <c r="AN219" s="323"/>
      <c r="AO219" s="323"/>
      <c r="AP219" s="323"/>
      <c r="AQ219" s="323"/>
      <c r="AR219" s="323"/>
      <c r="AS219" s="323"/>
      <c r="AT219" s="323"/>
      <c r="AU219" s="323"/>
      <c r="AV219" s="323"/>
      <c r="AW219" s="323"/>
      <c r="AX219" s="323"/>
      <c r="AY219" s="324"/>
      <c r="AZ219" s="323"/>
      <c r="BA219" s="380"/>
      <c r="BB219" s="381"/>
      <c r="BC219" s="380"/>
      <c r="BD219" s="380"/>
      <c r="BE219" s="381"/>
      <c r="BF219" s="380"/>
      <c r="BG219" s="323"/>
      <c r="BH219" s="294"/>
      <c r="BI219" s="323"/>
      <c r="BJ219" s="323"/>
      <c r="BK219" s="294"/>
      <c r="BL219" s="323"/>
      <c r="BM219" s="323"/>
      <c r="BN219" s="294"/>
      <c r="BO219" s="323"/>
      <c r="BP219" s="323"/>
      <c r="BQ219" s="294"/>
      <c r="BR219" s="323"/>
      <c r="BS219" s="323"/>
      <c r="BT219" s="294"/>
      <c r="BU219" s="323"/>
      <c r="BV219" s="323"/>
      <c r="BW219" s="294"/>
      <c r="BX219" s="294"/>
      <c r="BY219" s="294"/>
      <c r="BZ219" s="323"/>
      <c r="CA219" s="290"/>
      <c r="CB219" s="290"/>
      <c r="CC219" s="290"/>
      <c r="CL219" s="247"/>
      <c r="CO219" s="247"/>
      <c r="CR219" s="247"/>
      <c r="CU219" s="247"/>
      <c r="CX219" s="247"/>
      <c r="DA219" s="247"/>
      <c r="DD219" s="247"/>
      <c r="DG219" s="247"/>
    </row>
    <row r="220" spans="1:111" s="276" customFormat="1" ht="55.7" customHeight="1" x14ac:dyDescent="0.9">
      <c r="A220" s="290" t="s">
        <v>355</v>
      </c>
      <c r="B220" s="290"/>
      <c r="C220" s="290"/>
      <c r="D220" s="290"/>
      <c r="E220" s="290"/>
      <c r="F220" s="290"/>
      <c r="G220" s="290"/>
      <c r="H220" s="290"/>
      <c r="I220" s="290"/>
      <c r="J220" s="375"/>
      <c r="K220" s="375"/>
      <c r="L220" s="375"/>
      <c r="M220" s="375"/>
      <c r="N220" s="375"/>
      <c r="O220" s="375"/>
      <c r="P220" s="375"/>
      <c r="Q220" s="375"/>
      <c r="R220" s="375"/>
      <c r="S220" s="375"/>
      <c r="T220" s="375"/>
      <c r="U220" s="375"/>
      <c r="V220" s="375"/>
      <c r="W220" s="375"/>
      <c r="X220" s="375"/>
      <c r="Y220" s="375"/>
      <c r="Z220" s="375"/>
      <c r="AA220" s="375"/>
      <c r="AB220" s="375"/>
      <c r="AC220" s="375"/>
      <c r="AD220" s="375"/>
      <c r="AE220" s="375"/>
      <c r="AF220" s="375"/>
      <c r="AG220" s="375"/>
      <c r="AH220" s="375"/>
      <c r="AI220" s="375"/>
      <c r="AJ220" s="375"/>
      <c r="AK220" s="375"/>
      <c r="AL220" s="375"/>
      <c r="AM220" s="375"/>
      <c r="AN220" s="375"/>
      <c r="AO220" s="375"/>
      <c r="AP220" s="375"/>
      <c r="AQ220" s="375"/>
      <c r="AR220" s="375"/>
      <c r="AS220" s="375"/>
      <c r="AT220" s="375"/>
      <c r="AU220" s="375"/>
      <c r="AV220" s="375"/>
      <c r="AW220" s="375"/>
      <c r="AX220" s="323"/>
      <c r="AY220" s="324"/>
      <c r="AZ220" s="323"/>
      <c r="BA220" s="325" t="s">
        <v>299</v>
      </c>
      <c r="BB220" s="325"/>
      <c r="BC220" s="325"/>
      <c r="BD220" s="325"/>
      <c r="BE220" s="325"/>
      <c r="BF220" s="325"/>
      <c r="BG220" s="325"/>
      <c r="BH220" s="325"/>
      <c r="BI220" s="325"/>
      <c r="BJ220" s="325"/>
      <c r="BK220" s="325"/>
      <c r="BL220" s="325"/>
      <c r="BM220" s="325"/>
      <c r="BN220" s="325"/>
      <c r="BO220" s="325"/>
      <c r="BP220" s="325"/>
      <c r="BQ220" s="325"/>
      <c r="BR220" s="325"/>
      <c r="BS220" s="325"/>
      <c r="BT220" s="325"/>
      <c r="BU220" s="323"/>
      <c r="BV220" s="323"/>
      <c r="BW220" s="294"/>
      <c r="BX220" s="294"/>
      <c r="BY220" s="294"/>
      <c r="BZ220" s="323"/>
      <c r="CA220" s="290"/>
      <c r="CB220" s="290"/>
      <c r="CC220" s="290"/>
      <c r="CL220" s="277"/>
      <c r="CO220" s="277"/>
      <c r="CR220" s="277"/>
      <c r="CU220" s="277"/>
      <c r="CX220" s="277"/>
      <c r="DA220" s="277"/>
      <c r="DD220" s="277"/>
      <c r="DG220" s="277"/>
    </row>
    <row r="221" spans="1:111" s="182" customFormat="1" ht="55.7" customHeight="1" x14ac:dyDescent="0.9">
      <c r="A221" s="459" t="s">
        <v>428</v>
      </c>
      <c r="B221" s="459"/>
      <c r="C221" s="459"/>
      <c r="D221" s="459"/>
      <c r="E221" s="459"/>
      <c r="F221" s="459"/>
      <c r="G221" s="459"/>
      <c r="H221" s="459"/>
      <c r="I221" s="459"/>
      <c r="J221" s="459"/>
      <c r="K221" s="459"/>
      <c r="L221" s="459"/>
      <c r="M221" s="459"/>
      <c r="N221" s="459"/>
      <c r="O221" s="459"/>
      <c r="P221" s="459"/>
      <c r="Q221" s="459"/>
      <c r="R221" s="459"/>
      <c r="S221" s="459"/>
      <c r="T221" s="323"/>
      <c r="U221" s="323"/>
      <c r="V221" s="323"/>
      <c r="W221" s="323"/>
      <c r="X221" s="323"/>
      <c r="Y221" s="323"/>
      <c r="Z221" s="323"/>
      <c r="AA221" s="323"/>
      <c r="AB221" s="323"/>
      <c r="AC221" s="323"/>
      <c r="AD221" s="323"/>
      <c r="AE221" s="323"/>
      <c r="AF221" s="323"/>
      <c r="AG221" s="323"/>
      <c r="AH221" s="323"/>
      <c r="AI221" s="323"/>
      <c r="AJ221" s="323"/>
      <c r="AK221" s="323"/>
      <c r="AL221" s="323"/>
      <c r="AM221" s="323"/>
      <c r="AN221" s="323"/>
      <c r="AO221" s="323"/>
      <c r="AP221" s="323"/>
      <c r="AQ221" s="323"/>
      <c r="AR221" s="286"/>
      <c r="AS221" s="286"/>
      <c r="AT221" s="286"/>
      <c r="AU221" s="286"/>
      <c r="AV221" s="286"/>
      <c r="AW221" s="286"/>
      <c r="AX221" s="323"/>
      <c r="AY221" s="324"/>
      <c r="AZ221" s="290"/>
      <c r="BA221" s="325"/>
      <c r="BB221" s="384"/>
      <c r="BC221" s="325"/>
      <c r="BD221" s="325"/>
      <c r="BE221" s="384"/>
      <c r="BF221" s="325"/>
      <c r="BG221" s="325"/>
      <c r="BH221" s="384"/>
      <c r="BI221" s="325"/>
      <c r="BJ221" s="325"/>
      <c r="BK221" s="384"/>
      <c r="BL221" s="325"/>
      <c r="BM221" s="325"/>
      <c r="BN221" s="384"/>
      <c r="BO221" s="325"/>
      <c r="BP221" s="325"/>
      <c r="BQ221" s="384"/>
      <c r="BR221" s="325"/>
      <c r="BS221" s="325"/>
      <c r="BT221" s="384"/>
      <c r="BU221" s="290"/>
      <c r="BV221" s="290"/>
      <c r="BW221" s="292"/>
      <c r="BX221" s="292"/>
      <c r="BY221" s="292"/>
      <c r="BZ221" s="293"/>
      <c r="CA221" s="290"/>
      <c r="CB221" s="290"/>
      <c r="CC221" s="290"/>
      <c r="CL221" s="247"/>
      <c r="CO221" s="247"/>
      <c r="CR221" s="247"/>
      <c r="CU221" s="247"/>
      <c r="CX221" s="247"/>
      <c r="DA221" s="247"/>
      <c r="DD221" s="247"/>
      <c r="DG221" s="247"/>
    </row>
    <row r="222" spans="1:111" s="276" customFormat="1" ht="79.5" customHeight="1" x14ac:dyDescent="0.9">
      <c r="A222" s="461"/>
      <c r="B222" s="461"/>
      <c r="C222" s="461"/>
      <c r="D222" s="461"/>
      <c r="E222" s="461"/>
      <c r="F222" s="461"/>
      <c r="G222" s="286"/>
      <c r="H222" s="462" t="s">
        <v>335</v>
      </c>
      <c r="I222" s="462"/>
      <c r="J222" s="462"/>
      <c r="K222" s="462"/>
      <c r="L222" s="462"/>
      <c r="M222" s="462"/>
      <c r="N222" s="462"/>
      <c r="O222" s="462"/>
      <c r="P222" s="462"/>
      <c r="Q222" s="462"/>
      <c r="R222" s="462"/>
      <c r="S222" s="462"/>
      <c r="T222" s="462"/>
      <c r="U222" s="462"/>
      <c r="V222" s="462"/>
      <c r="W222" s="462"/>
      <c r="X222" s="462"/>
      <c r="Y222" s="462"/>
      <c r="Z222" s="462"/>
      <c r="AA222" s="462"/>
      <c r="AB222" s="462"/>
      <c r="AC222" s="462"/>
      <c r="AD222" s="462"/>
      <c r="AE222" s="462"/>
      <c r="AF222" s="462"/>
      <c r="AG222" s="462"/>
      <c r="AH222" s="462"/>
      <c r="AI222" s="462"/>
      <c r="AJ222" s="462"/>
      <c r="AK222" s="462"/>
      <c r="AL222" s="462"/>
      <c r="AM222" s="462"/>
      <c r="AN222" s="375"/>
      <c r="AO222" s="375"/>
      <c r="AP222" s="375"/>
      <c r="AQ222" s="375"/>
      <c r="AR222" s="375"/>
      <c r="AS222" s="375"/>
      <c r="AT222" s="375"/>
      <c r="AU222" s="375"/>
      <c r="AV222" s="375"/>
      <c r="AW222" s="375"/>
      <c r="AX222" s="323"/>
      <c r="AY222" s="324"/>
      <c r="AZ222" s="323"/>
      <c r="BA222" s="374"/>
      <c r="BB222" s="374"/>
      <c r="BC222" s="374"/>
      <c r="BD222" s="374"/>
      <c r="BE222" s="375"/>
      <c r="BF222" s="460" t="s">
        <v>433</v>
      </c>
      <c r="BG222" s="460"/>
      <c r="BH222" s="460"/>
      <c r="BI222" s="460"/>
      <c r="BJ222" s="376"/>
      <c r="BK222" s="376"/>
      <c r="BL222" s="376"/>
      <c r="BM222" s="376"/>
      <c r="BN222" s="294"/>
      <c r="BO222" s="323"/>
      <c r="BP222" s="323"/>
      <c r="BQ222" s="294"/>
      <c r="BR222" s="323"/>
      <c r="BS222" s="323"/>
      <c r="BT222" s="294"/>
      <c r="BU222" s="323"/>
      <c r="BV222" s="323"/>
      <c r="BW222" s="294"/>
      <c r="BX222" s="294"/>
      <c r="BY222" s="294"/>
      <c r="BZ222" s="323"/>
      <c r="CA222" s="290"/>
      <c r="CB222" s="290"/>
      <c r="CC222" s="290"/>
      <c r="CL222" s="277"/>
      <c r="CO222" s="277"/>
      <c r="CR222" s="277"/>
      <c r="CU222" s="277"/>
      <c r="CX222" s="277"/>
      <c r="DA222" s="277"/>
      <c r="DD222" s="277"/>
      <c r="DG222" s="277"/>
    </row>
    <row r="223" spans="1:111" s="182" customFormat="1" ht="87.75" customHeight="1" x14ac:dyDescent="0.9">
      <c r="A223" s="289" t="s">
        <v>463</v>
      </c>
      <c r="B223" s="286"/>
      <c r="C223" s="286"/>
      <c r="D223" s="286"/>
      <c r="E223" s="286"/>
      <c r="F223" s="286"/>
      <c r="G223" s="286"/>
      <c r="H223" s="289"/>
      <c r="I223" s="323"/>
      <c r="J223" s="323"/>
      <c r="K223" s="323"/>
      <c r="L223" s="323"/>
      <c r="M223" s="290"/>
      <c r="N223" s="290"/>
      <c r="O223" s="290"/>
      <c r="P223" s="290"/>
      <c r="Q223" s="290"/>
      <c r="R223" s="290"/>
      <c r="S223" s="290"/>
      <c r="T223" s="290"/>
      <c r="U223" s="290"/>
      <c r="V223" s="290"/>
      <c r="W223" s="290"/>
      <c r="X223" s="290"/>
      <c r="Y223" s="290"/>
      <c r="Z223" s="290"/>
      <c r="AA223" s="290"/>
      <c r="AB223" s="290"/>
      <c r="AC223" s="290"/>
      <c r="AD223" s="290"/>
      <c r="AE223" s="290"/>
      <c r="AF223" s="290"/>
      <c r="AG223" s="290"/>
      <c r="AH223" s="290"/>
      <c r="AI223" s="290"/>
      <c r="AJ223" s="290"/>
      <c r="AK223" s="290"/>
      <c r="AL223" s="290"/>
      <c r="AM223" s="290"/>
      <c r="AN223" s="295"/>
      <c r="AO223" s="295"/>
      <c r="AP223" s="295"/>
      <c r="AQ223" s="295"/>
      <c r="AR223" s="295"/>
      <c r="AS223" s="295"/>
      <c r="AT223" s="295"/>
      <c r="AU223" s="295"/>
      <c r="AV223" s="295"/>
      <c r="AW223" s="295"/>
      <c r="AX223" s="323"/>
      <c r="AY223" s="324"/>
      <c r="AZ223" s="324"/>
      <c r="BA223" s="463" t="s">
        <v>464</v>
      </c>
      <c r="BB223" s="463"/>
      <c r="BC223" s="463"/>
      <c r="BD223" s="463"/>
      <c r="BE223" s="463"/>
      <c r="BF223" s="463"/>
      <c r="BG223" s="286"/>
      <c r="BH223" s="460"/>
      <c r="BI223" s="460"/>
      <c r="BJ223" s="460"/>
      <c r="BK223" s="460"/>
      <c r="BL223" s="460"/>
      <c r="BM223" s="460"/>
      <c r="BN223" s="294"/>
      <c r="BO223" s="323"/>
      <c r="BP223" s="323"/>
      <c r="BQ223" s="294"/>
      <c r="BR223" s="323"/>
      <c r="BS223" s="323"/>
      <c r="BT223" s="294"/>
      <c r="BU223" s="323"/>
      <c r="BV223" s="323"/>
      <c r="BW223" s="294"/>
      <c r="BX223" s="294"/>
      <c r="BY223" s="294"/>
      <c r="BZ223" s="323"/>
      <c r="CA223" s="290"/>
      <c r="CB223" s="290"/>
      <c r="CC223" s="290"/>
      <c r="CL223" s="247"/>
      <c r="CO223" s="247"/>
      <c r="CR223" s="247"/>
      <c r="CU223" s="247"/>
      <c r="CX223" s="247"/>
      <c r="DA223" s="247"/>
      <c r="DD223" s="247"/>
      <c r="DG223" s="247"/>
    </row>
    <row r="224" spans="1:111" s="182" customFormat="1" ht="50.1" customHeight="1" x14ac:dyDescent="0.9">
      <c r="A224" s="290"/>
      <c r="B224" s="290"/>
      <c r="C224" s="290"/>
      <c r="D224" s="290"/>
      <c r="E224" s="290"/>
      <c r="F224" s="290"/>
      <c r="G224" s="290"/>
      <c r="H224" s="290"/>
      <c r="I224" s="290"/>
      <c r="J224" s="290"/>
      <c r="K224" s="290"/>
      <c r="L224" s="290"/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  <c r="AD224" s="323"/>
      <c r="AE224" s="323"/>
      <c r="AF224" s="323"/>
      <c r="AG224" s="323"/>
      <c r="AH224" s="323"/>
      <c r="AI224" s="323"/>
      <c r="AJ224" s="323"/>
      <c r="AK224" s="323"/>
      <c r="AL224" s="373"/>
      <c r="AM224" s="373"/>
      <c r="AN224" s="323"/>
      <c r="AO224" s="323"/>
      <c r="AP224" s="323"/>
      <c r="AQ224" s="323"/>
      <c r="AR224" s="323"/>
      <c r="AS224" s="323"/>
      <c r="AT224" s="323"/>
      <c r="AU224" s="323"/>
      <c r="AV224" s="323"/>
      <c r="AW224" s="323"/>
      <c r="AX224" s="323"/>
      <c r="AY224" s="324"/>
      <c r="AZ224" s="323"/>
      <c r="BA224" s="458"/>
      <c r="BB224" s="458"/>
      <c r="BC224" s="458"/>
      <c r="BD224" s="458"/>
      <c r="BE224" s="458"/>
      <c r="BF224" s="458"/>
      <c r="BG224" s="323"/>
      <c r="BH224" s="378"/>
      <c r="BI224" s="379"/>
      <c r="BJ224" s="379"/>
      <c r="BK224" s="378"/>
      <c r="BL224" s="379"/>
      <c r="BM224" s="379"/>
      <c r="BN224" s="294"/>
      <c r="BO224" s="323"/>
      <c r="BP224" s="323"/>
      <c r="BQ224" s="294"/>
      <c r="BR224" s="323"/>
      <c r="BS224" s="323"/>
      <c r="BT224" s="294"/>
      <c r="BU224" s="323"/>
      <c r="BV224" s="323"/>
      <c r="BW224" s="294"/>
      <c r="BX224" s="294"/>
      <c r="BY224" s="294"/>
      <c r="BZ224" s="323"/>
      <c r="CA224" s="290"/>
      <c r="CB224" s="290"/>
      <c r="CC224" s="290"/>
      <c r="CL224" s="247"/>
      <c r="CO224" s="247"/>
      <c r="CR224" s="247"/>
      <c r="CU224" s="247"/>
      <c r="CX224" s="247"/>
      <c r="DA224" s="247"/>
      <c r="DD224" s="247"/>
      <c r="DG224" s="247"/>
    </row>
    <row r="225" spans="1:113" s="182" customFormat="1" ht="50.1" customHeight="1" x14ac:dyDescent="0.9">
      <c r="A225" s="289"/>
      <c r="B225" s="323"/>
      <c r="C225" s="323"/>
      <c r="D225" s="323"/>
      <c r="E225" s="323"/>
      <c r="F225" s="323"/>
      <c r="G225" s="323"/>
      <c r="H225" s="289"/>
      <c r="I225" s="323"/>
      <c r="J225" s="323"/>
      <c r="K225" s="323"/>
      <c r="L225" s="323"/>
      <c r="M225" s="323"/>
      <c r="N225" s="323"/>
      <c r="O225" s="323"/>
      <c r="P225" s="323"/>
      <c r="Q225" s="323"/>
      <c r="R225" s="323"/>
      <c r="S225" s="323"/>
      <c r="T225" s="323"/>
      <c r="U225" s="323"/>
      <c r="V225" s="323"/>
      <c r="W225" s="323"/>
      <c r="X225" s="323"/>
      <c r="Y225" s="323"/>
      <c r="Z225" s="323"/>
      <c r="AA225" s="323"/>
      <c r="AB225" s="323"/>
      <c r="AC225" s="323"/>
      <c r="AD225" s="323"/>
      <c r="AE225" s="323"/>
      <c r="AF225" s="323"/>
      <c r="AG225" s="323"/>
      <c r="AH225" s="323"/>
      <c r="AI225" s="323"/>
      <c r="AJ225" s="323"/>
      <c r="AK225" s="323"/>
      <c r="AL225" s="373"/>
      <c r="AM225" s="373"/>
      <c r="AN225" s="323"/>
      <c r="AO225" s="323"/>
      <c r="AP225" s="323"/>
      <c r="AQ225" s="323"/>
      <c r="AR225" s="323"/>
      <c r="AS225" s="323"/>
      <c r="AT225" s="323"/>
      <c r="AU225" s="323"/>
      <c r="AV225" s="323"/>
      <c r="AW225" s="323"/>
      <c r="AX225" s="323"/>
      <c r="AY225" s="324"/>
      <c r="AZ225" s="323"/>
      <c r="BA225" s="385"/>
      <c r="BB225" s="385"/>
      <c r="BC225" s="385"/>
      <c r="BD225" s="385"/>
      <c r="BE225" s="385"/>
      <c r="BF225" s="385"/>
      <c r="BG225" s="323"/>
      <c r="BH225" s="378"/>
      <c r="BI225" s="379"/>
      <c r="BJ225" s="379"/>
      <c r="BK225" s="378"/>
      <c r="BL225" s="379"/>
      <c r="BM225" s="379"/>
      <c r="BN225" s="294"/>
      <c r="BO225" s="323"/>
      <c r="BP225" s="323"/>
      <c r="BQ225" s="294"/>
      <c r="BR225" s="323"/>
      <c r="BS225" s="323"/>
      <c r="BT225" s="294"/>
      <c r="BU225" s="323"/>
      <c r="BV225" s="323"/>
      <c r="BW225" s="294"/>
      <c r="BX225" s="294"/>
      <c r="BY225" s="294"/>
      <c r="BZ225" s="323"/>
      <c r="CA225" s="290"/>
      <c r="CB225" s="290"/>
      <c r="CC225" s="290"/>
      <c r="CL225" s="247"/>
      <c r="CO225" s="247"/>
      <c r="CR225" s="247"/>
      <c r="CU225" s="247"/>
      <c r="CX225" s="247"/>
      <c r="DA225" s="247"/>
      <c r="DD225" s="247"/>
      <c r="DG225" s="247"/>
    </row>
    <row r="226" spans="1:113" s="182" customFormat="1" ht="55.7" customHeight="1" x14ac:dyDescent="0.9">
      <c r="A226" s="459" t="s">
        <v>300</v>
      </c>
      <c r="B226" s="459"/>
      <c r="C226" s="459"/>
      <c r="D226" s="459"/>
      <c r="E226" s="459"/>
      <c r="F226" s="459"/>
      <c r="G226" s="459"/>
      <c r="H226" s="459"/>
      <c r="I226" s="459"/>
      <c r="J226" s="459"/>
      <c r="K226" s="459"/>
      <c r="L226" s="459"/>
      <c r="M226" s="459"/>
      <c r="N226" s="459"/>
      <c r="O226" s="459"/>
      <c r="P226" s="459"/>
      <c r="Q226" s="459"/>
      <c r="R226" s="459"/>
      <c r="S226" s="459"/>
      <c r="T226" s="459"/>
      <c r="U226" s="459"/>
      <c r="V226" s="459"/>
      <c r="W226" s="459"/>
      <c r="X226" s="459"/>
      <c r="Y226" s="459"/>
      <c r="Z226" s="459"/>
      <c r="AA226" s="459"/>
      <c r="AB226" s="459"/>
      <c r="AC226" s="459"/>
      <c r="AD226" s="459"/>
      <c r="AE226" s="459"/>
      <c r="AF226" s="459"/>
      <c r="AG226" s="459"/>
      <c r="AH226" s="459"/>
      <c r="AI226" s="459"/>
      <c r="AJ226" s="459"/>
      <c r="AK226" s="459"/>
      <c r="AL226" s="459"/>
      <c r="AM226" s="459"/>
      <c r="AN226" s="459"/>
      <c r="AO226" s="459"/>
      <c r="AP226" s="459"/>
      <c r="AQ226" s="459"/>
      <c r="AR226" s="286"/>
      <c r="AS226" s="286"/>
      <c r="AT226" s="286"/>
      <c r="AU226" s="286"/>
      <c r="AV226" s="286"/>
      <c r="AW226" s="286"/>
      <c r="AX226" s="323"/>
      <c r="AY226" s="324"/>
      <c r="AZ226" s="290"/>
      <c r="BA226" s="290"/>
      <c r="BB226" s="291"/>
      <c r="BC226" s="290"/>
      <c r="BD226" s="290"/>
      <c r="BE226" s="291"/>
      <c r="BF226" s="290"/>
      <c r="BG226" s="290"/>
      <c r="BH226" s="291"/>
      <c r="BI226" s="290"/>
      <c r="BJ226" s="290"/>
      <c r="BK226" s="291"/>
      <c r="BL226" s="290"/>
      <c r="BM226" s="290"/>
      <c r="BN226" s="291"/>
      <c r="BO226" s="290"/>
      <c r="BP226" s="290"/>
      <c r="BQ226" s="291"/>
      <c r="BR226" s="290"/>
      <c r="BS226" s="290"/>
      <c r="BT226" s="291"/>
      <c r="BU226" s="290"/>
      <c r="BV226" s="290"/>
      <c r="BW226" s="292"/>
      <c r="BX226" s="292"/>
      <c r="BY226" s="292"/>
      <c r="BZ226" s="293"/>
      <c r="CA226" s="290"/>
      <c r="CB226" s="290"/>
      <c r="CC226" s="290"/>
      <c r="CL226" s="247"/>
      <c r="CO226" s="247"/>
      <c r="CR226" s="247"/>
      <c r="CU226" s="247"/>
      <c r="CX226" s="247"/>
      <c r="DA226" s="247"/>
      <c r="DD226" s="247"/>
      <c r="DG226" s="247"/>
    </row>
    <row r="227" spans="1:113" s="182" customFormat="1" ht="55.7" customHeight="1" x14ac:dyDescent="0.9">
      <c r="A227" s="459" t="s">
        <v>297</v>
      </c>
      <c r="B227" s="459"/>
      <c r="C227" s="459"/>
      <c r="D227" s="459"/>
      <c r="E227" s="459"/>
      <c r="F227" s="459"/>
      <c r="G227" s="459"/>
      <c r="H227" s="459"/>
      <c r="I227" s="459"/>
      <c r="J227" s="459"/>
      <c r="K227" s="459"/>
      <c r="L227" s="459"/>
      <c r="M227" s="459"/>
      <c r="N227" s="459"/>
      <c r="O227" s="459"/>
      <c r="P227" s="459"/>
      <c r="Q227" s="459"/>
      <c r="R227" s="459"/>
      <c r="S227" s="459"/>
      <c r="T227" s="459"/>
      <c r="U227" s="459"/>
      <c r="V227" s="323"/>
      <c r="W227" s="323"/>
      <c r="X227" s="323"/>
      <c r="Y227" s="323"/>
      <c r="Z227" s="323"/>
      <c r="AA227" s="323"/>
      <c r="AB227" s="323"/>
      <c r="AC227" s="323"/>
      <c r="AD227" s="323"/>
      <c r="AE227" s="323"/>
      <c r="AF227" s="323"/>
      <c r="AG227" s="323"/>
      <c r="AH227" s="323"/>
      <c r="AI227" s="323"/>
      <c r="AJ227" s="323"/>
      <c r="AK227" s="323"/>
      <c r="AL227" s="323"/>
      <c r="AM227" s="323"/>
      <c r="AN227" s="323"/>
      <c r="AO227" s="323"/>
      <c r="AP227" s="323"/>
      <c r="AQ227" s="323"/>
      <c r="AR227" s="286"/>
      <c r="AS227" s="286"/>
      <c r="AT227" s="286"/>
      <c r="AU227" s="286"/>
      <c r="AV227" s="286"/>
      <c r="AW227" s="286"/>
      <c r="AX227" s="323"/>
      <c r="AY227" s="324"/>
      <c r="AZ227" s="290"/>
      <c r="BA227" s="290"/>
      <c r="BB227" s="291"/>
      <c r="BC227" s="290"/>
      <c r="BD227" s="290"/>
      <c r="BE227" s="291"/>
      <c r="BF227" s="290"/>
      <c r="BG227" s="290"/>
      <c r="BH227" s="291"/>
      <c r="BI227" s="290"/>
      <c r="BJ227" s="290"/>
      <c r="BK227" s="291"/>
      <c r="BL227" s="290"/>
      <c r="BM227" s="290"/>
      <c r="BN227" s="291"/>
      <c r="BO227" s="290"/>
      <c r="BP227" s="290"/>
      <c r="BQ227" s="291"/>
      <c r="BR227" s="290"/>
      <c r="BS227" s="290"/>
      <c r="BT227" s="291"/>
      <c r="BU227" s="290"/>
      <c r="BV227" s="290"/>
      <c r="BW227" s="292"/>
      <c r="BX227" s="292"/>
      <c r="BY227" s="292"/>
      <c r="BZ227" s="293"/>
      <c r="CA227" s="290"/>
      <c r="CB227" s="290"/>
      <c r="CC227" s="290"/>
      <c r="CL227" s="247"/>
      <c r="CO227" s="247"/>
      <c r="CR227" s="247"/>
      <c r="CU227" s="247"/>
      <c r="CX227" s="247"/>
      <c r="DA227" s="247"/>
      <c r="DD227" s="247"/>
      <c r="DG227" s="247"/>
    </row>
    <row r="228" spans="1:113" s="182" customFormat="1" ht="55.7" customHeight="1" x14ac:dyDescent="0.9">
      <c r="A228" s="464" t="s">
        <v>298</v>
      </c>
      <c r="B228" s="464"/>
      <c r="C228" s="464"/>
      <c r="D228" s="464"/>
      <c r="E228" s="464"/>
      <c r="F228" s="464"/>
      <c r="G228" s="464"/>
      <c r="H228" s="464"/>
      <c r="I228" s="464"/>
      <c r="J228" s="464"/>
      <c r="K228" s="464"/>
      <c r="L228" s="464"/>
      <c r="M228" s="464"/>
      <c r="N228" s="464"/>
      <c r="O228" s="464"/>
      <c r="P228" s="464"/>
      <c r="Q228" s="464"/>
      <c r="R228" s="464"/>
      <c r="S228" s="464"/>
      <c r="T228" s="464"/>
      <c r="U228" s="464"/>
      <c r="V228" s="464"/>
      <c r="W228" s="464"/>
      <c r="X228" s="464"/>
      <c r="Y228" s="464"/>
      <c r="Z228" s="464"/>
      <c r="AA228" s="464"/>
      <c r="AB228" s="464"/>
      <c r="AC228" s="464"/>
      <c r="AD228" s="464"/>
      <c r="AE228" s="464"/>
      <c r="AF228" s="464"/>
      <c r="AG228" s="464"/>
      <c r="AH228" s="464"/>
      <c r="AI228" s="464"/>
      <c r="AJ228" s="464"/>
      <c r="AK228" s="464"/>
      <c r="AL228" s="464"/>
      <c r="AM228" s="464"/>
      <c r="AN228" s="464"/>
      <c r="AO228" s="464"/>
      <c r="AP228" s="464"/>
      <c r="AQ228" s="464"/>
      <c r="AR228" s="464"/>
      <c r="AS228" s="464"/>
      <c r="AT228" s="464"/>
      <c r="AU228" s="464"/>
      <c r="AV228" s="464"/>
      <c r="AW228" s="464"/>
      <c r="AX228" s="323"/>
      <c r="AY228" s="324"/>
      <c r="AZ228" s="323"/>
      <c r="BA228" s="465"/>
      <c r="BB228" s="465"/>
      <c r="BC228" s="465"/>
      <c r="BD228" s="465"/>
      <c r="BE228" s="465"/>
      <c r="BF228" s="465"/>
      <c r="BG228" s="465"/>
      <c r="BH228" s="465"/>
      <c r="BI228" s="465"/>
      <c r="BJ228" s="465"/>
      <c r="BK228" s="465"/>
      <c r="BL228" s="465"/>
      <c r="BM228" s="465"/>
      <c r="BN228" s="465"/>
      <c r="BO228" s="465"/>
      <c r="BP228" s="465"/>
      <c r="BQ228" s="465"/>
      <c r="BR228" s="465"/>
      <c r="BS228" s="465"/>
      <c r="BT228" s="465"/>
      <c r="BU228" s="323"/>
      <c r="BV228" s="323"/>
      <c r="BW228" s="294"/>
      <c r="BX228" s="294"/>
      <c r="BY228" s="294"/>
      <c r="BZ228" s="323"/>
      <c r="CA228" s="290"/>
      <c r="CB228" s="290"/>
      <c r="CC228" s="290"/>
      <c r="CL228" s="247"/>
      <c r="CO228" s="247"/>
      <c r="CR228" s="247"/>
      <c r="CU228" s="247"/>
      <c r="CX228" s="247"/>
      <c r="DA228" s="247"/>
      <c r="DD228" s="247"/>
      <c r="DG228" s="247"/>
    </row>
    <row r="229" spans="1:113" s="230" customFormat="1" ht="69.95" customHeight="1" x14ac:dyDescent="0.9">
      <c r="A229" s="287" t="s">
        <v>460</v>
      </c>
      <c r="B229" s="287"/>
      <c r="C229" s="287"/>
      <c r="D229" s="287"/>
      <c r="E229" s="288"/>
      <c r="F229" s="288"/>
      <c r="G229" s="288"/>
      <c r="H229" s="288"/>
      <c r="I229" s="288"/>
      <c r="J229" s="287" t="s">
        <v>461</v>
      </c>
      <c r="K229" s="287"/>
      <c r="L229" s="288"/>
      <c r="M229" s="288"/>
      <c r="N229" s="288"/>
      <c r="O229" s="288"/>
      <c r="P229" s="288"/>
      <c r="Q229" s="288"/>
      <c r="R229" s="288"/>
      <c r="S229" s="288"/>
      <c r="T229" s="287" t="s">
        <v>462</v>
      </c>
      <c r="U229" s="287"/>
      <c r="V229" s="287"/>
      <c r="W229" s="287"/>
      <c r="X229" s="287"/>
      <c r="Y229" s="287"/>
      <c r="Z229" s="287"/>
      <c r="AA229" s="287"/>
      <c r="AB229" s="287"/>
      <c r="AC229" s="287"/>
      <c r="AD229" s="287"/>
      <c r="AE229" s="287"/>
      <c r="AF229" s="287"/>
      <c r="AG229" s="287"/>
      <c r="AH229" s="287"/>
      <c r="AI229" s="287"/>
      <c r="AJ229" s="287"/>
      <c r="AK229" s="287"/>
      <c r="AL229" s="287"/>
      <c r="AM229" s="287"/>
      <c r="AN229" s="287"/>
      <c r="AO229" s="287"/>
      <c r="AP229" s="287"/>
      <c r="AQ229" s="287"/>
      <c r="AR229" s="287"/>
      <c r="AS229" s="287"/>
      <c r="AT229" s="287"/>
      <c r="AU229" s="287"/>
      <c r="AV229" s="287"/>
      <c r="AW229" s="289"/>
      <c r="AX229" s="295"/>
      <c r="AY229" s="324"/>
      <c r="AZ229" s="290"/>
      <c r="BA229" s="290"/>
      <c r="BB229" s="291"/>
      <c r="BC229" s="290"/>
      <c r="BD229" s="290"/>
      <c r="BE229" s="291"/>
      <c r="BF229" s="290"/>
      <c r="BG229" s="290"/>
      <c r="BH229" s="291"/>
      <c r="BI229" s="290"/>
      <c r="BJ229" s="290"/>
      <c r="BK229" s="291"/>
      <c r="BL229" s="290"/>
      <c r="BM229" s="290"/>
      <c r="BN229" s="291"/>
      <c r="BO229" s="290"/>
      <c r="BP229" s="290"/>
      <c r="BQ229" s="291"/>
      <c r="BR229" s="290"/>
      <c r="BS229" s="290"/>
      <c r="BT229" s="291"/>
      <c r="BU229" s="290"/>
      <c r="BV229" s="290"/>
      <c r="BW229" s="292"/>
      <c r="BX229" s="292"/>
      <c r="BY229" s="292"/>
      <c r="BZ229" s="293"/>
      <c r="CA229" s="290"/>
      <c r="CB229" s="290"/>
      <c r="CC229" s="290"/>
      <c r="CL229" s="258"/>
      <c r="CO229" s="258"/>
      <c r="CR229" s="258"/>
      <c r="CU229" s="258"/>
      <c r="CX229" s="258"/>
      <c r="DA229" s="258"/>
      <c r="DD229" s="258"/>
      <c r="DG229" s="258"/>
    </row>
    <row r="230" spans="1:113" s="176" customFormat="1" ht="16.5" customHeight="1" x14ac:dyDescent="0.9">
      <c r="A230" s="290"/>
      <c r="B230" s="290"/>
      <c r="C230" s="290"/>
      <c r="D230" s="290"/>
      <c r="E230" s="290"/>
      <c r="F230" s="290"/>
      <c r="G230" s="290"/>
      <c r="H230" s="290"/>
      <c r="I230" s="290"/>
      <c r="J230" s="290"/>
      <c r="K230" s="290"/>
      <c r="L230" s="290"/>
      <c r="M230" s="290"/>
      <c r="N230" s="290"/>
      <c r="O230" s="290"/>
      <c r="P230" s="290"/>
      <c r="Q230" s="290"/>
      <c r="R230" s="290"/>
      <c r="S230" s="290"/>
      <c r="T230" s="290"/>
      <c r="U230" s="290"/>
      <c r="V230" s="290"/>
      <c r="W230" s="290"/>
      <c r="X230" s="290"/>
      <c r="Y230" s="290"/>
      <c r="Z230" s="290"/>
      <c r="AA230" s="290"/>
      <c r="AB230" s="290"/>
      <c r="AC230" s="290"/>
      <c r="AD230" s="290"/>
      <c r="AE230" s="290"/>
      <c r="AF230" s="290"/>
      <c r="AG230" s="290"/>
      <c r="AH230" s="290"/>
      <c r="AI230" s="290"/>
      <c r="AJ230" s="290"/>
      <c r="AK230" s="290"/>
      <c r="AL230" s="342"/>
      <c r="AM230" s="342"/>
      <c r="AN230" s="290"/>
      <c r="AO230" s="290"/>
      <c r="AP230" s="290"/>
      <c r="AQ230" s="290"/>
      <c r="AR230" s="290"/>
      <c r="AS230" s="290"/>
      <c r="AT230" s="290"/>
      <c r="AU230" s="290"/>
      <c r="AV230" s="290"/>
      <c r="AW230" s="290"/>
      <c r="AX230" s="290"/>
      <c r="AY230" s="324"/>
      <c r="AZ230" s="323"/>
      <c r="BA230" s="323"/>
      <c r="BB230" s="294"/>
      <c r="BC230" s="323"/>
      <c r="BD230" s="323"/>
      <c r="BE230" s="294"/>
      <c r="BF230" s="323"/>
      <c r="BG230" s="323"/>
      <c r="BH230" s="294"/>
      <c r="BI230" s="323"/>
      <c r="BJ230" s="323"/>
      <c r="BK230" s="294"/>
      <c r="BL230" s="323"/>
      <c r="BM230" s="323"/>
      <c r="BN230" s="294"/>
      <c r="BO230" s="323"/>
      <c r="BP230" s="323"/>
      <c r="BQ230" s="294"/>
      <c r="BR230" s="290"/>
      <c r="BS230" s="290"/>
      <c r="BT230" s="291"/>
      <c r="BU230" s="290"/>
      <c r="BV230" s="290"/>
      <c r="BW230" s="292"/>
      <c r="BX230" s="292"/>
      <c r="BY230" s="292"/>
      <c r="BZ230" s="293"/>
      <c r="CA230" s="290"/>
      <c r="CB230" s="290"/>
      <c r="CC230" s="290"/>
      <c r="CL230" s="244"/>
      <c r="CO230" s="244"/>
      <c r="CR230" s="244"/>
      <c r="CU230" s="244"/>
      <c r="CX230" s="244"/>
      <c r="DA230" s="244"/>
      <c r="DD230" s="244"/>
      <c r="DG230" s="244"/>
    </row>
    <row r="231" spans="1:113" s="13" customFormat="1" ht="62.25" x14ac:dyDescent="0.8">
      <c r="A231" s="343"/>
      <c r="B231" s="344"/>
      <c r="C231" s="344"/>
      <c r="D231" s="344"/>
      <c r="E231" s="344"/>
      <c r="F231" s="344"/>
      <c r="G231" s="344"/>
      <c r="H231" s="344"/>
      <c r="I231" s="344"/>
      <c r="J231" s="344"/>
      <c r="K231" s="345"/>
      <c r="L231" s="345"/>
      <c r="M231" s="345"/>
      <c r="N231" s="346"/>
      <c r="O231" s="346"/>
      <c r="P231" s="343"/>
      <c r="Q231" s="347"/>
      <c r="R231" s="344"/>
      <c r="S231" s="344"/>
      <c r="T231" s="344"/>
      <c r="U231" s="344"/>
      <c r="V231" s="344"/>
      <c r="W231" s="344"/>
      <c r="X231" s="344"/>
      <c r="Y231" s="344"/>
      <c r="Z231" s="344"/>
      <c r="AA231" s="344"/>
      <c r="AB231" s="344"/>
      <c r="AC231" s="344"/>
      <c r="AD231" s="344"/>
      <c r="AE231" s="344"/>
      <c r="AF231" s="344"/>
      <c r="AG231" s="344"/>
      <c r="AH231" s="344"/>
      <c r="AI231" s="344"/>
      <c r="AJ231" s="344"/>
      <c r="AK231" s="344"/>
      <c r="AL231" s="348"/>
      <c r="AM231" s="348"/>
      <c r="AN231" s="344"/>
      <c r="AO231" s="344"/>
      <c r="AP231" s="344"/>
      <c r="AQ231" s="344"/>
      <c r="AR231" s="344"/>
      <c r="AS231" s="344"/>
      <c r="AT231" s="344"/>
      <c r="AU231" s="344"/>
      <c r="AV231" s="344"/>
      <c r="AW231" s="344"/>
      <c r="AX231" s="344"/>
      <c r="AY231" s="344"/>
      <c r="AZ231" s="349"/>
      <c r="BA231" s="350"/>
      <c r="BB231" s="351"/>
      <c r="BC231" s="343"/>
      <c r="BD231" s="349"/>
      <c r="BE231" s="352"/>
      <c r="BF231" s="350"/>
      <c r="BG231" s="345"/>
      <c r="BH231" s="353"/>
      <c r="BI231" s="345"/>
      <c r="BJ231" s="345"/>
      <c r="BK231" s="354"/>
      <c r="BL231" s="343"/>
      <c r="BM231" s="355"/>
      <c r="BN231" s="356"/>
      <c r="BO231" s="355"/>
      <c r="BP231" s="355"/>
      <c r="BQ231" s="355"/>
      <c r="BR231" s="355"/>
      <c r="BS231" s="355"/>
      <c r="BT231" s="356"/>
      <c r="BU231" s="355"/>
      <c r="BV231" s="355"/>
      <c r="BW231" s="356"/>
      <c r="BX231" s="356"/>
      <c r="BY231" s="356"/>
      <c r="BZ231" s="357"/>
      <c r="CA231" s="357"/>
      <c r="CB231" s="357"/>
      <c r="CC231" s="357"/>
      <c r="CD231" s="118"/>
      <c r="CG231" s="119"/>
      <c r="CJ231" s="119"/>
      <c r="CK231" s="87"/>
      <c r="CL231" s="259"/>
      <c r="CM231" s="120"/>
      <c r="CN231" s="120"/>
      <c r="CO231" s="259"/>
      <c r="CP231" s="120"/>
      <c r="CQ231" s="120"/>
      <c r="CR231" s="259"/>
      <c r="CS231" s="120"/>
      <c r="CT231" s="120"/>
      <c r="CU231" s="259"/>
      <c r="CV231" s="120"/>
      <c r="CW231" s="120"/>
      <c r="CX231" s="259"/>
      <c r="CY231" s="120"/>
      <c r="CZ231" s="120"/>
      <c r="DA231" s="259"/>
      <c r="DB231" s="120"/>
      <c r="DC231" s="120"/>
      <c r="DD231" s="259"/>
      <c r="DE231" s="120"/>
      <c r="DF231" s="120"/>
      <c r="DG231" s="259"/>
      <c r="DH231" s="120"/>
      <c r="DI231" s="120"/>
    </row>
    <row r="232" spans="1:113" ht="35.25" customHeight="1" x14ac:dyDescent="0.55000000000000004">
      <c r="A232" s="84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R232" s="32"/>
      <c r="AD232" s="1"/>
      <c r="AZ232" s="84"/>
      <c r="BA232" s="32"/>
      <c r="BB232" s="214"/>
      <c r="BC232" s="32"/>
      <c r="BD232" s="85"/>
      <c r="BE232" s="217"/>
      <c r="BF232" s="85"/>
      <c r="BG232" s="89"/>
      <c r="BH232" s="217"/>
      <c r="BI232" s="85"/>
      <c r="BJ232" s="86"/>
      <c r="BK232" s="217"/>
      <c r="BL232" s="85"/>
      <c r="BM232" s="85"/>
    </row>
    <row r="233" spans="1:113" ht="40.5" x14ac:dyDescent="0.55000000000000004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R233" s="32"/>
      <c r="AD233" s="1"/>
    </row>
    <row r="234" spans="1:113" ht="40.5" x14ac:dyDescent="0.55000000000000004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R234" s="32"/>
      <c r="AD234" s="1"/>
    </row>
    <row r="235" spans="1:113" ht="40.5" x14ac:dyDescent="0.55000000000000004">
      <c r="A235" s="83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R235" s="32"/>
      <c r="AD235" s="1"/>
    </row>
    <row r="236" spans="1:113" x14ac:dyDescent="0.35">
      <c r="AD236" s="1"/>
    </row>
  </sheetData>
  <mergeCells count="1231">
    <mergeCell ref="BZ66:CC66"/>
    <mergeCell ref="B102:S102"/>
    <mergeCell ref="AT72:AU72"/>
    <mergeCell ref="T74:U74"/>
    <mergeCell ref="T78:U78"/>
    <mergeCell ref="AL77:AM77"/>
    <mergeCell ref="AL76:AM76"/>
    <mergeCell ref="AN76:AO76"/>
    <mergeCell ref="AP76:AQ76"/>
    <mergeCell ref="AV76:AW76"/>
    <mergeCell ref="B79:S79"/>
    <mergeCell ref="AN75:AO75"/>
    <mergeCell ref="A187:D187"/>
    <mergeCell ref="E187:BY187"/>
    <mergeCell ref="BZ187:CC187"/>
    <mergeCell ref="BZ116:CC116"/>
    <mergeCell ref="B117:S117"/>
    <mergeCell ref="T117:U117"/>
    <mergeCell ref="AL117:AM117"/>
    <mergeCell ref="AN117:AO117"/>
    <mergeCell ref="AP117:AQ117"/>
    <mergeCell ref="AR117:AS117"/>
    <mergeCell ref="AT117:AU117"/>
    <mergeCell ref="AV117:AW117"/>
    <mergeCell ref="AX117:AY117"/>
    <mergeCell ref="BX117:BY117"/>
    <mergeCell ref="BZ117:CC117"/>
    <mergeCell ref="BZ160:CC160"/>
    <mergeCell ref="BZ113:CC113"/>
    <mergeCell ref="BZ114:CC115"/>
    <mergeCell ref="AT114:AU114"/>
    <mergeCell ref="AV114:AW114"/>
    <mergeCell ref="BZ178:CC178"/>
    <mergeCell ref="A136:AM136"/>
    <mergeCell ref="AZ135:BB135"/>
    <mergeCell ref="BC135:BE135"/>
    <mergeCell ref="BF135:BH135"/>
    <mergeCell ref="AX136:AY136"/>
    <mergeCell ref="A133:AM133"/>
    <mergeCell ref="AN133:AO133"/>
    <mergeCell ref="AR134:AS134"/>
    <mergeCell ref="AT134:AU134"/>
    <mergeCell ref="AV134:AW134"/>
    <mergeCell ref="A164:D164"/>
    <mergeCell ref="E164:BY164"/>
    <mergeCell ref="BZ164:CC164"/>
    <mergeCell ref="A183:D183"/>
    <mergeCell ref="E183:BY183"/>
    <mergeCell ref="BZ183:CC183"/>
    <mergeCell ref="AP133:AQ133"/>
    <mergeCell ref="AR133:AS133"/>
    <mergeCell ref="AT133:AU133"/>
    <mergeCell ref="AV133:AW133"/>
    <mergeCell ref="AP136:AQ136"/>
    <mergeCell ref="AR136:AS136"/>
    <mergeCell ref="AT136:AU136"/>
    <mergeCell ref="A178:D178"/>
    <mergeCell ref="BZ155:CC155"/>
    <mergeCell ref="A156:D156"/>
    <mergeCell ref="L142:R142"/>
    <mergeCell ref="AQ141:AZ141"/>
    <mergeCell ref="A142:K143"/>
    <mergeCell ref="L146:R146"/>
    <mergeCell ref="E181:BY181"/>
    <mergeCell ref="B70:S70"/>
    <mergeCell ref="B69:S69"/>
    <mergeCell ref="AZ136:BB136"/>
    <mergeCell ref="BC136:BE136"/>
    <mergeCell ref="BF136:BH136"/>
    <mergeCell ref="BI136:BK136"/>
    <mergeCell ref="BL136:BN136"/>
    <mergeCell ref="BO136:BQ136"/>
    <mergeCell ref="BR136:BT136"/>
    <mergeCell ref="A167:D167"/>
    <mergeCell ref="E167:BY167"/>
    <mergeCell ref="BZ167:CC167"/>
    <mergeCell ref="A161:D161"/>
    <mergeCell ref="E161:BY161"/>
    <mergeCell ref="BZ161:CC161"/>
    <mergeCell ref="BZ84:CC85"/>
    <mergeCell ref="AV108:AW108"/>
    <mergeCell ref="BU136:BW136"/>
    <mergeCell ref="B113:S113"/>
    <mergeCell ref="T113:U113"/>
    <mergeCell ref="T72:U72"/>
    <mergeCell ref="B89:S89"/>
    <mergeCell ref="AV110:AW110"/>
    <mergeCell ref="AR82:AS82"/>
    <mergeCell ref="AR81:AS81"/>
    <mergeCell ref="AV82:AW82"/>
    <mergeCell ref="AN89:AO89"/>
    <mergeCell ref="T85:U85"/>
    <mergeCell ref="T89:U89"/>
    <mergeCell ref="T87:U87"/>
    <mergeCell ref="B86:S86"/>
    <mergeCell ref="AL113:AM113"/>
    <mergeCell ref="E185:BY185"/>
    <mergeCell ref="T102:U102"/>
    <mergeCell ref="A181:D181"/>
    <mergeCell ref="BZ56:CC56"/>
    <mergeCell ref="AL102:AM102"/>
    <mergeCell ref="AN102:AO102"/>
    <mergeCell ref="AR102:AS102"/>
    <mergeCell ref="AX68:AY68"/>
    <mergeCell ref="BX68:BY68"/>
    <mergeCell ref="AR73:AS73"/>
    <mergeCell ref="AL75:AM75"/>
    <mergeCell ref="AN118:AO118"/>
    <mergeCell ref="BZ111:CC111"/>
    <mergeCell ref="BX111:BY111"/>
    <mergeCell ref="AV111:AW111"/>
    <mergeCell ref="BZ58:CC59"/>
    <mergeCell ref="AT56:AU56"/>
    <mergeCell ref="AV56:AW56"/>
    <mergeCell ref="BX136:BY136"/>
    <mergeCell ref="BO135:BQ135"/>
    <mergeCell ref="BX135:BY135"/>
    <mergeCell ref="AN135:AO135"/>
    <mergeCell ref="AL72:AM72"/>
    <mergeCell ref="AN72:AO72"/>
    <mergeCell ref="AP72:AQ72"/>
    <mergeCell ref="AR72:AS72"/>
    <mergeCell ref="AL111:AM111"/>
    <mergeCell ref="AX108:AY108"/>
    <mergeCell ref="BX108:BY108"/>
    <mergeCell ref="BZ108:CC108"/>
    <mergeCell ref="AT81:AU81"/>
    <mergeCell ref="AP110:AQ110"/>
    <mergeCell ref="B110:S110"/>
    <mergeCell ref="T110:U110"/>
    <mergeCell ref="AL110:AM110"/>
    <mergeCell ref="AN110:AO110"/>
    <mergeCell ref="B109:S109"/>
    <mergeCell ref="T109:U109"/>
    <mergeCell ref="AV115:AW115"/>
    <mergeCell ref="AX115:AY115"/>
    <mergeCell ref="A198:BD198"/>
    <mergeCell ref="A199:BH199"/>
    <mergeCell ref="A201:BK201"/>
    <mergeCell ref="A160:D160"/>
    <mergeCell ref="E160:BY160"/>
    <mergeCell ref="A182:D182"/>
    <mergeCell ref="E182:BY182"/>
    <mergeCell ref="B118:S118"/>
    <mergeCell ref="AX118:AY118"/>
    <mergeCell ref="AX111:AY111"/>
    <mergeCell ref="AR111:AS111"/>
    <mergeCell ref="AT118:AU118"/>
    <mergeCell ref="A134:AM134"/>
    <mergeCell ref="AN134:AO134"/>
    <mergeCell ref="AP134:AQ134"/>
    <mergeCell ref="E152:BY152"/>
    <mergeCell ref="E178:BY178"/>
    <mergeCell ref="BX109:BY109"/>
    <mergeCell ref="AP118:AQ118"/>
    <mergeCell ref="AL118:AM118"/>
    <mergeCell ref="T118:U118"/>
    <mergeCell ref="AX114:AY114"/>
    <mergeCell ref="B115:S115"/>
    <mergeCell ref="T115:U115"/>
    <mergeCell ref="B107:S107"/>
    <mergeCell ref="AT109:AU109"/>
    <mergeCell ref="AV109:AW109"/>
    <mergeCell ref="AX109:AY109"/>
    <mergeCell ref="B84:S84"/>
    <mergeCell ref="T84:U84"/>
    <mergeCell ref="T81:U81"/>
    <mergeCell ref="AL109:AM109"/>
    <mergeCell ref="AN109:AO109"/>
    <mergeCell ref="AP109:AQ109"/>
    <mergeCell ref="AR109:AS109"/>
    <mergeCell ref="AT104:AU104"/>
    <mergeCell ref="T76:U76"/>
    <mergeCell ref="B76:S76"/>
    <mergeCell ref="AX76:AY76"/>
    <mergeCell ref="AL78:AM78"/>
    <mergeCell ref="AN80:AO80"/>
    <mergeCell ref="T82:U82"/>
    <mergeCell ref="AN81:AO81"/>
    <mergeCell ref="B108:S108"/>
    <mergeCell ref="T108:U108"/>
    <mergeCell ref="AL108:AM108"/>
    <mergeCell ref="AN108:AO108"/>
    <mergeCell ref="AP104:AQ104"/>
    <mergeCell ref="AX104:AY104"/>
    <mergeCell ref="AT105:AU105"/>
    <mergeCell ref="AV105:AW105"/>
    <mergeCell ref="AX105:AY105"/>
    <mergeCell ref="AL85:AM85"/>
    <mergeCell ref="AT107:AU107"/>
    <mergeCell ref="AV107:AW107"/>
    <mergeCell ref="B85:S85"/>
    <mergeCell ref="BZ109:CC109"/>
    <mergeCell ref="BX79:BY79"/>
    <mergeCell ref="AV81:AW81"/>
    <mergeCell ref="AT82:AU82"/>
    <mergeCell ref="AX83:AY83"/>
    <mergeCell ref="BX83:BY83"/>
    <mergeCell ref="AP80:AQ80"/>
    <mergeCell ref="BX74:BY74"/>
    <mergeCell ref="AP75:AQ75"/>
    <mergeCell ref="AT126:AU126"/>
    <mergeCell ref="AR76:AS76"/>
    <mergeCell ref="AT76:AU76"/>
    <mergeCell ref="AN84:AO84"/>
    <mergeCell ref="AP84:AQ84"/>
    <mergeCell ref="AR84:AS84"/>
    <mergeCell ref="AV80:AW80"/>
    <mergeCell ref="AT78:AU78"/>
    <mergeCell ref="AV78:AW78"/>
    <mergeCell ref="AX78:AY78"/>
    <mergeCell ref="AN77:AO77"/>
    <mergeCell ref="AX107:AY107"/>
    <mergeCell ref="AN113:AO113"/>
    <mergeCell ref="AP113:AQ113"/>
    <mergeCell ref="AP115:AQ115"/>
    <mergeCell ref="AR110:AS110"/>
    <mergeCell ref="AT110:AU110"/>
    <mergeCell ref="BZ110:CC110"/>
    <mergeCell ref="BZ69:CC69"/>
    <mergeCell ref="BZ86:CC86"/>
    <mergeCell ref="AT74:AU74"/>
    <mergeCell ref="AT75:AU75"/>
    <mergeCell ref="AV75:AW75"/>
    <mergeCell ref="AV79:AW79"/>
    <mergeCell ref="BX77:BY77"/>
    <mergeCell ref="AT84:AU84"/>
    <mergeCell ref="BX71:BY71"/>
    <mergeCell ref="AR71:AS71"/>
    <mergeCell ref="AP73:AQ73"/>
    <mergeCell ref="BZ72:CC72"/>
    <mergeCell ref="BX72:BY72"/>
    <mergeCell ref="AR80:AS80"/>
    <mergeCell ref="AX80:AY80"/>
    <mergeCell ref="BZ82:CC82"/>
    <mergeCell ref="BZ81:CC81"/>
    <mergeCell ref="AR77:AS77"/>
    <mergeCell ref="AT77:AU77"/>
    <mergeCell ref="AP77:AQ77"/>
    <mergeCell ref="AV74:AW74"/>
    <mergeCell ref="AX73:AY73"/>
    <mergeCell ref="AX75:AY75"/>
    <mergeCell ref="AV72:AW72"/>
    <mergeCell ref="AX72:AY72"/>
    <mergeCell ref="BZ74:CC74"/>
    <mergeCell ref="BX75:BY75"/>
    <mergeCell ref="BZ78:CC78"/>
    <mergeCell ref="BX80:BY80"/>
    <mergeCell ref="AX79:AY79"/>
    <mergeCell ref="AR75:AS75"/>
    <mergeCell ref="BZ80:CC80"/>
    <mergeCell ref="BQ2:CC2"/>
    <mergeCell ref="K3:BO3"/>
    <mergeCell ref="M9:BN9"/>
    <mergeCell ref="AC12:AZ12"/>
    <mergeCell ref="L6:BO6"/>
    <mergeCell ref="BX33:BY36"/>
    <mergeCell ref="BF35:BH35"/>
    <mergeCell ref="BI35:BK35"/>
    <mergeCell ref="AV104:AW104"/>
    <mergeCell ref="AR105:AS105"/>
    <mergeCell ref="AR103:AS103"/>
    <mergeCell ref="BZ33:CC36"/>
    <mergeCell ref="AN34:AO36"/>
    <mergeCell ref="AP34:AQ36"/>
    <mergeCell ref="AR34:AY34"/>
    <mergeCell ref="BF34:BK34"/>
    <mergeCell ref="BR34:BW34"/>
    <mergeCell ref="AP89:AQ89"/>
    <mergeCell ref="AT35:AU36"/>
    <mergeCell ref="BR35:BT35"/>
    <mergeCell ref="BZ75:CC75"/>
    <mergeCell ref="BZ76:CC76"/>
    <mergeCell ref="BZ71:CC71"/>
    <mergeCell ref="AN69:AO69"/>
    <mergeCell ref="BZ67:CC67"/>
    <mergeCell ref="AP69:AQ69"/>
    <mergeCell ref="AR69:AS69"/>
    <mergeCell ref="AT69:AU69"/>
    <mergeCell ref="BZ73:CC73"/>
    <mergeCell ref="AP102:AQ102"/>
    <mergeCell ref="AR78:AS78"/>
    <mergeCell ref="BZ70:CC70"/>
    <mergeCell ref="AZ34:BE34"/>
    <mergeCell ref="AX38:AY38"/>
    <mergeCell ref="AT38:AU38"/>
    <mergeCell ref="BZ60:CC60"/>
    <mergeCell ref="B64:S64"/>
    <mergeCell ref="T64:U64"/>
    <mergeCell ref="AL64:AM64"/>
    <mergeCell ref="AX35:AY36"/>
    <mergeCell ref="AT63:AU63"/>
    <mergeCell ref="AX71:AY71"/>
    <mergeCell ref="AP71:AQ71"/>
    <mergeCell ref="BZ37:CC37"/>
    <mergeCell ref="BL35:BN35"/>
    <mergeCell ref="BO35:BQ35"/>
    <mergeCell ref="AR64:AS64"/>
    <mergeCell ref="AT64:AU64"/>
    <mergeCell ref="BX37:BY37"/>
    <mergeCell ref="BZ38:CC38"/>
    <mergeCell ref="B41:S41"/>
    <mergeCell ref="B40:S40"/>
    <mergeCell ref="T40:U40"/>
    <mergeCell ref="AL40:AM40"/>
    <mergeCell ref="AN40:AO40"/>
    <mergeCell ref="AP40:AQ40"/>
    <mergeCell ref="BX38:BY38"/>
    <mergeCell ref="AR39:AS39"/>
    <mergeCell ref="AX39:AY39"/>
    <mergeCell ref="AV39:AW39"/>
    <mergeCell ref="AT39:AU39"/>
    <mergeCell ref="BX39:BY39"/>
    <mergeCell ref="AX40:AY40"/>
    <mergeCell ref="BZ68:CC68"/>
    <mergeCell ref="BZ39:CC39"/>
    <mergeCell ref="BZ41:CC41"/>
    <mergeCell ref="AT40:AU40"/>
    <mergeCell ref="AV40:AW40"/>
    <mergeCell ref="T41:U41"/>
    <mergeCell ref="A33:A36"/>
    <mergeCell ref="B33:S36"/>
    <mergeCell ref="T33:U36"/>
    <mergeCell ref="AL33:AM36"/>
    <mergeCell ref="AN33:AY33"/>
    <mergeCell ref="AZ35:BB35"/>
    <mergeCell ref="AZ33:BW33"/>
    <mergeCell ref="AR35:AS36"/>
    <mergeCell ref="BC35:BE35"/>
    <mergeCell ref="AV38:AW38"/>
    <mergeCell ref="AR37:AS37"/>
    <mergeCell ref="AT37:AU37"/>
    <mergeCell ref="AV37:AW37"/>
    <mergeCell ref="AX37:AY37"/>
    <mergeCell ref="B38:S38"/>
    <mergeCell ref="T38:U38"/>
    <mergeCell ref="AL38:AM38"/>
    <mergeCell ref="AN38:AO38"/>
    <mergeCell ref="AP38:AQ38"/>
    <mergeCell ref="AR38:AS38"/>
    <mergeCell ref="B37:S37"/>
    <mergeCell ref="T37:U37"/>
    <mergeCell ref="AL37:AM37"/>
    <mergeCell ref="AN37:AO37"/>
    <mergeCell ref="AP37:AQ37"/>
    <mergeCell ref="BU35:BW35"/>
    <mergeCell ref="BL34:BQ34"/>
    <mergeCell ref="BX41:BY41"/>
    <mergeCell ref="BZ40:CC40"/>
    <mergeCell ref="T43:U43"/>
    <mergeCell ref="AL43:AM43"/>
    <mergeCell ref="AN43:AO43"/>
    <mergeCell ref="AP43:AQ43"/>
    <mergeCell ref="AV43:AW43"/>
    <mergeCell ref="AX43:AY43"/>
    <mergeCell ref="BX43:BY43"/>
    <mergeCell ref="AR43:AS43"/>
    <mergeCell ref="AT43:AU43"/>
    <mergeCell ref="AT42:AU42"/>
    <mergeCell ref="AV42:AW42"/>
    <mergeCell ref="AX42:AY42"/>
    <mergeCell ref="BX42:BY42"/>
    <mergeCell ref="BZ42:CC42"/>
    <mergeCell ref="AR41:AS41"/>
    <mergeCell ref="BZ43:CC43"/>
    <mergeCell ref="AR40:AS40"/>
    <mergeCell ref="BX40:BY40"/>
    <mergeCell ref="AL42:AM42"/>
    <mergeCell ref="AN42:AO42"/>
    <mergeCell ref="AP42:AQ42"/>
    <mergeCell ref="AR42:AS42"/>
    <mergeCell ref="BZ45:CC45"/>
    <mergeCell ref="BZ50:CC50"/>
    <mergeCell ref="B50:S50"/>
    <mergeCell ref="AT51:AU51"/>
    <mergeCell ref="AV51:AW51"/>
    <mergeCell ref="AP45:AQ45"/>
    <mergeCell ref="B46:S46"/>
    <mergeCell ref="T46:U46"/>
    <mergeCell ref="AL46:AM46"/>
    <mergeCell ref="AN46:AO46"/>
    <mergeCell ref="AP46:AQ46"/>
    <mergeCell ref="AR46:AS46"/>
    <mergeCell ref="AT46:AU46"/>
    <mergeCell ref="AV46:AW46"/>
    <mergeCell ref="AX46:AY46"/>
    <mergeCell ref="BX44:BY44"/>
    <mergeCell ref="BZ44:CC44"/>
    <mergeCell ref="AR45:AS45"/>
    <mergeCell ref="AT45:AU45"/>
    <mergeCell ref="AV45:AW45"/>
    <mergeCell ref="AX45:AY45"/>
    <mergeCell ref="AT44:AU44"/>
    <mergeCell ref="AV44:AW44"/>
    <mergeCell ref="AX44:AY44"/>
    <mergeCell ref="AR44:AS44"/>
    <mergeCell ref="BX46:BY46"/>
    <mergeCell ref="BZ46:CC46"/>
    <mergeCell ref="AP49:AQ49"/>
    <mergeCell ref="AN50:AO50"/>
    <mergeCell ref="AP50:AQ50"/>
    <mergeCell ref="AR50:AS50"/>
    <mergeCell ref="AT49:AU49"/>
    <mergeCell ref="BX48:BY48"/>
    <mergeCell ref="AX70:AY70"/>
    <mergeCell ref="BX70:BY70"/>
    <mergeCell ref="AV70:AW70"/>
    <mergeCell ref="BX50:BY50"/>
    <mergeCell ref="AV63:AW63"/>
    <mergeCell ref="AN60:AO60"/>
    <mergeCell ref="AP60:AQ60"/>
    <mergeCell ref="AX56:AY56"/>
    <mergeCell ref="AN70:AO70"/>
    <mergeCell ref="AX67:AY67"/>
    <mergeCell ref="BX67:BY67"/>
    <mergeCell ref="AP70:AQ70"/>
    <mergeCell ref="AX69:AY69"/>
    <mergeCell ref="BX69:BY69"/>
    <mergeCell ref="AP57:AQ57"/>
    <mergeCell ref="AN67:AO67"/>
    <mergeCell ref="AR70:AS70"/>
    <mergeCell ref="BX59:BY59"/>
    <mergeCell ref="AV69:AW69"/>
    <mergeCell ref="AN66:AO66"/>
    <mergeCell ref="AP66:AQ66"/>
    <mergeCell ref="AR66:AS66"/>
    <mergeCell ref="AT66:AU66"/>
    <mergeCell ref="AV66:AW66"/>
    <mergeCell ref="AX66:AY66"/>
    <mergeCell ref="BX51:BY51"/>
    <mergeCell ref="AR67:AS67"/>
    <mergeCell ref="AT67:AU67"/>
    <mergeCell ref="AV67:AW67"/>
    <mergeCell ref="BX56:BY56"/>
    <mergeCell ref="AN58:AO58"/>
    <mergeCell ref="BX66:BY66"/>
    <mergeCell ref="AX57:AY57"/>
    <mergeCell ref="BX57:BY57"/>
    <mergeCell ref="AV64:AW64"/>
    <mergeCell ref="BX63:BY63"/>
    <mergeCell ref="AV62:AW62"/>
    <mergeCell ref="AX62:AY62"/>
    <mergeCell ref="BX62:BY62"/>
    <mergeCell ref="AR57:AS57"/>
    <mergeCell ref="AT57:AU57"/>
    <mergeCell ref="AV57:AW57"/>
    <mergeCell ref="AP58:AQ58"/>
    <mergeCell ref="AR58:AS58"/>
    <mergeCell ref="AT58:AU58"/>
    <mergeCell ref="AV58:AW58"/>
    <mergeCell ref="AX58:AY58"/>
    <mergeCell ref="BX58:BY58"/>
    <mergeCell ref="AN57:AO57"/>
    <mergeCell ref="B58:S58"/>
    <mergeCell ref="B51:S51"/>
    <mergeCell ref="T51:U51"/>
    <mergeCell ref="AL51:AM51"/>
    <mergeCell ref="T58:U58"/>
    <mergeCell ref="BX118:BY118"/>
    <mergeCell ref="AT121:AU121"/>
    <mergeCell ref="AP121:AQ121"/>
    <mergeCell ref="AV121:AW121"/>
    <mergeCell ref="T121:U121"/>
    <mergeCell ref="AL121:AM121"/>
    <mergeCell ref="AN121:AO121"/>
    <mergeCell ref="AV118:AW118"/>
    <mergeCell ref="T119:U119"/>
    <mergeCell ref="BX102:BY102"/>
    <mergeCell ref="AV103:AW103"/>
    <mergeCell ref="AX103:AY103"/>
    <mergeCell ref="BX107:BY107"/>
    <mergeCell ref="AR104:AS104"/>
    <mergeCell ref="AN104:AO104"/>
    <mergeCell ref="B114:S114"/>
    <mergeCell ref="AR107:AS107"/>
    <mergeCell ref="BX65:BY65"/>
    <mergeCell ref="AL60:AM60"/>
    <mergeCell ref="BX60:BY60"/>
    <mergeCell ref="AR63:AS63"/>
    <mergeCell ref="AP64:AQ64"/>
    <mergeCell ref="AX64:AY64"/>
    <mergeCell ref="BX64:BY64"/>
    <mergeCell ref="AL58:AM58"/>
    <mergeCell ref="AL67:AM67"/>
    <mergeCell ref="AP67:AQ67"/>
    <mergeCell ref="BX122:BY122"/>
    <mergeCell ref="T104:U104"/>
    <mergeCell ref="B119:S119"/>
    <mergeCell ref="T101:U101"/>
    <mergeCell ref="AX74:AY74"/>
    <mergeCell ref="AT73:AU73"/>
    <mergeCell ref="AV73:AW73"/>
    <mergeCell ref="BX76:BY76"/>
    <mergeCell ref="AN101:AO101"/>
    <mergeCell ref="AV126:AW126"/>
    <mergeCell ref="B75:S75"/>
    <mergeCell ref="AX126:AY126"/>
    <mergeCell ref="AR118:AS118"/>
    <mergeCell ref="B62:S62"/>
    <mergeCell ref="T62:U62"/>
    <mergeCell ref="B61:S61"/>
    <mergeCell ref="B60:S60"/>
    <mergeCell ref="T122:U122"/>
    <mergeCell ref="BX73:BY73"/>
    <mergeCell ref="BX101:BY101"/>
    <mergeCell ref="AN74:AO74"/>
    <mergeCell ref="AV101:AW101"/>
    <mergeCell ref="AX101:AY101"/>
    <mergeCell ref="AL79:AM79"/>
    <mergeCell ref="AP108:AQ108"/>
    <mergeCell ref="AR108:AS108"/>
    <mergeCell ref="AT108:AU108"/>
    <mergeCell ref="AN82:AO82"/>
    <mergeCell ref="AP82:AQ82"/>
    <mergeCell ref="AR79:AS79"/>
    <mergeCell ref="AL115:AM115"/>
    <mergeCell ref="AN115:AO115"/>
    <mergeCell ref="T73:U73"/>
    <mergeCell ref="AN73:AO73"/>
    <mergeCell ref="BZ107:CC107"/>
    <mergeCell ref="BX78:BY78"/>
    <mergeCell ref="AP81:AQ81"/>
    <mergeCell ref="AV77:AW77"/>
    <mergeCell ref="AX77:AY77"/>
    <mergeCell ref="BX84:BY84"/>
    <mergeCell ref="AX85:AY85"/>
    <mergeCell ref="BZ83:CC83"/>
    <mergeCell ref="BZ77:CC77"/>
    <mergeCell ref="BZ79:CC79"/>
    <mergeCell ref="AV84:AW84"/>
    <mergeCell ref="AX84:AY84"/>
    <mergeCell ref="AN86:AO86"/>
    <mergeCell ref="AP86:AQ86"/>
    <mergeCell ref="AR86:AS86"/>
    <mergeCell ref="AT86:AU86"/>
    <mergeCell ref="BZ103:CC103"/>
    <mergeCell ref="BZ87:CC87"/>
    <mergeCell ref="AL84:AM84"/>
    <mergeCell ref="AL81:AM81"/>
    <mergeCell ref="AL89:AM89"/>
    <mergeCell ref="AP132:AQ132"/>
    <mergeCell ref="AR132:AS132"/>
    <mergeCell ref="AT132:AU132"/>
    <mergeCell ref="AV132:AW132"/>
    <mergeCell ref="AX132:AY132"/>
    <mergeCell ref="AZ132:BB132"/>
    <mergeCell ref="BC132:BE132"/>
    <mergeCell ref="BF132:BH132"/>
    <mergeCell ref="BI132:BK132"/>
    <mergeCell ref="BF133:BH133"/>
    <mergeCell ref="BU133:BW133"/>
    <mergeCell ref="BZ135:CC135"/>
    <mergeCell ref="BR135:BT135"/>
    <mergeCell ref="BU135:BW135"/>
    <mergeCell ref="BI135:BK135"/>
    <mergeCell ref="BL135:BN135"/>
    <mergeCell ref="AT135:AU135"/>
    <mergeCell ref="AV135:AW135"/>
    <mergeCell ref="AX134:AY134"/>
    <mergeCell ref="AZ134:BB134"/>
    <mergeCell ref="BC134:BE134"/>
    <mergeCell ref="BF134:BH134"/>
    <mergeCell ref="BI134:BK134"/>
    <mergeCell ref="BL134:BN134"/>
    <mergeCell ref="BX133:BY133"/>
    <mergeCell ref="BZ133:CC133"/>
    <mergeCell ref="BZ136:CC136"/>
    <mergeCell ref="BO134:BQ134"/>
    <mergeCell ref="BR134:BT134"/>
    <mergeCell ref="AV136:AW136"/>
    <mergeCell ref="AN136:AO136"/>
    <mergeCell ref="AM143:AP143"/>
    <mergeCell ref="AL103:AM103"/>
    <mergeCell ref="T103:U103"/>
    <mergeCell ref="AX110:AY110"/>
    <mergeCell ref="AR113:AS113"/>
    <mergeCell ref="AT113:AU113"/>
    <mergeCell ref="AV113:AW113"/>
    <mergeCell ref="AX113:AY113"/>
    <mergeCell ref="BX113:BY113"/>
    <mergeCell ref="AX121:AY121"/>
    <mergeCell ref="AP123:AQ123"/>
    <mergeCell ref="AR126:AS126"/>
    <mergeCell ref="BX126:BY126"/>
    <mergeCell ref="AL128:AM128"/>
    <mergeCell ref="BD139:BE139"/>
    <mergeCell ref="S140:AL140"/>
    <mergeCell ref="AX135:AY135"/>
    <mergeCell ref="BZ130:CC130"/>
    <mergeCell ref="A131:AM131"/>
    <mergeCell ref="AN131:AO131"/>
    <mergeCell ref="AP131:AQ131"/>
    <mergeCell ref="AR131:AS131"/>
    <mergeCell ref="AT131:AU131"/>
    <mergeCell ref="BZ123:CC123"/>
    <mergeCell ref="AN132:AO132"/>
    <mergeCell ref="BX82:BY82"/>
    <mergeCell ref="BX81:BY81"/>
    <mergeCell ref="AX82:AY82"/>
    <mergeCell ref="AR101:AS101"/>
    <mergeCell ref="AN79:AO79"/>
    <mergeCell ref="AL82:AM82"/>
    <mergeCell ref="AX89:AY89"/>
    <mergeCell ref="AN85:AO85"/>
    <mergeCell ref="AP85:AQ85"/>
    <mergeCell ref="AV83:AW83"/>
    <mergeCell ref="AL83:AM83"/>
    <mergeCell ref="AX81:AY81"/>
    <mergeCell ref="AN83:AO83"/>
    <mergeCell ref="AP83:AQ83"/>
    <mergeCell ref="AR83:AS83"/>
    <mergeCell ref="T86:U86"/>
    <mergeCell ref="AT83:AU83"/>
    <mergeCell ref="T83:U83"/>
    <mergeCell ref="BR98:BW98"/>
    <mergeCell ref="AR99:AS100"/>
    <mergeCell ref="AT99:AU100"/>
    <mergeCell ref="AV99:AW100"/>
    <mergeCell ref="AX99:AY100"/>
    <mergeCell ref="AZ99:BB99"/>
    <mergeCell ref="BC99:BE99"/>
    <mergeCell ref="BF99:BH99"/>
    <mergeCell ref="BI99:BK99"/>
    <mergeCell ref="B81:S81"/>
    <mergeCell ref="B80:S80"/>
    <mergeCell ref="T80:U80"/>
    <mergeCell ref="B83:S83"/>
    <mergeCell ref="B82:S82"/>
    <mergeCell ref="AL80:AM80"/>
    <mergeCell ref="AL101:AM101"/>
    <mergeCell ref="BI18:BL18"/>
    <mergeCell ref="AX49:AY49"/>
    <mergeCell ref="BX49:BY49"/>
    <mergeCell ref="BZ51:CC51"/>
    <mergeCell ref="BZ47:CC47"/>
    <mergeCell ref="AT62:AU62"/>
    <mergeCell ref="BZ57:CC57"/>
    <mergeCell ref="T61:U61"/>
    <mergeCell ref="AL61:AM61"/>
    <mergeCell ref="AN61:AO61"/>
    <mergeCell ref="AP61:AQ61"/>
    <mergeCell ref="AR61:AS61"/>
    <mergeCell ref="AT61:AU61"/>
    <mergeCell ref="AV61:AW61"/>
    <mergeCell ref="AX61:AY61"/>
    <mergeCell ref="BX61:BY61"/>
    <mergeCell ref="T60:U60"/>
    <mergeCell ref="BZ18:BZ19"/>
    <mergeCell ref="CC18:CC19"/>
    <mergeCell ref="CB18:CB19"/>
    <mergeCell ref="CA18:CA19"/>
    <mergeCell ref="BX18:BX19"/>
    <mergeCell ref="T44:U44"/>
    <mergeCell ref="AL44:AM44"/>
    <mergeCell ref="AL50:AM50"/>
    <mergeCell ref="AR18:AT18"/>
    <mergeCell ref="T39:U39"/>
    <mergeCell ref="AL41:AM41"/>
    <mergeCell ref="AN41:AO41"/>
    <mergeCell ref="AP41:AQ41"/>
    <mergeCell ref="T59:U59"/>
    <mergeCell ref="T57:U57"/>
    <mergeCell ref="J5:BK5"/>
    <mergeCell ref="AT80:AU80"/>
    <mergeCell ref="B48:S48"/>
    <mergeCell ref="T48:U48"/>
    <mergeCell ref="AL48:AM48"/>
    <mergeCell ref="AN48:AO48"/>
    <mergeCell ref="AP48:AQ48"/>
    <mergeCell ref="AR48:AS48"/>
    <mergeCell ref="AT48:AU48"/>
    <mergeCell ref="AV48:AW48"/>
    <mergeCell ref="B57:S57"/>
    <mergeCell ref="AV41:AW41"/>
    <mergeCell ref="AX41:AY41"/>
    <mergeCell ref="AV35:AW36"/>
    <mergeCell ref="AL56:AM56"/>
    <mergeCell ref="AN51:AO51"/>
    <mergeCell ref="AP51:AQ51"/>
    <mergeCell ref="AR51:AS51"/>
    <mergeCell ref="AX51:AY51"/>
    <mergeCell ref="AV49:AW49"/>
    <mergeCell ref="AN45:AO45"/>
    <mergeCell ref="AN56:AO56"/>
    <mergeCell ref="AP56:AQ56"/>
    <mergeCell ref="AR56:AS56"/>
    <mergeCell ref="AL57:AM57"/>
    <mergeCell ref="BN18:BP18"/>
    <mergeCell ref="BR18:BU18"/>
    <mergeCell ref="BV18:BV19"/>
    <mergeCell ref="BY18:BY19"/>
    <mergeCell ref="K18:M18"/>
    <mergeCell ref="T77:U77"/>
    <mergeCell ref="AL45:AM45"/>
    <mergeCell ref="AR65:AS65"/>
    <mergeCell ref="AT65:AU65"/>
    <mergeCell ref="AV65:AW65"/>
    <mergeCell ref="AX65:AY65"/>
    <mergeCell ref="AN65:AO65"/>
    <mergeCell ref="T68:U68"/>
    <mergeCell ref="AL68:AM68"/>
    <mergeCell ref="AN68:AO68"/>
    <mergeCell ref="AP68:AQ68"/>
    <mergeCell ref="B63:S63"/>
    <mergeCell ref="AN71:AO71"/>
    <mergeCell ref="AV47:AW47"/>
    <mergeCell ref="AX47:AY47"/>
    <mergeCell ref="BX47:BY47"/>
    <mergeCell ref="AR62:AS62"/>
    <mergeCell ref="O18:R18"/>
    <mergeCell ref="B45:S45"/>
    <mergeCell ref="T45:U45"/>
    <mergeCell ref="B44:S44"/>
    <mergeCell ref="B39:S39"/>
    <mergeCell ref="AT41:AU41"/>
    <mergeCell ref="AL39:AM39"/>
    <mergeCell ref="AN39:AO39"/>
    <mergeCell ref="AP39:AQ39"/>
    <mergeCell ref="AX48:AY48"/>
    <mergeCell ref="K1:BN1"/>
    <mergeCell ref="U13:BG13"/>
    <mergeCell ref="S18:AL18"/>
    <mergeCell ref="AN18:AP18"/>
    <mergeCell ref="AV18:AY18"/>
    <mergeCell ref="BZ49:CC49"/>
    <mergeCell ref="AL62:AM62"/>
    <mergeCell ref="AN62:AO62"/>
    <mergeCell ref="AP62:AQ62"/>
    <mergeCell ref="AL49:AM49"/>
    <mergeCell ref="B56:S56"/>
    <mergeCell ref="T56:U56"/>
    <mergeCell ref="AR68:AS68"/>
    <mergeCell ref="AT68:AU68"/>
    <mergeCell ref="AV68:AW68"/>
    <mergeCell ref="B49:S49"/>
    <mergeCell ref="T49:U49"/>
    <mergeCell ref="T50:U50"/>
    <mergeCell ref="BX45:BY45"/>
    <mergeCell ref="AN49:AO49"/>
    <mergeCell ref="BW18:BW19"/>
    <mergeCell ref="B20:E20"/>
    <mergeCell ref="BA18:BC18"/>
    <mergeCell ref="AR49:AS49"/>
    <mergeCell ref="AP65:AQ65"/>
    <mergeCell ref="B47:S47"/>
    <mergeCell ref="T47:U47"/>
    <mergeCell ref="AL47:AM47"/>
    <mergeCell ref="AN47:AO47"/>
    <mergeCell ref="AP47:AQ47"/>
    <mergeCell ref="AR47:AS47"/>
    <mergeCell ref="AT47:AU47"/>
    <mergeCell ref="BZ181:CC181"/>
    <mergeCell ref="A18:A19"/>
    <mergeCell ref="T124:U124"/>
    <mergeCell ref="AL124:AM124"/>
    <mergeCell ref="AN44:AO44"/>
    <mergeCell ref="AP44:AQ44"/>
    <mergeCell ref="BX123:BY123"/>
    <mergeCell ref="BZ89:CC89"/>
    <mergeCell ref="AT89:AU89"/>
    <mergeCell ref="AR85:AS85"/>
    <mergeCell ref="AT85:AU85"/>
    <mergeCell ref="AV85:AW85"/>
    <mergeCell ref="BE18:BH18"/>
    <mergeCell ref="BZ102:CC102"/>
    <mergeCell ref="B104:S104"/>
    <mergeCell ref="B120:S120"/>
    <mergeCell ref="T120:U120"/>
    <mergeCell ref="AL120:AM120"/>
    <mergeCell ref="AR124:AS124"/>
    <mergeCell ref="AV122:AW122"/>
    <mergeCell ref="AR121:AS121"/>
    <mergeCell ref="B18:E18"/>
    <mergeCell ref="F18:I18"/>
    <mergeCell ref="AT50:AU50"/>
    <mergeCell ref="AV50:AW50"/>
    <mergeCell ref="AL69:AM69"/>
    <mergeCell ref="B71:S71"/>
    <mergeCell ref="T71:U71"/>
    <mergeCell ref="B42:S42"/>
    <mergeCell ref="T42:U42"/>
    <mergeCell ref="B43:S43"/>
    <mergeCell ref="AX50:AY50"/>
    <mergeCell ref="E189:BY189"/>
    <mergeCell ref="A189:D189"/>
    <mergeCell ref="A180:D180"/>
    <mergeCell ref="BZ177:CC177"/>
    <mergeCell ref="BZ150:CC150"/>
    <mergeCell ref="AX133:AY133"/>
    <mergeCell ref="E180:BY180"/>
    <mergeCell ref="E188:BY188"/>
    <mergeCell ref="E176:BY176"/>
    <mergeCell ref="BZ176:CC176"/>
    <mergeCell ref="BZ151:CC151"/>
    <mergeCell ref="A150:D150"/>
    <mergeCell ref="BF142:BH143"/>
    <mergeCell ref="A139:K139"/>
    <mergeCell ref="BF139:BH139"/>
    <mergeCell ref="L140:R140"/>
    <mergeCell ref="AQ138:BH138"/>
    <mergeCell ref="L144:R144"/>
    <mergeCell ref="S143:AL143"/>
    <mergeCell ref="E149:BY149"/>
    <mergeCell ref="BA141:BC141"/>
    <mergeCell ref="BD141:BE141"/>
    <mergeCell ref="BA144:BC144"/>
    <mergeCell ref="A149:D149"/>
    <mergeCell ref="BI133:BK133"/>
    <mergeCell ref="BL133:BN133"/>
    <mergeCell ref="BO133:BQ133"/>
    <mergeCell ref="BR133:BT133"/>
    <mergeCell ref="A153:D153"/>
    <mergeCell ref="E153:BY153"/>
    <mergeCell ref="BZ185:CC185"/>
    <mergeCell ref="L143:R143"/>
    <mergeCell ref="BI144:CC146"/>
    <mergeCell ref="B124:S124"/>
    <mergeCell ref="AV128:AW128"/>
    <mergeCell ref="BZ124:CC124"/>
    <mergeCell ref="BF140:BH140"/>
    <mergeCell ref="AM140:AP140"/>
    <mergeCell ref="BX128:BY128"/>
    <mergeCell ref="BX124:BY124"/>
    <mergeCell ref="AV125:AW125"/>
    <mergeCell ref="AX125:AY125"/>
    <mergeCell ref="BX125:BY125"/>
    <mergeCell ref="AM144:AP144"/>
    <mergeCell ref="AV123:AW123"/>
    <mergeCell ref="BZ134:CC134"/>
    <mergeCell ref="BX134:BY134"/>
    <mergeCell ref="BL132:BN132"/>
    <mergeCell ref="BO132:BQ132"/>
    <mergeCell ref="BR132:BT132"/>
    <mergeCell ref="BU132:BW132"/>
    <mergeCell ref="BX132:BY132"/>
    <mergeCell ref="BZ132:CC132"/>
    <mergeCell ref="AP135:AQ135"/>
    <mergeCell ref="AR135:AS135"/>
    <mergeCell ref="B125:S125"/>
    <mergeCell ref="T125:U125"/>
    <mergeCell ref="A146:K146"/>
    <mergeCell ref="BI139:CC139"/>
    <mergeCell ref="T128:U128"/>
    <mergeCell ref="AM139:AP139"/>
    <mergeCell ref="BA139:BC139"/>
    <mergeCell ref="AL126:AM126"/>
    <mergeCell ref="A135:AM135"/>
    <mergeCell ref="A203:BC203"/>
    <mergeCell ref="BZ152:CC152"/>
    <mergeCell ref="A152:D152"/>
    <mergeCell ref="A163:D163"/>
    <mergeCell ref="E163:BY163"/>
    <mergeCell ref="E156:BY156"/>
    <mergeCell ref="BZ156:CC156"/>
    <mergeCell ref="E150:BY150"/>
    <mergeCell ref="AT102:AU102"/>
    <mergeCell ref="AP124:AQ124"/>
    <mergeCell ref="BZ121:CC121"/>
    <mergeCell ref="BZ106:CC106"/>
    <mergeCell ref="BZ118:CC118"/>
    <mergeCell ref="AT123:AU123"/>
    <mergeCell ref="BX104:BY104"/>
    <mergeCell ref="BX105:BY105"/>
    <mergeCell ref="AL104:AM104"/>
    <mergeCell ref="AL105:AM105"/>
    <mergeCell ref="AL125:AM125"/>
    <mergeCell ref="AN125:AO125"/>
    <mergeCell ref="AP125:AQ125"/>
    <mergeCell ref="AR125:AS125"/>
    <mergeCell ref="AT125:AU125"/>
    <mergeCell ref="A166:D166"/>
    <mergeCell ref="AQ139:AZ139"/>
    <mergeCell ref="AN130:AO130"/>
    <mergeCell ref="AP130:AQ130"/>
    <mergeCell ref="BZ149:CC149"/>
    <mergeCell ref="BA145:BC146"/>
    <mergeCell ref="S139:AL139"/>
    <mergeCell ref="AN126:AO126"/>
    <mergeCell ref="AP126:AQ126"/>
    <mergeCell ref="A207:AW207"/>
    <mergeCell ref="BA211:BF211"/>
    <mergeCell ref="BA207:BU208"/>
    <mergeCell ref="A208:AW208"/>
    <mergeCell ref="A185:D185"/>
    <mergeCell ref="BF145:BH146"/>
    <mergeCell ref="S145:AL145"/>
    <mergeCell ref="AM145:AP145"/>
    <mergeCell ref="BF144:BH144"/>
    <mergeCell ref="BD140:BE140"/>
    <mergeCell ref="BF141:BH141"/>
    <mergeCell ref="AN128:AO128"/>
    <mergeCell ref="AP128:AQ128"/>
    <mergeCell ref="AM142:AP142"/>
    <mergeCell ref="S142:AL142"/>
    <mergeCell ref="AZ133:BB133"/>
    <mergeCell ref="A138:AP138"/>
    <mergeCell ref="AQ142:AZ143"/>
    <mergeCell ref="BA142:BC143"/>
    <mergeCell ref="BI138:CC138"/>
    <mergeCell ref="A148:CC148"/>
    <mergeCell ref="A190:D190"/>
    <mergeCell ref="E190:BY190"/>
    <mergeCell ref="BZ190:CC190"/>
    <mergeCell ref="A195:CC195"/>
    <mergeCell ref="A196:BE196"/>
    <mergeCell ref="A197:BB197"/>
    <mergeCell ref="A200:BD200"/>
    <mergeCell ref="A202:CC202"/>
    <mergeCell ref="AV131:AW131"/>
    <mergeCell ref="AX131:AY131"/>
    <mergeCell ref="A204:BC204"/>
    <mergeCell ref="A176:D176"/>
    <mergeCell ref="A165:D165"/>
    <mergeCell ref="BZ188:CC188"/>
    <mergeCell ref="A177:D177"/>
    <mergeCell ref="E177:BY177"/>
    <mergeCell ref="A157:D157"/>
    <mergeCell ref="BZ189:CC189"/>
    <mergeCell ref="A186:D186"/>
    <mergeCell ref="E186:BY186"/>
    <mergeCell ref="A188:D188"/>
    <mergeCell ref="BZ157:CC157"/>
    <mergeCell ref="A158:D158"/>
    <mergeCell ref="E158:BY158"/>
    <mergeCell ref="BZ158:CC158"/>
    <mergeCell ref="A151:D151"/>
    <mergeCell ref="E151:BY151"/>
    <mergeCell ref="BZ182:CC182"/>
    <mergeCell ref="BZ186:CC186"/>
    <mergeCell ref="A184:D184"/>
    <mergeCell ref="E184:BY184"/>
    <mergeCell ref="A154:D154"/>
    <mergeCell ref="E165:BY165"/>
    <mergeCell ref="BZ163:CC163"/>
    <mergeCell ref="A162:D162"/>
    <mergeCell ref="E162:BY162"/>
    <mergeCell ref="BZ162:CC162"/>
    <mergeCell ref="BZ153:CC153"/>
    <mergeCell ref="E154:BY154"/>
    <mergeCell ref="BZ154:CC154"/>
    <mergeCell ref="A155:D155"/>
    <mergeCell ref="E155:BY155"/>
    <mergeCell ref="E157:BY157"/>
    <mergeCell ref="BZ180:CC180"/>
    <mergeCell ref="BZ105:CC105"/>
    <mergeCell ref="AP103:AQ103"/>
    <mergeCell ref="AN111:AO111"/>
    <mergeCell ref="T111:U111"/>
    <mergeCell ref="BX121:BY121"/>
    <mergeCell ref="AP119:AQ119"/>
    <mergeCell ref="AR119:AS119"/>
    <mergeCell ref="AT119:AU119"/>
    <mergeCell ref="AV119:AW119"/>
    <mergeCell ref="BX120:BY120"/>
    <mergeCell ref="AN119:AO119"/>
    <mergeCell ref="E166:BY166"/>
    <mergeCell ref="BZ166:CC166"/>
    <mergeCell ref="BX119:BY119"/>
    <mergeCell ref="BZ119:CC119"/>
    <mergeCell ref="AX119:AY119"/>
    <mergeCell ref="AR122:AS122"/>
    <mergeCell ref="AT122:AU122"/>
    <mergeCell ref="BZ122:CC122"/>
    <mergeCell ref="AN120:AO120"/>
    <mergeCell ref="AP120:AQ120"/>
    <mergeCell ref="AR120:AS120"/>
    <mergeCell ref="AT120:AU120"/>
    <mergeCell ref="AV120:AW120"/>
    <mergeCell ref="AL119:AM119"/>
    <mergeCell ref="BZ104:CC104"/>
    <mergeCell ref="AN103:AO103"/>
    <mergeCell ref="AM146:AP146"/>
    <mergeCell ref="AQ145:AZ146"/>
    <mergeCell ref="BA140:BC140"/>
    <mergeCell ref="AX128:AY128"/>
    <mergeCell ref="B87:S87"/>
    <mergeCell ref="AT103:AU103"/>
    <mergeCell ref="BX87:BY87"/>
    <mergeCell ref="AT111:AU111"/>
    <mergeCell ref="BX106:BY106"/>
    <mergeCell ref="AV102:AW102"/>
    <mergeCell ref="AX102:AY102"/>
    <mergeCell ref="AL86:AM86"/>
    <mergeCell ref="BX114:BY114"/>
    <mergeCell ref="AP111:AQ111"/>
    <mergeCell ref="AR115:AS115"/>
    <mergeCell ref="AT115:AU115"/>
    <mergeCell ref="AR128:AS128"/>
    <mergeCell ref="BZ120:CC120"/>
    <mergeCell ref="T126:U126"/>
    <mergeCell ref="AV124:AW124"/>
    <mergeCell ref="AX124:AY124"/>
    <mergeCell ref="AT124:AU124"/>
    <mergeCell ref="B122:S122"/>
    <mergeCell ref="B121:S121"/>
    <mergeCell ref="AX122:AY122"/>
    <mergeCell ref="AR123:AS123"/>
    <mergeCell ref="AX123:AY123"/>
    <mergeCell ref="B123:S123"/>
    <mergeCell ref="T123:U123"/>
    <mergeCell ref="AL123:AM123"/>
    <mergeCell ref="AN123:AO123"/>
    <mergeCell ref="AN124:AO124"/>
    <mergeCell ref="AX120:AY120"/>
    <mergeCell ref="AL122:AM122"/>
    <mergeCell ref="AN122:AO122"/>
    <mergeCell ref="AP122:AQ122"/>
    <mergeCell ref="BX89:BY89"/>
    <mergeCell ref="AR89:AS89"/>
    <mergeCell ref="AV89:AW89"/>
    <mergeCell ref="B105:S105"/>
    <mergeCell ref="AL114:AM114"/>
    <mergeCell ref="AN114:AO114"/>
    <mergeCell ref="B101:S101"/>
    <mergeCell ref="AP114:AQ114"/>
    <mergeCell ref="B68:S68"/>
    <mergeCell ref="AL71:AM71"/>
    <mergeCell ref="AT71:AU71"/>
    <mergeCell ref="T70:U70"/>
    <mergeCell ref="AL70:AM70"/>
    <mergeCell ref="T69:U69"/>
    <mergeCell ref="B72:S72"/>
    <mergeCell ref="B67:S67"/>
    <mergeCell ref="AP79:AQ79"/>
    <mergeCell ref="AT79:AU79"/>
    <mergeCell ref="AP106:AQ106"/>
    <mergeCell ref="AR106:AS106"/>
    <mergeCell ref="AT106:AU106"/>
    <mergeCell ref="AL106:AM106"/>
    <mergeCell ref="AT87:AU87"/>
    <mergeCell ref="AN105:AO105"/>
    <mergeCell ref="AP105:AQ105"/>
    <mergeCell ref="BX103:BY103"/>
    <mergeCell ref="B103:S103"/>
    <mergeCell ref="B112:S112"/>
    <mergeCell ref="AR114:AS114"/>
    <mergeCell ref="AL87:AM87"/>
    <mergeCell ref="AN87:AO87"/>
    <mergeCell ref="B111:S111"/>
    <mergeCell ref="BZ48:CC48"/>
    <mergeCell ref="BZ101:CC101"/>
    <mergeCell ref="B59:S59"/>
    <mergeCell ref="AP78:AQ78"/>
    <mergeCell ref="AT70:AU70"/>
    <mergeCell ref="B77:S77"/>
    <mergeCell ref="B78:S78"/>
    <mergeCell ref="B74:S74"/>
    <mergeCell ref="AL74:AM74"/>
    <mergeCell ref="B66:S66"/>
    <mergeCell ref="T75:U75"/>
    <mergeCell ref="T79:U79"/>
    <mergeCell ref="T67:U67"/>
    <mergeCell ref="AN64:AO64"/>
    <mergeCell ref="AX63:AY63"/>
    <mergeCell ref="AN59:AO59"/>
    <mergeCell ref="BX110:BY110"/>
    <mergeCell ref="B106:S106"/>
    <mergeCell ref="T107:U107"/>
    <mergeCell ref="AL107:AM107"/>
    <mergeCell ref="AN107:AO107"/>
    <mergeCell ref="AT101:AU101"/>
    <mergeCell ref="T105:U105"/>
    <mergeCell ref="AV87:AW87"/>
    <mergeCell ref="AP87:AQ87"/>
    <mergeCell ref="AR87:AS87"/>
    <mergeCell ref="AP107:AQ107"/>
    <mergeCell ref="T106:U106"/>
    <mergeCell ref="BX85:BY85"/>
    <mergeCell ref="BR54:BT54"/>
    <mergeCell ref="BU54:BW54"/>
    <mergeCell ref="BL98:BQ98"/>
    <mergeCell ref="BX115:BY115"/>
    <mergeCell ref="BL99:BN99"/>
    <mergeCell ref="BO99:BQ99"/>
    <mergeCell ref="BR99:BT99"/>
    <mergeCell ref="BU99:BW99"/>
    <mergeCell ref="AX87:AY87"/>
    <mergeCell ref="AV106:AW106"/>
    <mergeCell ref="AX106:AY106"/>
    <mergeCell ref="AP101:AQ101"/>
    <mergeCell ref="AV86:AW86"/>
    <mergeCell ref="AX86:AY86"/>
    <mergeCell ref="BX86:BY86"/>
    <mergeCell ref="AN106:AO106"/>
    <mergeCell ref="BZ184:CC184"/>
    <mergeCell ref="A159:D159"/>
    <mergeCell ref="E159:BY159"/>
    <mergeCell ref="BZ159:CC159"/>
    <mergeCell ref="T114:U114"/>
    <mergeCell ref="AT128:AU128"/>
    <mergeCell ref="B126:S126"/>
    <mergeCell ref="L145:R145"/>
    <mergeCell ref="A144:K145"/>
    <mergeCell ref="BD144:BE144"/>
    <mergeCell ref="BD145:BE146"/>
    <mergeCell ref="AQ144:AZ144"/>
    <mergeCell ref="A140:K141"/>
    <mergeCell ref="S141:AL141"/>
    <mergeCell ref="AM141:AP141"/>
    <mergeCell ref="S144:AL144"/>
    <mergeCell ref="S146:AL146"/>
    <mergeCell ref="B116:S116"/>
    <mergeCell ref="A179:D179"/>
    <mergeCell ref="E179:BY179"/>
    <mergeCell ref="BZ179:CC179"/>
    <mergeCell ref="B127:S127"/>
    <mergeCell ref="T127:U127"/>
    <mergeCell ref="AL127:AM127"/>
    <mergeCell ref="AN127:AO127"/>
    <mergeCell ref="AP127:AQ127"/>
    <mergeCell ref="AR127:AS127"/>
    <mergeCell ref="AT127:AU127"/>
    <mergeCell ref="AV127:AW127"/>
    <mergeCell ref="AX127:AY127"/>
    <mergeCell ref="BX127:BY127"/>
    <mergeCell ref="AQ140:AZ140"/>
    <mergeCell ref="BF210:BI210"/>
    <mergeCell ref="BA213:BT215"/>
    <mergeCell ref="A215:N215"/>
    <mergeCell ref="A217:F217"/>
    <mergeCell ref="H217:T217"/>
    <mergeCell ref="BF217:BI217"/>
    <mergeCell ref="CA129:CC129"/>
    <mergeCell ref="BC133:BE133"/>
    <mergeCell ref="BI140:CC143"/>
    <mergeCell ref="L141:R141"/>
    <mergeCell ref="L139:R139"/>
    <mergeCell ref="BD142:BE143"/>
    <mergeCell ref="B128:S128"/>
    <mergeCell ref="BX131:BY131"/>
    <mergeCell ref="BZ131:CC131"/>
    <mergeCell ref="A132:AM132"/>
    <mergeCell ref="BU134:BW134"/>
    <mergeCell ref="BZ128:CC128"/>
    <mergeCell ref="BZ165:CC165"/>
    <mergeCell ref="BA218:BF218"/>
    <mergeCell ref="A221:S221"/>
    <mergeCell ref="BF222:BI222"/>
    <mergeCell ref="A222:F222"/>
    <mergeCell ref="H222:AM222"/>
    <mergeCell ref="BA223:BF223"/>
    <mergeCell ref="BH223:BM223"/>
    <mergeCell ref="BA224:BF224"/>
    <mergeCell ref="A226:AQ226"/>
    <mergeCell ref="A227:U227"/>
    <mergeCell ref="A228:AW228"/>
    <mergeCell ref="BA228:BT228"/>
    <mergeCell ref="A210:F210"/>
    <mergeCell ref="H210:P210"/>
    <mergeCell ref="BZ52:CC55"/>
    <mergeCell ref="AN53:AO55"/>
    <mergeCell ref="AP53:AQ55"/>
    <mergeCell ref="AR53:AY53"/>
    <mergeCell ref="AZ53:BE53"/>
    <mergeCell ref="BF53:BK53"/>
    <mergeCell ref="BL53:BQ53"/>
    <mergeCell ref="BR53:BW53"/>
    <mergeCell ref="AR54:AS55"/>
    <mergeCell ref="AT54:AU55"/>
    <mergeCell ref="AV54:AW55"/>
    <mergeCell ref="AX54:AY55"/>
    <mergeCell ref="AZ54:BB54"/>
    <mergeCell ref="BC54:BE54"/>
    <mergeCell ref="BF54:BH54"/>
    <mergeCell ref="BI54:BK54"/>
    <mergeCell ref="BL54:BN54"/>
    <mergeCell ref="BO54:BQ54"/>
    <mergeCell ref="A52:A55"/>
    <mergeCell ref="B52:S55"/>
    <mergeCell ref="T52:U55"/>
    <mergeCell ref="AL52:AM55"/>
    <mergeCell ref="AN52:AY52"/>
    <mergeCell ref="AZ52:BW52"/>
    <mergeCell ref="BX52:BY55"/>
    <mergeCell ref="AP59:AQ59"/>
    <mergeCell ref="AR59:AS59"/>
    <mergeCell ref="AT59:AU59"/>
    <mergeCell ref="AV59:AW59"/>
    <mergeCell ref="AX59:AY59"/>
    <mergeCell ref="AV71:AW71"/>
    <mergeCell ref="AL59:AM59"/>
    <mergeCell ref="AP74:AQ74"/>
    <mergeCell ref="AR74:AS74"/>
    <mergeCell ref="AN78:AO78"/>
    <mergeCell ref="T66:U66"/>
    <mergeCell ref="AL66:AM66"/>
    <mergeCell ref="AR60:AS60"/>
    <mergeCell ref="AN63:AO63"/>
    <mergeCell ref="AP63:AQ63"/>
    <mergeCell ref="T63:U63"/>
    <mergeCell ref="AL63:AM63"/>
    <mergeCell ref="AT60:AU60"/>
    <mergeCell ref="AV60:AW60"/>
    <mergeCell ref="AX60:AY60"/>
    <mergeCell ref="B65:S65"/>
    <mergeCell ref="T65:U65"/>
    <mergeCell ref="AL65:AM65"/>
    <mergeCell ref="AL73:AM73"/>
    <mergeCell ref="B73:S73"/>
    <mergeCell ref="BZ61:CC64"/>
    <mergeCell ref="B88:S88"/>
    <mergeCell ref="T88:U88"/>
    <mergeCell ref="AL88:AM88"/>
    <mergeCell ref="AN88:AO88"/>
    <mergeCell ref="AP88:AQ88"/>
    <mergeCell ref="AR88:AS88"/>
    <mergeCell ref="AT88:AU88"/>
    <mergeCell ref="AV88:AW88"/>
    <mergeCell ref="AX88:AY88"/>
    <mergeCell ref="BX88:BY88"/>
    <mergeCell ref="BZ88:CC88"/>
    <mergeCell ref="BZ65:CC65"/>
    <mergeCell ref="BZ112:CC112"/>
    <mergeCell ref="BZ125:CC126"/>
    <mergeCell ref="BZ127:CC127"/>
    <mergeCell ref="A175:D175"/>
    <mergeCell ref="E175:BY175"/>
    <mergeCell ref="BZ175:CC175"/>
    <mergeCell ref="A97:A100"/>
    <mergeCell ref="B97:S100"/>
    <mergeCell ref="T97:U100"/>
    <mergeCell ref="AL97:AM100"/>
    <mergeCell ref="AN97:AY97"/>
    <mergeCell ref="AZ97:BW97"/>
    <mergeCell ref="BX97:BY100"/>
    <mergeCell ref="BZ97:CC100"/>
    <mergeCell ref="AN98:AO100"/>
    <mergeCell ref="AP98:AQ100"/>
    <mergeCell ref="AR98:AY98"/>
    <mergeCell ref="AZ98:BE98"/>
    <mergeCell ref="BF98:BK98"/>
  </mergeCells>
  <printOptions horizontalCentered="1"/>
  <pageMargins left="0.31496062992125984" right="0" top="0" bottom="0" header="0.11811023622047245" footer="0.31496062992125984"/>
  <pageSetup paperSize="8" scale="20" fitToHeight="0" orientation="landscape" r:id="rId1"/>
  <rowBreaks count="4" manualBreakCount="4">
    <brk id="51" max="80" man="1"/>
    <brk id="95" max="80" man="1"/>
    <brk id="136" max="80" man="1"/>
    <brk id="173" max="8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График ПиПБ(М) (итогов)</vt:lpstr>
      <vt:lpstr>Учебный план ПиПБ(М) (итогов)</vt:lpstr>
      <vt:lpstr>'График ПиПБ(М) (итогов)'!Область_печати</vt:lpstr>
      <vt:lpstr>'Учебный план ПиПБ(М) (итогов)'!Область_печати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Mishkov</cp:lastModifiedBy>
  <cp:lastPrinted>2021-07-07T14:33:24Z</cp:lastPrinted>
  <dcterms:created xsi:type="dcterms:W3CDTF">1999-02-26T09:40:51Z</dcterms:created>
  <dcterms:modified xsi:type="dcterms:W3CDTF">2021-07-07T14:34:02Z</dcterms:modified>
</cp:coreProperties>
</file>