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4" windowWidth="19200" windowHeight="6396" activeTab="0"/>
  </bookViews>
  <sheets>
    <sheet name="МвС" sheetId="1" r:id="rId1"/>
  </sheets>
  <definedNames>
    <definedName name="OLE_LINK1" localSheetId="0">'МвС'!$Q$300</definedName>
    <definedName name="_xlnm.Print_Area" localSheetId="0">'МвС'!$A$1:$BY$261</definedName>
  </definedNames>
  <calcPr fullCalcOnLoad="1" refMode="R1C1"/>
</workbook>
</file>

<file path=xl/sharedStrings.xml><?xml version="1.0" encoding="utf-8"?>
<sst xmlns="http://schemas.openxmlformats.org/spreadsheetml/2006/main" count="1036" uniqueCount="448">
  <si>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</si>
  <si>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</si>
  <si>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</si>
  <si>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</si>
  <si>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</si>
  <si>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</si>
  <si>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</si>
  <si>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</si>
  <si>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</si>
  <si>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</si>
  <si>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</si>
  <si>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</si>
  <si>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Производственные практики</t>
  </si>
  <si>
    <t>Итоговая  аттестация</t>
  </si>
  <si>
    <t>Каникулы</t>
  </si>
  <si>
    <t>Всего</t>
  </si>
  <si>
    <t>I</t>
  </si>
  <si>
    <t>II</t>
  </si>
  <si>
    <t>III</t>
  </si>
  <si>
    <t>IV</t>
  </si>
  <si>
    <t>Обозначения:</t>
  </si>
  <si>
    <t xml:space="preserve"> —  теоретическое обучение</t>
  </si>
  <si>
    <t>О</t>
  </si>
  <si>
    <t xml:space="preserve"> — учебная практика</t>
  </si>
  <si>
    <t>=</t>
  </si>
  <si>
    <t xml:space="preserve"> — каникулы</t>
  </si>
  <si>
    <t>:</t>
  </si>
  <si>
    <t>Х</t>
  </si>
  <si>
    <t xml:space="preserve"> — производственная практика</t>
  </si>
  <si>
    <t>//</t>
  </si>
  <si>
    <t>К
У
Р
С
Ы</t>
  </si>
  <si>
    <t>1
7</t>
  </si>
  <si>
    <t>8
14</t>
  </si>
  <si>
    <t>15
21</t>
  </si>
  <si>
    <t>22
29</t>
  </si>
  <si>
    <t>6
12</t>
  </si>
  <si>
    <t>13
19</t>
  </si>
  <si>
    <t>20
26</t>
  </si>
  <si>
    <t>10
16</t>
  </si>
  <si>
    <t>17
23</t>
  </si>
  <si>
    <t>24
30</t>
  </si>
  <si>
    <t xml:space="preserve">1
7
</t>
  </si>
  <si>
    <t>22
28</t>
  </si>
  <si>
    <t>5
11</t>
  </si>
  <si>
    <t>12
18</t>
  </si>
  <si>
    <t>19
25</t>
  </si>
  <si>
    <t>2
8</t>
  </si>
  <si>
    <t>9
15</t>
  </si>
  <si>
    <t>16
22</t>
  </si>
  <si>
    <t>23
29</t>
  </si>
  <si>
    <t>18
24</t>
  </si>
  <si>
    <t>25
31</t>
  </si>
  <si>
    <t>04
10</t>
  </si>
  <si>
    <t>11
17</t>
  </si>
  <si>
    <t>3
9</t>
  </si>
  <si>
    <t>24
31</t>
  </si>
  <si>
    <t>Учебные практики</t>
  </si>
  <si>
    <t>I. График образовательного процесса</t>
  </si>
  <si>
    <t>II. Сводные данные по бюджету времени (в неделях)</t>
  </si>
  <si>
    <t>III. План образовательного процесса</t>
  </si>
  <si>
    <t>1.</t>
  </si>
  <si>
    <t>Государственный компонент</t>
  </si>
  <si>
    <t>Компонент учреждения высшего образования</t>
  </si>
  <si>
    <t>№ п/п</t>
  </si>
  <si>
    <t>Экзамены</t>
  </si>
  <si>
    <t>Зачеты</t>
  </si>
  <si>
    <t>Распределение по курсам и семестрам</t>
  </si>
  <si>
    <t xml:space="preserve">Из них </t>
  </si>
  <si>
    <t xml:space="preserve">Всего </t>
  </si>
  <si>
    <t>Аудиторных</t>
  </si>
  <si>
    <t>1.1</t>
  </si>
  <si>
    <t>1.2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</si>
  <si>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</si>
  <si>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</si>
  <si>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</si>
  <si>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</si>
  <si>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</si>
  <si>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</si>
  <si>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</si>
  <si>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</si>
  <si>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</si>
  <si>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</si>
  <si>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</si>
  <si>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</si>
  <si>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</si>
  <si>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</si>
  <si>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</si>
  <si>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</si>
  <si>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</si>
  <si>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</si>
  <si>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</si>
  <si>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</si>
  <si>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</si>
  <si>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</si>
  <si>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</si>
  <si>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</si>
  <si>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</si>
  <si>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</si>
  <si>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</si>
  <si>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</si>
  <si>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</si>
  <si>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</si>
  <si>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</si>
  <si>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</si>
  <si>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</si>
  <si>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</si>
  <si>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Лекции</t>
  </si>
  <si>
    <t>I курс</t>
  </si>
  <si>
    <t>Всего часов</t>
  </si>
  <si>
    <t>Ауд. часов</t>
  </si>
  <si>
    <t>Зач. единиц</t>
  </si>
  <si>
    <t>II курс</t>
  </si>
  <si>
    <t>III курс</t>
  </si>
  <si>
    <t>IV курс</t>
  </si>
  <si>
    <t>Количество часов учебных занятий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</si>
  <si>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</si>
  <si>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</si>
  <si>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</si>
  <si>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</si>
  <si>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Семестр</t>
  </si>
  <si>
    <t>Название практики</t>
  </si>
  <si>
    <t>Недель</t>
  </si>
  <si>
    <t>Количество академических часов</t>
  </si>
  <si>
    <t xml:space="preserve"> —  экзаменационная сессия</t>
  </si>
  <si>
    <t xml:space="preserve"> —  итоговая  аттестация</t>
  </si>
  <si>
    <t>1.3</t>
  </si>
  <si>
    <t>Философия</t>
  </si>
  <si>
    <t>Теоретическое 
обучение</t>
  </si>
  <si>
    <t>Экзаменационные
 сессии</t>
  </si>
  <si>
    <t>Педагогика</t>
  </si>
  <si>
    <t>Психология</t>
  </si>
  <si>
    <t xml:space="preserve">Теория и методика физического воспитания </t>
  </si>
  <si>
    <t>Теория спорта</t>
  </si>
  <si>
    <t>Анатомия</t>
  </si>
  <si>
    <t>Физиология</t>
  </si>
  <si>
    <t>Биохимия</t>
  </si>
  <si>
    <t>Биомеханика</t>
  </si>
  <si>
    <t>Спортивная медицина</t>
  </si>
  <si>
    <t>Безопасность 
жизнедеятельности человека</t>
  </si>
  <si>
    <t>Иностранный язык</t>
  </si>
  <si>
    <t>Белорусский язык 
(профессиональная лексика)</t>
  </si>
  <si>
    <t>Спортивная метрология</t>
  </si>
  <si>
    <t>Гигиена</t>
  </si>
  <si>
    <t>История физической культуры и спорта</t>
  </si>
  <si>
    <t>Психология физической культуры и спорта</t>
  </si>
  <si>
    <t>Физиология спорта</t>
  </si>
  <si>
    <t>Гимнастика и методика преподавания</t>
  </si>
  <si>
    <t>Легкая атлетика и методика преподавания</t>
  </si>
  <si>
    <t>Плавание и методика преподавания</t>
  </si>
  <si>
    <t>Лыжный спорт и методика преподавания</t>
  </si>
  <si>
    <t>Спортивные и подвижные игры и методика преподавания</t>
  </si>
  <si>
    <t>Педагогическая</t>
  </si>
  <si>
    <t>Преддипломная</t>
  </si>
  <si>
    <t>3 семестр, 
18 недель</t>
  </si>
  <si>
    <t>7 семестр, 
18 недель</t>
  </si>
  <si>
    <t>4.</t>
  </si>
  <si>
    <t>Дополнительные виды обучения</t>
  </si>
  <si>
    <t>По направлению специальности</t>
  </si>
  <si>
    <t xml:space="preserve">Курсовая работа по учебной дисциплине "Теория и методика физического воспитания" </t>
  </si>
  <si>
    <t>X</t>
  </si>
  <si>
    <t>2.8</t>
  </si>
  <si>
    <t>1.5</t>
  </si>
  <si>
    <t>Название модуля, учебной дисциплины, курсового проекта (курсовой работы)</t>
  </si>
  <si>
    <t>1.1.1</t>
  </si>
  <si>
    <t>1.1.2</t>
  </si>
  <si>
    <t>1.1.3</t>
  </si>
  <si>
    <t>1.1.4</t>
  </si>
  <si>
    <t>Экономика</t>
  </si>
  <si>
    <t>4 семестр,
 16 недель</t>
  </si>
  <si>
    <t>5 семестр, 
11 недель</t>
  </si>
  <si>
    <t>Медико-биологический модуль-1</t>
  </si>
  <si>
    <t>Психологический модуль</t>
  </si>
  <si>
    <t>Модуль "Биомеханика и измерения в физической культуре и спорте"</t>
  </si>
  <si>
    <t>Модуль "Общепрофессиональные  дисциплины"</t>
  </si>
  <si>
    <t>Религиоведение/
Методы социологических исследований в сфере физической культуры и спорта</t>
  </si>
  <si>
    <t>Код компетенции</t>
  </si>
  <si>
    <t>Профессионально-
ориентированная</t>
  </si>
  <si>
    <t>6 семестр,
 15 недель</t>
  </si>
  <si>
    <t>Факультативные дисциплины</t>
  </si>
  <si>
    <t>Иностранный язык (профессиональная лексика)</t>
  </si>
  <si>
    <t>IV. Учебные практики</t>
  </si>
  <si>
    <t>V. Производственные практики</t>
  </si>
  <si>
    <t>8 семестр,
8 недель</t>
  </si>
  <si>
    <t>1.3.1</t>
  </si>
  <si>
    <t>1.3.2</t>
  </si>
  <si>
    <t>1.3.4</t>
  </si>
  <si>
    <t>1.4</t>
  </si>
  <si>
    <t>1.4.1</t>
  </si>
  <si>
    <t>1.4.2</t>
  </si>
  <si>
    <t>1.4.3</t>
  </si>
  <si>
    <t>1.4.4</t>
  </si>
  <si>
    <t>1.4.5</t>
  </si>
  <si>
    <t>1.4.6</t>
  </si>
  <si>
    <t>1.5.1</t>
  </si>
  <si>
    <t>1.5.2</t>
  </si>
  <si>
    <t>2.</t>
  </si>
  <si>
    <t>2.1</t>
  </si>
  <si>
    <t>2.1.1</t>
  </si>
  <si>
    <t>2.1.2</t>
  </si>
  <si>
    <t>2.1.3</t>
  </si>
  <si>
    <t>2.2</t>
  </si>
  <si>
    <t>2.2.1</t>
  </si>
  <si>
    <t>Наименование компетенции</t>
  </si>
  <si>
    <t>УК-1</t>
  </si>
  <si>
    <t>УК-2</t>
  </si>
  <si>
    <t>УК-3</t>
  </si>
  <si>
    <t>УК-7</t>
  </si>
  <si>
    <t>УК-8</t>
  </si>
  <si>
    <t>УК-9</t>
  </si>
  <si>
    <t>УК-10</t>
  </si>
  <si>
    <t>УК-12</t>
  </si>
  <si>
    <t>Код 
компетенции</t>
  </si>
  <si>
    <t>Обладать современной культурой мышления, уметь использовать основы философских знаний в профессиональной деятельности</t>
  </si>
  <si>
    <t>Выявлять факторы и механизмы исторического развития, определять общественное значение исторических событий</t>
  </si>
  <si>
    <t>БПК-1</t>
  </si>
  <si>
    <t>БПК-2</t>
  </si>
  <si>
    <t>БПК-3</t>
  </si>
  <si>
    <t>БПК-4</t>
  </si>
  <si>
    <t>БПК-5</t>
  </si>
  <si>
    <t>БПК-6</t>
  </si>
  <si>
    <t>БПК-7</t>
  </si>
  <si>
    <t>БПК-8</t>
  </si>
  <si>
    <t>БПК-9</t>
  </si>
  <si>
    <t>БПК-10</t>
  </si>
  <si>
    <t>БПК-11</t>
  </si>
  <si>
    <t>БПК-12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</si>
  <si>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</si>
  <si>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</si>
  <si>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</si>
  <si>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</si>
  <si>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</si>
  <si>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</si>
  <si>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</si>
  <si>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</si>
  <si>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</si>
  <si>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</si>
  <si>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</si>
  <si>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</si>
  <si>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</si>
  <si>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</si>
  <si>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</si>
  <si>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</si>
  <si>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УК-13</t>
  </si>
  <si>
    <t>Политология</t>
  </si>
  <si>
    <t xml:space="preserve">История </t>
  </si>
  <si>
    <t>/34</t>
  </si>
  <si>
    <t>/54</t>
  </si>
  <si>
    <t>СК-17</t>
  </si>
  <si>
    <t>СК-18</t>
  </si>
  <si>
    <t>СК-19</t>
  </si>
  <si>
    <t>2.2.2</t>
  </si>
  <si>
    <t>2.2.3</t>
  </si>
  <si>
    <t>2.3</t>
  </si>
  <si>
    <t>2.3.1</t>
  </si>
  <si>
    <t>2.3.2</t>
  </si>
  <si>
    <t>2.3.3</t>
  </si>
  <si>
    <t>2.4</t>
  </si>
  <si>
    <t>2.4.1</t>
  </si>
  <si>
    <t>2.5</t>
  </si>
  <si>
    <t>2.5.1</t>
  </si>
  <si>
    <t>2.5.2</t>
  </si>
  <si>
    <t>2.5.3</t>
  </si>
  <si>
    <t>2.6</t>
  </si>
  <si>
    <t>2.6.1</t>
  </si>
  <si>
    <t>2.6.2</t>
  </si>
  <si>
    <t>2.8.1</t>
  </si>
  <si>
    <t>2.8.2</t>
  </si>
  <si>
    <t>3.</t>
  </si>
  <si>
    <t>3.1</t>
  </si>
  <si>
    <t>4.1</t>
  </si>
  <si>
    <t>4.2</t>
  </si>
  <si>
    <t>1.2.1</t>
  </si>
  <si>
    <t>1.3.3</t>
  </si>
  <si>
    <t>/100</t>
  </si>
  <si>
    <t>Возрастная физиология/ Биохимические и физиологические основы питания</t>
  </si>
  <si>
    <t xml:space="preserve">Лабораторные </t>
  </si>
  <si>
    <t xml:space="preserve">Практические </t>
  </si>
  <si>
    <t xml:space="preserve">Семинарские </t>
  </si>
  <si>
    <t>Спортивные единоборства/ Современные виды фитнеса/ Атлетизм/ Спортивные танцы/ Спортивно-прикладная акробатика</t>
  </si>
  <si>
    <t>1.4.7</t>
  </si>
  <si>
    <t>2²</t>
  </si>
  <si>
    <t>УК-14</t>
  </si>
  <si>
    <t>УК-15</t>
  </si>
  <si>
    <t>Владеть основами исследовательской деятельности, осуществлять поиск, анализ и синтез информации</t>
  </si>
  <si>
    <t>Анализировать и оценивать экономические и социальные процессы, проявлять предпринимательскую деятельность</t>
  </si>
  <si>
    <t>Решать стандартные задачи профессиональной деятельности на основе применения информационно-коммуникативных технологий, применять нормы национального и международного законодательства в области информационных технологий</t>
  </si>
  <si>
    <t>Обладать гуманистическим мировоззрением, качествами гражданственности и патриотизма</t>
  </si>
  <si>
    <t>Психология здоровья/ Искусство разрешения конфликтов/ Психология семейных отношений/ Психологическое сопровождение спортивной деятельности</t>
  </si>
  <si>
    <t>История культуры Беларуси/ Современные проблемы идеологии спорта: эстетика человеческой телесности и здоровье нации</t>
  </si>
  <si>
    <t>/36</t>
  </si>
  <si>
    <t>/64</t>
  </si>
  <si>
    <t>1</t>
  </si>
  <si>
    <t>УК-16</t>
  </si>
  <si>
    <t>Осуществлять коммуникации на иностранном языке для решения задач межличностного,  межкультурного и профессионального взаимодействия</t>
  </si>
  <si>
    <t>Осуществлять коммуникации на белорусском  языке для решения задач межличностного,  межкультурного и профессионального взаимодействия</t>
  </si>
  <si>
    <t>Выделять  основные особенности психических явлений, понимать их сущность, взаимосвязь и  учитывать в профессиональной деятельности</t>
  </si>
  <si>
    <t>УК-4</t>
  </si>
  <si>
    <t>УК-5</t>
  </si>
  <si>
    <t>УК-6</t>
  </si>
  <si>
    <t xml:space="preserve">Определять и оценивать функциональные показатели, характеризующие жизнедеятельность основных систем организма; использовать физиологические  методы в профессиональной деятельности </t>
  </si>
  <si>
    <t>Владеть методикой составления суточного пищевого рациона и его оценки для восстановления функциональной работоспособности, навыками формирования санитарно-гигиенических мероприятий при организации  физкультурно-оздоровительного, тренировочного и соревновательного процессов</t>
  </si>
  <si>
    <t xml:space="preserve">Владеть технологией организации медицинского и медико-реабилитационного сопровождения занятий физической культурой, спортом и туризмом для оказания первой помощи, оценивать физическое развитие и работоспособность, функциональное состояние организма человека
</t>
  </si>
  <si>
    <t>Применять методики биомеханического анализа спортивных упражнений в профессиональной деятельности</t>
  </si>
  <si>
    <t xml:space="preserve">Применять теоретические знания о закономерностях становления функциональных возможностей организма человека c учетом возраста, наследственной предрасположенности, особенностей питания в процессе адаптации к физическим нагрузкам при занятиях спортивной и физкультурно-оздоровительной деятельностью </t>
  </si>
  <si>
    <t>Выделять и характеризовать различные психические явления в процессе занятий физической культурой и спортом, применять психологические методы изучения качеств личности и взаимоотношений в группе, организовывать и проводить психологическую подготовку в сфере физической культуры и спорта</t>
  </si>
  <si>
    <t xml:space="preserve">УК-1, 4,5,6
</t>
  </si>
  <si>
    <t>Проводить профилактику конфликтов и оказывать содействие конструктивному взаимодействию в конфликтной ситуации</t>
  </si>
  <si>
    <t>Анализировать психологические особенности взаимоотношений в семье и определять направления их развития</t>
  </si>
  <si>
    <t>Применять методы теории вероятностей и прикладной статистики для планирования и проведения правильного выборочного научного исследования в профессиональной деятельности</t>
  </si>
  <si>
    <t>СК-20</t>
  </si>
  <si>
    <t>СК-21</t>
  </si>
  <si>
    <t>Работать в команде, толерантно воспринимать социальные, эстетические, конфессиональные, культурные и иные различия</t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</si>
  <si>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</si>
  <si>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</si>
  <si>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Владеть техникой выполнения и методикой обучения видам легкой атлетики, планировать содержание занятий, обеспечивать соблюдение правил безопасности проведения занятий</t>
  </si>
  <si>
    <t>Владеть техникой выполнения и методикой обучения способам передвижения на лыжах, планировать содержание занятий, обеспечивать соблюдение правил безопасности проведения занятий</t>
  </si>
  <si>
    <t>Владеть техникой выполнения и методикой обучения видам спортивного единоборства, атлетизма, спортивных танцев, спортивно-прикладной акробатики, современным видам фитнеса</t>
  </si>
  <si>
    <t>1. Государственный экзамен по специальности                                        
 2. Государственный экзамен по направлению специальности</t>
  </si>
  <si>
    <t>VII. Матрица компетенций</t>
  </si>
  <si>
    <t>Код модуля, учебной дисциплины</t>
  </si>
  <si>
    <t>Применять нормы национального и международного законодательства в области интеллектуальной собственности, методы выявления объектов интеллектуальной собственности</t>
  </si>
  <si>
    <t xml:space="preserve">Применять основные методы защиты населения от негативных воздействий факторов антропогенного, техногенного и естественного происхождения, принципы  рационального природопользования и энергосбережения, обеспечивать здоровые и безопасные  условия труда </t>
  </si>
  <si>
    <t>Понимать значение физической культуры и спорта в общей системе социокультурных ценностей и определять социально-политические факторы влияния на развитие физической культуры и спорта в контексте исторического процесса</t>
  </si>
  <si>
    <t xml:space="preserve">Оценивать  по основным биохимическим показателям функциональное состояние организма человека,  переносимость физических нагрузок, характер  протекания восстановительных процессов в период отдыха </t>
  </si>
  <si>
    <t>УК-11</t>
  </si>
  <si>
    <t>БПК-13</t>
  </si>
  <si>
    <t>БПК-14</t>
  </si>
  <si>
    <t>БПК-15</t>
  </si>
  <si>
    <t>БПК-16</t>
  </si>
  <si>
    <t>1.6</t>
  </si>
  <si>
    <t>1.6.1</t>
  </si>
  <si>
    <t>1.6.2</t>
  </si>
  <si>
    <t>1.6.3</t>
  </si>
  <si>
    <t>1.6.4</t>
  </si>
  <si>
    <t>По лыжному спорту 
(ознакомительная)</t>
  </si>
  <si>
    <t xml:space="preserve">Формировать представление о многогранности социокультурных процессов, анализировать их и определять тенденции развития массовой и элитарной культуры </t>
  </si>
  <si>
    <t>Находить решение проблемы национальной самоидентификации человека в условиях глобализации общества</t>
  </si>
  <si>
    <t>УК-17</t>
  </si>
  <si>
    <t>Использовать теоретические знания и методы религиоведческого исследования на практике</t>
  </si>
  <si>
    <t>Редактировать научные тексты с использованием приёмов транспарантного изложения научных данных</t>
  </si>
  <si>
    <t>Оформлять документацию и вести служебную переписку с использованием характерных языковых средств письменной деловой речи</t>
  </si>
  <si>
    <t>1.3.2
2.4.1</t>
  </si>
  <si>
    <t xml:space="preserve">УК-1, 2,4,5,6
</t>
  </si>
  <si>
    <t>Применять  педагогические знания для решения задач профессиональной деятельности, использовать технологии педагогического воздействия  на личность обучающегося в соответствии с возрастом, индивидуальными особенностями и педагогической ситуацией</t>
  </si>
  <si>
    <t xml:space="preserve">Применять на основе полученных анатомических знаний  адекватное дозирование физических нагрузок, выбирать средства и методы реализации спортивно-педагогического воздействия на организм человека с учетом возраста, пола, особенностей физического развития и физической подготовленности </t>
  </si>
  <si>
    <t>УК-13/
УК-14</t>
  </si>
  <si>
    <t xml:space="preserve">Ориентироваться в предметной области теории и методики физического воспитания, анализировать  и применять в профессиональной деятельности знания  о закономерностях, принципах, средствах и методах, содержании  и организации физического воспитания </t>
  </si>
  <si>
    <t>Ориентироваться в предметной области теории спорта, понимать специфические явления  и тенденции развития спорта, анализировать и применять знания о закономерностях, принципах, содержании, структуре и управлении спортивной подготовкой в профессиональной деятельности</t>
  </si>
  <si>
    <t>Использовать теоретические знания о физиологических механизмах и закономерностях изменения функций организма человека в процессе занятий физической культурой и спортом, о влиянии двигательной активности на функциональные возможности и состояние здоровья человека для решения практических и научно-исследовательских задач</t>
  </si>
  <si>
    <t xml:space="preserve">Владеть методами статистической обработки результатов измерений в физической культуре, спорте и туризме,  использовать современные методы учета, контроля и прогнозирования процесса выполнения физических упражнений
</t>
  </si>
  <si>
    <t>Владеть техникой выполнения базовых упражнений и методикой обучения в гимнастике, оказывать помощь и страховку при выполнении гимнастических упражнений, обеспечивать соблюдение правил безопасности проведения занятий</t>
  </si>
  <si>
    <t>Применять основные методические подходы в обучении спортивным играм, использовать теоретические знания, методы и средства в процессе обучения спортивным играм, обеспечивать соблюдение правил безопасности проведения занятий</t>
  </si>
  <si>
    <t>Владеть техникой выполнения и методикой обучения спортивным и прикладным способам плавания, приемами оказания помощи пострадавшим на воде, формами и методиками обучения плаванию, обеспечивать соблюдение правил безопасности проведения занятий</t>
  </si>
  <si>
    <t>УК-15/
УК-16</t>
  </si>
  <si>
    <t>Лингвистический модуль</t>
  </si>
  <si>
    <t>Модуль "Информационные технологии"</t>
  </si>
  <si>
    <t>Использовать  теоретические знания и практические умения для анализа исторических и современных социальных явлений на практике</t>
  </si>
  <si>
    <t>/3</t>
  </si>
  <si>
    <t>Медико-биологический модуль-2</t>
  </si>
  <si>
    <t>Массаж</t>
  </si>
  <si>
    <t>Лечебная физическая культура</t>
  </si>
  <si>
    <t>2.7</t>
  </si>
  <si>
    <t>2.7.1</t>
  </si>
  <si>
    <t>2.7.2</t>
  </si>
  <si>
    <t>2.7.3</t>
  </si>
  <si>
    <t>Применять навыки проведения массажа  для различных категорий лиц</t>
  </si>
  <si>
    <t>Применять основы теоретико-методических знаний лечебной физической культуры, навыки проведения занятий физической культурой с лицами, имеющими отклонения в состоянии здоровья</t>
  </si>
  <si>
    <t>СК-19/ СК-20/ СК-21/ СК-22</t>
  </si>
  <si>
    <t>СК-23</t>
  </si>
  <si>
    <t>СК-22</t>
  </si>
  <si>
    <t>/654</t>
  </si>
  <si>
    <t>2.4.2</t>
  </si>
  <si>
    <t>Информационные технологии в туризме</t>
  </si>
  <si>
    <t>Введение в туризм</t>
  </si>
  <si>
    <t>Турагентская и туроператорская деятельность</t>
  </si>
  <si>
    <t>Правовое регулирование туристической деятельности</t>
  </si>
  <si>
    <t>Основы управления интеллектуальной собственностью¹/ Основы авторского, патентного права и защиты конфиденциальной  информации</t>
  </si>
  <si>
    <t>2.5.4</t>
  </si>
  <si>
    <t>2.5.5</t>
  </si>
  <si>
    <t>Модуль "Менеджмент и маркетинг в туризме"</t>
  </si>
  <si>
    <t>Менеджмент в туризме</t>
  </si>
  <si>
    <t xml:space="preserve">Ивент-менеджмент в туризме </t>
  </si>
  <si>
    <t>Маркетинг в туризме</t>
  </si>
  <si>
    <t>2.7.4</t>
  </si>
  <si>
    <t>2.7.5</t>
  </si>
  <si>
    <t>Самопрезентация и убеждающая коммуникация/Деловые  коммуникации</t>
  </si>
  <si>
    <t>Специальная профессиональная подготовка</t>
  </si>
  <si>
    <t>СК-24</t>
  </si>
  <si>
    <t>СК-25</t>
  </si>
  <si>
    <t>СК-26</t>
  </si>
  <si>
    <t>СК-27</t>
  </si>
  <si>
    <t>Владеть системой современных управленческих технологий для обеспечения эффективного функционирования организаций туристической индустрии</t>
  </si>
  <si>
    <t>Курсовая работа ³</t>
  </si>
  <si>
    <t>Разработан в качестве примера реализации образовательного стандарта по специальности 1-89 02 01 "Спортивно-туристская деятельность (по направлениям)".</t>
  </si>
  <si>
    <t>По туризму</t>
  </si>
  <si>
    <t>География международного туризма и туристическое страноведение</t>
  </si>
  <si>
    <t>Применять знания в области географии международного туризма и  туристического страноведения  для эффективного формирования и продвижения туристического продукта</t>
  </si>
  <si>
    <t>Цифровизация в туризме</t>
  </si>
  <si>
    <t>Инновационный менеджмент</t>
  </si>
  <si>
    <t xml:space="preserve">Владеть необходимым уровнем теоретической, физической и технической подготовленности, навыками управления участниками туристической деятельности и субъектами туристической индустрии, достаточными для планирования и безопасного проведения туристских мероприятий </t>
  </si>
  <si>
    <t>1 семестр, 
17 недель</t>
  </si>
  <si>
    <t>2 семестр,
18  недель</t>
  </si>
  <si>
    <t>1,4,
6</t>
  </si>
  <si>
    <t>1²</t>
  </si>
  <si>
    <t>4²</t>
  </si>
  <si>
    <t>5²</t>
  </si>
  <si>
    <t>1.3.2
2.7.5</t>
  </si>
  <si>
    <t>Применять знания о структуре и содержании будущей профессиональной деятельности в туризме, понимать его социально-экономическую, культурную и гуманитарную значимость</t>
  </si>
  <si>
    <t>Применять нормы авторского, патентного права, методы защиты, конфиденциальной  информации в деятельности организаций  туристической индустрии</t>
  </si>
  <si>
    <t>Использовать современные цифровые технологии и программное обеспечение в туристической индустрии, владеть подходами цифровизации бизнес-процессов туристической индустрии</t>
  </si>
  <si>
    <t>Применять научно-теоретические знания в области организации работы субъектов туристической деятельности для решения практических задач</t>
  </si>
  <si>
    <t>Применять нормативные правовые акты, регулирующие отношения в сфере туризма и гостеприимства, владеть навыками составления договора об оказании туристических услуг</t>
  </si>
  <si>
    <t>Владеть системой знаний, умений и практических навыков в области организации для реализации событийных проектов в туристической индустрии</t>
  </si>
  <si>
    <t xml:space="preserve">СОГЛАСОВАНО                                                                                                                                                                                  
Начальник Главного управления профессионального  образования                                                                                            
Министерства образования Республики Беларусь                                                                                                                        
________________  С.А.Касперович                                                                                                                                                                                                                                                                                                    
_______________
                   </t>
  </si>
  <si>
    <t xml:space="preserve">СОГЛАСОВАНО                                                                                                                                                                                  
Проректор по научно-методической работе 
Государственного учреждения образования "Республиканский институт высшей школы"
________________  И.В.Титович
_______________
                   </t>
  </si>
  <si>
    <t>Продолжение типового учебного плана по направлению специальности 1-89 02 01-02 "Спортивно-туристская деятельность (менеджмент в туризме)", регистрационный №_________________</t>
  </si>
  <si>
    <t>Социально-гуманитарный
 модуль-1</t>
  </si>
  <si>
    <t>Владеть теорией и методологией инновационной деятельности, практическими  подходами управления инновационными процессами на предприятиях туристической индустрии</t>
  </si>
  <si>
    <t>Владеть навыками формирования у собеседников собственного позитивного образа, ценностных ориентаций и установок, обеспечивающих эффективное достижение целей коммуникаций/осуществлять деловые коммуникации в практической деятельности организаций туристической индустрии</t>
  </si>
  <si>
    <t>/2,
4²,
6²,7</t>
  </si>
  <si>
    <r>
      <t>29</t>
    </r>
    <r>
      <rPr>
        <sz val="14"/>
        <rFont val="Times New Roman"/>
        <family val="1"/>
      </rPr>
      <t xml:space="preserve">
09
</t>
    </r>
    <r>
      <rPr>
        <u val="single"/>
        <sz val="14"/>
        <rFont val="Times New Roman"/>
        <family val="1"/>
      </rPr>
      <t>05</t>
    </r>
    <r>
      <rPr>
        <sz val="14"/>
        <rFont val="Times New Roman"/>
        <family val="1"/>
      </rPr>
      <t xml:space="preserve">
10</t>
    </r>
  </si>
  <si>
    <r>
      <t>27</t>
    </r>
    <r>
      <rPr>
        <sz val="14"/>
        <rFont val="Times New Roman"/>
        <family val="1"/>
      </rPr>
      <t xml:space="preserve">
10
</t>
    </r>
    <r>
      <rPr>
        <u val="single"/>
        <sz val="14"/>
        <rFont val="Times New Roman"/>
        <family val="1"/>
      </rPr>
      <t>02</t>
    </r>
    <r>
      <rPr>
        <sz val="14"/>
        <rFont val="Times New Roman"/>
        <family val="1"/>
      </rPr>
      <t xml:space="preserve">
11</t>
    </r>
  </si>
  <si>
    <r>
      <t>29</t>
    </r>
    <r>
      <rPr>
        <sz val="14"/>
        <rFont val="Times New Roman"/>
        <family val="1"/>
      </rPr>
      <t xml:space="preserve">
12
</t>
    </r>
    <r>
      <rPr>
        <u val="single"/>
        <sz val="14"/>
        <rFont val="Times New Roman"/>
        <family val="1"/>
      </rPr>
      <t>04</t>
    </r>
    <r>
      <rPr>
        <sz val="14"/>
        <rFont val="Times New Roman"/>
        <family val="1"/>
      </rPr>
      <t xml:space="preserve">
01</t>
    </r>
  </si>
  <si>
    <r>
      <t>26</t>
    </r>
    <r>
      <rPr>
        <sz val="14"/>
        <rFont val="Times New Roman"/>
        <family val="1"/>
      </rPr>
      <t xml:space="preserve">
01
</t>
    </r>
    <r>
      <rPr>
        <u val="single"/>
        <sz val="14"/>
        <rFont val="Times New Roman"/>
        <family val="1"/>
      </rPr>
      <t>01</t>
    </r>
    <r>
      <rPr>
        <sz val="14"/>
        <rFont val="Times New Roman"/>
        <family val="1"/>
      </rPr>
      <t xml:space="preserve">
02</t>
    </r>
  </si>
  <si>
    <r>
      <t>23</t>
    </r>
    <r>
      <rPr>
        <sz val="14"/>
        <rFont val="Times New Roman"/>
        <family val="1"/>
      </rPr>
      <t xml:space="preserve">
02
01
03</t>
    </r>
  </si>
  <si>
    <r>
      <t>30</t>
    </r>
    <r>
      <rPr>
        <sz val="14"/>
        <rFont val="Times New Roman"/>
        <family val="1"/>
      </rPr>
      <t xml:space="preserve">
03
</t>
    </r>
    <r>
      <rPr>
        <u val="single"/>
        <sz val="14"/>
        <rFont val="Times New Roman"/>
        <family val="1"/>
      </rPr>
      <t>05</t>
    </r>
    <r>
      <rPr>
        <sz val="14"/>
        <rFont val="Times New Roman"/>
        <family val="1"/>
      </rPr>
      <t xml:space="preserve">
04</t>
    </r>
  </si>
  <si>
    <r>
      <t>27</t>
    </r>
    <r>
      <rPr>
        <sz val="14"/>
        <rFont val="Times New Roman"/>
        <family val="1"/>
      </rPr>
      <t xml:space="preserve">
04
</t>
    </r>
    <r>
      <rPr>
        <u val="single"/>
        <sz val="14"/>
        <rFont val="Times New Roman"/>
        <family val="1"/>
      </rPr>
      <t>03</t>
    </r>
    <r>
      <rPr>
        <sz val="14"/>
        <rFont val="Times New Roman"/>
        <family val="1"/>
      </rPr>
      <t xml:space="preserve">
05</t>
    </r>
  </si>
  <si>
    <r>
      <t>29</t>
    </r>
    <r>
      <rPr>
        <sz val="14"/>
        <rFont val="Times New Roman"/>
        <family val="1"/>
      </rPr>
      <t xml:space="preserve">
06
</t>
    </r>
    <r>
      <rPr>
        <u val="single"/>
        <sz val="14"/>
        <rFont val="Times New Roman"/>
        <family val="1"/>
      </rPr>
      <t>05</t>
    </r>
    <r>
      <rPr>
        <sz val="14"/>
        <rFont val="Times New Roman"/>
        <family val="1"/>
      </rPr>
      <t xml:space="preserve">
07</t>
    </r>
  </si>
  <si>
    <r>
      <t>27</t>
    </r>
    <r>
      <rPr>
        <sz val="14"/>
        <rFont val="Times New Roman"/>
        <family val="1"/>
      </rPr>
      <t xml:space="preserve">
07
</t>
    </r>
    <r>
      <rPr>
        <u val="single"/>
        <sz val="14"/>
        <rFont val="Times New Roman"/>
        <family val="1"/>
      </rPr>
      <t>02</t>
    </r>
    <r>
      <rPr>
        <sz val="14"/>
        <rFont val="Times New Roman"/>
        <family val="1"/>
      </rPr>
      <t xml:space="preserve">
08</t>
    </r>
  </si>
  <si>
    <r>
      <rPr>
        <i/>
        <sz val="14"/>
        <rFont val="Times New Roman"/>
        <family val="1"/>
      </rPr>
      <t>Модуль  "Организация туризма"</t>
    </r>
    <r>
      <rPr>
        <sz val="14"/>
        <rFont val="Times New Roman"/>
        <family val="1"/>
      </rPr>
      <t xml:space="preserve"> </t>
    </r>
  </si>
  <si>
    <r>
      <t xml:space="preserve">СК-11/
</t>
    </r>
    <r>
      <rPr>
        <sz val="14"/>
        <color indexed="8"/>
        <rFont val="Times New Roman"/>
        <family val="1"/>
      </rPr>
      <t>СК-12</t>
    </r>
  </si>
  <si>
    <r>
      <t xml:space="preserve">Культура речи спортивного педагога (тренера)/ Стилистика научной речи/ Делопроизводство/
</t>
    </r>
    <r>
      <rPr>
        <sz val="14"/>
        <color indexed="8"/>
        <rFont val="Times New Roman"/>
        <family val="1"/>
      </rPr>
      <t xml:space="preserve">Основы математической статистики </t>
    </r>
  </si>
  <si>
    <t>VI. Итоговая аттестация⁴</t>
  </si>
  <si>
    <r>
      <rPr>
        <b/>
        <sz val="14"/>
        <rFont val="Times New Roman"/>
        <family val="1"/>
      </rPr>
      <t>СОГЛАСОВАНО</t>
    </r>
    <r>
      <rPr>
        <sz val="14"/>
        <rFont val="Times New Roman"/>
        <family val="1"/>
      </rPr>
      <t xml:space="preserve">
Заместитель Министра спорта и туризма 
Республики Беларусь  
__________________ А.И.Барауля 
Председатель УМО по образованию в области физической культуры
___________________ С.Б.Репкин
___________________
Председатель НМС 
по направлению образования 89 «Туризм и гостеприимство"
__________________В.Н.Ананьева
__________________
Рекомендован к утверждению Президиумом Совета УМО по образованию в области физической культуры
протокол № 3 от 14 января 2021 г.
</t>
    </r>
  </si>
  <si>
    <r>
      <rPr>
        <b/>
        <sz val="14"/>
        <rFont val="Times New Roman"/>
        <family val="1"/>
      </rPr>
      <t xml:space="preserve">СОГЛАСОВАНО </t>
    </r>
    <r>
      <rPr>
        <sz val="14"/>
        <rFont val="Times New Roman"/>
        <family val="1"/>
      </rPr>
      <t xml:space="preserve">
Начальник Главного управления профессионального  образования 
Министерства образования Республики Беларусь
 ________________  С.А.Касперович
 _______________
Проректор по научно-методической работе Государственного учреждения образования «Республиканский институт высшей школы»
________________  И.В.Титович
_______________
Эксперт-нормоконтролер
________________  А.А.Тимашкова 
_______________
</t>
    </r>
  </si>
  <si>
    <t xml:space="preserve">СОГЛАСОВАНО                                                                                                                                                                                  
Начальник Главного управления профессионального  образования                                                                                            
Министерства образования Республики Беларусь                                                                                                                        
________________  С.А.Касперович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                      
                   </t>
  </si>
  <si>
    <t xml:space="preserve">СОГЛАСОВАНО                                                                                                                                                                                  
Проректор по научно-методической работе 
Государственного учреждения образования "Республиканский институт высшей школы"
________________  И.В.Титович
_______________                          
                   </t>
  </si>
  <si>
    <t xml:space="preserve">СОГЛАСОВАНО                                                                                                                                                                                  
Начальник Главного управления профессионального  образования                                                                                            
Министерства образования Республики Беларусь                                                                                                                        
________________  С.А.Касперович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                      
                   </t>
  </si>
  <si>
    <t xml:space="preserve">СОГЛАСОВАНО                                                                                                                                                                                  
Проректор по научно-методической работе 
Государственного учреждения образования "Республиканский институт высшей школы"
________________  И.В.Титович
_______________                           
                   </t>
  </si>
  <si>
    <t>Модуль дисциплин по выбору 
(2 из 4)</t>
  </si>
  <si>
    <t>СК-5/
 СК-6/ СК-7/ 
СК-8</t>
  </si>
  <si>
    <t>Анализировать образ жизни человека и определять направления повышения его качества</t>
  </si>
  <si>
    <t>Владеть системой современных  знаний о принципах, методах и содержании маркетинговой деятельности, практическими навыками использования ключевых инструментов маркетинга для продвижения туристического продукта</t>
  </si>
  <si>
    <t>Анализировать психогогические особенности тренировочного и соревновательного процессов и планировать психологическую подготовку спортсменов</t>
  </si>
  <si>
    <t xml:space="preserve">Осуществлять беседы на профессиональные темы в соответствии с правилами эффективного общения </t>
  </si>
  <si>
    <t>Социально-гуманитарный 
модуль -2</t>
  </si>
  <si>
    <t>Спортивно-педагогический
модуль -1</t>
  </si>
  <si>
    <t>Спортивно-педагогический 
модуль-2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</si>
</sst>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_-;\-* #,##0_-;_-* &quot;-&quot;_-;_-@_-"/>
    <numFmt numFmtId="178" formatCode="_-* #,##0.00\ &quot;Br&quot;_-;\-* #,##0.00\ &quot;Br&quot;_-;_-* &quot;-&quot;??\ &quot;Br&quot;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#&quot; &quot;?/2"/>
    <numFmt numFmtId="195" formatCode="#&quot; &quot;?/4"/>
  </numFmts>
  <fonts count="5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0"/>
    </font>
    <font>
      <u val="single"/>
      <sz val="14"/>
      <color indexed="8"/>
      <name val="Times New Roman"/>
      <family val="0"/>
    </font>
    <font>
      <vertAlign val="superscript"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49" fontId="2" fillId="33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33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9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textRotation="90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vertical="top" wrapText="1"/>
    </xf>
    <xf numFmtId="2" fontId="2" fillId="33" borderId="11" xfId="0" applyNumberFormat="1" applyFont="1" applyFill="1" applyBorder="1" applyAlignment="1">
      <alignment horizontal="center" vertical="top" wrapText="1"/>
    </xf>
    <xf numFmtId="2" fontId="2" fillId="33" borderId="23" xfId="0" applyNumberFormat="1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justify" wrapText="1"/>
    </xf>
    <xf numFmtId="0" fontId="6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0" fontId="2" fillId="0" borderId="0" xfId="0" applyFont="1" applyBorder="1" applyAlignment="1">
      <alignment textRotation="90" wrapText="1"/>
    </xf>
    <xf numFmtId="0" fontId="2" fillId="33" borderId="0" xfId="0" applyFont="1" applyFill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/>
    </xf>
    <xf numFmtId="0" fontId="2" fillId="33" borderId="29" xfId="0" applyFont="1" applyFill="1" applyBorder="1" applyAlignment="1">
      <alignment horizontal="center" textRotation="90" wrapText="1"/>
    </xf>
    <xf numFmtId="0" fontId="2" fillId="33" borderId="30" xfId="0" applyFont="1" applyFill="1" applyBorder="1" applyAlignment="1">
      <alignment horizontal="center" textRotation="90" wrapText="1"/>
    </xf>
    <xf numFmtId="0" fontId="2" fillId="33" borderId="31" xfId="0" applyFont="1" applyFill="1" applyBorder="1" applyAlignment="1">
      <alignment horizontal="center" textRotation="90" wrapText="1"/>
    </xf>
    <xf numFmtId="0" fontId="2" fillId="33" borderId="32" xfId="0" applyFont="1" applyFill="1" applyBorder="1" applyAlignment="1">
      <alignment horizontal="center" textRotation="90" wrapText="1"/>
    </xf>
    <xf numFmtId="0" fontId="2" fillId="33" borderId="33" xfId="0" applyFont="1" applyFill="1" applyBorder="1" applyAlignment="1">
      <alignment horizontal="center" textRotation="90" wrapText="1"/>
    </xf>
    <xf numFmtId="49" fontId="2" fillId="33" borderId="3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top" wrapText="1"/>
    </xf>
    <xf numFmtId="49" fontId="2" fillId="33" borderId="36" xfId="0" applyNumberFormat="1" applyFont="1" applyFill="1" applyBorder="1" applyAlignment="1">
      <alignment/>
    </xf>
    <xf numFmtId="49" fontId="2" fillId="33" borderId="37" xfId="0" applyNumberFormat="1" applyFont="1" applyFill="1" applyBorder="1" applyAlignment="1">
      <alignment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39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9" fontId="2" fillId="33" borderId="40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9" fontId="2" fillId="0" borderId="35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top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33" borderId="45" xfId="0" applyNumberFormat="1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top" wrapText="1"/>
    </xf>
    <xf numFmtId="49" fontId="2" fillId="33" borderId="35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37" xfId="0" applyNumberFormat="1" applyFont="1" applyFill="1" applyBorder="1" applyAlignment="1">
      <alignment horizontal="center" vertical="center"/>
    </xf>
    <xf numFmtId="49" fontId="2" fillId="33" borderId="46" xfId="0" applyNumberFormat="1" applyFont="1" applyFill="1" applyBorder="1" applyAlignment="1">
      <alignment horizontal="center" vertical="center"/>
    </xf>
    <xf numFmtId="49" fontId="2" fillId="33" borderId="4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top"/>
    </xf>
    <xf numFmtId="0" fontId="53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49" xfId="0" applyFont="1" applyFill="1" applyBorder="1" applyAlignment="1">
      <alignment horizontal="center" textRotation="90" wrapText="1"/>
    </xf>
    <xf numFmtId="0" fontId="2" fillId="33" borderId="0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 textRotation="90" wrapText="1"/>
    </xf>
    <xf numFmtId="0" fontId="2" fillId="33" borderId="28" xfId="0" applyFont="1" applyFill="1" applyBorder="1" applyAlignment="1">
      <alignment horizontal="center" textRotation="90" wrapText="1"/>
    </xf>
    <xf numFmtId="49" fontId="2" fillId="33" borderId="49" xfId="0" applyNumberFormat="1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49" fontId="2" fillId="33" borderId="51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33" borderId="46" xfId="0" applyFont="1" applyFill="1" applyBorder="1" applyAlignment="1">
      <alignment horizontal="center" textRotation="90" wrapText="1"/>
    </xf>
    <xf numFmtId="0" fontId="2" fillId="33" borderId="47" xfId="0" applyFont="1" applyFill="1" applyBorder="1" applyAlignment="1">
      <alignment horizontal="center" textRotation="90" wrapText="1"/>
    </xf>
    <xf numFmtId="0" fontId="2" fillId="33" borderId="36" xfId="0" applyFont="1" applyFill="1" applyBorder="1" applyAlignment="1">
      <alignment horizontal="center" textRotation="90" wrapText="1"/>
    </xf>
    <xf numFmtId="0" fontId="2" fillId="33" borderId="37" xfId="0" applyFont="1" applyFill="1" applyBorder="1" applyAlignment="1">
      <alignment horizontal="center" textRotation="90" wrapText="1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vertical="top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3" xfId="0" applyNumberFormat="1" applyFont="1" applyFill="1" applyBorder="1" applyAlignment="1">
      <alignment horizontal="center"/>
    </xf>
    <xf numFmtId="0" fontId="2" fillId="0" borderId="54" xfId="0" applyNumberFormat="1" applyFont="1" applyFill="1" applyBorder="1" applyAlignment="1">
      <alignment horizontal="center"/>
    </xf>
    <xf numFmtId="0" fontId="2" fillId="0" borderId="55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0" fontId="2" fillId="0" borderId="56" xfId="0" applyNumberFormat="1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2" fillId="0" borderId="56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left" vertical="center" wrapText="1"/>
    </xf>
    <xf numFmtId="49" fontId="2" fillId="33" borderId="42" xfId="0" applyNumberFormat="1" applyFont="1" applyFill="1" applyBorder="1" applyAlignment="1">
      <alignment horizontal="left" vertical="center"/>
    </xf>
    <xf numFmtId="49" fontId="2" fillId="33" borderId="52" xfId="0" applyNumberFormat="1" applyFont="1" applyFill="1" applyBorder="1" applyAlignment="1">
      <alignment horizontal="left" vertical="center"/>
    </xf>
    <xf numFmtId="49" fontId="2" fillId="33" borderId="38" xfId="0" applyNumberFormat="1" applyFont="1" applyFill="1" applyBorder="1" applyAlignment="1">
      <alignment horizontal="left" vertical="center"/>
    </xf>
    <xf numFmtId="0" fontId="2" fillId="33" borderId="42" xfId="0" applyNumberFormat="1" applyFont="1" applyFill="1" applyBorder="1" applyAlignment="1">
      <alignment horizontal="center" vertical="center"/>
    </xf>
    <xf numFmtId="0" fontId="2" fillId="33" borderId="41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textRotation="90" wrapText="1"/>
    </xf>
    <xf numFmtId="0" fontId="2" fillId="33" borderId="52" xfId="0" applyFont="1" applyFill="1" applyBorder="1" applyAlignment="1">
      <alignment horizontal="center" vertical="center" textRotation="90" wrapText="1"/>
    </xf>
    <xf numFmtId="0" fontId="2" fillId="33" borderId="38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/>
    </xf>
    <xf numFmtId="49" fontId="2" fillId="33" borderId="4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/>
    </xf>
    <xf numFmtId="49" fontId="2" fillId="33" borderId="22" xfId="0" applyNumberFormat="1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top" wrapText="1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vertical="center" wrapText="1"/>
    </xf>
    <xf numFmtId="49" fontId="2" fillId="33" borderId="42" xfId="0" applyNumberFormat="1" applyFont="1" applyFill="1" applyBorder="1" applyAlignment="1">
      <alignment vertical="center" wrapText="1"/>
    </xf>
    <xf numFmtId="49" fontId="2" fillId="33" borderId="52" xfId="0" applyNumberFormat="1" applyFont="1" applyFill="1" applyBorder="1" applyAlignment="1">
      <alignment vertical="center" wrapText="1"/>
    </xf>
    <xf numFmtId="0" fontId="2" fillId="33" borderId="38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49" fontId="2" fillId="33" borderId="42" xfId="0" applyNumberFormat="1" applyFont="1" applyFill="1" applyBorder="1" applyAlignment="1">
      <alignment horizontal="left" vertical="center" wrapText="1"/>
    </xf>
    <xf numFmtId="49" fontId="2" fillId="33" borderId="52" xfId="0" applyNumberFormat="1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57" xfId="0" applyNumberFormat="1" applyFont="1" applyFill="1" applyBorder="1" applyAlignment="1">
      <alignment horizontal="center" vertical="center"/>
    </xf>
    <xf numFmtId="0" fontId="2" fillId="33" borderId="39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vertical="center" wrapText="1"/>
    </xf>
    <xf numFmtId="49" fontId="2" fillId="33" borderId="58" xfId="0" applyNumberFormat="1" applyFont="1" applyFill="1" applyBorder="1" applyAlignment="1">
      <alignment vertical="center" wrapText="1"/>
    </xf>
    <xf numFmtId="49" fontId="2" fillId="33" borderId="57" xfId="0" applyNumberFormat="1" applyFont="1" applyFill="1" applyBorder="1" applyAlignment="1">
      <alignment vertical="center" wrapText="1"/>
    </xf>
    <xf numFmtId="0" fontId="2" fillId="33" borderId="58" xfId="0" applyNumberFormat="1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59" xfId="0" applyNumberFormat="1" applyFont="1" applyFill="1" applyBorder="1" applyAlignment="1">
      <alignment horizontal="center" vertical="center"/>
    </xf>
    <xf numFmtId="0" fontId="2" fillId="33" borderId="60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61" xfId="0" applyNumberFormat="1" applyFont="1" applyFill="1" applyBorder="1" applyAlignment="1">
      <alignment horizontal="center" vertical="center"/>
    </xf>
    <xf numFmtId="49" fontId="7" fillId="33" borderId="59" xfId="0" applyNumberFormat="1" applyFont="1" applyFill="1" applyBorder="1" applyAlignment="1">
      <alignment vertical="center" wrapText="1"/>
    </xf>
    <xf numFmtId="49" fontId="7" fillId="33" borderId="62" xfId="0" applyNumberFormat="1" applyFont="1" applyFill="1" applyBorder="1" applyAlignment="1">
      <alignment vertical="center" wrapText="1"/>
    </xf>
    <xf numFmtId="49" fontId="7" fillId="33" borderId="61" xfId="0" applyNumberFormat="1" applyFont="1" applyFill="1" applyBorder="1" applyAlignment="1">
      <alignment vertical="center" wrapText="1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49" fontId="3" fillId="33" borderId="38" xfId="0" applyNumberFormat="1" applyFont="1" applyFill="1" applyBorder="1" applyAlignment="1">
      <alignment vertical="center" wrapText="1"/>
    </xf>
    <xf numFmtId="49" fontId="3" fillId="33" borderId="42" xfId="0" applyNumberFormat="1" applyFont="1" applyFill="1" applyBorder="1" applyAlignment="1">
      <alignment vertical="center" wrapText="1"/>
    </xf>
    <xf numFmtId="49" fontId="3" fillId="33" borderId="52" xfId="0" applyNumberFormat="1" applyFont="1" applyFill="1" applyBorder="1" applyAlignment="1">
      <alignment vertical="center" wrapText="1"/>
    </xf>
    <xf numFmtId="49" fontId="2" fillId="0" borderId="38" xfId="0" applyNumberFormat="1" applyFont="1" applyFill="1" applyBorder="1" applyAlignment="1">
      <alignment vertical="center" wrapText="1"/>
    </xf>
    <xf numFmtId="49" fontId="2" fillId="0" borderId="42" xfId="0" applyNumberFormat="1" applyFont="1" applyFill="1" applyBorder="1" applyAlignment="1">
      <alignment vertical="center" wrapText="1"/>
    </xf>
    <xf numFmtId="49" fontId="2" fillId="0" borderId="52" xfId="0" applyNumberFormat="1" applyFont="1" applyFill="1" applyBorder="1" applyAlignment="1">
      <alignment vertical="center" wrapText="1"/>
    </xf>
    <xf numFmtId="49" fontId="54" fillId="0" borderId="38" xfId="0" applyNumberFormat="1" applyFont="1" applyFill="1" applyBorder="1" applyAlignment="1">
      <alignment vertical="center" wrapText="1"/>
    </xf>
    <xf numFmtId="49" fontId="54" fillId="0" borderId="42" xfId="0" applyNumberFormat="1" applyFont="1" applyFill="1" applyBorder="1" applyAlignment="1">
      <alignment vertical="center" wrapText="1"/>
    </xf>
    <xf numFmtId="49" fontId="54" fillId="0" borderId="52" xfId="0" applyNumberFormat="1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63" xfId="0" applyNumberFormat="1" applyFont="1" applyFill="1" applyBorder="1" applyAlignment="1">
      <alignment horizontal="center" vertical="center"/>
    </xf>
    <xf numFmtId="0" fontId="2" fillId="0" borderId="64" xfId="0" applyNumberFormat="1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vertical="center" wrapText="1"/>
    </xf>
    <xf numFmtId="49" fontId="2" fillId="0" borderId="65" xfId="0" applyNumberFormat="1" applyFont="1" applyFill="1" applyBorder="1" applyAlignment="1">
      <alignment vertical="center" wrapText="1"/>
    </xf>
    <xf numFmtId="49" fontId="2" fillId="0" borderId="66" xfId="0" applyNumberFormat="1" applyFont="1" applyFill="1" applyBorder="1" applyAlignment="1">
      <alignment vertical="center" wrapText="1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66" xfId="0" applyNumberFormat="1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49" fontId="4" fillId="0" borderId="67" xfId="0" applyNumberFormat="1" applyFont="1" applyFill="1" applyBorder="1" applyAlignment="1">
      <alignment horizontal="center" vertical="center" wrapText="1"/>
    </xf>
    <xf numFmtId="49" fontId="4" fillId="0" borderId="68" xfId="0" applyNumberFormat="1" applyFont="1" applyFill="1" applyBorder="1" applyAlignment="1">
      <alignment horizontal="center" vertical="center" wrapText="1"/>
    </xf>
    <xf numFmtId="49" fontId="4" fillId="0" borderId="69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top" wrapText="1"/>
    </xf>
    <xf numFmtId="49" fontId="4" fillId="0" borderId="71" xfId="0" applyNumberFormat="1" applyFont="1" applyFill="1" applyBorder="1" applyAlignment="1">
      <alignment horizontal="center" vertical="top" wrapText="1"/>
    </xf>
    <xf numFmtId="49" fontId="4" fillId="0" borderId="48" xfId="0" applyNumberFormat="1" applyFont="1" applyFill="1" applyBorder="1" applyAlignment="1">
      <alignment horizontal="center" vertical="top" wrapText="1"/>
    </xf>
    <xf numFmtId="0" fontId="2" fillId="0" borderId="6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49" fontId="2" fillId="0" borderId="67" xfId="0" applyNumberFormat="1" applyFont="1" applyFill="1" applyBorder="1" applyAlignment="1">
      <alignment horizontal="center" textRotation="90" wrapText="1"/>
    </xf>
    <xf numFmtId="49" fontId="2" fillId="0" borderId="69" xfId="0" applyNumberFormat="1" applyFont="1" applyFill="1" applyBorder="1" applyAlignment="1">
      <alignment horizontal="center" textRotation="90" wrapText="1"/>
    </xf>
    <xf numFmtId="49" fontId="2" fillId="0" borderId="49" xfId="0" applyNumberFormat="1" applyFont="1" applyFill="1" applyBorder="1" applyAlignment="1">
      <alignment horizontal="center" textRotation="90" wrapText="1"/>
    </xf>
    <xf numFmtId="49" fontId="2" fillId="0" borderId="70" xfId="0" applyNumberFormat="1" applyFont="1" applyFill="1" applyBorder="1" applyAlignment="1">
      <alignment horizontal="center" textRotation="90" wrapText="1"/>
    </xf>
    <xf numFmtId="49" fontId="2" fillId="0" borderId="29" xfId="0" applyNumberFormat="1" applyFont="1" applyFill="1" applyBorder="1" applyAlignment="1">
      <alignment horizontal="center" textRotation="90" wrapText="1"/>
    </xf>
    <xf numFmtId="49" fontId="2" fillId="0" borderId="33" xfId="0" applyNumberFormat="1" applyFont="1" applyFill="1" applyBorder="1" applyAlignment="1">
      <alignment horizontal="center" textRotation="90" wrapText="1"/>
    </xf>
    <xf numFmtId="0" fontId="2" fillId="0" borderId="46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textRotation="90" wrapText="1"/>
    </xf>
    <xf numFmtId="0" fontId="2" fillId="0" borderId="37" xfId="0" applyFont="1" applyFill="1" applyBorder="1" applyAlignment="1">
      <alignment horizontal="center" textRotation="90" wrapText="1"/>
    </xf>
    <xf numFmtId="49" fontId="2" fillId="0" borderId="67" xfId="0" applyNumberFormat="1" applyFont="1" applyFill="1" applyBorder="1" applyAlignment="1">
      <alignment horizontal="center" textRotation="90"/>
    </xf>
    <xf numFmtId="49" fontId="2" fillId="0" borderId="69" xfId="0" applyNumberFormat="1" applyFont="1" applyFill="1" applyBorder="1" applyAlignment="1">
      <alignment horizontal="center" textRotation="90"/>
    </xf>
    <xf numFmtId="49" fontId="2" fillId="0" borderId="49" xfId="0" applyNumberFormat="1" applyFont="1" applyFill="1" applyBorder="1" applyAlignment="1">
      <alignment horizontal="center" textRotation="90"/>
    </xf>
    <xf numFmtId="49" fontId="2" fillId="0" borderId="70" xfId="0" applyNumberFormat="1" applyFont="1" applyFill="1" applyBorder="1" applyAlignment="1">
      <alignment horizontal="center" textRotation="90"/>
    </xf>
    <xf numFmtId="49" fontId="2" fillId="0" borderId="29" xfId="0" applyNumberFormat="1" applyFont="1" applyFill="1" applyBorder="1" applyAlignment="1">
      <alignment horizontal="center" textRotation="90"/>
    </xf>
    <xf numFmtId="49" fontId="2" fillId="0" borderId="33" xfId="0" applyNumberFormat="1" applyFont="1" applyFill="1" applyBorder="1" applyAlignment="1">
      <alignment horizontal="center" textRotation="90"/>
    </xf>
    <xf numFmtId="0" fontId="4" fillId="0" borderId="67" xfId="0" applyFont="1" applyFill="1" applyBorder="1" applyAlignment="1">
      <alignment horizontal="center" vertical="center" textRotation="90"/>
    </xf>
    <xf numFmtId="0" fontId="2" fillId="0" borderId="69" xfId="0" applyFont="1" applyFill="1" applyBorder="1" applyAlignment="1">
      <alignment horizontal="center" vertical="center" textRotation="90"/>
    </xf>
    <xf numFmtId="0" fontId="2" fillId="0" borderId="49" xfId="0" applyFont="1" applyFill="1" applyBorder="1" applyAlignment="1">
      <alignment horizontal="center" vertical="center" textRotation="90"/>
    </xf>
    <xf numFmtId="0" fontId="2" fillId="0" borderId="70" xfId="0" applyFont="1" applyFill="1" applyBorder="1" applyAlignment="1">
      <alignment horizontal="center" vertical="center" textRotation="90"/>
    </xf>
    <xf numFmtId="0" fontId="2" fillId="0" borderId="29" xfId="0" applyFont="1" applyFill="1" applyBorder="1" applyAlignment="1">
      <alignment horizontal="center" vertical="center" textRotation="90"/>
    </xf>
    <xf numFmtId="0" fontId="2" fillId="0" borderId="33" xfId="0" applyFont="1" applyFill="1" applyBorder="1" applyAlignment="1">
      <alignment horizontal="center" vertical="center" textRotation="90"/>
    </xf>
    <xf numFmtId="0" fontId="4" fillId="0" borderId="46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72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textRotation="90" wrapText="1"/>
    </xf>
    <xf numFmtId="0" fontId="2" fillId="0" borderId="47" xfId="0" applyFont="1" applyFill="1" applyBorder="1" applyAlignment="1">
      <alignment horizontal="center" textRotation="90" wrapText="1"/>
    </xf>
    <xf numFmtId="49" fontId="2" fillId="0" borderId="46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textRotation="90" wrapText="1"/>
    </xf>
    <xf numFmtId="0" fontId="2" fillId="0" borderId="69" xfId="0" applyFont="1" applyFill="1" applyBorder="1" applyAlignment="1">
      <alignment horizontal="center" textRotation="90" wrapText="1"/>
    </xf>
    <xf numFmtId="0" fontId="2" fillId="0" borderId="49" xfId="0" applyFont="1" applyFill="1" applyBorder="1" applyAlignment="1">
      <alignment horizontal="center" textRotation="90" wrapText="1"/>
    </xf>
    <xf numFmtId="0" fontId="2" fillId="0" borderId="70" xfId="0" applyFont="1" applyFill="1" applyBorder="1" applyAlignment="1">
      <alignment horizontal="center" textRotation="90" wrapText="1"/>
    </xf>
    <xf numFmtId="0" fontId="2" fillId="0" borderId="29" xfId="0" applyFont="1" applyFill="1" applyBorder="1" applyAlignment="1">
      <alignment horizontal="center" textRotation="90" wrapText="1"/>
    </xf>
    <xf numFmtId="0" fontId="2" fillId="0" borderId="33" xfId="0" applyFont="1" applyFill="1" applyBorder="1" applyAlignment="1">
      <alignment horizontal="center" textRotation="90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72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46" xfId="0" applyNumberFormat="1" applyFont="1" applyFill="1" applyBorder="1" applyAlignment="1">
      <alignment horizontal="center" vertical="center" wrapText="1"/>
    </xf>
    <xf numFmtId="0" fontId="4" fillId="0" borderId="47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left" vertical="top" wrapText="1"/>
    </xf>
    <xf numFmtId="49" fontId="5" fillId="0" borderId="72" xfId="0" applyNumberFormat="1" applyFont="1" applyFill="1" applyBorder="1" applyAlignment="1">
      <alignment horizontal="left" vertical="top" wrapText="1"/>
    </xf>
    <xf numFmtId="49" fontId="5" fillId="0" borderId="37" xfId="0" applyNumberFormat="1" applyFont="1" applyFill="1" applyBorder="1" applyAlignment="1">
      <alignment horizontal="left" vertical="top" wrapText="1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2" fillId="0" borderId="73" xfId="0" applyNumberFormat="1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/>
    </xf>
    <xf numFmtId="0" fontId="2" fillId="0" borderId="67" xfId="0" applyNumberFormat="1" applyFont="1" applyFill="1" applyBorder="1" applyAlignment="1">
      <alignment horizontal="center" vertical="center" wrapText="1"/>
    </xf>
    <xf numFmtId="0" fontId="2" fillId="0" borderId="74" xfId="0" applyNumberFormat="1" applyFont="1" applyFill="1" applyBorder="1" applyAlignment="1">
      <alignment horizontal="center" vertical="center" wrapText="1"/>
    </xf>
    <xf numFmtId="49" fontId="7" fillId="0" borderId="68" xfId="0" applyNumberFormat="1" applyFont="1" applyFill="1" applyBorder="1" applyAlignment="1">
      <alignment horizontal="left" vertical="top" wrapText="1"/>
    </xf>
    <xf numFmtId="0" fontId="2" fillId="0" borderId="73" xfId="0" applyNumberFormat="1" applyFont="1" applyFill="1" applyBorder="1" applyAlignment="1">
      <alignment horizontal="center" vertical="center"/>
    </xf>
    <xf numFmtId="0" fontId="2" fillId="0" borderId="69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59" xfId="0" applyNumberFormat="1" applyFont="1" applyFill="1" applyBorder="1" applyAlignment="1">
      <alignment horizontal="center" vertical="center"/>
    </xf>
    <xf numFmtId="0" fontId="2" fillId="0" borderId="68" xfId="0" applyNumberFormat="1" applyFont="1" applyFill="1" applyBorder="1" applyAlignment="1">
      <alignment horizontal="center" vertical="center"/>
    </xf>
    <xf numFmtId="0" fontId="2" fillId="0" borderId="74" xfId="0" applyNumberFormat="1" applyFont="1" applyFill="1" applyBorder="1" applyAlignment="1">
      <alignment horizontal="center" vertical="center"/>
    </xf>
    <xf numFmtId="0" fontId="2" fillId="0" borderId="67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49" fontId="2" fillId="0" borderId="22" xfId="0" applyNumberFormat="1" applyFont="1" applyFill="1" applyBorder="1" applyAlignment="1">
      <alignment vertical="top" wrapText="1"/>
    </xf>
    <xf numFmtId="0" fontId="2" fillId="0" borderId="67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2" fillId="33" borderId="42" xfId="0" applyNumberFormat="1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52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38" xfId="0" applyNumberFormat="1" applyFont="1" applyFill="1" applyBorder="1" applyAlignment="1">
      <alignment horizontal="center"/>
    </xf>
    <xf numFmtId="0" fontId="2" fillId="33" borderId="41" xfId="0" applyNumberFormat="1" applyFont="1" applyFill="1" applyBorder="1" applyAlignment="1">
      <alignment horizontal="center"/>
    </xf>
    <xf numFmtId="0" fontId="2" fillId="33" borderId="22" xfId="0" applyNumberFormat="1" applyFont="1" applyFill="1" applyBorder="1" applyAlignment="1">
      <alignment horizontal="center"/>
    </xf>
    <xf numFmtId="0" fontId="2" fillId="33" borderId="52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57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39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/>
    </xf>
    <xf numFmtId="0" fontId="2" fillId="33" borderId="57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21" xfId="0" applyNumberFormat="1" applyFont="1" applyFill="1" applyBorder="1" applyAlignment="1">
      <alignment horizontal="center" vertical="center"/>
    </xf>
    <xf numFmtId="49" fontId="7" fillId="33" borderId="42" xfId="0" applyNumberFormat="1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1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23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49" fontId="2" fillId="33" borderId="42" xfId="0" applyNumberFormat="1" applyFont="1" applyFill="1" applyBorder="1" applyAlignment="1">
      <alignment vertical="top" wrapText="1"/>
    </xf>
    <xf numFmtId="0" fontId="2" fillId="33" borderId="50" xfId="0" applyNumberFormat="1" applyFont="1" applyFill="1" applyBorder="1" applyAlignment="1">
      <alignment horizontal="center" vertical="center"/>
    </xf>
    <xf numFmtId="0" fontId="2" fillId="33" borderId="70" xfId="0" applyNumberFormat="1" applyFont="1" applyFill="1" applyBorder="1" applyAlignment="1">
      <alignment horizontal="center" vertical="center"/>
    </xf>
    <xf numFmtId="0" fontId="2" fillId="33" borderId="49" xfId="0" applyNumberFormat="1" applyFont="1" applyFill="1" applyBorder="1" applyAlignment="1">
      <alignment horizontal="center" vertical="center"/>
    </xf>
    <xf numFmtId="0" fontId="2" fillId="33" borderId="28" xfId="0" applyNumberFormat="1" applyFont="1" applyFill="1" applyBorder="1" applyAlignment="1">
      <alignment horizontal="center" vertical="center"/>
    </xf>
    <xf numFmtId="49" fontId="2" fillId="33" borderId="58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1" xfId="0" applyNumberFormat="1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horizontal="center" wrapText="1"/>
    </xf>
    <xf numFmtId="49" fontId="7" fillId="33" borderId="41" xfId="0" applyNumberFormat="1" applyFont="1" applyFill="1" applyBorder="1" applyAlignment="1">
      <alignment vertical="top" wrapText="1"/>
    </xf>
    <xf numFmtId="49" fontId="7" fillId="33" borderId="11" xfId="0" applyNumberFormat="1" applyFont="1" applyFill="1" applyBorder="1" applyAlignment="1">
      <alignment vertical="top" wrapText="1"/>
    </xf>
    <xf numFmtId="49" fontId="7" fillId="33" borderId="22" xfId="0" applyNumberFormat="1" applyFont="1" applyFill="1" applyBorder="1" applyAlignment="1">
      <alignment vertical="top" wrapText="1"/>
    </xf>
    <xf numFmtId="0" fontId="2" fillId="33" borderId="21" xfId="0" applyFont="1" applyFill="1" applyBorder="1" applyAlignment="1">
      <alignment horizontal="center" vertical="center"/>
    </xf>
    <xf numFmtId="49" fontId="2" fillId="33" borderId="4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vertical="top" wrapText="1"/>
    </xf>
    <xf numFmtId="49" fontId="2" fillId="33" borderId="22" xfId="0" applyNumberFormat="1" applyFont="1" applyFill="1" applyBorder="1" applyAlignment="1">
      <alignment vertical="top" wrapText="1"/>
    </xf>
    <xf numFmtId="49" fontId="55" fillId="33" borderId="42" xfId="0" applyNumberFormat="1" applyFont="1" applyFill="1" applyBorder="1" applyAlignment="1">
      <alignment vertical="top" wrapText="1"/>
    </xf>
    <xf numFmtId="49" fontId="54" fillId="33" borderId="59" xfId="0" applyNumberFormat="1" applyFont="1" applyFill="1" applyBorder="1" applyAlignment="1">
      <alignment vertical="center" wrapText="1"/>
    </xf>
    <xf numFmtId="49" fontId="54" fillId="33" borderId="62" xfId="0" applyNumberFormat="1" applyFont="1" applyFill="1" applyBorder="1" applyAlignment="1">
      <alignment vertical="center" wrapText="1"/>
    </xf>
    <xf numFmtId="49" fontId="54" fillId="33" borderId="61" xfId="0" applyNumberFormat="1" applyFont="1" applyFill="1" applyBorder="1" applyAlignment="1">
      <alignment vertical="center" wrapText="1"/>
    </xf>
    <xf numFmtId="49" fontId="2" fillId="0" borderId="42" xfId="0" applyNumberFormat="1" applyFont="1" applyFill="1" applyBorder="1" applyAlignment="1">
      <alignment horizontal="left" vertical="top" wrapText="1"/>
    </xf>
    <xf numFmtId="0" fontId="55" fillId="0" borderId="22" xfId="0" applyNumberFormat="1" applyFont="1" applyFill="1" applyBorder="1" applyAlignment="1">
      <alignment horizontal="center" vertical="center"/>
    </xf>
    <xf numFmtId="0" fontId="55" fillId="0" borderId="41" xfId="0" applyNumberFormat="1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52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52" xfId="0" applyNumberFormat="1" applyFont="1" applyFill="1" applyBorder="1" applyAlignment="1">
      <alignment horizontal="left" vertical="center" wrapText="1"/>
    </xf>
    <xf numFmtId="49" fontId="2" fillId="0" borderId="38" xfId="0" applyNumberFormat="1" applyFont="1" applyFill="1" applyBorder="1" applyAlignment="1">
      <alignment vertical="top" wrapText="1"/>
    </xf>
    <xf numFmtId="49" fontId="2" fillId="0" borderId="52" xfId="0" applyNumberFormat="1" applyFont="1" applyFill="1" applyBorder="1" applyAlignment="1">
      <alignment vertical="top" wrapText="1"/>
    </xf>
    <xf numFmtId="0" fontId="2" fillId="0" borderId="38" xfId="0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vertical="top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65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49" fontId="4" fillId="33" borderId="67" xfId="0" applyNumberFormat="1" applyFont="1" applyFill="1" applyBorder="1" applyAlignment="1">
      <alignment horizontal="center" vertical="center" wrapText="1"/>
    </xf>
    <xf numFmtId="49" fontId="4" fillId="33" borderId="68" xfId="0" applyNumberFormat="1" applyFont="1" applyFill="1" applyBorder="1" applyAlignment="1">
      <alignment horizontal="center" vertical="center" wrapText="1"/>
    </xf>
    <xf numFmtId="49" fontId="4" fillId="33" borderId="69" xfId="0" applyNumberFormat="1" applyFont="1" applyFill="1" applyBorder="1" applyAlignment="1">
      <alignment horizontal="center" vertical="center" wrapText="1"/>
    </xf>
    <xf numFmtId="49" fontId="4" fillId="33" borderId="49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70" xfId="0" applyNumberFormat="1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49" fontId="4" fillId="33" borderId="33" xfId="0" applyNumberFormat="1" applyFont="1" applyFill="1" applyBorder="1" applyAlignment="1">
      <alignment horizontal="center" vertical="center" wrapText="1"/>
    </xf>
    <xf numFmtId="49" fontId="4" fillId="33" borderId="43" xfId="0" applyNumberFormat="1" applyFont="1" applyFill="1" applyBorder="1" applyAlignment="1">
      <alignment horizontal="center" vertical="top" wrapText="1"/>
    </xf>
    <xf numFmtId="49" fontId="4" fillId="33" borderId="71" xfId="0" applyNumberFormat="1" applyFont="1" applyFill="1" applyBorder="1" applyAlignment="1">
      <alignment horizontal="center" vertical="top" wrapText="1"/>
    </xf>
    <xf numFmtId="49" fontId="4" fillId="33" borderId="48" xfId="0" applyNumberFormat="1" applyFont="1" applyFill="1" applyBorder="1" applyAlignment="1">
      <alignment horizontal="center" vertical="top" wrapText="1"/>
    </xf>
    <xf numFmtId="0" fontId="2" fillId="0" borderId="65" xfId="0" applyFont="1" applyFill="1" applyBorder="1" applyAlignment="1">
      <alignment horizontal="center" vertical="center"/>
    </xf>
    <xf numFmtId="49" fontId="2" fillId="33" borderId="67" xfId="0" applyNumberFormat="1" applyFont="1" applyFill="1" applyBorder="1" applyAlignment="1">
      <alignment horizontal="center" textRotation="90" wrapText="1"/>
    </xf>
    <xf numFmtId="49" fontId="2" fillId="33" borderId="69" xfId="0" applyNumberFormat="1" applyFont="1" applyFill="1" applyBorder="1" applyAlignment="1">
      <alignment horizontal="center" textRotation="90" wrapText="1"/>
    </xf>
    <xf numFmtId="49" fontId="2" fillId="33" borderId="49" xfId="0" applyNumberFormat="1" applyFont="1" applyFill="1" applyBorder="1" applyAlignment="1">
      <alignment horizontal="center" textRotation="90" wrapText="1"/>
    </xf>
    <xf numFmtId="49" fontId="2" fillId="33" borderId="70" xfId="0" applyNumberFormat="1" applyFont="1" applyFill="1" applyBorder="1" applyAlignment="1">
      <alignment horizontal="center" textRotation="90" wrapText="1"/>
    </xf>
    <xf numFmtId="49" fontId="2" fillId="33" borderId="29" xfId="0" applyNumberFormat="1" applyFont="1" applyFill="1" applyBorder="1" applyAlignment="1">
      <alignment horizontal="center" textRotation="90" wrapText="1"/>
    </xf>
    <xf numFmtId="49" fontId="2" fillId="33" borderId="33" xfId="0" applyNumberFormat="1" applyFont="1" applyFill="1" applyBorder="1" applyAlignment="1">
      <alignment horizontal="center" textRotation="90" wrapText="1"/>
    </xf>
    <xf numFmtId="0" fontId="4" fillId="33" borderId="67" xfId="0" applyFont="1" applyFill="1" applyBorder="1" applyAlignment="1">
      <alignment horizontal="center" vertical="center" textRotation="90"/>
    </xf>
    <xf numFmtId="0" fontId="2" fillId="33" borderId="69" xfId="0" applyFont="1" applyFill="1" applyBorder="1" applyAlignment="1">
      <alignment horizontal="center" vertical="center" textRotation="90"/>
    </xf>
    <xf numFmtId="0" fontId="2" fillId="33" borderId="49" xfId="0" applyFont="1" applyFill="1" applyBorder="1" applyAlignment="1">
      <alignment horizontal="center" vertical="center" textRotation="90"/>
    </xf>
    <xf numFmtId="0" fontId="2" fillId="33" borderId="70" xfId="0" applyFont="1" applyFill="1" applyBorder="1" applyAlignment="1">
      <alignment horizontal="center" vertical="center" textRotation="90"/>
    </xf>
    <xf numFmtId="0" fontId="2" fillId="33" borderId="29" xfId="0" applyFont="1" applyFill="1" applyBorder="1" applyAlignment="1">
      <alignment horizontal="center" vertical="center" textRotation="90"/>
    </xf>
    <xf numFmtId="0" fontId="2" fillId="33" borderId="33" xfId="0" applyFont="1" applyFill="1" applyBorder="1" applyAlignment="1">
      <alignment horizontal="center" vertical="center" textRotation="90"/>
    </xf>
    <xf numFmtId="0" fontId="4" fillId="33" borderId="46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49" fontId="4" fillId="33" borderId="46" xfId="0" applyNumberFormat="1" applyFont="1" applyFill="1" applyBorder="1" applyAlignment="1">
      <alignment horizontal="center" vertical="center" wrapText="1"/>
    </xf>
    <xf numFmtId="49" fontId="4" fillId="33" borderId="72" xfId="0" applyNumberFormat="1" applyFont="1" applyFill="1" applyBorder="1" applyAlignment="1">
      <alignment horizontal="center" vertical="center" wrapText="1"/>
    </xf>
    <xf numFmtId="49" fontId="4" fillId="33" borderId="37" xfId="0" applyNumberFormat="1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/>
    </xf>
    <xf numFmtId="0" fontId="2" fillId="33" borderId="72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49" fontId="2" fillId="33" borderId="46" xfId="0" applyNumberFormat="1" applyFont="1" applyFill="1" applyBorder="1" applyAlignment="1">
      <alignment horizontal="center"/>
    </xf>
    <xf numFmtId="49" fontId="2" fillId="33" borderId="72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/>
    </xf>
    <xf numFmtId="49" fontId="2" fillId="33" borderId="67" xfId="0" applyNumberFormat="1" applyFont="1" applyFill="1" applyBorder="1" applyAlignment="1">
      <alignment horizontal="center" textRotation="90"/>
    </xf>
    <xf numFmtId="49" fontId="2" fillId="33" borderId="69" xfId="0" applyNumberFormat="1" applyFont="1" applyFill="1" applyBorder="1" applyAlignment="1">
      <alignment horizontal="center" textRotation="90"/>
    </xf>
    <xf numFmtId="49" fontId="2" fillId="33" borderId="49" xfId="0" applyNumberFormat="1" applyFont="1" applyFill="1" applyBorder="1" applyAlignment="1">
      <alignment horizontal="center" textRotation="90"/>
    </xf>
    <xf numFmtId="49" fontId="2" fillId="33" borderId="70" xfId="0" applyNumberFormat="1" applyFont="1" applyFill="1" applyBorder="1" applyAlignment="1">
      <alignment horizontal="center" textRotation="90"/>
    </xf>
    <xf numFmtId="49" fontId="2" fillId="33" borderId="29" xfId="0" applyNumberFormat="1" applyFont="1" applyFill="1" applyBorder="1" applyAlignment="1">
      <alignment horizontal="center" textRotation="90"/>
    </xf>
    <xf numFmtId="49" fontId="2" fillId="33" borderId="33" xfId="0" applyNumberFormat="1" applyFont="1" applyFill="1" applyBorder="1" applyAlignment="1">
      <alignment horizontal="center" textRotation="90"/>
    </xf>
    <xf numFmtId="0" fontId="2" fillId="33" borderId="67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textRotation="90" wrapText="1"/>
    </xf>
    <xf numFmtId="0" fontId="2" fillId="33" borderId="69" xfId="0" applyFont="1" applyFill="1" applyBorder="1" applyAlignment="1">
      <alignment horizontal="center" textRotation="90" wrapText="1"/>
    </xf>
    <xf numFmtId="0" fontId="2" fillId="33" borderId="49" xfId="0" applyFont="1" applyFill="1" applyBorder="1" applyAlignment="1">
      <alignment horizontal="center" textRotation="90" wrapText="1"/>
    </xf>
    <xf numFmtId="0" fontId="2" fillId="33" borderId="70" xfId="0" applyFont="1" applyFill="1" applyBorder="1" applyAlignment="1">
      <alignment horizontal="center" textRotation="90" wrapText="1"/>
    </xf>
    <xf numFmtId="0" fontId="2" fillId="33" borderId="29" xfId="0" applyFont="1" applyFill="1" applyBorder="1" applyAlignment="1">
      <alignment horizontal="center" textRotation="90" wrapText="1"/>
    </xf>
    <xf numFmtId="0" fontId="2" fillId="33" borderId="33" xfId="0" applyFont="1" applyFill="1" applyBorder="1" applyAlignment="1">
      <alignment horizontal="center" textRotation="90" wrapText="1"/>
    </xf>
    <xf numFmtId="49" fontId="2" fillId="33" borderId="46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/>
    </xf>
    <xf numFmtId="49" fontId="2" fillId="33" borderId="72" xfId="0" applyNumberFormat="1" applyFont="1" applyFill="1" applyBorder="1" applyAlignment="1">
      <alignment horizontal="center" vertical="center"/>
    </xf>
    <xf numFmtId="49" fontId="2" fillId="33" borderId="37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47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 wrapText="1"/>
    </xf>
    <xf numFmtId="49" fontId="2" fillId="33" borderId="37" xfId="0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38" xfId="0" applyNumberFormat="1" applyFont="1" applyFill="1" applyBorder="1" applyAlignment="1">
      <alignment horizontal="center"/>
    </xf>
    <xf numFmtId="0" fontId="2" fillId="0" borderId="41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7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58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textRotation="90" wrapText="1"/>
    </xf>
    <xf numFmtId="49" fontId="4" fillId="33" borderId="42" xfId="0" applyNumberFormat="1" applyFont="1" applyFill="1" applyBorder="1" applyAlignment="1">
      <alignment vertical="top" wrapText="1"/>
    </xf>
    <xf numFmtId="0" fontId="55" fillId="33" borderId="39" xfId="0" applyNumberFormat="1" applyFont="1" applyFill="1" applyBorder="1" applyAlignment="1">
      <alignment horizontal="center" vertical="center" wrapText="1"/>
    </xf>
    <xf numFmtId="0" fontId="55" fillId="33" borderId="57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49" fontId="4" fillId="33" borderId="38" xfId="0" applyNumberFormat="1" applyFont="1" applyFill="1" applyBorder="1" applyAlignment="1">
      <alignment vertical="center" wrapText="1"/>
    </xf>
    <xf numFmtId="49" fontId="4" fillId="33" borderId="42" xfId="0" applyNumberFormat="1" applyFont="1" applyFill="1" applyBorder="1" applyAlignment="1">
      <alignment vertical="center" wrapText="1"/>
    </xf>
    <xf numFmtId="49" fontId="4" fillId="33" borderId="52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33" borderId="29" xfId="0" applyNumberFormat="1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left" vertical="top" wrapText="1"/>
    </xf>
    <xf numFmtId="0" fontId="2" fillId="33" borderId="31" xfId="0" applyNumberFormat="1" applyFont="1" applyFill="1" applyBorder="1" applyAlignment="1">
      <alignment horizontal="center" vertical="center"/>
    </xf>
    <xf numFmtId="0" fontId="2" fillId="33" borderId="32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2" fillId="33" borderId="33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textRotation="90" wrapText="1"/>
    </xf>
    <xf numFmtId="0" fontId="2" fillId="33" borderId="30" xfId="0" applyFont="1" applyFill="1" applyBorder="1" applyAlignment="1">
      <alignment horizontal="center" vertical="center" textRotation="90" wrapText="1"/>
    </xf>
    <xf numFmtId="0" fontId="2" fillId="33" borderId="33" xfId="0" applyFont="1" applyFill="1" applyBorder="1" applyAlignment="1">
      <alignment horizontal="center" vertical="center" textRotation="90" wrapText="1"/>
    </xf>
    <xf numFmtId="0" fontId="2" fillId="33" borderId="3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46" xfId="0" applyNumberFormat="1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left" vertical="top" wrapText="1" indent="1"/>
    </xf>
    <xf numFmtId="0" fontId="2" fillId="33" borderId="72" xfId="0" applyFont="1" applyFill="1" applyBorder="1" applyAlignment="1">
      <alignment horizontal="left" vertical="top" wrapText="1" indent="1"/>
    </xf>
    <xf numFmtId="0" fontId="2" fillId="33" borderId="37" xfId="0" applyFont="1" applyFill="1" applyBorder="1" applyAlignment="1">
      <alignment horizontal="left" vertical="top" wrapText="1" indent="1"/>
    </xf>
    <xf numFmtId="0" fontId="2" fillId="33" borderId="29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55" fillId="33" borderId="46" xfId="0" applyNumberFormat="1" applyFont="1" applyFill="1" applyBorder="1" applyAlignment="1">
      <alignment horizontal="center" vertical="center" wrapText="1"/>
    </xf>
    <xf numFmtId="0" fontId="55" fillId="33" borderId="37" xfId="0" applyNumberFormat="1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wrapText="1"/>
    </xf>
    <xf numFmtId="0" fontId="2" fillId="33" borderId="60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61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left" vertical="center" wrapText="1" indent="1"/>
    </xf>
    <xf numFmtId="0" fontId="2" fillId="33" borderId="55" xfId="0" applyFont="1" applyFill="1" applyBorder="1" applyAlignment="1">
      <alignment horizontal="left" vertical="center" wrapText="1" indent="1"/>
    </xf>
    <xf numFmtId="0" fontId="2" fillId="33" borderId="56" xfId="0" applyFont="1" applyFill="1" applyBorder="1" applyAlignment="1">
      <alignment horizontal="left" vertical="center" wrapText="1" indent="1"/>
    </xf>
    <xf numFmtId="0" fontId="2" fillId="33" borderId="46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33" borderId="62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left" vertical="top" wrapText="1" indent="1"/>
    </xf>
    <xf numFmtId="0" fontId="2" fillId="33" borderId="42" xfId="0" applyFont="1" applyFill="1" applyBorder="1" applyAlignment="1">
      <alignment horizontal="left" vertical="top" wrapText="1" indent="1"/>
    </xf>
    <xf numFmtId="0" fontId="2" fillId="33" borderId="52" xfId="0" applyFont="1" applyFill="1" applyBorder="1" applyAlignment="1">
      <alignment horizontal="left" vertical="top" wrapText="1" indent="1"/>
    </xf>
    <xf numFmtId="0" fontId="2" fillId="33" borderId="59" xfId="0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center" wrapText="1"/>
    </xf>
    <xf numFmtId="195" fontId="2" fillId="33" borderId="59" xfId="0" applyNumberFormat="1" applyFont="1" applyFill="1" applyBorder="1" applyAlignment="1">
      <alignment horizontal="center" wrapText="1"/>
    </xf>
    <xf numFmtId="195" fontId="2" fillId="33" borderId="62" xfId="0" applyNumberFormat="1" applyFont="1" applyFill="1" applyBorder="1" applyAlignment="1">
      <alignment horizontal="center" wrapText="1"/>
    </xf>
    <xf numFmtId="195" fontId="2" fillId="33" borderId="61" xfId="0" applyNumberFormat="1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left" vertical="top" wrapText="1" indent="1"/>
    </xf>
    <xf numFmtId="0" fontId="2" fillId="0" borderId="42" xfId="0" applyFont="1" applyFill="1" applyBorder="1" applyAlignment="1">
      <alignment horizontal="left" vertical="top" wrapText="1" indent="1"/>
    </xf>
    <xf numFmtId="0" fontId="2" fillId="0" borderId="52" xfId="0" applyFont="1" applyFill="1" applyBorder="1" applyAlignment="1">
      <alignment horizontal="left" vertical="top" wrapText="1" indent="1"/>
    </xf>
    <xf numFmtId="0" fontId="2" fillId="33" borderId="38" xfId="0" applyFont="1" applyFill="1" applyBorder="1" applyAlignment="1">
      <alignment/>
    </xf>
    <xf numFmtId="0" fontId="2" fillId="33" borderId="52" xfId="0" applyFont="1" applyFill="1" applyBorder="1" applyAlignment="1">
      <alignment/>
    </xf>
    <xf numFmtId="0" fontId="2" fillId="0" borderId="42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66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left" vertical="top" wrapText="1" indent="1"/>
    </xf>
    <xf numFmtId="0" fontId="2" fillId="0" borderId="65" xfId="0" applyFont="1" applyFill="1" applyBorder="1" applyAlignment="1">
      <alignment horizontal="left" vertical="top" wrapText="1" indent="1"/>
    </xf>
    <xf numFmtId="0" fontId="2" fillId="0" borderId="66" xfId="0" applyFont="1" applyFill="1" applyBorder="1" applyAlignment="1">
      <alignment horizontal="left" vertical="top" wrapText="1" indent="1"/>
    </xf>
    <xf numFmtId="0" fontId="2" fillId="0" borderId="38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55" fillId="0" borderId="38" xfId="0" applyFont="1" applyFill="1" applyBorder="1" applyAlignment="1">
      <alignment horizontal="center"/>
    </xf>
    <xf numFmtId="0" fontId="55" fillId="0" borderId="42" xfId="0" applyFont="1" applyFill="1" applyBorder="1" applyAlignment="1">
      <alignment horizontal="center"/>
    </xf>
    <xf numFmtId="0" fontId="55" fillId="0" borderId="5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72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33" borderId="42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left" vertical="center"/>
    </xf>
    <xf numFmtId="0" fontId="2" fillId="33" borderId="62" xfId="0" applyFont="1" applyFill="1" applyBorder="1" applyAlignment="1">
      <alignment horizontal="left" vertical="center"/>
    </xf>
    <xf numFmtId="0" fontId="9" fillId="33" borderId="46" xfId="0" applyFont="1" applyFill="1" applyBorder="1" applyAlignment="1">
      <alignment horizontal="center" vertical="center" textRotation="89" wrapText="1"/>
    </xf>
    <xf numFmtId="0" fontId="9" fillId="33" borderId="37" xfId="0" applyFont="1" applyFill="1" applyBorder="1" applyAlignment="1">
      <alignment horizontal="center" vertical="center" textRotation="89" wrapText="1"/>
    </xf>
    <xf numFmtId="49" fontId="2" fillId="33" borderId="7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left" vertical="center" wrapText="1"/>
    </xf>
    <xf numFmtId="0" fontId="2" fillId="33" borderId="65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4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22" xfId="0" applyNumberFormat="1" applyFont="1" applyFill="1" applyBorder="1" applyAlignment="1">
      <alignment horizontal="left" vertical="top" wrapText="1"/>
    </xf>
    <xf numFmtId="49" fontId="2" fillId="33" borderId="17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 wrapText="1"/>
    </xf>
    <xf numFmtId="49" fontId="2" fillId="33" borderId="59" xfId="0" applyNumberFormat="1" applyFont="1" applyFill="1" applyBorder="1" applyAlignment="1">
      <alignment horizontal="left" vertical="center"/>
    </xf>
    <xf numFmtId="49" fontId="2" fillId="33" borderId="62" xfId="0" applyNumberFormat="1" applyFont="1" applyFill="1" applyBorder="1" applyAlignment="1">
      <alignment horizontal="left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left" vertical="center"/>
    </xf>
    <xf numFmtId="49" fontId="2" fillId="33" borderId="21" xfId="0" applyNumberFormat="1" applyFont="1" applyFill="1" applyBorder="1" applyAlignment="1">
      <alignment horizontal="center" vertical="top" wrapText="1"/>
    </xf>
    <xf numFmtId="49" fontId="2" fillId="33" borderId="23" xfId="0" applyNumberFormat="1" applyFont="1" applyFill="1" applyBorder="1" applyAlignment="1">
      <alignment horizontal="center" vertical="top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52" xfId="0" applyNumberFormat="1" applyFont="1" applyFill="1" applyBorder="1" applyAlignment="1">
      <alignment horizontal="center" vertical="center" wrapText="1"/>
    </xf>
    <xf numFmtId="49" fontId="2" fillId="33" borderId="41" xfId="0" applyNumberFormat="1" applyFont="1" applyFill="1" applyBorder="1" applyAlignment="1">
      <alignment horizontal="left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33" borderId="41" xfId="0" applyNumberFormat="1" applyFont="1" applyFill="1" applyBorder="1" applyAlignment="1">
      <alignment vertical="top"/>
    </xf>
    <xf numFmtId="49" fontId="2" fillId="33" borderId="11" xfId="0" applyNumberFormat="1" applyFont="1" applyFill="1" applyBorder="1" applyAlignment="1">
      <alignment vertical="top"/>
    </xf>
    <xf numFmtId="49" fontId="2" fillId="33" borderId="22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vertical="top"/>
    </xf>
    <xf numFmtId="49" fontId="2" fillId="0" borderId="22" xfId="0" applyNumberFormat="1" applyFont="1" applyFill="1" applyBorder="1" applyAlignment="1">
      <alignment vertical="top"/>
    </xf>
    <xf numFmtId="49" fontId="2" fillId="33" borderId="4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left" vertical="top" wrapText="1"/>
    </xf>
    <xf numFmtId="49" fontId="2" fillId="33" borderId="22" xfId="0" applyNumberFormat="1" applyFont="1" applyFill="1" applyBorder="1" applyAlignment="1">
      <alignment horizontal="left" vertical="top" wrapText="1"/>
    </xf>
    <xf numFmtId="49" fontId="2" fillId="33" borderId="38" xfId="0" applyNumberFormat="1" applyFont="1" applyFill="1" applyBorder="1" applyAlignment="1">
      <alignment vertical="center"/>
    </xf>
    <xf numFmtId="49" fontId="53" fillId="33" borderId="42" xfId="0" applyNumberFormat="1" applyFont="1" applyFill="1" applyBorder="1" applyAlignment="1">
      <alignment vertical="center"/>
    </xf>
    <xf numFmtId="49" fontId="53" fillId="33" borderId="52" xfId="0" applyNumberFormat="1" applyFont="1" applyFill="1" applyBorder="1" applyAlignment="1">
      <alignment vertical="center"/>
    </xf>
    <xf numFmtId="49" fontId="2" fillId="33" borderId="38" xfId="0" applyNumberFormat="1" applyFont="1" applyFill="1" applyBorder="1" applyAlignment="1">
      <alignment horizontal="center" vertical="center"/>
    </xf>
    <xf numFmtId="49" fontId="2" fillId="33" borderId="42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top"/>
    </xf>
    <xf numFmtId="49" fontId="2" fillId="0" borderId="22" xfId="0" applyNumberFormat="1" applyFont="1" applyFill="1" applyBorder="1" applyAlignment="1">
      <alignment horizontal="left" vertical="top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left" vertical="center" wrapText="1"/>
    </xf>
    <xf numFmtId="49" fontId="2" fillId="0" borderId="65" xfId="0" applyNumberFormat="1" applyFont="1" applyFill="1" applyBorder="1" applyAlignment="1">
      <alignment horizontal="left" vertical="center" wrapText="1"/>
    </xf>
    <xf numFmtId="49" fontId="2" fillId="0" borderId="66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left" vertical="top" wrapText="1"/>
    </xf>
    <xf numFmtId="49" fontId="2" fillId="0" borderId="42" xfId="0" applyNumberFormat="1" applyFont="1" applyFill="1" applyBorder="1" applyAlignment="1">
      <alignment horizontal="left" vertical="top"/>
    </xf>
    <xf numFmtId="49" fontId="2" fillId="0" borderId="52" xfId="0" applyNumberFormat="1" applyFont="1" applyFill="1" applyBorder="1" applyAlignment="1">
      <alignment horizontal="left" vertical="top"/>
    </xf>
    <xf numFmtId="49" fontId="2" fillId="0" borderId="38" xfId="0" applyNumberFormat="1" applyFont="1" applyFill="1" applyBorder="1" applyAlignment="1">
      <alignment horizontal="left" vertical="center"/>
    </xf>
    <xf numFmtId="49" fontId="2" fillId="0" borderId="42" xfId="0" applyNumberFormat="1" applyFont="1" applyFill="1" applyBorder="1" applyAlignment="1">
      <alignment horizontal="left" vertical="center"/>
    </xf>
    <xf numFmtId="49" fontId="2" fillId="0" borderId="52" xfId="0" applyNumberFormat="1" applyFont="1" applyFill="1" applyBorder="1" applyAlignment="1">
      <alignment horizontal="left" vertical="center"/>
    </xf>
    <xf numFmtId="49" fontId="3" fillId="0" borderId="4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49" fontId="2" fillId="0" borderId="64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horizontal="left" vertical="top" wrapText="1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65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 textRotation="90" wrapText="1"/>
    </xf>
    <xf numFmtId="0" fontId="2" fillId="33" borderId="42" xfId="0" applyNumberFormat="1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 textRotation="90" wrapText="1"/>
    </xf>
    <xf numFmtId="0" fontId="2" fillId="33" borderId="56" xfId="0" applyFont="1" applyFill="1" applyBorder="1" applyAlignment="1">
      <alignment horizontal="center" textRotation="90" wrapText="1"/>
    </xf>
    <xf numFmtId="0" fontId="2" fillId="33" borderId="54" xfId="0" applyFont="1" applyFill="1" applyBorder="1" applyAlignment="1">
      <alignment horizontal="center" textRotation="90" wrapText="1"/>
    </xf>
    <xf numFmtId="49" fontId="7" fillId="33" borderId="38" xfId="0" applyNumberFormat="1" applyFont="1" applyFill="1" applyBorder="1" applyAlignment="1">
      <alignment vertical="center" wrapText="1"/>
    </xf>
    <xf numFmtId="49" fontId="7" fillId="33" borderId="42" xfId="0" applyNumberFormat="1" applyFont="1" applyFill="1" applyBorder="1" applyAlignment="1">
      <alignment vertical="center" wrapText="1"/>
    </xf>
    <xf numFmtId="49" fontId="7" fillId="33" borderId="52" xfId="0" applyNumberFormat="1" applyFont="1" applyFill="1" applyBorder="1" applyAlignment="1">
      <alignment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left" vertical="center"/>
    </xf>
    <xf numFmtId="0" fontId="2" fillId="33" borderId="42" xfId="0" applyFont="1" applyFill="1" applyBorder="1" applyAlignment="1">
      <alignment horizontal="left" vertical="center"/>
    </xf>
    <xf numFmtId="0" fontId="2" fillId="33" borderId="52" xfId="0" applyFont="1" applyFill="1" applyBorder="1" applyAlignment="1">
      <alignment horizontal="left" vertical="center"/>
    </xf>
    <xf numFmtId="0" fontId="2" fillId="33" borderId="40" xfId="0" applyNumberFormat="1" applyFont="1" applyFill="1" applyBorder="1" applyAlignment="1">
      <alignment horizontal="center" vertical="center"/>
    </xf>
    <xf numFmtId="0" fontId="2" fillId="33" borderId="56" xfId="0" applyNumberFormat="1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53" xfId="0" applyNumberFormat="1" applyFont="1" applyFill="1" applyBorder="1" applyAlignment="1">
      <alignment horizontal="center" vertical="center"/>
    </xf>
    <xf numFmtId="0" fontId="2" fillId="33" borderId="54" xfId="0" applyNumberFormat="1" applyFont="1" applyFill="1" applyBorder="1" applyAlignment="1">
      <alignment horizontal="center" vertical="center"/>
    </xf>
    <xf numFmtId="0" fontId="2" fillId="33" borderId="53" xfId="0" applyNumberFormat="1" applyFont="1" applyFill="1" applyBorder="1" applyAlignment="1">
      <alignment horizontal="center"/>
    </xf>
    <xf numFmtId="0" fontId="2" fillId="33" borderId="56" xfId="0" applyNumberFormat="1" applyFont="1" applyFill="1" applyBorder="1" applyAlignment="1">
      <alignment horizontal="center"/>
    </xf>
    <xf numFmtId="0" fontId="2" fillId="33" borderId="54" xfId="0" applyNumberFormat="1" applyFont="1" applyFill="1" applyBorder="1" applyAlignment="1">
      <alignment horizontal="center"/>
    </xf>
    <xf numFmtId="0" fontId="2" fillId="33" borderId="40" xfId="0" applyNumberFormat="1" applyFont="1" applyFill="1" applyBorder="1" applyAlignment="1">
      <alignment horizontal="center"/>
    </xf>
    <xf numFmtId="0" fontId="2" fillId="33" borderId="55" xfId="0" applyNumberFormat="1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wrapText="1"/>
    </xf>
    <xf numFmtId="0" fontId="2" fillId="33" borderId="56" xfId="0" applyFont="1" applyFill="1" applyBorder="1" applyAlignment="1">
      <alignment horizontal="center" wrapText="1"/>
    </xf>
    <xf numFmtId="0" fontId="2" fillId="33" borderId="54" xfId="0" applyFont="1" applyFill="1" applyBorder="1" applyAlignment="1">
      <alignment horizontal="center" wrapText="1"/>
    </xf>
    <xf numFmtId="0" fontId="2" fillId="33" borderId="75" xfId="0" applyNumberFormat="1" applyFont="1" applyFill="1" applyBorder="1" applyAlignment="1">
      <alignment horizontal="center" vertical="center"/>
    </xf>
    <xf numFmtId="49" fontId="7" fillId="33" borderId="40" xfId="0" applyNumberFormat="1" applyFont="1" applyFill="1" applyBorder="1" applyAlignment="1">
      <alignment vertical="center" wrapText="1"/>
    </xf>
    <xf numFmtId="49" fontId="7" fillId="33" borderId="55" xfId="0" applyNumberFormat="1" applyFont="1" applyFill="1" applyBorder="1" applyAlignment="1">
      <alignment vertical="center" wrapText="1"/>
    </xf>
    <xf numFmtId="49" fontId="7" fillId="33" borderId="56" xfId="0" applyNumberFormat="1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textRotation="90" wrapText="1"/>
    </xf>
    <xf numFmtId="0" fontId="2" fillId="33" borderId="52" xfId="0" applyFont="1" applyFill="1" applyBorder="1" applyAlignment="1">
      <alignment horizontal="center" textRotation="90" wrapText="1"/>
    </xf>
    <xf numFmtId="0" fontId="2" fillId="33" borderId="41" xfId="0" applyFont="1" applyFill="1" applyBorder="1" applyAlignment="1">
      <alignment horizontal="center" textRotation="90" wrapText="1"/>
    </xf>
    <xf numFmtId="0" fontId="2" fillId="33" borderId="59" xfId="0" applyFont="1" applyFill="1" applyBorder="1" applyAlignment="1">
      <alignment/>
    </xf>
    <xf numFmtId="0" fontId="2" fillId="33" borderId="61" xfId="0" applyFont="1" applyFill="1" applyBorder="1" applyAlignment="1">
      <alignment/>
    </xf>
    <xf numFmtId="0" fontId="2" fillId="33" borderId="18" xfId="0" applyNumberFormat="1" applyFont="1" applyFill="1" applyBorder="1" applyAlignment="1">
      <alignment horizontal="center"/>
    </xf>
    <xf numFmtId="0" fontId="2" fillId="33" borderId="61" xfId="0" applyNumberFormat="1" applyFont="1" applyFill="1" applyBorder="1" applyAlignment="1">
      <alignment horizontal="center"/>
    </xf>
    <xf numFmtId="0" fontId="2" fillId="33" borderId="60" xfId="0" applyNumberFormat="1" applyFont="1" applyFill="1" applyBorder="1" applyAlignment="1">
      <alignment horizontal="center"/>
    </xf>
    <xf numFmtId="0" fontId="2" fillId="33" borderId="59" xfId="0" applyNumberFormat="1" applyFont="1" applyFill="1" applyBorder="1" applyAlignment="1">
      <alignment horizontal="center"/>
    </xf>
    <xf numFmtId="0" fontId="2" fillId="33" borderId="62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textRotation="90" wrapText="1"/>
    </xf>
    <xf numFmtId="0" fontId="2" fillId="33" borderId="61" xfId="0" applyFont="1" applyFill="1" applyBorder="1" applyAlignment="1">
      <alignment horizontal="center" textRotation="90" wrapText="1"/>
    </xf>
    <xf numFmtId="0" fontId="2" fillId="33" borderId="60" xfId="0" applyFont="1" applyFill="1" applyBorder="1" applyAlignment="1">
      <alignment horizontal="center" textRotation="90" wrapText="1"/>
    </xf>
    <xf numFmtId="0" fontId="4" fillId="33" borderId="46" xfId="0" applyNumberFormat="1" applyFont="1" applyFill="1" applyBorder="1" applyAlignment="1">
      <alignment horizontal="center" vertical="center"/>
    </xf>
    <xf numFmtId="0" fontId="4" fillId="33" borderId="37" xfId="0" applyNumberFormat="1" applyFont="1" applyFill="1" applyBorder="1" applyAlignment="1">
      <alignment horizontal="center" vertical="center"/>
    </xf>
    <xf numFmtId="0" fontId="4" fillId="33" borderId="36" xfId="0" applyNumberFormat="1" applyFont="1" applyFill="1" applyBorder="1" applyAlignment="1">
      <alignment horizontal="center"/>
    </xf>
    <xf numFmtId="0" fontId="4" fillId="33" borderId="37" xfId="0" applyNumberFormat="1" applyFont="1" applyFill="1" applyBorder="1" applyAlignment="1">
      <alignment horizontal="center"/>
    </xf>
    <xf numFmtId="0" fontId="4" fillId="33" borderId="46" xfId="0" applyNumberFormat="1" applyFont="1" applyFill="1" applyBorder="1" applyAlignment="1">
      <alignment horizontal="center"/>
    </xf>
    <xf numFmtId="0" fontId="4" fillId="33" borderId="47" xfId="0" applyNumberFormat="1" applyFont="1" applyFill="1" applyBorder="1" applyAlignment="1">
      <alignment horizontal="center"/>
    </xf>
    <xf numFmtId="49" fontId="4" fillId="33" borderId="46" xfId="0" applyNumberFormat="1" applyFont="1" applyFill="1" applyBorder="1" applyAlignment="1">
      <alignment vertical="top" wrapText="1"/>
    </xf>
    <xf numFmtId="49" fontId="4" fillId="33" borderId="72" xfId="0" applyNumberFormat="1" applyFont="1" applyFill="1" applyBorder="1" applyAlignment="1">
      <alignment vertical="top" wrapText="1"/>
    </xf>
    <xf numFmtId="49" fontId="4" fillId="33" borderId="37" xfId="0" applyNumberFormat="1" applyFont="1" applyFill="1" applyBorder="1" applyAlignment="1">
      <alignment vertical="top" wrapText="1"/>
    </xf>
    <xf numFmtId="49" fontId="2" fillId="33" borderId="67" xfId="0" applyNumberFormat="1" applyFont="1" applyFill="1" applyBorder="1" applyAlignment="1">
      <alignment horizontal="center" vertical="center"/>
    </xf>
    <xf numFmtId="49" fontId="2" fillId="33" borderId="69" xfId="0" applyNumberFormat="1" applyFont="1" applyFill="1" applyBorder="1" applyAlignment="1">
      <alignment horizontal="center" vertical="center"/>
    </xf>
    <xf numFmtId="49" fontId="2" fillId="33" borderId="73" xfId="0" applyNumberFormat="1" applyFont="1" applyFill="1" applyBorder="1" applyAlignment="1">
      <alignment horizontal="center" vertical="center"/>
    </xf>
    <xf numFmtId="49" fontId="2" fillId="33" borderId="74" xfId="0" applyNumberFormat="1" applyFont="1" applyFill="1" applyBorder="1" applyAlignment="1">
      <alignment horizontal="center" vertical="center"/>
    </xf>
    <xf numFmtId="49" fontId="2" fillId="33" borderId="67" xfId="0" applyNumberFormat="1" applyFont="1" applyFill="1" applyBorder="1" applyAlignment="1">
      <alignment horizontal="center" vertical="center" wrapText="1"/>
    </xf>
    <xf numFmtId="49" fontId="2" fillId="33" borderId="74" xfId="0" applyNumberFormat="1" applyFont="1" applyFill="1" applyBorder="1" applyAlignment="1">
      <alignment horizontal="center" vertical="center" wrapText="1"/>
    </xf>
    <xf numFmtId="49" fontId="2" fillId="33" borderId="73" xfId="0" applyNumberFormat="1" applyFont="1" applyFill="1" applyBorder="1" applyAlignment="1">
      <alignment horizontal="center" vertical="center" wrapText="1"/>
    </xf>
    <xf numFmtId="49" fontId="2" fillId="33" borderId="69" xfId="0" applyNumberFormat="1" applyFont="1" applyFill="1" applyBorder="1" applyAlignment="1">
      <alignment horizontal="center" vertical="center" wrapText="1"/>
    </xf>
    <xf numFmtId="49" fontId="2" fillId="33" borderId="68" xfId="0" applyNumberFormat="1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 textRotation="90"/>
    </xf>
    <xf numFmtId="0" fontId="4" fillId="33" borderId="49" xfId="0" applyFont="1" applyFill="1" applyBorder="1" applyAlignment="1">
      <alignment horizontal="center" vertical="center" textRotation="90"/>
    </xf>
    <xf numFmtId="0" fontId="4" fillId="33" borderId="70" xfId="0" applyFont="1" applyFill="1" applyBorder="1" applyAlignment="1">
      <alignment horizontal="center" vertical="center" textRotation="90"/>
    </xf>
    <xf numFmtId="0" fontId="4" fillId="33" borderId="29" xfId="0" applyFont="1" applyFill="1" applyBorder="1" applyAlignment="1">
      <alignment horizontal="center" vertical="center" textRotation="90"/>
    </xf>
    <xf numFmtId="0" fontId="4" fillId="33" borderId="33" xfId="0" applyFont="1" applyFill="1" applyBorder="1" applyAlignment="1">
      <alignment horizontal="center" vertical="center" textRotation="90"/>
    </xf>
    <xf numFmtId="0" fontId="2" fillId="33" borderId="37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left" vertical="top" wrapText="1"/>
    </xf>
    <xf numFmtId="0" fontId="2" fillId="33" borderId="5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2" fillId="33" borderId="28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64" xfId="0" applyFont="1" applyFill="1" applyBorder="1" applyAlignment="1">
      <alignment horizontal="center" vertical="top" wrapText="1"/>
    </xf>
    <xf numFmtId="0" fontId="2" fillId="33" borderId="63" xfId="0" applyFont="1" applyFill="1" applyBorder="1" applyAlignment="1">
      <alignment horizontal="center" vertical="top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33" borderId="67" xfId="0" applyFont="1" applyFill="1" applyBorder="1" applyAlignment="1">
      <alignment horizontal="left" vertical="top" wrapText="1"/>
    </xf>
    <xf numFmtId="0" fontId="2" fillId="33" borderId="68" xfId="0" applyFont="1" applyFill="1" applyBorder="1" applyAlignment="1">
      <alignment horizontal="left" vertical="top" wrapText="1"/>
    </xf>
    <xf numFmtId="0" fontId="2" fillId="33" borderId="69" xfId="0" applyFont="1" applyFill="1" applyBorder="1" applyAlignment="1">
      <alignment horizontal="left" vertical="top" wrapText="1"/>
    </xf>
    <xf numFmtId="0" fontId="2" fillId="33" borderId="49" xfId="0" applyFont="1" applyFill="1" applyBorder="1" applyAlignment="1">
      <alignment horizontal="left" vertical="top" wrapText="1"/>
    </xf>
    <xf numFmtId="0" fontId="2" fillId="33" borderId="70" xfId="0" applyFont="1" applyFill="1" applyBorder="1" applyAlignment="1">
      <alignment horizontal="left" vertical="top" wrapText="1"/>
    </xf>
    <xf numFmtId="0" fontId="2" fillId="33" borderId="29" xfId="0" applyFont="1" applyFill="1" applyBorder="1" applyAlignment="1">
      <alignment horizontal="left" vertical="top" wrapText="1"/>
    </xf>
    <xf numFmtId="0" fontId="2" fillId="33" borderId="33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center" wrapText="1"/>
    </xf>
    <xf numFmtId="0" fontId="2" fillId="33" borderId="66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textRotation="90" wrapText="1"/>
    </xf>
    <xf numFmtId="0" fontId="2" fillId="33" borderId="69" xfId="0" applyFont="1" applyFill="1" applyBorder="1" applyAlignment="1">
      <alignment horizontal="center" vertical="center" textRotation="90" wrapText="1"/>
    </xf>
    <xf numFmtId="0" fontId="2" fillId="33" borderId="74" xfId="0" applyFont="1" applyFill="1" applyBorder="1" applyAlignment="1">
      <alignment horizontal="center" vertical="center" textRotation="90" wrapText="1"/>
    </xf>
    <xf numFmtId="0" fontId="2" fillId="33" borderId="67" xfId="0" applyFont="1" applyFill="1" applyBorder="1" applyAlignment="1">
      <alignment horizontal="center" vertical="center" textRotation="90" wrapText="1"/>
    </xf>
    <xf numFmtId="0" fontId="2" fillId="33" borderId="29" xfId="0" applyFont="1" applyFill="1" applyBorder="1" applyAlignment="1">
      <alignment horizontal="center" vertical="center" textRotation="90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62" xfId="0" applyFont="1" applyFill="1" applyBorder="1" applyAlignment="1">
      <alignment horizontal="center" vertical="top" wrapText="1"/>
    </xf>
    <xf numFmtId="0" fontId="2" fillId="33" borderId="61" xfId="0" applyFont="1" applyFill="1" applyBorder="1" applyAlignment="1">
      <alignment horizontal="center" vertical="top" wrapText="1"/>
    </xf>
    <xf numFmtId="0" fontId="6" fillId="33" borderId="76" xfId="0" applyFont="1" applyFill="1" applyBorder="1" applyAlignment="1">
      <alignment horizontal="center" vertical="center" wrapText="1"/>
    </xf>
    <xf numFmtId="0" fontId="6" fillId="33" borderId="77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top" wrapText="1"/>
    </xf>
    <xf numFmtId="0" fontId="2" fillId="33" borderId="59" xfId="0" applyFont="1" applyFill="1" applyBorder="1" applyAlignment="1">
      <alignment horizontal="center" vertical="top" wrapText="1"/>
    </xf>
    <xf numFmtId="0" fontId="2" fillId="33" borderId="43" xfId="0" applyFont="1" applyFill="1" applyBorder="1" applyAlignment="1">
      <alignment horizontal="center" vertical="justify" wrapText="1"/>
    </xf>
    <xf numFmtId="0" fontId="2" fillId="33" borderId="48" xfId="0" applyFont="1" applyFill="1" applyBorder="1" applyAlignment="1">
      <alignment horizontal="center" vertical="justify" wrapText="1"/>
    </xf>
    <xf numFmtId="49" fontId="2" fillId="33" borderId="42" xfId="0" applyNumberFormat="1" applyFont="1" applyFill="1" applyBorder="1" applyAlignment="1">
      <alignment vertical="center"/>
    </xf>
    <xf numFmtId="49" fontId="2" fillId="33" borderId="52" xfId="0" applyNumberFormat="1" applyFont="1" applyFill="1" applyBorder="1" applyAlignment="1">
      <alignment vertical="center"/>
    </xf>
    <xf numFmtId="49" fontId="2" fillId="0" borderId="4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left" vertical="center"/>
    </xf>
    <xf numFmtId="0" fontId="2" fillId="33" borderId="68" xfId="0" applyFont="1" applyFill="1" applyBorder="1" applyAlignment="1">
      <alignment horizontal="center" vertical="center" textRotation="90" wrapText="1"/>
    </xf>
    <xf numFmtId="0" fontId="2" fillId="33" borderId="32" xfId="0" applyFont="1" applyFill="1" applyBorder="1" applyAlignment="1">
      <alignment horizontal="center" vertical="center" textRotation="90" wrapText="1"/>
    </xf>
    <xf numFmtId="0" fontId="2" fillId="33" borderId="65" xfId="0" applyFont="1" applyFill="1" applyBorder="1" applyAlignment="1">
      <alignment horizontal="center" vertical="top" wrapText="1"/>
    </xf>
    <xf numFmtId="0" fontId="55" fillId="0" borderId="52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vertical="center"/>
    </xf>
    <xf numFmtId="49" fontId="2" fillId="0" borderId="5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left" vertical="top"/>
    </xf>
    <xf numFmtId="49" fontId="2" fillId="33" borderId="22" xfId="0" applyNumberFormat="1" applyFont="1" applyFill="1" applyBorder="1" applyAlignment="1">
      <alignment horizontal="left" vertical="top"/>
    </xf>
    <xf numFmtId="49" fontId="7" fillId="0" borderId="59" xfId="0" applyNumberFormat="1" applyFont="1" applyFill="1" applyBorder="1" applyAlignment="1">
      <alignment vertical="center" wrapText="1"/>
    </xf>
    <xf numFmtId="49" fontId="7" fillId="0" borderId="62" xfId="0" applyNumberFormat="1" applyFont="1" applyFill="1" applyBorder="1" applyAlignment="1">
      <alignment vertical="center" wrapText="1"/>
    </xf>
    <xf numFmtId="49" fontId="7" fillId="0" borderId="61" xfId="0" applyNumberFormat="1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center" vertical="top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left" vertical="top" wrapText="1"/>
    </xf>
    <xf numFmtId="49" fontId="8" fillId="0" borderId="22" xfId="0" applyNumberFormat="1" applyFont="1" applyFill="1" applyBorder="1" applyAlignment="1">
      <alignment horizontal="left" vertical="top" wrapText="1"/>
    </xf>
    <xf numFmtId="49" fontId="3" fillId="0" borderId="41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/>
    </xf>
    <xf numFmtId="49" fontId="8" fillId="0" borderId="22" xfId="0" applyNumberFormat="1" applyFont="1" applyFill="1" applyBorder="1" applyAlignment="1">
      <alignment horizontal="left" vertical="center"/>
    </xf>
    <xf numFmtId="0" fontId="55" fillId="0" borderId="38" xfId="0" applyFont="1" applyFill="1" applyBorder="1" applyAlignment="1">
      <alignment horizontal="center" vertical="center"/>
    </xf>
    <xf numFmtId="0" fontId="55" fillId="0" borderId="52" xfId="0" applyFont="1" applyFill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top" wrapText="1"/>
    </xf>
    <xf numFmtId="0" fontId="2" fillId="33" borderId="73" xfId="0" applyFont="1" applyFill="1" applyBorder="1" applyAlignment="1">
      <alignment horizont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38100</xdr:colOff>
      <xdr:row>2</xdr:row>
      <xdr:rowOff>57150</xdr:rowOff>
    </xdr:from>
    <xdr:to>
      <xdr:col>75</xdr:col>
      <xdr:colOff>161925</xdr:colOff>
      <xdr:row>13</xdr:row>
      <xdr:rowOff>0</xdr:rowOff>
    </xdr:to>
    <xdr:sp>
      <xdr:nvSpPr>
        <xdr:cNvPr id="1" name="Прямоугольник 5"/>
        <xdr:cNvSpPr>
          <a:spLocks/>
        </xdr:cNvSpPr>
      </xdr:nvSpPr>
      <xdr:spPr>
        <a:xfrm>
          <a:off x="15411450" y="514350"/>
          <a:ext cx="3914775" cy="24574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 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Квалификация 
</a:t>
          </a:r>
          <a:r>
            <a:rPr lang="en-US" cap="none" sz="1400" b="0" i="0" u="sng" baseline="0">
              <a:solidFill>
                <a:srgbClr val="000000"/>
              </a:solidFill>
            </a:rPr>
            <a:t>Менеджер</a:t>
          </a:r>
          <a:r>
            <a:rPr lang="en-US" cap="none" sz="1400" b="0" i="0" u="sng" baseline="0">
              <a:solidFill>
                <a:srgbClr val="000000"/>
              </a:solidFill>
            </a:rPr>
            <a:t> по туризму.</a:t>
          </a:r>
          <a:r>
            <a:rPr lang="en-US" cap="none" sz="1400" b="0" i="0" u="sng" baseline="0">
              <a:solidFill>
                <a:srgbClr val="000000"/>
              </a:solidFill>
            </a:rPr>
            <a:t>
</a:t>
          </a:r>
          <a:r>
            <a:rPr lang="en-US" cap="none" sz="1400" b="0" i="0" u="sng" baseline="0">
              <a:solidFill>
                <a:srgbClr val="000000"/>
              </a:solidFill>
            </a:rPr>
            <a:t>Преподаватель физической культуры</a:t>
          </a:r>
          <a:r>
            <a:rPr lang="en-US" cap="none" sz="1400" b="0" i="0" u="none" baseline="0">
              <a:solidFill>
                <a:srgbClr val="000000"/>
              </a:solidFill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Срок обучения</a:t>
          </a:r>
          <a:r>
            <a:rPr lang="en-US" cap="none" sz="1400" b="0" i="0" u="none" baseline="0">
              <a:solidFill>
                <a:srgbClr val="000000"/>
              </a:solidFill>
            </a:rPr>
            <a:t>     </a:t>
          </a:r>
          <a:r>
            <a:rPr lang="en-US" cap="none" sz="1400" b="0" i="0" u="sng" baseline="0">
              <a:solidFill>
                <a:srgbClr val="000000"/>
              </a:solidFill>
            </a:rPr>
            <a:t>4 года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21</xdr:col>
      <xdr:colOff>152400</xdr:colOff>
      <xdr:row>12</xdr:row>
      <xdr:rowOff>76200</xdr:rowOff>
    </xdr:to>
    <xdr:sp>
      <xdr:nvSpPr>
        <xdr:cNvPr id="2" name="Прямоугольник 7"/>
        <xdr:cNvSpPr>
          <a:spLocks/>
        </xdr:cNvSpPr>
      </xdr:nvSpPr>
      <xdr:spPr>
        <a:xfrm>
          <a:off x="485775" y="457200"/>
          <a:ext cx="5762625" cy="23622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УТВЕРЖДАЮ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Первый заместитель 
</a:t>
          </a:r>
          <a:r>
            <a:rPr lang="en-US" cap="none" sz="1400" b="0" i="0" u="none" baseline="0">
              <a:solidFill>
                <a:srgbClr val="000000"/>
              </a:solidFill>
            </a:rPr>
            <a:t>Министра образования </a:t>
          </a:r>
          <a:r>
            <a:rPr lang="en-US" cap="none" sz="1400" b="0" i="0" u="none" baseline="0">
              <a:solidFill>
                <a:srgbClr val="000000"/>
              </a:solidFill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</a:rPr>
            <a:t>Республики Беларусь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_________________________И.А.Старовойтова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_________________________  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Регистрационный №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______________________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23</xdr:col>
      <xdr:colOff>190500</xdr:colOff>
      <xdr:row>3</xdr:row>
      <xdr:rowOff>0</xdr:rowOff>
    </xdr:from>
    <xdr:to>
      <xdr:col>55</xdr:col>
      <xdr:colOff>114300</xdr:colOff>
      <xdr:row>11</xdr:row>
      <xdr:rowOff>28575</xdr:rowOff>
    </xdr:to>
    <xdr:sp>
      <xdr:nvSpPr>
        <xdr:cNvPr id="3" name="Прямоугольник 8"/>
        <xdr:cNvSpPr>
          <a:spLocks/>
        </xdr:cNvSpPr>
      </xdr:nvSpPr>
      <xdr:spPr>
        <a:xfrm>
          <a:off x="6819900" y="685800"/>
          <a:ext cx="8429625" cy="1857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МИНИСТЕРСТВО  ОБРАЗОВАНИЯ  РЕСПУБЛИКИ  БЕЛАРУСЬ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</a:rPr>
            <a:t>ТИПОВОЙ УЧЕБНЫЙ ПЛАН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Специальность </a:t>
          </a:r>
          <a:r>
            <a:rPr lang="en-US" cap="none" sz="1400" b="0" i="0" u="sng" baseline="0">
              <a:solidFill>
                <a:srgbClr val="000000"/>
              </a:solidFill>
            </a:rPr>
            <a:t>1-89 02 01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Спортивно-туристская деятельность (по направлениям)          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Направление специальности </a:t>
          </a:r>
          <a:r>
            <a:rPr lang="en-US" cap="none" sz="1400" b="0" i="0" u="sng" baseline="0">
              <a:solidFill>
                <a:srgbClr val="000000"/>
              </a:solidFill>
            </a:rPr>
            <a:t>1-89 02 01-02
</a:t>
          </a:r>
          <a:r>
            <a:rPr lang="en-US" cap="none" sz="1400" b="0" i="0" u="none" baseline="0">
              <a:solidFill>
                <a:srgbClr val="000000"/>
              </a:solidFill>
            </a:rPr>
            <a:t>Спортивно-туристская деятельность (менеджмент в туризме)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28575</xdr:colOff>
      <xdr:row>221</xdr:row>
      <xdr:rowOff>95250</xdr:rowOff>
    </xdr:from>
    <xdr:to>
      <xdr:col>76</xdr:col>
      <xdr:colOff>295275</xdr:colOff>
      <xdr:row>226</xdr:row>
      <xdr:rowOff>9525</xdr:rowOff>
    </xdr:to>
    <xdr:sp>
      <xdr:nvSpPr>
        <xdr:cNvPr id="4" name="Прямоугольник 9"/>
        <xdr:cNvSpPr>
          <a:spLocks/>
        </xdr:cNvSpPr>
      </xdr:nvSpPr>
      <xdr:spPr>
        <a:xfrm>
          <a:off x="28575" y="91649550"/>
          <a:ext cx="19631025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30000">
              <a:solidFill>
                <a:srgbClr val="000000"/>
              </a:solidFill>
            </a:rPr>
            <a:t> 1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При составлении учебного плана учреждения высшего образования по специальности (направлению специальности)  </a:t>
          </a:r>
          <a:r>
            <a:rPr lang="en-US" cap="none" sz="1200" b="0" i="0" u="none" baseline="0">
              <a:solidFill>
                <a:srgbClr val="000000"/>
              </a:solidFill>
            </a:rPr>
            <a:t>учебная дисциплина  </a:t>
          </a:r>
          <a:r>
            <a:rPr lang="en-US" cap="none" sz="1200" b="0" i="0" u="none" baseline="0">
              <a:solidFill>
                <a:srgbClr val="000000"/>
              </a:solidFill>
            </a:rPr>
            <a:t>" Основы</a:t>
          </a:r>
          <a:r>
            <a:rPr lang="en-US" cap="none" sz="1200" b="0" i="0" u="none" baseline="0">
              <a:solidFill>
                <a:srgbClr val="000000"/>
              </a:solidFill>
            </a:rPr>
            <a:t> управления интеллектуальной собственностью"</a:t>
          </a:r>
          <a:r>
            <a:rPr lang="en-US" cap="none" sz="1200" b="0" i="0" u="none" baseline="0">
              <a:solidFill>
                <a:srgbClr val="000000"/>
              </a:solidFill>
            </a:rPr>
            <a:t> планируется в качестве дисциплины компонента учреждения высшего образования.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² </a:t>
          </a:r>
          <a:r>
            <a:rPr lang="en-US" cap="none" sz="1200" b="0" i="0" u="none" baseline="0">
              <a:solidFill>
                <a:srgbClr val="000000"/>
              </a:solidFill>
            </a:rPr>
            <a:t>Дифференцированный зачет.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³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Выполняется курсовая работа по одной из учебных дисциплин модуля "Менеджмент и маркетинг в </a:t>
          </a:r>
          <a:r>
            <a:rPr lang="en-US" cap="none" sz="1200" b="0" i="0" u="none" baseline="0">
              <a:solidFill>
                <a:srgbClr val="000000"/>
              </a:solidFill>
            </a:rPr>
            <a:t>туризме", изученных  </a:t>
          </a:r>
          <a:r>
            <a:rPr lang="en-US" cap="none" sz="1200" b="0" i="0" u="none" baseline="0">
              <a:solidFill>
                <a:srgbClr val="000000"/>
              </a:solidFill>
            </a:rPr>
            <a:t>до 7-го  семестра включительно.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⁴</a:t>
          </a:r>
          <a:r>
            <a:rPr lang="en-US" cap="none" sz="1200" b="0" i="0" u="none" baseline="0">
              <a:solidFill>
                <a:srgbClr val="000000"/>
              </a:solidFill>
            </a:rPr>
            <a:t> Студентам, которые проявили способности к научно-исследовательской работе, разрешается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выполнять и защищать дипломную работу вместо государственного экзамена по направлению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специальности. За выполнение дипломной работы начисляется дополнительно 6 зачетных единиц.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98"/>
  <sheetViews>
    <sheetView tabSelected="1" view="pageBreakPreview" zoomScale="50" zoomScaleNormal="89" zoomScaleSheetLayoutView="50" workbookViewId="0" topLeftCell="A90">
      <selection activeCell="AT124" sqref="AT124:AY127"/>
    </sheetView>
  </sheetViews>
  <sheetFormatPr defaultColWidth="2.625" defaultRowHeight="12.75"/>
  <cols>
    <col min="1" max="1" width="6.375" style="10" customWidth="1"/>
    <col min="2" max="10" width="3.50390625" style="10" customWidth="1"/>
    <col min="11" max="11" width="7.125" style="10" customWidth="1"/>
    <col min="12" max="40" width="3.50390625" style="10" customWidth="1"/>
    <col min="41" max="53" width="3.50390625" style="12" customWidth="1"/>
    <col min="54" max="54" width="4.00390625" style="12" customWidth="1"/>
    <col min="55" max="55" width="2.625" style="12" customWidth="1"/>
    <col min="56" max="56" width="3.125" style="12" customWidth="1"/>
    <col min="57" max="59" width="2.625" style="12" customWidth="1"/>
    <col min="60" max="60" width="3.125" style="12" customWidth="1"/>
    <col min="61" max="61" width="3.50390625" style="12" customWidth="1"/>
    <col min="62" max="62" width="2.625" style="12" customWidth="1"/>
    <col min="63" max="63" width="1.4921875" style="12" customWidth="1"/>
    <col min="64" max="64" width="2.625" style="12" customWidth="1"/>
    <col min="65" max="65" width="3.375" style="12" customWidth="1"/>
    <col min="66" max="70" width="2.625" style="12" customWidth="1"/>
    <col min="71" max="71" width="2.50390625" style="12" customWidth="1"/>
    <col min="72" max="72" width="2.625" style="12" customWidth="1"/>
    <col min="73" max="73" width="2.125" style="12" customWidth="1"/>
    <col min="74" max="74" width="2.625" style="12" customWidth="1"/>
    <col min="75" max="75" width="2.125" style="12" customWidth="1"/>
    <col min="76" max="76" width="2.625" style="12" customWidth="1"/>
    <col min="77" max="77" width="8.625" style="12" customWidth="1"/>
    <col min="78" max="78" width="2.375" style="12" customWidth="1"/>
    <col min="79" max="79" width="8.50390625" style="12" customWidth="1"/>
    <col min="80" max="81" width="2.625" style="12" customWidth="1"/>
    <col min="82" max="82" width="6.50390625" style="12" customWidth="1"/>
    <col min="83" max="85" width="2.625" style="12" customWidth="1"/>
    <col min="86" max="86" width="7.50390625" style="12" customWidth="1"/>
    <col min="87" max="89" width="2.625" style="12" customWidth="1"/>
    <col min="90" max="90" width="9.50390625" style="10" customWidth="1"/>
    <col min="91" max="91" width="2.625" style="10" customWidth="1"/>
    <col min="92" max="92" width="7.00390625" style="10" customWidth="1"/>
    <col min="93" max="93" width="2.625" style="10" customWidth="1"/>
    <col min="94" max="94" width="7.50390625" style="10" customWidth="1"/>
    <col min="95" max="16384" width="2.625" style="10" customWidth="1"/>
  </cols>
  <sheetData>
    <row r="1" spans="1:77" ht="18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11"/>
    </row>
    <row r="2" spans="1:77" ht="18">
      <c r="A2" s="13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</row>
    <row r="3" spans="1:77" ht="18">
      <c r="A3" s="1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8"/>
      <c r="BR3" s="9"/>
      <c r="BS3" s="9"/>
      <c r="BT3" s="9"/>
      <c r="BU3" s="9"/>
      <c r="BV3" s="9"/>
      <c r="BW3" s="9"/>
      <c r="BX3" s="9"/>
      <c r="BY3" s="9"/>
    </row>
    <row r="4" spans="1:77" ht="18">
      <c r="A4" s="1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</row>
    <row r="5" spans="1:77" ht="18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8"/>
      <c r="BR5" s="9"/>
      <c r="BS5" s="9"/>
      <c r="BT5" s="9"/>
      <c r="BU5" s="9"/>
      <c r="BV5" s="9"/>
      <c r="BW5" s="9"/>
      <c r="BX5" s="9"/>
      <c r="BY5" s="9"/>
    </row>
    <row r="6" spans="1:77" ht="18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</row>
    <row r="7" spans="1:77" ht="18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4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8"/>
      <c r="BR7" s="9"/>
      <c r="BS7" s="9"/>
      <c r="BT7" s="9"/>
      <c r="BU7" s="9"/>
      <c r="BV7" s="9"/>
      <c r="BW7" s="9"/>
      <c r="BX7" s="9"/>
      <c r="BY7" s="9"/>
    </row>
    <row r="8" spans="1:77" ht="18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5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8"/>
      <c r="BR8" s="9"/>
      <c r="BS8" s="9"/>
      <c r="BT8" s="9"/>
      <c r="BU8" s="9"/>
      <c r="BV8" s="9"/>
      <c r="BW8" s="9"/>
      <c r="BX8" s="9"/>
      <c r="BY8" s="9"/>
    </row>
    <row r="9" spans="1:77" ht="18">
      <c r="A9" s="8"/>
      <c r="B9" s="8"/>
      <c r="C9" s="8"/>
      <c r="D9" s="8"/>
      <c r="E9" s="8"/>
      <c r="F9" s="8"/>
      <c r="G9" s="8"/>
      <c r="H9" s="8"/>
      <c r="I9" s="13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8"/>
      <c r="BR9" s="9"/>
      <c r="BS9" s="9"/>
      <c r="BT9" s="9"/>
      <c r="BU9" s="9"/>
      <c r="BV9" s="9"/>
      <c r="BW9" s="9"/>
      <c r="BX9" s="9"/>
      <c r="BY9" s="9"/>
    </row>
    <row r="10" spans="1:77" ht="18">
      <c r="A10" s="8"/>
      <c r="B10" s="8"/>
      <c r="C10" s="8"/>
      <c r="D10" s="8"/>
      <c r="E10" s="8"/>
      <c r="F10" s="8"/>
      <c r="G10" s="8"/>
      <c r="H10" s="8"/>
      <c r="I10" s="13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</row>
    <row r="11" spans="1:77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8"/>
      <c r="BR11" s="9"/>
      <c r="BS11" s="9"/>
      <c r="BT11" s="9"/>
      <c r="BU11" s="9"/>
      <c r="BV11" s="9"/>
      <c r="BW11" s="9"/>
      <c r="BX11" s="9"/>
      <c r="BY11" s="9"/>
    </row>
    <row r="12" spans="1:77" ht="18">
      <c r="A12" s="8"/>
      <c r="B12" s="8"/>
      <c r="C12" s="8"/>
      <c r="D12" s="8"/>
      <c r="E12" s="8"/>
      <c r="F12" s="8"/>
      <c r="G12" s="8"/>
      <c r="H12" s="8"/>
      <c r="I12" s="13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8"/>
      <c r="BR12" s="9"/>
      <c r="BS12" s="9"/>
      <c r="BT12" s="9"/>
      <c r="BU12" s="9"/>
      <c r="BV12" s="9"/>
      <c r="BW12" s="9"/>
      <c r="BX12" s="9"/>
      <c r="BY12" s="9"/>
    </row>
    <row r="13" spans="1:77" ht="18">
      <c r="A13" s="8"/>
      <c r="B13" s="8"/>
      <c r="C13" s="8"/>
      <c r="D13" s="8"/>
      <c r="E13" s="8"/>
      <c r="F13" s="8"/>
      <c r="G13" s="8"/>
      <c r="H13" s="8"/>
      <c r="I13" s="13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</row>
    <row r="14" spans="1:77" ht="16.5" customHeight="1">
      <c r="A14" s="8"/>
      <c r="B14" s="8"/>
      <c r="C14" s="8"/>
      <c r="D14" s="8"/>
      <c r="E14" s="8"/>
      <c r="F14" s="8"/>
      <c r="G14" s="8"/>
      <c r="H14" s="8"/>
      <c r="I14" s="13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89" ht="16.5" customHeight="1" thickBot="1">
      <c r="A15" s="16" t="s">
        <v>57</v>
      </c>
      <c r="B15" s="8"/>
      <c r="C15" s="8"/>
      <c r="D15" s="8"/>
      <c r="E15" s="8"/>
      <c r="F15" s="8"/>
      <c r="G15" s="8"/>
      <c r="H15" s="8"/>
      <c r="I15" s="13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9"/>
      <c r="AP15" s="9"/>
      <c r="AQ15" s="9"/>
      <c r="AR15" s="9"/>
      <c r="AS15" s="9"/>
      <c r="AT15" s="9"/>
      <c r="AU15" s="9"/>
      <c r="AV15" s="17" t="s">
        <v>58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9"/>
      <c r="CK15" s="10"/>
    </row>
    <row r="16" spans="1:77" s="12" customFormat="1" ht="16.5" customHeight="1">
      <c r="A16" s="849" t="s">
        <v>30</v>
      </c>
      <c r="B16" s="848" t="s">
        <v>0</v>
      </c>
      <c r="C16" s="843"/>
      <c r="D16" s="843"/>
      <c r="E16" s="847"/>
      <c r="F16" s="845" t="s">
        <v>420</v>
      </c>
      <c r="G16" s="842" t="s">
        <v>1</v>
      </c>
      <c r="H16" s="843"/>
      <c r="I16" s="847"/>
      <c r="J16" s="845" t="s">
        <v>421</v>
      </c>
      <c r="K16" s="842" t="s">
        <v>2</v>
      </c>
      <c r="L16" s="843"/>
      <c r="M16" s="843"/>
      <c r="N16" s="847"/>
      <c r="O16" s="842" t="s">
        <v>3</v>
      </c>
      <c r="P16" s="843"/>
      <c r="Q16" s="843"/>
      <c r="R16" s="847"/>
      <c r="S16" s="845" t="s">
        <v>422</v>
      </c>
      <c r="T16" s="842" t="s">
        <v>4</v>
      </c>
      <c r="U16" s="843"/>
      <c r="V16" s="847"/>
      <c r="W16" s="845" t="s">
        <v>423</v>
      </c>
      <c r="X16" s="842" t="s">
        <v>5</v>
      </c>
      <c r="Y16" s="843"/>
      <c r="Z16" s="847"/>
      <c r="AA16" s="845" t="s">
        <v>424</v>
      </c>
      <c r="AB16" s="842" t="s">
        <v>6</v>
      </c>
      <c r="AC16" s="843"/>
      <c r="AD16" s="843"/>
      <c r="AE16" s="847"/>
      <c r="AF16" s="845" t="s">
        <v>425</v>
      </c>
      <c r="AG16" s="842" t="s">
        <v>7</v>
      </c>
      <c r="AH16" s="843"/>
      <c r="AI16" s="847"/>
      <c r="AJ16" s="845" t="s">
        <v>426</v>
      </c>
      <c r="AK16" s="842" t="s">
        <v>8</v>
      </c>
      <c r="AL16" s="843"/>
      <c r="AM16" s="843"/>
      <c r="AN16" s="847"/>
      <c r="AO16" s="842" t="s">
        <v>9</v>
      </c>
      <c r="AP16" s="843"/>
      <c r="AQ16" s="843"/>
      <c r="AR16" s="847"/>
      <c r="AS16" s="845" t="s">
        <v>427</v>
      </c>
      <c r="AT16" s="842" t="s">
        <v>10</v>
      </c>
      <c r="AU16" s="843"/>
      <c r="AV16" s="847"/>
      <c r="AW16" s="845" t="s">
        <v>428</v>
      </c>
      <c r="AX16" s="842" t="s">
        <v>11</v>
      </c>
      <c r="AY16" s="843"/>
      <c r="AZ16" s="843"/>
      <c r="BA16" s="844"/>
      <c r="BB16" s="840" t="s">
        <v>127</v>
      </c>
      <c r="BC16" s="839"/>
      <c r="BD16" s="837" t="s">
        <v>128</v>
      </c>
      <c r="BE16" s="839"/>
      <c r="BF16" s="837" t="s">
        <v>56</v>
      </c>
      <c r="BG16" s="839"/>
      <c r="BH16" s="837" t="s">
        <v>12</v>
      </c>
      <c r="BI16" s="839"/>
      <c r="BJ16" s="837" t="s">
        <v>13</v>
      </c>
      <c r="BK16" s="856"/>
      <c r="BL16" s="856"/>
      <c r="BM16" s="839"/>
      <c r="BN16" s="837" t="s">
        <v>14</v>
      </c>
      <c r="BO16" s="839"/>
      <c r="BP16" s="837" t="s">
        <v>15</v>
      </c>
      <c r="BQ16" s="838"/>
      <c r="BR16" s="18"/>
      <c r="BS16" s="9"/>
      <c r="BT16" s="9"/>
      <c r="BU16" s="9"/>
      <c r="BV16" s="9"/>
      <c r="BW16" s="9"/>
      <c r="BX16" s="9"/>
      <c r="BY16" s="9"/>
    </row>
    <row r="17" spans="1:77" s="12" customFormat="1" ht="130.5" customHeight="1" thickBot="1">
      <c r="A17" s="850"/>
      <c r="B17" s="19" t="s">
        <v>31</v>
      </c>
      <c r="C17" s="20" t="s">
        <v>32</v>
      </c>
      <c r="D17" s="20" t="s">
        <v>33</v>
      </c>
      <c r="E17" s="20" t="s">
        <v>34</v>
      </c>
      <c r="F17" s="846"/>
      <c r="G17" s="20" t="s">
        <v>35</v>
      </c>
      <c r="H17" s="20" t="s">
        <v>36</v>
      </c>
      <c r="I17" s="20" t="s">
        <v>37</v>
      </c>
      <c r="J17" s="846"/>
      <c r="K17" s="20" t="s">
        <v>54</v>
      </c>
      <c r="L17" s="20" t="s">
        <v>38</v>
      </c>
      <c r="M17" s="20" t="s">
        <v>39</v>
      </c>
      <c r="N17" s="20" t="s">
        <v>40</v>
      </c>
      <c r="O17" s="20" t="s">
        <v>41</v>
      </c>
      <c r="P17" s="20" t="s">
        <v>32</v>
      </c>
      <c r="Q17" s="20" t="s">
        <v>33</v>
      </c>
      <c r="R17" s="20" t="s">
        <v>42</v>
      </c>
      <c r="S17" s="846"/>
      <c r="T17" s="20" t="s">
        <v>43</v>
      </c>
      <c r="U17" s="20" t="s">
        <v>44</v>
      </c>
      <c r="V17" s="21" t="s">
        <v>45</v>
      </c>
      <c r="W17" s="846"/>
      <c r="X17" s="20" t="s">
        <v>46</v>
      </c>
      <c r="Y17" s="20" t="s">
        <v>47</v>
      </c>
      <c r="Z17" s="20" t="s">
        <v>48</v>
      </c>
      <c r="AA17" s="846"/>
      <c r="AB17" s="20" t="s">
        <v>46</v>
      </c>
      <c r="AC17" s="20" t="s">
        <v>47</v>
      </c>
      <c r="AD17" s="22" t="s">
        <v>48</v>
      </c>
      <c r="AE17" s="20" t="s">
        <v>49</v>
      </c>
      <c r="AF17" s="846"/>
      <c r="AG17" s="20" t="s">
        <v>35</v>
      </c>
      <c r="AH17" s="22" t="s">
        <v>36</v>
      </c>
      <c r="AI17" s="20" t="s">
        <v>37</v>
      </c>
      <c r="AJ17" s="846"/>
      <c r="AK17" s="19" t="s">
        <v>52</v>
      </c>
      <c r="AL17" s="20" t="s">
        <v>53</v>
      </c>
      <c r="AM17" s="20" t="s">
        <v>50</v>
      </c>
      <c r="AN17" s="20" t="s">
        <v>51</v>
      </c>
      <c r="AO17" s="20" t="s">
        <v>31</v>
      </c>
      <c r="AP17" s="20" t="s">
        <v>32</v>
      </c>
      <c r="AQ17" s="20" t="s">
        <v>33</v>
      </c>
      <c r="AR17" s="20" t="s">
        <v>42</v>
      </c>
      <c r="AS17" s="846"/>
      <c r="AT17" s="20" t="s">
        <v>35</v>
      </c>
      <c r="AU17" s="20" t="s">
        <v>36</v>
      </c>
      <c r="AV17" s="20" t="s">
        <v>37</v>
      </c>
      <c r="AW17" s="846"/>
      <c r="AX17" s="20" t="s">
        <v>54</v>
      </c>
      <c r="AY17" s="20" t="s">
        <v>38</v>
      </c>
      <c r="AZ17" s="20" t="s">
        <v>39</v>
      </c>
      <c r="BA17" s="21" t="s">
        <v>55</v>
      </c>
      <c r="BB17" s="841"/>
      <c r="BC17" s="574"/>
      <c r="BD17" s="573"/>
      <c r="BE17" s="574"/>
      <c r="BF17" s="573"/>
      <c r="BG17" s="574"/>
      <c r="BH17" s="573"/>
      <c r="BI17" s="574"/>
      <c r="BJ17" s="573"/>
      <c r="BK17" s="857"/>
      <c r="BL17" s="857"/>
      <c r="BM17" s="574"/>
      <c r="BN17" s="573"/>
      <c r="BO17" s="574"/>
      <c r="BP17" s="573"/>
      <c r="BQ17" s="575"/>
      <c r="BR17" s="18"/>
      <c r="BS17" s="9"/>
      <c r="BT17" s="9"/>
      <c r="BU17" s="9"/>
      <c r="BV17" s="9"/>
      <c r="BW17" s="9"/>
      <c r="BX17" s="9"/>
      <c r="BY17" s="9"/>
    </row>
    <row r="18" spans="1:84" s="12" customFormat="1" ht="17.25" customHeight="1">
      <c r="A18" s="23" t="s">
        <v>16</v>
      </c>
      <c r="B18" s="2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 t="s">
        <v>22</v>
      </c>
      <c r="T18" s="25" t="s">
        <v>26</v>
      </c>
      <c r="U18" s="25" t="s">
        <v>26</v>
      </c>
      <c r="V18" s="25" t="s">
        <v>26</v>
      </c>
      <c r="W18" s="25" t="s">
        <v>24</v>
      </c>
      <c r="X18" s="25" t="s">
        <v>24</v>
      </c>
      <c r="Y18" s="1"/>
      <c r="Z18" s="1"/>
      <c r="AA18" s="1"/>
      <c r="AB18" s="1"/>
      <c r="AC18" s="1"/>
      <c r="AD18" s="26"/>
      <c r="AE18" s="1"/>
      <c r="AF18" s="1"/>
      <c r="AG18" s="1"/>
      <c r="AH18" s="26"/>
      <c r="AI18" s="1"/>
      <c r="AJ18" s="1"/>
      <c r="AK18" s="1"/>
      <c r="AL18" s="1"/>
      <c r="AM18" s="1"/>
      <c r="AN18" s="1"/>
      <c r="AO18" s="1"/>
      <c r="AP18" s="1"/>
      <c r="AQ18" s="25" t="s">
        <v>26</v>
      </c>
      <c r="AR18" s="25" t="s">
        <v>26</v>
      </c>
      <c r="AS18" s="25" t="s">
        <v>26</v>
      </c>
      <c r="AT18" s="27" t="s">
        <v>24</v>
      </c>
      <c r="AU18" s="27" t="s">
        <v>24</v>
      </c>
      <c r="AV18" s="27" t="s">
        <v>24</v>
      </c>
      <c r="AW18" s="27" t="s">
        <v>24</v>
      </c>
      <c r="AX18" s="27" t="s">
        <v>24</v>
      </c>
      <c r="AY18" s="27" t="s">
        <v>24</v>
      </c>
      <c r="AZ18" s="27" t="s">
        <v>24</v>
      </c>
      <c r="BA18" s="28" t="s">
        <v>24</v>
      </c>
      <c r="BB18" s="588">
        <v>35</v>
      </c>
      <c r="BC18" s="589"/>
      <c r="BD18" s="590">
        <v>6</v>
      </c>
      <c r="BE18" s="589"/>
      <c r="BF18" s="590">
        <v>1</v>
      </c>
      <c r="BG18" s="589"/>
      <c r="BH18" s="590"/>
      <c r="BI18" s="589"/>
      <c r="BJ18" s="590"/>
      <c r="BK18" s="597"/>
      <c r="BL18" s="597"/>
      <c r="BM18" s="589"/>
      <c r="BN18" s="590">
        <v>10</v>
      </c>
      <c r="BO18" s="589"/>
      <c r="BP18" s="590">
        <f>SUM($BB18:$BN18)</f>
        <v>52</v>
      </c>
      <c r="BQ18" s="591"/>
      <c r="BR18" s="29"/>
      <c r="BS18" s="9"/>
      <c r="BT18" s="9"/>
      <c r="BU18" s="9"/>
      <c r="BV18" s="9"/>
      <c r="BW18" s="9"/>
      <c r="BX18" s="9"/>
      <c r="BY18" s="9"/>
      <c r="CF18" s="10"/>
    </row>
    <row r="19" spans="1:84" s="12" customFormat="1" ht="18" customHeight="1">
      <c r="A19" s="30" t="s">
        <v>17</v>
      </c>
      <c r="B19" s="31"/>
      <c r="C19" s="2"/>
      <c r="D19" s="2"/>
      <c r="E19" s="32"/>
      <c r="F19" s="32"/>
      <c r="G19" s="2"/>
      <c r="H19" s="2"/>
      <c r="I19" s="2"/>
      <c r="J19" s="32"/>
      <c r="K19" s="2"/>
      <c r="L19" s="2"/>
      <c r="M19" s="2"/>
      <c r="N19" s="2"/>
      <c r="O19" s="2"/>
      <c r="P19" s="2"/>
      <c r="Q19" s="2"/>
      <c r="R19" s="32"/>
      <c r="S19" s="32"/>
      <c r="T19" s="33" t="s">
        <v>26</v>
      </c>
      <c r="U19" s="33" t="s">
        <v>26</v>
      </c>
      <c r="V19" s="33" t="s">
        <v>26</v>
      </c>
      <c r="W19" s="33" t="s">
        <v>24</v>
      </c>
      <c r="X19" s="33" t="s">
        <v>24</v>
      </c>
      <c r="Y19" s="2"/>
      <c r="Z19" s="2"/>
      <c r="AA19" s="32"/>
      <c r="AB19" s="2"/>
      <c r="AC19" s="2"/>
      <c r="AD19" s="34"/>
      <c r="AE19" s="32"/>
      <c r="AF19" s="32"/>
      <c r="AG19" s="2"/>
      <c r="AH19" s="34"/>
      <c r="AI19" s="2"/>
      <c r="AJ19" s="32"/>
      <c r="AK19" s="2"/>
      <c r="AL19" s="2"/>
      <c r="AM19" s="32"/>
      <c r="AN19" s="2"/>
      <c r="AO19" s="2" t="s">
        <v>22</v>
      </c>
      <c r="AP19" s="2" t="s">
        <v>22</v>
      </c>
      <c r="AQ19" s="33" t="s">
        <v>26</v>
      </c>
      <c r="AR19" s="33" t="s">
        <v>26</v>
      </c>
      <c r="AS19" s="33" t="s">
        <v>26</v>
      </c>
      <c r="AT19" s="35" t="s">
        <v>24</v>
      </c>
      <c r="AU19" s="35" t="s">
        <v>24</v>
      </c>
      <c r="AV19" s="35" t="s">
        <v>24</v>
      </c>
      <c r="AW19" s="35" t="s">
        <v>24</v>
      </c>
      <c r="AX19" s="35" t="s">
        <v>24</v>
      </c>
      <c r="AY19" s="35" t="s">
        <v>24</v>
      </c>
      <c r="AZ19" s="35" t="s">
        <v>24</v>
      </c>
      <c r="BA19" s="36" t="s">
        <v>24</v>
      </c>
      <c r="BB19" s="598">
        <v>34</v>
      </c>
      <c r="BC19" s="380"/>
      <c r="BD19" s="378">
        <v>6</v>
      </c>
      <c r="BE19" s="380"/>
      <c r="BF19" s="378">
        <v>2</v>
      </c>
      <c r="BG19" s="380"/>
      <c r="BH19" s="378"/>
      <c r="BI19" s="380"/>
      <c r="BJ19" s="378"/>
      <c r="BK19" s="610"/>
      <c r="BL19" s="610"/>
      <c r="BM19" s="380"/>
      <c r="BN19" s="378">
        <v>10</v>
      </c>
      <c r="BO19" s="380"/>
      <c r="BP19" s="378">
        <f>SUM($BB19:$BN19)</f>
        <v>52</v>
      </c>
      <c r="BQ19" s="379"/>
      <c r="BR19" s="29"/>
      <c r="BS19" s="9"/>
      <c r="BT19" s="9"/>
      <c r="BU19" s="9"/>
      <c r="BV19" s="9"/>
      <c r="BW19" s="9"/>
      <c r="BX19" s="9"/>
      <c r="BY19" s="9"/>
      <c r="CF19" s="10"/>
    </row>
    <row r="20" spans="1:84" s="12" customFormat="1" ht="18" customHeight="1">
      <c r="A20" s="30" t="s">
        <v>18</v>
      </c>
      <c r="B20" s="31"/>
      <c r="C20" s="2" t="s">
        <v>22</v>
      </c>
      <c r="D20" s="2"/>
      <c r="E20" s="2"/>
      <c r="F20" s="2"/>
      <c r="G20" s="2"/>
      <c r="H20" s="2"/>
      <c r="I20" s="2"/>
      <c r="J20" s="2"/>
      <c r="K20" s="2"/>
      <c r="L20" s="2"/>
      <c r="M20" s="2" t="s">
        <v>27</v>
      </c>
      <c r="N20" s="2" t="s">
        <v>27</v>
      </c>
      <c r="O20" s="2" t="s">
        <v>27</v>
      </c>
      <c r="P20" s="2" t="s">
        <v>27</v>
      </c>
      <c r="Q20" s="2" t="s">
        <v>27</v>
      </c>
      <c r="R20" s="2" t="s">
        <v>27</v>
      </c>
      <c r="S20" s="2"/>
      <c r="T20" s="33" t="s">
        <v>26</v>
      </c>
      <c r="U20" s="33" t="s">
        <v>26</v>
      </c>
      <c r="V20" s="33" t="s">
        <v>26</v>
      </c>
      <c r="W20" s="33" t="s">
        <v>24</v>
      </c>
      <c r="X20" s="33" t="s">
        <v>24</v>
      </c>
      <c r="Y20" s="2"/>
      <c r="Z20" s="2"/>
      <c r="AA20" s="2"/>
      <c r="AB20" s="2"/>
      <c r="AC20" s="2"/>
      <c r="AD20" s="34"/>
      <c r="AE20" s="34"/>
      <c r="AF20" s="34" t="s">
        <v>27</v>
      </c>
      <c r="AG20" s="34" t="s">
        <v>159</v>
      </c>
      <c r="AH20" s="34" t="s">
        <v>159</v>
      </c>
      <c r="AI20" s="2"/>
      <c r="AJ20" s="2"/>
      <c r="AK20" s="2"/>
      <c r="AL20" s="2"/>
      <c r="AM20" s="2"/>
      <c r="AN20" s="2"/>
      <c r="AO20" s="2"/>
      <c r="AP20" s="2"/>
      <c r="AQ20" s="33" t="s">
        <v>26</v>
      </c>
      <c r="AR20" s="33" t="s">
        <v>26</v>
      </c>
      <c r="AS20" s="33" t="s">
        <v>26</v>
      </c>
      <c r="AT20" s="35" t="s">
        <v>24</v>
      </c>
      <c r="AU20" s="35" t="s">
        <v>24</v>
      </c>
      <c r="AV20" s="35" t="s">
        <v>24</v>
      </c>
      <c r="AW20" s="35" t="s">
        <v>24</v>
      </c>
      <c r="AX20" s="35" t="s">
        <v>24</v>
      </c>
      <c r="AY20" s="35" t="s">
        <v>24</v>
      </c>
      <c r="AZ20" s="35" t="s">
        <v>24</v>
      </c>
      <c r="BA20" s="36" t="s">
        <v>24</v>
      </c>
      <c r="BB20" s="598">
        <v>26</v>
      </c>
      <c r="BC20" s="380"/>
      <c r="BD20" s="378">
        <v>6</v>
      </c>
      <c r="BE20" s="380"/>
      <c r="BF20" s="378">
        <v>1</v>
      </c>
      <c r="BG20" s="380"/>
      <c r="BH20" s="378">
        <v>9</v>
      </c>
      <c r="BI20" s="380"/>
      <c r="BJ20" s="378"/>
      <c r="BK20" s="610"/>
      <c r="BL20" s="610"/>
      <c r="BM20" s="380"/>
      <c r="BN20" s="378">
        <v>10</v>
      </c>
      <c r="BO20" s="380"/>
      <c r="BP20" s="378">
        <f>SUM($BB20:$BN20)</f>
        <v>52</v>
      </c>
      <c r="BQ20" s="379"/>
      <c r="BR20" s="29"/>
      <c r="BS20" s="9"/>
      <c r="BT20" s="9"/>
      <c r="BU20" s="9"/>
      <c r="BV20" s="9"/>
      <c r="BW20" s="9"/>
      <c r="BX20" s="9"/>
      <c r="BY20" s="9"/>
      <c r="CF20" s="10"/>
    </row>
    <row r="21" spans="1:86" s="12" customFormat="1" ht="18" customHeight="1" thickBot="1">
      <c r="A21" s="37" t="s">
        <v>19</v>
      </c>
      <c r="B21" s="38"/>
      <c r="C21" s="3"/>
      <c r="D21" s="3"/>
      <c r="E21" s="39"/>
      <c r="F21" s="3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9"/>
      <c r="S21" s="39"/>
      <c r="T21" s="40" t="s">
        <v>26</v>
      </c>
      <c r="U21" s="40" t="s">
        <v>26</v>
      </c>
      <c r="V21" s="40" t="s">
        <v>26</v>
      </c>
      <c r="W21" s="40" t="s">
        <v>24</v>
      </c>
      <c r="X21" s="40" t="s">
        <v>24</v>
      </c>
      <c r="Y21" s="3" t="s">
        <v>27</v>
      </c>
      <c r="Z21" s="3" t="s">
        <v>27</v>
      </c>
      <c r="AA21" s="3" t="s">
        <v>27</v>
      </c>
      <c r="AB21" s="3" t="s">
        <v>27</v>
      </c>
      <c r="AC21" s="3" t="s">
        <v>27</v>
      </c>
      <c r="AD21" s="3" t="s">
        <v>27</v>
      </c>
      <c r="AE21" s="3" t="s">
        <v>27</v>
      </c>
      <c r="AF21" s="3"/>
      <c r="AG21" s="3"/>
      <c r="AH21" s="41"/>
      <c r="AI21" s="3"/>
      <c r="AJ21" s="39"/>
      <c r="AK21" s="3"/>
      <c r="AL21" s="40"/>
      <c r="AM21" s="40"/>
      <c r="AN21" s="40" t="s">
        <v>26</v>
      </c>
      <c r="AO21" s="40" t="s">
        <v>29</v>
      </c>
      <c r="AP21" s="40" t="s">
        <v>29</v>
      </c>
      <c r="AQ21" s="40" t="s">
        <v>29</v>
      </c>
      <c r="AR21" s="40" t="s">
        <v>29</v>
      </c>
      <c r="AS21" s="40"/>
      <c r="AT21" s="39"/>
      <c r="AU21" s="39"/>
      <c r="AV21" s="39"/>
      <c r="AW21" s="3"/>
      <c r="AX21" s="3"/>
      <c r="AY21" s="3"/>
      <c r="AZ21" s="3"/>
      <c r="BA21" s="42"/>
      <c r="BB21" s="820">
        <v>26</v>
      </c>
      <c r="BC21" s="819"/>
      <c r="BD21" s="818">
        <v>4</v>
      </c>
      <c r="BE21" s="819"/>
      <c r="BF21" s="818"/>
      <c r="BG21" s="819"/>
      <c r="BH21" s="818">
        <v>7</v>
      </c>
      <c r="BI21" s="819"/>
      <c r="BJ21" s="818">
        <v>4</v>
      </c>
      <c r="BK21" s="858"/>
      <c r="BL21" s="858"/>
      <c r="BM21" s="819"/>
      <c r="BN21" s="818">
        <v>2</v>
      </c>
      <c r="BO21" s="819"/>
      <c r="BP21" s="832">
        <f>SUM($BB21:$BN21)</f>
        <v>43</v>
      </c>
      <c r="BQ21" s="833"/>
      <c r="BR21" s="29"/>
      <c r="BS21" s="29"/>
      <c r="BT21" s="29"/>
      <c r="BU21" s="9"/>
      <c r="BV21" s="9"/>
      <c r="BW21" s="9"/>
      <c r="BX21" s="9"/>
      <c r="BY21" s="9"/>
      <c r="CH21" s="10"/>
    </row>
    <row r="22" spans="1:98" s="12" customFormat="1" ht="18" thickBot="1">
      <c r="A22" s="43"/>
      <c r="B22" s="4"/>
      <c r="C22" s="4"/>
      <c r="D22" s="4"/>
      <c r="E22" s="4"/>
      <c r="F22" s="4"/>
      <c r="G22" s="4"/>
      <c r="H22" s="4"/>
      <c r="I22" s="4"/>
      <c r="J22" s="44"/>
      <c r="K22" s="4"/>
      <c r="L22" s="4"/>
      <c r="M22" s="4"/>
      <c r="N22" s="4"/>
      <c r="O22" s="4"/>
      <c r="P22" s="4"/>
      <c r="Q22" s="4"/>
      <c r="R22" s="45"/>
      <c r="S22" s="45"/>
      <c r="T22" s="4"/>
      <c r="U22" s="4"/>
      <c r="V22" s="4"/>
      <c r="W22" s="45"/>
      <c r="X22" s="4"/>
      <c r="Y22" s="4"/>
      <c r="Z22" s="4"/>
      <c r="AA22" s="45"/>
      <c r="AB22" s="4"/>
      <c r="AC22" s="4"/>
      <c r="AD22" s="4"/>
      <c r="AE22" s="4"/>
      <c r="AF22" s="4"/>
      <c r="AG22" s="45"/>
      <c r="AH22" s="45"/>
      <c r="AI22" s="4"/>
      <c r="AJ22" s="4"/>
      <c r="AK22" s="4"/>
      <c r="AL22" s="4"/>
      <c r="AM22" s="4"/>
      <c r="AN22" s="45"/>
      <c r="AO22" s="9"/>
      <c r="AP22" s="9"/>
      <c r="AQ22" s="9"/>
      <c r="AR22" s="9"/>
      <c r="AS22" s="45"/>
      <c r="AT22" s="9"/>
      <c r="AU22" s="45"/>
      <c r="AV22" s="45"/>
      <c r="AW22" s="45"/>
      <c r="AX22" s="45"/>
      <c r="AY22" s="45"/>
      <c r="AZ22" s="45"/>
      <c r="BA22" s="45"/>
      <c r="BB22" s="504">
        <f>SUM(BB18:BB21)</f>
        <v>121</v>
      </c>
      <c r="BC22" s="824"/>
      <c r="BD22" s="823">
        <f>SUM(BD18:BD21)</f>
        <v>22</v>
      </c>
      <c r="BE22" s="824"/>
      <c r="BF22" s="823">
        <f>SUM(BF18:BF21)</f>
        <v>4</v>
      </c>
      <c r="BG22" s="824"/>
      <c r="BH22" s="823">
        <f>SUM(BH18:BH21)</f>
        <v>16</v>
      </c>
      <c r="BI22" s="824"/>
      <c r="BJ22" s="818">
        <v>4</v>
      </c>
      <c r="BK22" s="858"/>
      <c r="BL22" s="858"/>
      <c r="BM22" s="819"/>
      <c r="BN22" s="823">
        <f>SUM(BN18:BN21)</f>
        <v>32</v>
      </c>
      <c r="BO22" s="824"/>
      <c r="BP22" s="821">
        <f>SUM(BP18:BP21)</f>
        <v>199</v>
      </c>
      <c r="BQ22" s="822"/>
      <c r="BR22" s="9"/>
      <c r="BS22" s="9"/>
      <c r="BT22" s="9"/>
      <c r="BU22" s="9"/>
      <c r="BV22" s="9"/>
      <c r="BW22" s="9"/>
      <c r="BX22" s="29"/>
      <c r="BY22" s="29"/>
      <c r="BZ22" s="46"/>
      <c r="CA22" s="12">
        <f>BB22+BD22+BF22+BH22+BJ22+BN22</f>
        <v>199</v>
      </c>
      <c r="CT22" s="10"/>
    </row>
    <row r="23" spans="1:77" s="12" customFormat="1" ht="15.75" customHeight="1">
      <c r="A23" s="47"/>
      <c r="B23" s="4"/>
      <c r="C23" s="4"/>
      <c r="D23" s="817" t="s">
        <v>20</v>
      </c>
      <c r="E23" s="817"/>
      <c r="F23" s="817"/>
      <c r="G23" s="817"/>
      <c r="H23" s="817"/>
      <c r="I23" s="817"/>
      <c r="J23" s="817"/>
      <c r="K23" s="817"/>
      <c r="L23" s="4"/>
      <c r="M23" s="48"/>
      <c r="N23" s="811" t="s">
        <v>21</v>
      </c>
      <c r="O23" s="812"/>
      <c r="P23" s="812"/>
      <c r="Q23" s="812"/>
      <c r="R23" s="812"/>
      <c r="S23" s="812"/>
      <c r="T23" s="812"/>
      <c r="U23" s="812"/>
      <c r="V23" s="812"/>
      <c r="W23" s="812"/>
      <c r="X23" s="813"/>
      <c r="Y23" s="49" t="s">
        <v>22</v>
      </c>
      <c r="Z23" s="811" t="s">
        <v>23</v>
      </c>
      <c r="AA23" s="812"/>
      <c r="AB23" s="812"/>
      <c r="AC23" s="812"/>
      <c r="AD23" s="812"/>
      <c r="AE23" s="812"/>
      <c r="AF23" s="812"/>
      <c r="AG23" s="812"/>
      <c r="AH23" s="812"/>
      <c r="AI23" s="9"/>
      <c r="AJ23" s="9"/>
      <c r="AK23" s="50"/>
      <c r="AL23" s="812"/>
      <c r="AM23" s="812"/>
      <c r="AN23" s="812"/>
      <c r="AO23" s="812"/>
      <c r="AP23" s="812"/>
      <c r="AQ23" s="812"/>
      <c r="AR23" s="812"/>
      <c r="AS23" s="812"/>
      <c r="AT23" s="812"/>
      <c r="AU23" s="812"/>
      <c r="AV23" s="812"/>
      <c r="AW23" s="812"/>
      <c r="AX23" s="812"/>
      <c r="AY23" s="9"/>
      <c r="AZ23" s="9"/>
      <c r="BA23" s="9"/>
      <c r="BB23" s="9"/>
      <c r="BC23" s="9"/>
      <c r="BD23" s="9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</row>
    <row r="24" spans="1:77" s="12" customFormat="1" ht="13.5" customHeight="1">
      <c r="A24" s="47"/>
      <c r="B24" s="4"/>
      <c r="C24" s="4"/>
      <c r="D24" s="4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4"/>
      <c r="R24" s="4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51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</row>
    <row r="25" spans="1:78" s="12" customFormat="1" ht="18">
      <c r="A25" s="9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33" t="s">
        <v>26</v>
      </c>
      <c r="N25" s="814" t="s">
        <v>123</v>
      </c>
      <c r="O25" s="815"/>
      <c r="P25" s="815"/>
      <c r="Q25" s="815"/>
      <c r="R25" s="815"/>
      <c r="S25" s="815"/>
      <c r="T25" s="815"/>
      <c r="U25" s="815"/>
      <c r="V25" s="815"/>
      <c r="W25" s="815"/>
      <c r="X25" s="816"/>
      <c r="Y25" s="49" t="s">
        <v>27</v>
      </c>
      <c r="Z25" s="811" t="s">
        <v>28</v>
      </c>
      <c r="AA25" s="812"/>
      <c r="AB25" s="812"/>
      <c r="AC25" s="812"/>
      <c r="AD25" s="812"/>
      <c r="AE25" s="812"/>
      <c r="AF25" s="812"/>
      <c r="AG25" s="812"/>
      <c r="AH25" s="812"/>
      <c r="AI25" s="812"/>
      <c r="AJ25" s="813"/>
      <c r="AK25" s="33" t="s">
        <v>29</v>
      </c>
      <c r="AL25" s="811" t="s">
        <v>124</v>
      </c>
      <c r="AM25" s="812"/>
      <c r="AN25" s="812"/>
      <c r="AO25" s="812"/>
      <c r="AP25" s="812"/>
      <c r="AQ25" s="812"/>
      <c r="AR25" s="812"/>
      <c r="AS25" s="812"/>
      <c r="AT25" s="812"/>
      <c r="AU25" s="812"/>
      <c r="AV25" s="812"/>
      <c r="AW25" s="812"/>
      <c r="AX25" s="812"/>
      <c r="AY25" s="52"/>
      <c r="AZ25" s="33" t="s">
        <v>24</v>
      </c>
      <c r="BA25" s="811" t="s">
        <v>25</v>
      </c>
      <c r="BB25" s="812"/>
      <c r="BC25" s="812"/>
      <c r="BD25" s="812"/>
      <c r="BE25" s="812"/>
      <c r="BF25" s="812"/>
      <c r="BG25" s="812"/>
      <c r="BH25" s="812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53"/>
    </row>
    <row r="26" spans="1:78" s="12" customFormat="1" ht="18">
      <c r="A26" s="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0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54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0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45"/>
      <c r="AZ26" s="50"/>
      <c r="BA26" s="51"/>
      <c r="BB26" s="51"/>
      <c r="BC26" s="51"/>
      <c r="BD26" s="51"/>
      <c r="BE26" s="51"/>
      <c r="BF26" s="51"/>
      <c r="BG26" s="51"/>
      <c r="BH26" s="51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53"/>
    </row>
    <row r="27" spans="1:78" s="12" customFormat="1" ht="15" customHeight="1">
      <c r="A27" s="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0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54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0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45"/>
      <c r="AZ27" s="50"/>
      <c r="BA27" s="51"/>
      <c r="BB27" s="55"/>
      <c r="BC27" s="55"/>
      <c r="BD27" s="55"/>
      <c r="BE27" s="55"/>
      <c r="BF27" s="55"/>
      <c r="BG27" s="55"/>
      <c r="BH27" s="55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53"/>
    </row>
    <row r="28" spans="1:90" s="12" customFormat="1" ht="18" thickBot="1">
      <c r="A28" s="5"/>
      <c r="B28" s="5"/>
      <c r="C28" s="5"/>
      <c r="D28" s="5"/>
      <c r="E28" s="5"/>
      <c r="F28" s="5"/>
      <c r="G28" s="5"/>
      <c r="H28" s="5"/>
      <c r="I28" s="5"/>
      <c r="J28" s="9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6" t="s">
        <v>59</v>
      </c>
      <c r="AH28" s="5"/>
      <c r="AI28" s="5"/>
      <c r="AJ28" s="5"/>
      <c r="AK28" s="5"/>
      <c r="AL28" s="5"/>
      <c r="AM28" s="5"/>
      <c r="AN28" s="4"/>
      <c r="AO28" s="4"/>
      <c r="AP28" s="4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7"/>
      <c r="CA28" s="57"/>
      <c r="CB28" s="53"/>
      <c r="CC28" s="53"/>
      <c r="CD28" s="53"/>
      <c r="CE28" s="53"/>
      <c r="CF28" s="53"/>
      <c r="CG28" s="53"/>
      <c r="CH28" s="53"/>
      <c r="CI28" s="53"/>
      <c r="CL28" s="10"/>
    </row>
    <row r="29" spans="1:107" s="12" customFormat="1" ht="28.5" customHeight="1" thickBot="1">
      <c r="A29" s="482" t="s">
        <v>63</v>
      </c>
      <c r="B29" s="473" t="s">
        <v>162</v>
      </c>
      <c r="C29" s="474"/>
      <c r="D29" s="474"/>
      <c r="E29" s="474"/>
      <c r="F29" s="474"/>
      <c r="G29" s="474"/>
      <c r="H29" s="474"/>
      <c r="I29" s="474"/>
      <c r="J29" s="474"/>
      <c r="K29" s="475"/>
      <c r="L29" s="486" t="s">
        <v>64</v>
      </c>
      <c r="M29" s="487"/>
      <c r="N29" s="486" t="s">
        <v>65</v>
      </c>
      <c r="O29" s="487"/>
      <c r="P29" s="501" t="s">
        <v>122</v>
      </c>
      <c r="Q29" s="502"/>
      <c r="R29" s="502"/>
      <c r="S29" s="502"/>
      <c r="T29" s="502"/>
      <c r="U29" s="502"/>
      <c r="V29" s="502"/>
      <c r="W29" s="502"/>
      <c r="X29" s="502"/>
      <c r="Y29" s="502"/>
      <c r="Z29" s="502"/>
      <c r="AA29" s="503"/>
      <c r="AB29" s="498" t="s">
        <v>66</v>
      </c>
      <c r="AC29" s="499"/>
      <c r="AD29" s="499"/>
      <c r="AE29" s="499"/>
      <c r="AF29" s="499"/>
      <c r="AG29" s="499"/>
      <c r="AH29" s="499"/>
      <c r="AI29" s="499"/>
      <c r="AJ29" s="499"/>
      <c r="AK29" s="499"/>
      <c r="AL29" s="499"/>
      <c r="AM29" s="499"/>
      <c r="AN29" s="499"/>
      <c r="AO29" s="499"/>
      <c r="AP29" s="499"/>
      <c r="AQ29" s="499"/>
      <c r="AR29" s="499"/>
      <c r="AS29" s="499"/>
      <c r="AT29" s="499"/>
      <c r="AU29" s="499"/>
      <c r="AV29" s="499"/>
      <c r="AW29" s="499"/>
      <c r="AX29" s="499"/>
      <c r="AY29" s="499"/>
      <c r="AZ29" s="499"/>
      <c r="BA29" s="499"/>
      <c r="BB29" s="499"/>
      <c r="BC29" s="499"/>
      <c r="BD29" s="499"/>
      <c r="BE29" s="499"/>
      <c r="BF29" s="499"/>
      <c r="BG29" s="499"/>
      <c r="BH29" s="499"/>
      <c r="BI29" s="499"/>
      <c r="BJ29" s="499"/>
      <c r="BK29" s="499"/>
      <c r="BL29" s="499"/>
      <c r="BM29" s="499"/>
      <c r="BN29" s="499"/>
      <c r="BO29" s="499"/>
      <c r="BP29" s="499"/>
      <c r="BQ29" s="499"/>
      <c r="BR29" s="499"/>
      <c r="BS29" s="499"/>
      <c r="BT29" s="499"/>
      <c r="BU29" s="499"/>
      <c r="BV29" s="499"/>
      <c r="BW29" s="500"/>
      <c r="BX29" s="492" t="s">
        <v>175</v>
      </c>
      <c r="BY29" s="805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9"/>
      <c r="CT29" s="59"/>
      <c r="CU29" s="59"/>
      <c r="CV29" s="53"/>
      <c r="CW29" s="53"/>
      <c r="CX29" s="53"/>
      <c r="CY29" s="59"/>
      <c r="CZ29" s="59"/>
      <c r="DC29" s="10"/>
    </row>
    <row r="30" spans="1:108" s="12" customFormat="1" ht="23.25" customHeight="1" thickBot="1">
      <c r="A30" s="483"/>
      <c r="B30" s="476"/>
      <c r="C30" s="477"/>
      <c r="D30" s="477"/>
      <c r="E30" s="477"/>
      <c r="F30" s="477"/>
      <c r="G30" s="477"/>
      <c r="H30" s="477"/>
      <c r="I30" s="477"/>
      <c r="J30" s="477"/>
      <c r="K30" s="478"/>
      <c r="L30" s="488"/>
      <c r="M30" s="489"/>
      <c r="N30" s="488"/>
      <c r="O30" s="489"/>
      <c r="P30" s="486" t="s">
        <v>68</v>
      </c>
      <c r="Q30" s="487"/>
      <c r="R30" s="510" t="s">
        <v>69</v>
      </c>
      <c r="S30" s="511"/>
      <c r="T30" s="533" t="s">
        <v>67</v>
      </c>
      <c r="U30" s="534"/>
      <c r="V30" s="534"/>
      <c r="W30" s="534"/>
      <c r="X30" s="534"/>
      <c r="Y30" s="534"/>
      <c r="Z30" s="534"/>
      <c r="AA30" s="535"/>
      <c r="AB30" s="637" t="s">
        <v>107</v>
      </c>
      <c r="AC30" s="638"/>
      <c r="AD30" s="638"/>
      <c r="AE30" s="638"/>
      <c r="AF30" s="638"/>
      <c r="AG30" s="638"/>
      <c r="AH30" s="638"/>
      <c r="AI30" s="638"/>
      <c r="AJ30" s="638"/>
      <c r="AK30" s="638"/>
      <c r="AL30" s="638"/>
      <c r="AM30" s="810"/>
      <c r="AN30" s="637" t="s">
        <v>111</v>
      </c>
      <c r="AO30" s="638"/>
      <c r="AP30" s="638"/>
      <c r="AQ30" s="638"/>
      <c r="AR30" s="638"/>
      <c r="AS30" s="638"/>
      <c r="AT30" s="638"/>
      <c r="AU30" s="638"/>
      <c r="AV30" s="638"/>
      <c r="AW30" s="638"/>
      <c r="AX30" s="638"/>
      <c r="AY30" s="810"/>
      <c r="AZ30" s="637" t="s">
        <v>112</v>
      </c>
      <c r="BA30" s="638"/>
      <c r="BB30" s="638"/>
      <c r="BC30" s="638"/>
      <c r="BD30" s="638"/>
      <c r="BE30" s="638"/>
      <c r="BF30" s="638"/>
      <c r="BG30" s="638"/>
      <c r="BH30" s="638"/>
      <c r="BI30" s="638"/>
      <c r="BJ30" s="638"/>
      <c r="BK30" s="810"/>
      <c r="BL30" s="637" t="s">
        <v>113</v>
      </c>
      <c r="BM30" s="638"/>
      <c r="BN30" s="638"/>
      <c r="BO30" s="638"/>
      <c r="BP30" s="638"/>
      <c r="BQ30" s="638"/>
      <c r="BR30" s="638"/>
      <c r="BS30" s="638"/>
      <c r="BT30" s="638"/>
      <c r="BU30" s="638"/>
      <c r="BV30" s="638"/>
      <c r="BW30" s="810"/>
      <c r="BX30" s="806"/>
      <c r="BY30" s="807"/>
      <c r="BZ30" s="60"/>
      <c r="CA30" s="58"/>
      <c r="CB30" s="58"/>
      <c r="CC30" s="58"/>
      <c r="CD30" s="58"/>
      <c r="CE30" s="58"/>
      <c r="CF30" s="58"/>
      <c r="CG30" s="58"/>
      <c r="CH30" s="61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9"/>
      <c r="CU30" s="59"/>
      <c r="CV30" s="59"/>
      <c r="CW30" s="59"/>
      <c r="CX30" s="59"/>
      <c r="CY30" s="59"/>
      <c r="CZ30" s="59"/>
      <c r="DA30" s="59"/>
      <c r="DD30" s="10"/>
    </row>
    <row r="31" spans="1:107" s="12" customFormat="1" ht="12.75" customHeight="1">
      <c r="A31" s="483"/>
      <c r="B31" s="476"/>
      <c r="C31" s="477"/>
      <c r="D31" s="477"/>
      <c r="E31" s="477"/>
      <c r="F31" s="477"/>
      <c r="G31" s="477"/>
      <c r="H31" s="477"/>
      <c r="I31" s="477"/>
      <c r="J31" s="477"/>
      <c r="K31" s="478"/>
      <c r="L31" s="488"/>
      <c r="M31" s="489"/>
      <c r="N31" s="488"/>
      <c r="O31" s="489"/>
      <c r="P31" s="488"/>
      <c r="Q31" s="489"/>
      <c r="R31" s="512"/>
      <c r="S31" s="513"/>
      <c r="T31" s="525" t="s">
        <v>106</v>
      </c>
      <c r="U31" s="526"/>
      <c r="V31" s="525" t="s">
        <v>275</v>
      </c>
      <c r="W31" s="526"/>
      <c r="X31" s="510" t="s">
        <v>276</v>
      </c>
      <c r="Y31" s="511"/>
      <c r="Z31" s="525" t="s">
        <v>277</v>
      </c>
      <c r="AA31" s="526"/>
      <c r="AB31" s="516" t="s">
        <v>400</v>
      </c>
      <c r="AC31" s="517"/>
      <c r="AD31" s="517"/>
      <c r="AE31" s="517"/>
      <c r="AF31" s="517"/>
      <c r="AG31" s="518"/>
      <c r="AH31" s="516" t="s">
        <v>401</v>
      </c>
      <c r="AI31" s="517"/>
      <c r="AJ31" s="517"/>
      <c r="AK31" s="517"/>
      <c r="AL31" s="517"/>
      <c r="AM31" s="518"/>
      <c r="AN31" s="516" t="s">
        <v>153</v>
      </c>
      <c r="AO31" s="517"/>
      <c r="AP31" s="517"/>
      <c r="AQ31" s="517"/>
      <c r="AR31" s="517"/>
      <c r="AS31" s="518"/>
      <c r="AT31" s="516" t="s">
        <v>168</v>
      </c>
      <c r="AU31" s="517"/>
      <c r="AV31" s="517"/>
      <c r="AW31" s="517"/>
      <c r="AX31" s="517"/>
      <c r="AY31" s="518"/>
      <c r="AZ31" s="516" t="s">
        <v>169</v>
      </c>
      <c r="BA31" s="517"/>
      <c r="BB31" s="517"/>
      <c r="BC31" s="517"/>
      <c r="BD31" s="517"/>
      <c r="BE31" s="518"/>
      <c r="BF31" s="516" t="s">
        <v>177</v>
      </c>
      <c r="BG31" s="517"/>
      <c r="BH31" s="517"/>
      <c r="BI31" s="517"/>
      <c r="BJ31" s="517"/>
      <c r="BK31" s="518"/>
      <c r="BL31" s="516" t="s">
        <v>154</v>
      </c>
      <c r="BM31" s="517"/>
      <c r="BN31" s="517"/>
      <c r="BO31" s="517"/>
      <c r="BP31" s="517"/>
      <c r="BQ31" s="518"/>
      <c r="BR31" s="516" t="s">
        <v>182</v>
      </c>
      <c r="BS31" s="517"/>
      <c r="BT31" s="517"/>
      <c r="BU31" s="517"/>
      <c r="BV31" s="517"/>
      <c r="BW31" s="518"/>
      <c r="BX31" s="806"/>
      <c r="BY31" s="807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9"/>
      <c r="CT31" s="59"/>
      <c r="CU31" s="59"/>
      <c r="CV31" s="59"/>
      <c r="CW31" s="59"/>
      <c r="CX31" s="59"/>
      <c r="CY31" s="59"/>
      <c r="CZ31" s="59"/>
      <c r="DC31" s="10"/>
    </row>
    <row r="32" spans="1:107" s="12" customFormat="1" ht="12.75" customHeight="1">
      <c r="A32" s="483"/>
      <c r="B32" s="476"/>
      <c r="C32" s="477"/>
      <c r="D32" s="477"/>
      <c r="E32" s="477"/>
      <c r="F32" s="477"/>
      <c r="G32" s="477"/>
      <c r="H32" s="477"/>
      <c r="I32" s="477"/>
      <c r="J32" s="477"/>
      <c r="K32" s="478"/>
      <c r="L32" s="488"/>
      <c r="M32" s="489"/>
      <c r="N32" s="488"/>
      <c r="O32" s="489"/>
      <c r="P32" s="488"/>
      <c r="Q32" s="489"/>
      <c r="R32" s="512"/>
      <c r="S32" s="513"/>
      <c r="T32" s="527"/>
      <c r="U32" s="528"/>
      <c r="V32" s="527"/>
      <c r="W32" s="528"/>
      <c r="X32" s="512"/>
      <c r="Y32" s="513"/>
      <c r="Z32" s="527"/>
      <c r="AA32" s="528"/>
      <c r="AB32" s="519"/>
      <c r="AC32" s="520"/>
      <c r="AD32" s="520"/>
      <c r="AE32" s="520"/>
      <c r="AF32" s="520"/>
      <c r="AG32" s="521"/>
      <c r="AH32" s="519"/>
      <c r="AI32" s="520"/>
      <c r="AJ32" s="520"/>
      <c r="AK32" s="520"/>
      <c r="AL32" s="520"/>
      <c r="AM32" s="521"/>
      <c r="AN32" s="519"/>
      <c r="AO32" s="520"/>
      <c r="AP32" s="520"/>
      <c r="AQ32" s="520"/>
      <c r="AR32" s="520"/>
      <c r="AS32" s="521"/>
      <c r="AT32" s="519"/>
      <c r="AU32" s="520"/>
      <c r="AV32" s="520"/>
      <c r="AW32" s="520"/>
      <c r="AX32" s="520"/>
      <c r="AY32" s="521"/>
      <c r="AZ32" s="519"/>
      <c r="BA32" s="520"/>
      <c r="BB32" s="520"/>
      <c r="BC32" s="520"/>
      <c r="BD32" s="520"/>
      <c r="BE32" s="521"/>
      <c r="BF32" s="519"/>
      <c r="BG32" s="520"/>
      <c r="BH32" s="520"/>
      <c r="BI32" s="520"/>
      <c r="BJ32" s="520"/>
      <c r="BK32" s="521"/>
      <c r="BL32" s="519"/>
      <c r="BM32" s="520"/>
      <c r="BN32" s="520"/>
      <c r="BO32" s="520"/>
      <c r="BP32" s="520"/>
      <c r="BQ32" s="521"/>
      <c r="BR32" s="519"/>
      <c r="BS32" s="520"/>
      <c r="BT32" s="520"/>
      <c r="BU32" s="520"/>
      <c r="BV32" s="520"/>
      <c r="BW32" s="521"/>
      <c r="BX32" s="806"/>
      <c r="BY32" s="807"/>
      <c r="BZ32" s="62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9"/>
      <c r="CT32" s="59"/>
      <c r="CU32" s="59"/>
      <c r="CV32" s="59"/>
      <c r="CW32" s="59"/>
      <c r="CX32" s="59"/>
      <c r="CY32" s="59"/>
      <c r="CZ32" s="59"/>
      <c r="DC32" s="10"/>
    </row>
    <row r="33" spans="1:107" s="12" customFormat="1" ht="12.75" customHeight="1">
      <c r="A33" s="483"/>
      <c r="B33" s="476"/>
      <c r="C33" s="477"/>
      <c r="D33" s="477"/>
      <c r="E33" s="477"/>
      <c r="F33" s="477"/>
      <c r="G33" s="477"/>
      <c r="H33" s="477"/>
      <c r="I33" s="477"/>
      <c r="J33" s="477"/>
      <c r="K33" s="478"/>
      <c r="L33" s="488"/>
      <c r="M33" s="489"/>
      <c r="N33" s="488"/>
      <c r="O33" s="489"/>
      <c r="P33" s="488"/>
      <c r="Q33" s="489"/>
      <c r="R33" s="512"/>
      <c r="S33" s="513"/>
      <c r="T33" s="527"/>
      <c r="U33" s="528"/>
      <c r="V33" s="527"/>
      <c r="W33" s="528"/>
      <c r="X33" s="512"/>
      <c r="Y33" s="513"/>
      <c r="Z33" s="527"/>
      <c r="AA33" s="528"/>
      <c r="AB33" s="519"/>
      <c r="AC33" s="520"/>
      <c r="AD33" s="520"/>
      <c r="AE33" s="520"/>
      <c r="AF33" s="520"/>
      <c r="AG33" s="521"/>
      <c r="AH33" s="519"/>
      <c r="AI33" s="520"/>
      <c r="AJ33" s="520"/>
      <c r="AK33" s="520"/>
      <c r="AL33" s="520"/>
      <c r="AM33" s="521"/>
      <c r="AN33" s="519"/>
      <c r="AO33" s="520"/>
      <c r="AP33" s="520"/>
      <c r="AQ33" s="520"/>
      <c r="AR33" s="520"/>
      <c r="AS33" s="521"/>
      <c r="AT33" s="519"/>
      <c r="AU33" s="520"/>
      <c r="AV33" s="520"/>
      <c r="AW33" s="520"/>
      <c r="AX33" s="520"/>
      <c r="AY33" s="521"/>
      <c r="AZ33" s="519"/>
      <c r="BA33" s="520"/>
      <c r="BB33" s="520"/>
      <c r="BC33" s="520"/>
      <c r="BD33" s="520"/>
      <c r="BE33" s="521"/>
      <c r="BF33" s="519"/>
      <c r="BG33" s="520"/>
      <c r="BH33" s="520"/>
      <c r="BI33" s="520"/>
      <c r="BJ33" s="520"/>
      <c r="BK33" s="521"/>
      <c r="BL33" s="519"/>
      <c r="BM33" s="520"/>
      <c r="BN33" s="520"/>
      <c r="BO33" s="520"/>
      <c r="BP33" s="520"/>
      <c r="BQ33" s="521"/>
      <c r="BR33" s="519"/>
      <c r="BS33" s="520"/>
      <c r="BT33" s="520"/>
      <c r="BU33" s="520"/>
      <c r="BV33" s="520"/>
      <c r="BW33" s="521"/>
      <c r="BX33" s="806"/>
      <c r="BY33" s="807"/>
      <c r="BZ33" s="62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C33" s="10"/>
    </row>
    <row r="34" spans="1:106" ht="7.5" customHeight="1" thickBot="1">
      <c r="A34" s="483"/>
      <c r="B34" s="476"/>
      <c r="C34" s="477"/>
      <c r="D34" s="477"/>
      <c r="E34" s="477"/>
      <c r="F34" s="477"/>
      <c r="G34" s="477"/>
      <c r="H34" s="477"/>
      <c r="I34" s="477"/>
      <c r="J34" s="477"/>
      <c r="K34" s="478"/>
      <c r="L34" s="488"/>
      <c r="M34" s="489"/>
      <c r="N34" s="488"/>
      <c r="O34" s="489"/>
      <c r="P34" s="488"/>
      <c r="Q34" s="489"/>
      <c r="R34" s="512"/>
      <c r="S34" s="513"/>
      <c r="T34" s="527"/>
      <c r="U34" s="528"/>
      <c r="V34" s="527"/>
      <c r="W34" s="528"/>
      <c r="X34" s="512"/>
      <c r="Y34" s="513"/>
      <c r="Z34" s="527"/>
      <c r="AA34" s="528"/>
      <c r="AB34" s="522"/>
      <c r="AC34" s="523"/>
      <c r="AD34" s="523"/>
      <c r="AE34" s="523"/>
      <c r="AF34" s="523"/>
      <c r="AG34" s="524"/>
      <c r="AH34" s="522"/>
      <c r="AI34" s="523"/>
      <c r="AJ34" s="523"/>
      <c r="AK34" s="523"/>
      <c r="AL34" s="523"/>
      <c r="AM34" s="524"/>
      <c r="AN34" s="522"/>
      <c r="AO34" s="523"/>
      <c r="AP34" s="523"/>
      <c r="AQ34" s="523"/>
      <c r="AR34" s="523"/>
      <c r="AS34" s="524"/>
      <c r="AT34" s="522"/>
      <c r="AU34" s="523"/>
      <c r="AV34" s="523"/>
      <c r="AW34" s="523"/>
      <c r="AX34" s="523"/>
      <c r="AY34" s="524"/>
      <c r="AZ34" s="522"/>
      <c r="BA34" s="523"/>
      <c r="BB34" s="523"/>
      <c r="BC34" s="523"/>
      <c r="BD34" s="523"/>
      <c r="BE34" s="524"/>
      <c r="BF34" s="522"/>
      <c r="BG34" s="523"/>
      <c r="BH34" s="523"/>
      <c r="BI34" s="523"/>
      <c r="BJ34" s="523"/>
      <c r="BK34" s="524"/>
      <c r="BL34" s="522"/>
      <c r="BM34" s="523"/>
      <c r="BN34" s="523"/>
      <c r="BO34" s="523"/>
      <c r="BP34" s="523"/>
      <c r="BQ34" s="524"/>
      <c r="BR34" s="522"/>
      <c r="BS34" s="523"/>
      <c r="BT34" s="523"/>
      <c r="BU34" s="523"/>
      <c r="BV34" s="523"/>
      <c r="BW34" s="524"/>
      <c r="BX34" s="806"/>
      <c r="BY34" s="807"/>
      <c r="BZ34" s="6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</row>
    <row r="35" spans="1:106" ht="84" customHeight="1" thickBot="1">
      <c r="A35" s="484"/>
      <c r="B35" s="479"/>
      <c r="C35" s="480"/>
      <c r="D35" s="480"/>
      <c r="E35" s="480"/>
      <c r="F35" s="480"/>
      <c r="G35" s="480"/>
      <c r="H35" s="480"/>
      <c r="I35" s="480"/>
      <c r="J35" s="480"/>
      <c r="K35" s="481"/>
      <c r="L35" s="490"/>
      <c r="M35" s="491"/>
      <c r="N35" s="490"/>
      <c r="O35" s="491"/>
      <c r="P35" s="490"/>
      <c r="Q35" s="491"/>
      <c r="R35" s="514"/>
      <c r="S35" s="515"/>
      <c r="T35" s="529"/>
      <c r="U35" s="530"/>
      <c r="V35" s="529"/>
      <c r="W35" s="530"/>
      <c r="X35" s="514"/>
      <c r="Y35" s="515"/>
      <c r="Z35" s="529"/>
      <c r="AA35" s="530"/>
      <c r="AB35" s="63" t="s">
        <v>108</v>
      </c>
      <c r="AC35" s="64"/>
      <c r="AD35" s="65" t="s">
        <v>109</v>
      </c>
      <c r="AE35" s="64"/>
      <c r="AF35" s="138" t="s">
        <v>110</v>
      </c>
      <c r="AG35" s="139"/>
      <c r="AH35" s="66" t="s">
        <v>108</v>
      </c>
      <c r="AI35" s="64"/>
      <c r="AJ35" s="65" t="s">
        <v>109</v>
      </c>
      <c r="AK35" s="64"/>
      <c r="AL35" s="138" t="s">
        <v>110</v>
      </c>
      <c r="AM35" s="139"/>
      <c r="AN35" s="63" t="s">
        <v>108</v>
      </c>
      <c r="AO35" s="64"/>
      <c r="AP35" s="65" t="s">
        <v>109</v>
      </c>
      <c r="AQ35" s="64"/>
      <c r="AR35" s="138" t="s">
        <v>110</v>
      </c>
      <c r="AS35" s="139"/>
      <c r="AT35" s="66" t="s">
        <v>108</v>
      </c>
      <c r="AU35" s="64"/>
      <c r="AV35" s="65" t="s">
        <v>109</v>
      </c>
      <c r="AW35" s="64"/>
      <c r="AX35" s="138" t="s">
        <v>110</v>
      </c>
      <c r="AY35" s="139"/>
      <c r="AZ35" s="63" t="s">
        <v>108</v>
      </c>
      <c r="BA35" s="64"/>
      <c r="BB35" s="65" t="s">
        <v>109</v>
      </c>
      <c r="BC35" s="64"/>
      <c r="BD35" s="65" t="s">
        <v>110</v>
      </c>
      <c r="BE35" s="67"/>
      <c r="BF35" s="66" t="s">
        <v>108</v>
      </c>
      <c r="BG35" s="64"/>
      <c r="BH35" s="65" t="s">
        <v>109</v>
      </c>
      <c r="BI35" s="64"/>
      <c r="BJ35" s="65" t="s">
        <v>110</v>
      </c>
      <c r="BK35" s="66"/>
      <c r="BL35" s="63" t="s">
        <v>108</v>
      </c>
      <c r="BM35" s="64"/>
      <c r="BN35" s="65" t="s">
        <v>109</v>
      </c>
      <c r="BO35" s="64"/>
      <c r="BP35" s="138" t="s">
        <v>110</v>
      </c>
      <c r="BQ35" s="139"/>
      <c r="BR35" s="66" t="s">
        <v>108</v>
      </c>
      <c r="BS35" s="64"/>
      <c r="BT35" s="65" t="s">
        <v>109</v>
      </c>
      <c r="BU35" s="64"/>
      <c r="BV35" s="138" t="s">
        <v>110</v>
      </c>
      <c r="BW35" s="139"/>
      <c r="BX35" s="808"/>
      <c r="BY35" s="809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</row>
    <row r="36" spans="1:78" s="70" customFormat="1" ht="21.75" customHeight="1" thickBot="1">
      <c r="A36" s="68" t="s">
        <v>291</v>
      </c>
      <c r="B36" s="798" t="s">
        <v>72</v>
      </c>
      <c r="C36" s="804"/>
      <c r="D36" s="804"/>
      <c r="E36" s="804"/>
      <c r="F36" s="804"/>
      <c r="G36" s="804"/>
      <c r="H36" s="804"/>
      <c r="I36" s="804"/>
      <c r="J36" s="804"/>
      <c r="K36" s="799"/>
      <c r="L36" s="802" t="s">
        <v>73</v>
      </c>
      <c r="M36" s="801"/>
      <c r="N36" s="802" t="s">
        <v>74</v>
      </c>
      <c r="O36" s="803"/>
      <c r="P36" s="800" t="s">
        <v>75</v>
      </c>
      <c r="Q36" s="801"/>
      <c r="R36" s="798" t="s">
        <v>76</v>
      </c>
      <c r="S36" s="797"/>
      <c r="T36" s="796" t="s">
        <v>77</v>
      </c>
      <c r="U36" s="799"/>
      <c r="V36" s="798" t="s">
        <v>78</v>
      </c>
      <c r="W36" s="799"/>
      <c r="X36" s="798" t="s">
        <v>79</v>
      </c>
      <c r="Y36" s="799"/>
      <c r="Z36" s="798" t="s">
        <v>80</v>
      </c>
      <c r="AA36" s="797"/>
      <c r="AB36" s="796" t="s">
        <v>81</v>
      </c>
      <c r="AC36" s="799"/>
      <c r="AD36" s="798" t="s">
        <v>82</v>
      </c>
      <c r="AE36" s="799"/>
      <c r="AF36" s="798" t="s">
        <v>83</v>
      </c>
      <c r="AG36" s="797"/>
      <c r="AH36" s="796" t="s">
        <v>84</v>
      </c>
      <c r="AI36" s="799"/>
      <c r="AJ36" s="655">
        <v>15</v>
      </c>
      <c r="AK36" s="642"/>
      <c r="AL36" s="798" t="s">
        <v>86</v>
      </c>
      <c r="AM36" s="797"/>
      <c r="AN36" s="796" t="s">
        <v>87</v>
      </c>
      <c r="AO36" s="799"/>
      <c r="AP36" s="798" t="s">
        <v>88</v>
      </c>
      <c r="AQ36" s="799"/>
      <c r="AR36" s="798" t="s">
        <v>89</v>
      </c>
      <c r="AS36" s="797"/>
      <c r="AT36" s="796" t="s">
        <v>90</v>
      </c>
      <c r="AU36" s="799"/>
      <c r="AV36" s="798" t="s">
        <v>91</v>
      </c>
      <c r="AW36" s="799"/>
      <c r="AX36" s="798" t="s">
        <v>92</v>
      </c>
      <c r="AY36" s="797"/>
      <c r="AZ36" s="796" t="s">
        <v>93</v>
      </c>
      <c r="BA36" s="799"/>
      <c r="BB36" s="798" t="s">
        <v>94</v>
      </c>
      <c r="BC36" s="799"/>
      <c r="BD36" s="798" t="s">
        <v>95</v>
      </c>
      <c r="BE36" s="797"/>
      <c r="BF36" s="796" t="s">
        <v>96</v>
      </c>
      <c r="BG36" s="799"/>
      <c r="BH36" s="798" t="s">
        <v>97</v>
      </c>
      <c r="BI36" s="799"/>
      <c r="BJ36" s="798" t="s">
        <v>98</v>
      </c>
      <c r="BK36" s="797"/>
      <c r="BL36" s="796" t="s">
        <v>99</v>
      </c>
      <c r="BM36" s="799"/>
      <c r="BN36" s="798" t="s">
        <v>100</v>
      </c>
      <c r="BO36" s="799"/>
      <c r="BP36" s="798" t="s">
        <v>101</v>
      </c>
      <c r="BQ36" s="797"/>
      <c r="BR36" s="796" t="s">
        <v>102</v>
      </c>
      <c r="BS36" s="799"/>
      <c r="BT36" s="798" t="s">
        <v>103</v>
      </c>
      <c r="BU36" s="799"/>
      <c r="BV36" s="798" t="s">
        <v>104</v>
      </c>
      <c r="BW36" s="797"/>
      <c r="BX36" s="796" t="s">
        <v>105</v>
      </c>
      <c r="BY36" s="797"/>
      <c r="BZ36" s="69"/>
    </row>
    <row r="37" spans="1:79" s="12" customFormat="1" ht="40.5" customHeight="1" thickBot="1">
      <c r="A37" s="71" t="s">
        <v>60</v>
      </c>
      <c r="B37" s="793" t="s">
        <v>61</v>
      </c>
      <c r="C37" s="794"/>
      <c r="D37" s="794"/>
      <c r="E37" s="794"/>
      <c r="F37" s="794"/>
      <c r="G37" s="794"/>
      <c r="H37" s="794"/>
      <c r="I37" s="794"/>
      <c r="J37" s="794"/>
      <c r="K37" s="795"/>
      <c r="L37" s="791"/>
      <c r="M37" s="792"/>
      <c r="N37" s="789"/>
      <c r="O37" s="790"/>
      <c r="P37" s="787">
        <f>SUM(P39:Q84)</f>
        <v>4002</v>
      </c>
      <c r="Q37" s="788"/>
      <c r="R37" s="787">
        <f>SUM(R39:S84)</f>
        <v>2034</v>
      </c>
      <c r="S37" s="788"/>
      <c r="T37" s="787">
        <f>SUM(T39:U84)</f>
        <v>612</v>
      </c>
      <c r="U37" s="788"/>
      <c r="V37" s="787">
        <f>SUM(V39:W84)</f>
        <v>286</v>
      </c>
      <c r="W37" s="788"/>
      <c r="X37" s="787">
        <f>SUM(X39:Y84)</f>
        <v>920</v>
      </c>
      <c r="Y37" s="788"/>
      <c r="Z37" s="787">
        <f>SUM(Z39:AA84)</f>
        <v>216</v>
      </c>
      <c r="AA37" s="788"/>
      <c r="AB37" s="787">
        <f>SUM(AB39:AC84)</f>
        <v>742</v>
      </c>
      <c r="AC37" s="788"/>
      <c r="AD37" s="787">
        <f>SUM(AD39:AE84)</f>
        <v>366</v>
      </c>
      <c r="AE37" s="788"/>
      <c r="AF37" s="787">
        <f>SUM(AF39:AG84)</f>
        <v>20</v>
      </c>
      <c r="AG37" s="788"/>
      <c r="AH37" s="787">
        <f>SUM(AH39:AI84)</f>
        <v>680</v>
      </c>
      <c r="AI37" s="788"/>
      <c r="AJ37" s="787">
        <f>SUM(AJ39:AK84)</f>
        <v>370</v>
      </c>
      <c r="AK37" s="788"/>
      <c r="AL37" s="787">
        <f>SUM(AL39:AM84)</f>
        <v>20</v>
      </c>
      <c r="AM37" s="788"/>
      <c r="AN37" s="787">
        <f>SUM(AN39:AO84)</f>
        <v>982</v>
      </c>
      <c r="AO37" s="788"/>
      <c r="AP37" s="787">
        <f>SUM(AP39:AQ84)</f>
        <v>476</v>
      </c>
      <c r="AQ37" s="788"/>
      <c r="AR37" s="787">
        <f>SUM(AR39:AS84)</f>
        <v>24</v>
      </c>
      <c r="AS37" s="788"/>
      <c r="AT37" s="787">
        <f>SUM(AT39:AU84)</f>
        <v>696</v>
      </c>
      <c r="AU37" s="788"/>
      <c r="AV37" s="787">
        <f>SUM(AV39:AW84)</f>
        <v>342</v>
      </c>
      <c r="AW37" s="788"/>
      <c r="AX37" s="787">
        <f>SUM(AX39:AY84)</f>
        <v>22</v>
      </c>
      <c r="AY37" s="788"/>
      <c r="AZ37" s="787">
        <f>SUM(AZ39:BA84)</f>
        <v>336</v>
      </c>
      <c r="BA37" s="788"/>
      <c r="BB37" s="787">
        <f>SUM(BB39:BC84)</f>
        <v>156</v>
      </c>
      <c r="BC37" s="788"/>
      <c r="BD37" s="787">
        <f>SUM(BD39:BE84)</f>
        <v>9</v>
      </c>
      <c r="BE37" s="788"/>
      <c r="BF37" s="787">
        <f>SUM(BF39:BG84)</f>
        <v>266</v>
      </c>
      <c r="BG37" s="788"/>
      <c r="BH37" s="787">
        <f>SUM(BH39:BI84)</f>
        <v>128</v>
      </c>
      <c r="BI37" s="788"/>
      <c r="BJ37" s="787">
        <f>SUM(BJ39:BK84)</f>
        <v>9</v>
      </c>
      <c r="BK37" s="788"/>
      <c r="BL37" s="787">
        <f>SUM(BL39:BM84)</f>
        <v>300</v>
      </c>
      <c r="BM37" s="788"/>
      <c r="BN37" s="787">
        <f>SUM(BN39:BO84)</f>
        <v>196</v>
      </c>
      <c r="BO37" s="788"/>
      <c r="BP37" s="787">
        <f>SUM(BP39:BQ84)</f>
        <v>9</v>
      </c>
      <c r="BQ37" s="788"/>
      <c r="BR37" s="787"/>
      <c r="BS37" s="788"/>
      <c r="BT37" s="787"/>
      <c r="BU37" s="788"/>
      <c r="BV37" s="787"/>
      <c r="BW37" s="788"/>
      <c r="BX37" s="72"/>
      <c r="BY37" s="73"/>
      <c r="CA37" s="12">
        <f>AD37+AJ37+AP37+AV37+BB37+BH37+BN37+BT37</f>
        <v>2034</v>
      </c>
    </row>
    <row r="38" spans="1:77" s="12" customFormat="1" ht="40.5" customHeight="1">
      <c r="A38" s="74" t="s">
        <v>70</v>
      </c>
      <c r="B38" s="238" t="s">
        <v>416</v>
      </c>
      <c r="C38" s="239"/>
      <c r="D38" s="239"/>
      <c r="E38" s="239"/>
      <c r="F38" s="239"/>
      <c r="G38" s="239"/>
      <c r="H38" s="239"/>
      <c r="I38" s="239"/>
      <c r="J38" s="239"/>
      <c r="K38" s="240"/>
      <c r="L38" s="234"/>
      <c r="M38" s="235"/>
      <c r="N38" s="236"/>
      <c r="O38" s="237"/>
      <c r="P38" s="234"/>
      <c r="Q38" s="235"/>
      <c r="R38" s="236"/>
      <c r="S38" s="237"/>
      <c r="T38" s="234"/>
      <c r="U38" s="235"/>
      <c r="V38" s="236"/>
      <c r="W38" s="235"/>
      <c r="X38" s="236"/>
      <c r="Y38" s="235"/>
      <c r="Z38" s="236"/>
      <c r="AA38" s="237"/>
      <c r="AB38" s="782"/>
      <c r="AC38" s="781"/>
      <c r="AD38" s="779"/>
      <c r="AE38" s="781"/>
      <c r="AF38" s="779"/>
      <c r="AG38" s="780"/>
      <c r="AH38" s="782"/>
      <c r="AI38" s="781"/>
      <c r="AJ38" s="784"/>
      <c r="AK38" s="786"/>
      <c r="AL38" s="784"/>
      <c r="AM38" s="785"/>
      <c r="AN38" s="783"/>
      <c r="AO38" s="781"/>
      <c r="AP38" s="779"/>
      <c r="AQ38" s="781"/>
      <c r="AR38" s="779"/>
      <c r="AS38" s="780"/>
      <c r="AT38" s="782"/>
      <c r="AU38" s="781"/>
      <c r="AV38" s="779"/>
      <c r="AW38" s="781"/>
      <c r="AX38" s="779"/>
      <c r="AY38" s="780"/>
      <c r="AZ38" s="782"/>
      <c r="BA38" s="781"/>
      <c r="BB38" s="779"/>
      <c r="BC38" s="781"/>
      <c r="BD38" s="779"/>
      <c r="BE38" s="780"/>
      <c r="BF38" s="602"/>
      <c r="BG38" s="664"/>
      <c r="BH38" s="662"/>
      <c r="BI38" s="664"/>
      <c r="BJ38" s="662"/>
      <c r="BK38" s="603"/>
      <c r="BL38" s="602"/>
      <c r="BM38" s="664"/>
      <c r="BN38" s="662"/>
      <c r="BO38" s="664"/>
      <c r="BP38" s="662"/>
      <c r="BQ38" s="603"/>
      <c r="BR38" s="602"/>
      <c r="BS38" s="664"/>
      <c r="BT38" s="662"/>
      <c r="BU38" s="664"/>
      <c r="BV38" s="662"/>
      <c r="BW38" s="603"/>
      <c r="BX38" s="777"/>
      <c r="BY38" s="778"/>
    </row>
    <row r="39" spans="1:79" s="12" customFormat="1" ht="21" customHeight="1">
      <c r="A39" s="75" t="s">
        <v>163</v>
      </c>
      <c r="B39" s="208" t="s">
        <v>244</v>
      </c>
      <c r="C39" s="209"/>
      <c r="D39" s="209"/>
      <c r="E39" s="209"/>
      <c r="F39" s="209"/>
      <c r="G39" s="209"/>
      <c r="H39" s="209"/>
      <c r="I39" s="209"/>
      <c r="J39" s="209"/>
      <c r="K39" s="210"/>
      <c r="L39" s="194"/>
      <c r="M39" s="191"/>
      <c r="N39" s="195" t="s">
        <v>403</v>
      </c>
      <c r="O39" s="196"/>
      <c r="P39" s="215">
        <f>SUM($AB39,$AH39,$AN39,$AT39,$AZ39,$BF39,$BL39,$BR39)</f>
        <v>72</v>
      </c>
      <c r="Q39" s="216"/>
      <c r="R39" s="195">
        <f>SUM($T39:$Z39)</f>
        <v>34</v>
      </c>
      <c r="S39" s="196"/>
      <c r="T39" s="194">
        <v>18</v>
      </c>
      <c r="U39" s="191"/>
      <c r="V39" s="195"/>
      <c r="W39" s="191"/>
      <c r="X39" s="195"/>
      <c r="Y39" s="191"/>
      <c r="Z39" s="195">
        <v>16</v>
      </c>
      <c r="AA39" s="196"/>
      <c r="AB39" s="194">
        <v>72</v>
      </c>
      <c r="AC39" s="191"/>
      <c r="AD39" s="195">
        <v>34</v>
      </c>
      <c r="AE39" s="191"/>
      <c r="AF39" s="195">
        <v>2</v>
      </c>
      <c r="AG39" s="196"/>
      <c r="AH39" s="381"/>
      <c r="AI39" s="382"/>
      <c r="AJ39" s="774"/>
      <c r="AK39" s="776"/>
      <c r="AL39" s="774"/>
      <c r="AM39" s="775"/>
      <c r="AN39" s="743"/>
      <c r="AO39" s="382"/>
      <c r="AP39" s="383"/>
      <c r="AQ39" s="382"/>
      <c r="AR39" s="383"/>
      <c r="AS39" s="384"/>
      <c r="AT39" s="381"/>
      <c r="AU39" s="382"/>
      <c r="AV39" s="383"/>
      <c r="AW39" s="382"/>
      <c r="AX39" s="383"/>
      <c r="AY39" s="384"/>
      <c r="AZ39" s="381"/>
      <c r="BA39" s="382"/>
      <c r="BB39" s="383"/>
      <c r="BC39" s="382"/>
      <c r="BD39" s="383"/>
      <c r="BE39" s="384"/>
      <c r="BF39" s="388"/>
      <c r="BG39" s="387"/>
      <c r="BH39" s="385"/>
      <c r="BI39" s="387"/>
      <c r="BJ39" s="385"/>
      <c r="BK39" s="386"/>
      <c r="BL39" s="388"/>
      <c r="BM39" s="387"/>
      <c r="BN39" s="385"/>
      <c r="BO39" s="387"/>
      <c r="BP39" s="385"/>
      <c r="BQ39" s="386"/>
      <c r="BR39" s="388"/>
      <c r="BS39" s="387"/>
      <c r="BT39" s="385"/>
      <c r="BU39" s="387"/>
      <c r="BV39" s="385"/>
      <c r="BW39" s="386"/>
      <c r="BX39" s="388" t="s">
        <v>208</v>
      </c>
      <c r="BY39" s="386"/>
      <c r="CA39" s="12">
        <f>AD39+AJ39+AP39+AV39+BB39+BH39+BN39+BT39</f>
        <v>34</v>
      </c>
    </row>
    <row r="40" spans="1:79" s="12" customFormat="1" ht="21" customHeight="1">
      <c r="A40" s="75" t="s">
        <v>164</v>
      </c>
      <c r="B40" s="208" t="s">
        <v>243</v>
      </c>
      <c r="C40" s="209"/>
      <c r="D40" s="209"/>
      <c r="E40" s="209"/>
      <c r="F40" s="209"/>
      <c r="G40" s="209"/>
      <c r="H40" s="209"/>
      <c r="I40" s="209"/>
      <c r="J40" s="209"/>
      <c r="K40" s="210"/>
      <c r="L40" s="194"/>
      <c r="M40" s="191"/>
      <c r="N40" s="195" t="s">
        <v>280</v>
      </c>
      <c r="O40" s="196"/>
      <c r="P40" s="215">
        <f>SUM($AB40,$AH40,$AN40,$AT40,$AZ40,$BF40,$BL40,$BR40)</f>
        <v>72</v>
      </c>
      <c r="Q40" s="216"/>
      <c r="R40" s="195">
        <f>SUM($T40:$Z40)</f>
        <v>34</v>
      </c>
      <c r="S40" s="196"/>
      <c r="T40" s="194">
        <v>16</v>
      </c>
      <c r="U40" s="191"/>
      <c r="V40" s="195"/>
      <c r="W40" s="191"/>
      <c r="X40" s="195"/>
      <c r="Y40" s="191"/>
      <c r="Z40" s="195">
        <v>18</v>
      </c>
      <c r="AA40" s="196"/>
      <c r="AB40" s="381"/>
      <c r="AC40" s="382"/>
      <c r="AD40" s="383"/>
      <c r="AE40" s="382"/>
      <c r="AF40" s="195"/>
      <c r="AG40" s="196"/>
      <c r="AH40" s="194">
        <v>72</v>
      </c>
      <c r="AI40" s="191"/>
      <c r="AJ40" s="195">
        <v>34</v>
      </c>
      <c r="AK40" s="191"/>
      <c r="AL40" s="195">
        <v>2</v>
      </c>
      <c r="AM40" s="196"/>
      <c r="AN40" s="743"/>
      <c r="AO40" s="382"/>
      <c r="AP40" s="383"/>
      <c r="AQ40" s="382"/>
      <c r="AR40" s="383"/>
      <c r="AS40" s="384"/>
      <c r="AT40" s="381"/>
      <c r="AU40" s="382"/>
      <c r="AV40" s="383"/>
      <c r="AW40" s="382"/>
      <c r="AX40" s="383"/>
      <c r="AY40" s="384"/>
      <c r="AZ40" s="381"/>
      <c r="BA40" s="382"/>
      <c r="BB40" s="383"/>
      <c r="BC40" s="382"/>
      <c r="BD40" s="383"/>
      <c r="BE40" s="384"/>
      <c r="BF40" s="388"/>
      <c r="BG40" s="387"/>
      <c r="BH40" s="385"/>
      <c r="BI40" s="387"/>
      <c r="BJ40" s="385"/>
      <c r="BK40" s="386"/>
      <c r="BL40" s="388"/>
      <c r="BM40" s="387"/>
      <c r="BN40" s="385"/>
      <c r="BO40" s="387"/>
      <c r="BP40" s="385"/>
      <c r="BQ40" s="386"/>
      <c r="BR40" s="388"/>
      <c r="BS40" s="387"/>
      <c r="BT40" s="385"/>
      <c r="BU40" s="387"/>
      <c r="BV40" s="385"/>
      <c r="BW40" s="386"/>
      <c r="BX40" s="388" t="s">
        <v>206</v>
      </c>
      <c r="BY40" s="386"/>
      <c r="CA40" s="12">
        <f>AD40+AJ40+AP40+AV40+BB40+BH40+BN40+BT40</f>
        <v>34</v>
      </c>
    </row>
    <row r="41" spans="1:79" s="12" customFormat="1" ht="20.25" customHeight="1">
      <c r="A41" s="75" t="s">
        <v>165</v>
      </c>
      <c r="B41" s="208" t="s">
        <v>126</v>
      </c>
      <c r="C41" s="209"/>
      <c r="D41" s="209"/>
      <c r="E41" s="209"/>
      <c r="F41" s="209"/>
      <c r="G41" s="209"/>
      <c r="H41" s="209"/>
      <c r="I41" s="209"/>
      <c r="J41" s="209"/>
      <c r="K41" s="210"/>
      <c r="L41" s="194">
        <v>3</v>
      </c>
      <c r="M41" s="191"/>
      <c r="N41" s="195"/>
      <c r="O41" s="196"/>
      <c r="P41" s="215">
        <f>SUM($AB41,$AH41,$AN41,$AT41,$AZ41,$BF41,$BL41,$BR41)</f>
        <v>112</v>
      </c>
      <c r="Q41" s="216"/>
      <c r="R41" s="195">
        <f>SUM($T41:$Z41)</f>
        <v>42</v>
      </c>
      <c r="S41" s="196"/>
      <c r="T41" s="194">
        <v>22</v>
      </c>
      <c r="U41" s="191"/>
      <c r="V41" s="195"/>
      <c r="W41" s="191"/>
      <c r="X41" s="195"/>
      <c r="Y41" s="191"/>
      <c r="Z41" s="195">
        <v>20</v>
      </c>
      <c r="AA41" s="196"/>
      <c r="AB41" s="194"/>
      <c r="AC41" s="191"/>
      <c r="AD41" s="383"/>
      <c r="AE41" s="382"/>
      <c r="AF41" s="383"/>
      <c r="AG41" s="384"/>
      <c r="AH41" s="381"/>
      <c r="AI41" s="382"/>
      <c r="AJ41" s="774"/>
      <c r="AK41" s="776"/>
      <c r="AL41" s="774"/>
      <c r="AM41" s="775"/>
      <c r="AN41" s="743">
        <v>112</v>
      </c>
      <c r="AO41" s="382"/>
      <c r="AP41" s="383">
        <v>42</v>
      </c>
      <c r="AQ41" s="382"/>
      <c r="AR41" s="383">
        <v>3</v>
      </c>
      <c r="AS41" s="384"/>
      <c r="AT41" s="381"/>
      <c r="AU41" s="382"/>
      <c r="AV41" s="383"/>
      <c r="AW41" s="382"/>
      <c r="AX41" s="383"/>
      <c r="AY41" s="384"/>
      <c r="AZ41" s="381"/>
      <c r="BA41" s="382"/>
      <c r="BB41" s="383"/>
      <c r="BC41" s="382"/>
      <c r="BD41" s="383"/>
      <c r="BE41" s="384"/>
      <c r="BF41" s="388"/>
      <c r="BG41" s="387"/>
      <c r="BH41" s="385"/>
      <c r="BI41" s="387"/>
      <c r="BJ41" s="385"/>
      <c r="BK41" s="386"/>
      <c r="BL41" s="388"/>
      <c r="BM41" s="387"/>
      <c r="BN41" s="385"/>
      <c r="BO41" s="387"/>
      <c r="BP41" s="385"/>
      <c r="BQ41" s="386"/>
      <c r="BR41" s="388"/>
      <c r="BS41" s="387"/>
      <c r="BT41" s="385"/>
      <c r="BU41" s="387"/>
      <c r="BV41" s="385"/>
      <c r="BW41" s="386"/>
      <c r="BX41" s="388" t="s">
        <v>207</v>
      </c>
      <c r="BY41" s="386"/>
      <c r="CA41" s="12">
        <f>AD41+AJ41+AP41+AV41+BB41+BH41+BN41+BT41</f>
        <v>42</v>
      </c>
    </row>
    <row r="42" spans="1:79" s="12" customFormat="1" ht="22.5" customHeight="1" thickBot="1">
      <c r="A42" s="75" t="s">
        <v>166</v>
      </c>
      <c r="B42" s="208" t="s">
        <v>167</v>
      </c>
      <c r="C42" s="209"/>
      <c r="D42" s="209"/>
      <c r="E42" s="209"/>
      <c r="F42" s="209"/>
      <c r="G42" s="209"/>
      <c r="H42" s="209"/>
      <c r="I42" s="209"/>
      <c r="J42" s="209"/>
      <c r="K42" s="210"/>
      <c r="L42" s="194">
        <v>4</v>
      </c>
      <c r="M42" s="191"/>
      <c r="N42" s="195"/>
      <c r="O42" s="196"/>
      <c r="P42" s="215">
        <f>SUM($AB42,$AH42,$AN42,$AT42,$AZ42,$BF42,$BL42,$BR42)</f>
        <v>144</v>
      </c>
      <c r="Q42" s="216"/>
      <c r="R42" s="195">
        <f>SUM($T42:$Z42)</f>
        <v>60</v>
      </c>
      <c r="S42" s="196"/>
      <c r="T42" s="194">
        <v>34</v>
      </c>
      <c r="U42" s="191"/>
      <c r="V42" s="195"/>
      <c r="W42" s="191"/>
      <c r="X42" s="195"/>
      <c r="Y42" s="191"/>
      <c r="Z42" s="195">
        <v>26</v>
      </c>
      <c r="AA42" s="196"/>
      <c r="AB42" s="381"/>
      <c r="AC42" s="382"/>
      <c r="AD42" s="383"/>
      <c r="AE42" s="382"/>
      <c r="AF42" s="383"/>
      <c r="AG42" s="384"/>
      <c r="AH42" s="381"/>
      <c r="AI42" s="382"/>
      <c r="AJ42" s="774"/>
      <c r="AK42" s="776"/>
      <c r="AL42" s="774"/>
      <c r="AM42" s="775"/>
      <c r="AN42" s="743"/>
      <c r="AO42" s="382"/>
      <c r="AP42" s="383"/>
      <c r="AQ42" s="382"/>
      <c r="AR42" s="383"/>
      <c r="AS42" s="384"/>
      <c r="AT42" s="194">
        <v>144</v>
      </c>
      <c r="AU42" s="191"/>
      <c r="AV42" s="195">
        <v>60</v>
      </c>
      <c r="AW42" s="191"/>
      <c r="AX42" s="195">
        <v>4</v>
      </c>
      <c r="AY42" s="196"/>
      <c r="AZ42" s="381"/>
      <c r="BA42" s="382"/>
      <c r="BB42" s="383"/>
      <c r="BC42" s="382"/>
      <c r="BD42" s="383"/>
      <c r="BE42" s="384"/>
      <c r="BF42" s="388"/>
      <c r="BG42" s="387"/>
      <c r="BH42" s="385"/>
      <c r="BI42" s="387"/>
      <c r="BJ42" s="385"/>
      <c r="BK42" s="386"/>
      <c r="BL42" s="388"/>
      <c r="BM42" s="387"/>
      <c r="BN42" s="385"/>
      <c r="BO42" s="387"/>
      <c r="BP42" s="385"/>
      <c r="BQ42" s="386"/>
      <c r="BR42" s="388"/>
      <c r="BS42" s="387"/>
      <c r="BT42" s="385"/>
      <c r="BU42" s="387"/>
      <c r="BV42" s="385"/>
      <c r="BW42" s="386"/>
      <c r="BX42" s="388" t="s">
        <v>209</v>
      </c>
      <c r="BY42" s="386"/>
      <c r="CA42" s="12">
        <f>AD42+AJ42+AP42+AV42+BB42+BH42+BN42+BT42</f>
        <v>60</v>
      </c>
    </row>
    <row r="43" spans="1:77" s="12" customFormat="1" ht="22.5" customHeight="1" thickBot="1">
      <c r="A43" s="482" t="s">
        <v>63</v>
      </c>
      <c r="B43" s="473" t="s">
        <v>162</v>
      </c>
      <c r="C43" s="474"/>
      <c r="D43" s="474"/>
      <c r="E43" s="474"/>
      <c r="F43" s="474"/>
      <c r="G43" s="474"/>
      <c r="H43" s="474"/>
      <c r="I43" s="474"/>
      <c r="J43" s="474"/>
      <c r="K43" s="475"/>
      <c r="L43" s="486" t="s">
        <v>64</v>
      </c>
      <c r="M43" s="487"/>
      <c r="N43" s="486" t="s">
        <v>65</v>
      </c>
      <c r="O43" s="487"/>
      <c r="P43" s="501" t="s">
        <v>122</v>
      </c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3"/>
      <c r="AB43" s="498" t="s">
        <v>66</v>
      </c>
      <c r="AC43" s="499"/>
      <c r="AD43" s="499"/>
      <c r="AE43" s="499"/>
      <c r="AF43" s="499"/>
      <c r="AG43" s="499"/>
      <c r="AH43" s="499"/>
      <c r="AI43" s="499"/>
      <c r="AJ43" s="499"/>
      <c r="AK43" s="499"/>
      <c r="AL43" s="499"/>
      <c r="AM43" s="499"/>
      <c r="AN43" s="499"/>
      <c r="AO43" s="499"/>
      <c r="AP43" s="499"/>
      <c r="AQ43" s="499"/>
      <c r="AR43" s="499"/>
      <c r="AS43" s="499"/>
      <c r="AT43" s="499"/>
      <c r="AU43" s="499"/>
      <c r="AV43" s="499"/>
      <c r="AW43" s="499"/>
      <c r="AX43" s="499"/>
      <c r="AY43" s="499"/>
      <c r="AZ43" s="499"/>
      <c r="BA43" s="499"/>
      <c r="BB43" s="499"/>
      <c r="BC43" s="499"/>
      <c r="BD43" s="499"/>
      <c r="BE43" s="499"/>
      <c r="BF43" s="499"/>
      <c r="BG43" s="499"/>
      <c r="BH43" s="499"/>
      <c r="BI43" s="499"/>
      <c r="BJ43" s="499"/>
      <c r="BK43" s="499"/>
      <c r="BL43" s="499"/>
      <c r="BM43" s="499"/>
      <c r="BN43" s="499"/>
      <c r="BO43" s="499"/>
      <c r="BP43" s="499"/>
      <c r="BQ43" s="499"/>
      <c r="BR43" s="499"/>
      <c r="BS43" s="499"/>
      <c r="BT43" s="499"/>
      <c r="BU43" s="499"/>
      <c r="BV43" s="499"/>
      <c r="BW43" s="500"/>
      <c r="BX43" s="492" t="s">
        <v>175</v>
      </c>
      <c r="BY43" s="805"/>
    </row>
    <row r="44" spans="1:77" s="12" customFormat="1" ht="22.5" customHeight="1" thickBot="1">
      <c r="A44" s="483"/>
      <c r="B44" s="476"/>
      <c r="C44" s="477"/>
      <c r="D44" s="477"/>
      <c r="E44" s="477"/>
      <c r="F44" s="477"/>
      <c r="G44" s="477"/>
      <c r="H44" s="477"/>
      <c r="I44" s="477"/>
      <c r="J44" s="477"/>
      <c r="K44" s="478"/>
      <c r="L44" s="488"/>
      <c r="M44" s="489"/>
      <c r="N44" s="488"/>
      <c r="O44" s="489"/>
      <c r="P44" s="486" t="s">
        <v>68</v>
      </c>
      <c r="Q44" s="487"/>
      <c r="R44" s="510" t="s">
        <v>69</v>
      </c>
      <c r="S44" s="511"/>
      <c r="T44" s="533" t="s">
        <v>67</v>
      </c>
      <c r="U44" s="534"/>
      <c r="V44" s="534"/>
      <c r="W44" s="534"/>
      <c r="X44" s="534"/>
      <c r="Y44" s="534"/>
      <c r="Z44" s="534"/>
      <c r="AA44" s="535"/>
      <c r="AB44" s="637" t="s">
        <v>107</v>
      </c>
      <c r="AC44" s="638"/>
      <c r="AD44" s="638"/>
      <c r="AE44" s="638"/>
      <c r="AF44" s="638"/>
      <c r="AG44" s="638"/>
      <c r="AH44" s="638"/>
      <c r="AI44" s="638"/>
      <c r="AJ44" s="638"/>
      <c r="AK44" s="638"/>
      <c r="AL44" s="638"/>
      <c r="AM44" s="810"/>
      <c r="AN44" s="637" t="s">
        <v>111</v>
      </c>
      <c r="AO44" s="638"/>
      <c r="AP44" s="638"/>
      <c r="AQ44" s="638"/>
      <c r="AR44" s="638"/>
      <c r="AS44" s="638"/>
      <c r="AT44" s="638"/>
      <c r="AU44" s="638"/>
      <c r="AV44" s="638"/>
      <c r="AW44" s="638"/>
      <c r="AX44" s="638"/>
      <c r="AY44" s="810"/>
      <c r="AZ44" s="637" t="s">
        <v>112</v>
      </c>
      <c r="BA44" s="638"/>
      <c r="BB44" s="638"/>
      <c r="BC44" s="638"/>
      <c r="BD44" s="638"/>
      <c r="BE44" s="638"/>
      <c r="BF44" s="638"/>
      <c r="BG44" s="638"/>
      <c r="BH44" s="638"/>
      <c r="BI44" s="638"/>
      <c r="BJ44" s="638"/>
      <c r="BK44" s="810"/>
      <c r="BL44" s="637" t="s">
        <v>113</v>
      </c>
      <c r="BM44" s="638"/>
      <c r="BN44" s="638"/>
      <c r="BO44" s="638"/>
      <c r="BP44" s="638"/>
      <c r="BQ44" s="638"/>
      <c r="BR44" s="638"/>
      <c r="BS44" s="638"/>
      <c r="BT44" s="638"/>
      <c r="BU44" s="638"/>
      <c r="BV44" s="638"/>
      <c r="BW44" s="810"/>
      <c r="BX44" s="806"/>
      <c r="BY44" s="807"/>
    </row>
    <row r="45" spans="1:77" s="12" customFormat="1" ht="9.75" customHeight="1">
      <c r="A45" s="483"/>
      <c r="B45" s="476"/>
      <c r="C45" s="477"/>
      <c r="D45" s="477"/>
      <c r="E45" s="477"/>
      <c r="F45" s="477"/>
      <c r="G45" s="477"/>
      <c r="H45" s="477"/>
      <c r="I45" s="477"/>
      <c r="J45" s="477"/>
      <c r="K45" s="478"/>
      <c r="L45" s="488"/>
      <c r="M45" s="489"/>
      <c r="N45" s="488"/>
      <c r="O45" s="489"/>
      <c r="P45" s="488"/>
      <c r="Q45" s="489"/>
      <c r="R45" s="512"/>
      <c r="S45" s="513"/>
      <c r="T45" s="525" t="s">
        <v>106</v>
      </c>
      <c r="U45" s="526"/>
      <c r="V45" s="525" t="s">
        <v>275</v>
      </c>
      <c r="W45" s="526"/>
      <c r="X45" s="510" t="s">
        <v>276</v>
      </c>
      <c r="Y45" s="511"/>
      <c r="Z45" s="525" t="s">
        <v>277</v>
      </c>
      <c r="AA45" s="526"/>
      <c r="AB45" s="516" t="s">
        <v>400</v>
      </c>
      <c r="AC45" s="517"/>
      <c r="AD45" s="517"/>
      <c r="AE45" s="517"/>
      <c r="AF45" s="517"/>
      <c r="AG45" s="518"/>
      <c r="AH45" s="516" t="s">
        <v>401</v>
      </c>
      <c r="AI45" s="517"/>
      <c r="AJ45" s="517"/>
      <c r="AK45" s="517"/>
      <c r="AL45" s="517"/>
      <c r="AM45" s="518"/>
      <c r="AN45" s="516" t="s">
        <v>153</v>
      </c>
      <c r="AO45" s="517"/>
      <c r="AP45" s="517"/>
      <c r="AQ45" s="517"/>
      <c r="AR45" s="517"/>
      <c r="AS45" s="518"/>
      <c r="AT45" s="516" t="s">
        <v>168</v>
      </c>
      <c r="AU45" s="517"/>
      <c r="AV45" s="517"/>
      <c r="AW45" s="517"/>
      <c r="AX45" s="517"/>
      <c r="AY45" s="518"/>
      <c r="AZ45" s="516" t="s">
        <v>169</v>
      </c>
      <c r="BA45" s="517"/>
      <c r="BB45" s="517"/>
      <c r="BC45" s="517"/>
      <c r="BD45" s="517"/>
      <c r="BE45" s="518"/>
      <c r="BF45" s="516" t="s">
        <v>177</v>
      </c>
      <c r="BG45" s="517"/>
      <c r="BH45" s="517"/>
      <c r="BI45" s="517"/>
      <c r="BJ45" s="517"/>
      <c r="BK45" s="518"/>
      <c r="BL45" s="516" t="s">
        <v>154</v>
      </c>
      <c r="BM45" s="517"/>
      <c r="BN45" s="517"/>
      <c r="BO45" s="517"/>
      <c r="BP45" s="517"/>
      <c r="BQ45" s="518"/>
      <c r="BR45" s="516" t="s">
        <v>182</v>
      </c>
      <c r="BS45" s="517"/>
      <c r="BT45" s="517"/>
      <c r="BU45" s="517"/>
      <c r="BV45" s="517"/>
      <c r="BW45" s="518"/>
      <c r="BX45" s="806"/>
      <c r="BY45" s="807"/>
    </row>
    <row r="46" spans="1:77" s="12" customFormat="1" ht="23.25" customHeight="1">
      <c r="A46" s="483"/>
      <c r="B46" s="476"/>
      <c r="C46" s="477"/>
      <c r="D46" s="477"/>
      <c r="E46" s="477"/>
      <c r="F46" s="477"/>
      <c r="G46" s="477"/>
      <c r="H46" s="477"/>
      <c r="I46" s="477"/>
      <c r="J46" s="477"/>
      <c r="K46" s="478"/>
      <c r="L46" s="488"/>
      <c r="M46" s="489"/>
      <c r="N46" s="488"/>
      <c r="O46" s="489"/>
      <c r="P46" s="488"/>
      <c r="Q46" s="489"/>
      <c r="R46" s="512"/>
      <c r="S46" s="513"/>
      <c r="T46" s="527"/>
      <c r="U46" s="528"/>
      <c r="V46" s="527"/>
      <c r="W46" s="528"/>
      <c r="X46" s="512"/>
      <c r="Y46" s="513"/>
      <c r="Z46" s="527"/>
      <c r="AA46" s="528"/>
      <c r="AB46" s="519"/>
      <c r="AC46" s="520"/>
      <c r="AD46" s="520"/>
      <c r="AE46" s="520"/>
      <c r="AF46" s="520"/>
      <c r="AG46" s="521"/>
      <c r="AH46" s="519"/>
      <c r="AI46" s="520"/>
      <c r="AJ46" s="520"/>
      <c r="AK46" s="520"/>
      <c r="AL46" s="520"/>
      <c r="AM46" s="521"/>
      <c r="AN46" s="519"/>
      <c r="AO46" s="520"/>
      <c r="AP46" s="520"/>
      <c r="AQ46" s="520"/>
      <c r="AR46" s="520"/>
      <c r="AS46" s="521"/>
      <c r="AT46" s="519"/>
      <c r="AU46" s="520"/>
      <c r="AV46" s="520"/>
      <c r="AW46" s="520"/>
      <c r="AX46" s="520"/>
      <c r="AY46" s="521"/>
      <c r="AZ46" s="519"/>
      <c r="BA46" s="520"/>
      <c r="BB46" s="520"/>
      <c r="BC46" s="520"/>
      <c r="BD46" s="520"/>
      <c r="BE46" s="521"/>
      <c r="BF46" s="519"/>
      <c r="BG46" s="520"/>
      <c r="BH46" s="520"/>
      <c r="BI46" s="520"/>
      <c r="BJ46" s="520"/>
      <c r="BK46" s="521"/>
      <c r="BL46" s="519"/>
      <c r="BM46" s="520"/>
      <c r="BN46" s="520"/>
      <c r="BO46" s="520"/>
      <c r="BP46" s="520"/>
      <c r="BQ46" s="521"/>
      <c r="BR46" s="519"/>
      <c r="BS46" s="520"/>
      <c r="BT46" s="520"/>
      <c r="BU46" s="520"/>
      <c r="BV46" s="520"/>
      <c r="BW46" s="521"/>
      <c r="BX46" s="806"/>
      <c r="BY46" s="807"/>
    </row>
    <row r="47" spans="1:77" s="12" customFormat="1" ht="14.25" customHeight="1">
      <c r="A47" s="483"/>
      <c r="B47" s="476"/>
      <c r="C47" s="477"/>
      <c r="D47" s="477"/>
      <c r="E47" s="477"/>
      <c r="F47" s="477"/>
      <c r="G47" s="477"/>
      <c r="H47" s="477"/>
      <c r="I47" s="477"/>
      <c r="J47" s="477"/>
      <c r="K47" s="478"/>
      <c r="L47" s="488"/>
      <c r="M47" s="489"/>
      <c r="N47" s="488"/>
      <c r="O47" s="489"/>
      <c r="P47" s="488"/>
      <c r="Q47" s="489"/>
      <c r="R47" s="512"/>
      <c r="S47" s="513"/>
      <c r="T47" s="527"/>
      <c r="U47" s="528"/>
      <c r="V47" s="527"/>
      <c r="W47" s="528"/>
      <c r="X47" s="512"/>
      <c r="Y47" s="513"/>
      <c r="Z47" s="527"/>
      <c r="AA47" s="528"/>
      <c r="AB47" s="519"/>
      <c r="AC47" s="520"/>
      <c r="AD47" s="520"/>
      <c r="AE47" s="520"/>
      <c r="AF47" s="520"/>
      <c r="AG47" s="521"/>
      <c r="AH47" s="519"/>
      <c r="AI47" s="520"/>
      <c r="AJ47" s="520"/>
      <c r="AK47" s="520"/>
      <c r="AL47" s="520"/>
      <c r="AM47" s="521"/>
      <c r="AN47" s="519"/>
      <c r="AO47" s="520"/>
      <c r="AP47" s="520"/>
      <c r="AQ47" s="520"/>
      <c r="AR47" s="520"/>
      <c r="AS47" s="521"/>
      <c r="AT47" s="519"/>
      <c r="AU47" s="520"/>
      <c r="AV47" s="520"/>
      <c r="AW47" s="520"/>
      <c r="AX47" s="520"/>
      <c r="AY47" s="521"/>
      <c r="AZ47" s="519"/>
      <c r="BA47" s="520"/>
      <c r="BB47" s="520"/>
      <c r="BC47" s="520"/>
      <c r="BD47" s="520"/>
      <c r="BE47" s="521"/>
      <c r="BF47" s="519"/>
      <c r="BG47" s="520"/>
      <c r="BH47" s="520"/>
      <c r="BI47" s="520"/>
      <c r="BJ47" s="520"/>
      <c r="BK47" s="521"/>
      <c r="BL47" s="519"/>
      <c r="BM47" s="520"/>
      <c r="BN47" s="520"/>
      <c r="BO47" s="520"/>
      <c r="BP47" s="520"/>
      <c r="BQ47" s="521"/>
      <c r="BR47" s="519"/>
      <c r="BS47" s="520"/>
      <c r="BT47" s="520"/>
      <c r="BU47" s="520"/>
      <c r="BV47" s="520"/>
      <c r="BW47" s="521"/>
      <c r="BX47" s="806"/>
      <c r="BY47" s="807"/>
    </row>
    <row r="48" spans="1:77" s="12" customFormat="1" ht="1.5" customHeight="1" thickBot="1">
      <c r="A48" s="483"/>
      <c r="B48" s="476"/>
      <c r="C48" s="477"/>
      <c r="D48" s="477"/>
      <c r="E48" s="477"/>
      <c r="F48" s="477"/>
      <c r="G48" s="477"/>
      <c r="H48" s="477"/>
      <c r="I48" s="477"/>
      <c r="J48" s="477"/>
      <c r="K48" s="478"/>
      <c r="L48" s="488"/>
      <c r="M48" s="489"/>
      <c r="N48" s="488"/>
      <c r="O48" s="489"/>
      <c r="P48" s="488"/>
      <c r="Q48" s="489"/>
      <c r="R48" s="512"/>
      <c r="S48" s="513"/>
      <c r="T48" s="527"/>
      <c r="U48" s="528"/>
      <c r="V48" s="527"/>
      <c r="W48" s="528"/>
      <c r="X48" s="512"/>
      <c r="Y48" s="513"/>
      <c r="Z48" s="527"/>
      <c r="AA48" s="528"/>
      <c r="AB48" s="522"/>
      <c r="AC48" s="523"/>
      <c r="AD48" s="523"/>
      <c r="AE48" s="523"/>
      <c r="AF48" s="523"/>
      <c r="AG48" s="524"/>
      <c r="AH48" s="522"/>
      <c r="AI48" s="523"/>
      <c r="AJ48" s="523"/>
      <c r="AK48" s="523"/>
      <c r="AL48" s="523"/>
      <c r="AM48" s="524"/>
      <c r="AN48" s="522"/>
      <c r="AO48" s="523"/>
      <c r="AP48" s="523"/>
      <c r="AQ48" s="523"/>
      <c r="AR48" s="523"/>
      <c r="AS48" s="524"/>
      <c r="AT48" s="522"/>
      <c r="AU48" s="523"/>
      <c r="AV48" s="523"/>
      <c r="AW48" s="523"/>
      <c r="AX48" s="523"/>
      <c r="AY48" s="524"/>
      <c r="AZ48" s="522"/>
      <c r="BA48" s="523"/>
      <c r="BB48" s="523"/>
      <c r="BC48" s="523"/>
      <c r="BD48" s="523"/>
      <c r="BE48" s="524"/>
      <c r="BF48" s="522"/>
      <c r="BG48" s="523"/>
      <c r="BH48" s="523"/>
      <c r="BI48" s="523"/>
      <c r="BJ48" s="523"/>
      <c r="BK48" s="524"/>
      <c r="BL48" s="522"/>
      <c r="BM48" s="523"/>
      <c r="BN48" s="523"/>
      <c r="BO48" s="523"/>
      <c r="BP48" s="523"/>
      <c r="BQ48" s="524"/>
      <c r="BR48" s="522"/>
      <c r="BS48" s="523"/>
      <c r="BT48" s="523"/>
      <c r="BU48" s="523"/>
      <c r="BV48" s="523"/>
      <c r="BW48" s="524"/>
      <c r="BX48" s="806"/>
      <c r="BY48" s="807"/>
    </row>
    <row r="49" spans="1:77" s="12" customFormat="1" ht="94.5" customHeight="1" thickBot="1">
      <c r="A49" s="483"/>
      <c r="B49" s="476"/>
      <c r="C49" s="477"/>
      <c r="D49" s="477"/>
      <c r="E49" s="477"/>
      <c r="F49" s="477"/>
      <c r="G49" s="477"/>
      <c r="H49" s="477"/>
      <c r="I49" s="477"/>
      <c r="J49" s="477"/>
      <c r="K49" s="478"/>
      <c r="L49" s="488"/>
      <c r="M49" s="489"/>
      <c r="N49" s="488"/>
      <c r="O49" s="489"/>
      <c r="P49" s="488"/>
      <c r="Q49" s="489"/>
      <c r="R49" s="512"/>
      <c r="S49" s="513"/>
      <c r="T49" s="527"/>
      <c r="U49" s="528"/>
      <c r="V49" s="527"/>
      <c r="W49" s="528"/>
      <c r="X49" s="512"/>
      <c r="Y49" s="513"/>
      <c r="Z49" s="527"/>
      <c r="AA49" s="528"/>
      <c r="AB49" s="126" t="s">
        <v>108</v>
      </c>
      <c r="AC49" s="129"/>
      <c r="AD49" s="128" t="s">
        <v>109</v>
      </c>
      <c r="AE49" s="129"/>
      <c r="AF49" s="882" t="s">
        <v>110</v>
      </c>
      <c r="AG49" s="526"/>
      <c r="AH49" s="136" t="s">
        <v>108</v>
      </c>
      <c r="AI49" s="137"/>
      <c r="AJ49" s="138" t="s">
        <v>109</v>
      </c>
      <c r="AK49" s="137"/>
      <c r="AL49" s="882" t="s">
        <v>110</v>
      </c>
      <c r="AM49" s="526"/>
      <c r="AN49" s="136" t="s">
        <v>108</v>
      </c>
      <c r="AO49" s="137"/>
      <c r="AP49" s="138" t="s">
        <v>109</v>
      </c>
      <c r="AQ49" s="137"/>
      <c r="AR49" s="882" t="s">
        <v>110</v>
      </c>
      <c r="AS49" s="526"/>
      <c r="AT49" s="136" t="s">
        <v>108</v>
      </c>
      <c r="AU49" s="137"/>
      <c r="AV49" s="138" t="s">
        <v>109</v>
      </c>
      <c r="AW49" s="137"/>
      <c r="AX49" s="882" t="s">
        <v>110</v>
      </c>
      <c r="AY49" s="526"/>
      <c r="AZ49" s="136" t="s">
        <v>108</v>
      </c>
      <c r="BA49" s="137"/>
      <c r="BB49" s="138" t="s">
        <v>109</v>
      </c>
      <c r="BC49" s="137"/>
      <c r="BD49" s="138" t="s">
        <v>110</v>
      </c>
      <c r="BE49" s="139"/>
      <c r="BF49" s="136" t="s">
        <v>108</v>
      </c>
      <c r="BG49" s="137"/>
      <c r="BH49" s="138" t="s">
        <v>109</v>
      </c>
      <c r="BI49" s="137"/>
      <c r="BJ49" s="138" t="s">
        <v>110</v>
      </c>
      <c r="BK49" s="139"/>
      <c r="BL49" s="136" t="s">
        <v>108</v>
      </c>
      <c r="BM49" s="137"/>
      <c r="BN49" s="138" t="s">
        <v>109</v>
      </c>
      <c r="BO49" s="137"/>
      <c r="BP49" s="882" t="s">
        <v>110</v>
      </c>
      <c r="BQ49" s="526"/>
      <c r="BR49" s="136" t="s">
        <v>108</v>
      </c>
      <c r="BS49" s="137"/>
      <c r="BT49" s="138" t="s">
        <v>109</v>
      </c>
      <c r="BU49" s="137"/>
      <c r="BV49" s="882" t="s">
        <v>110</v>
      </c>
      <c r="BW49" s="526"/>
      <c r="BX49" s="806"/>
      <c r="BY49" s="807"/>
    </row>
    <row r="50" spans="1:77" s="12" customFormat="1" ht="18.75" customHeight="1" thickBot="1">
      <c r="A50" s="134" t="s">
        <v>291</v>
      </c>
      <c r="B50" s="536" t="s">
        <v>72</v>
      </c>
      <c r="C50" s="534"/>
      <c r="D50" s="534"/>
      <c r="E50" s="534"/>
      <c r="F50" s="534"/>
      <c r="G50" s="534"/>
      <c r="H50" s="534"/>
      <c r="I50" s="534"/>
      <c r="J50" s="534"/>
      <c r="K50" s="537"/>
      <c r="L50" s="538" t="s">
        <v>73</v>
      </c>
      <c r="M50" s="532"/>
      <c r="N50" s="538" t="s">
        <v>74</v>
      </c>
      <c r="O50" s="539"/>
      <c r="P50" s="531" t="s">
        <v>75</v>
      </c>
      <c r="Q50" s="532"/>
      <c r="R50" s="536" t="s">
        <v>76</v>
      </c>
      <c r="S50" s="535"/>
      <c r="T50" s="533" t="s">
        <v>77</v>
      </c>
      <c r="U50" s="537"/>
      <c r="V50" s="536" t="s">
        <v>78</v>
      </c>
      <c r="W50" s="537"/>
      <c r="X50" s="536" t="s">
        <v>79</v>
      </c>
      <c r="Y50" s="537"/>
      <c r="Z50" s="536" t="s">
        <v>80</v>
      </c>
      <c r="AA50" s="535"/>
      <c r="AB50" s="533" t="s">
        <v>81</v>
      </c>
      <c r="AC50" s="537"/>
      <c r="AD50" s="536" t="s">
        <v>82</v>
      </c>
      <c r="AE50" s="537"/>
      <c r="AF50" s="536" t="s">
        <v>83</v>
      </c>
      <c r="AG50" s="535"/>
      <c r="AH50" s="533" t="s">
        <v>84</v>
      </c>
      <c r="AI50" s="537"/>
      <c r="AJ50" s="533" t="s">
        <v>85</v>
      </c>
      <c r="AK50" s="537"/>
      <c r="AL50" s="536" t="s">
        <v>86</v>
      </c>
      <c r="AM50" s="535"/>
      <c r="AN50" s="533" t="s">
        <v>87</v>
      </c>
      <c r="AO50" s="537"/>
      <c r="AP50" s="536" t="s">
        <v>88</v>
      </c>
      <c r="AQ50" s="537"/>
      <c r="AR50" s="536" t="s">
        <v>89</v>
      </c>
      <c r="AS50" s="535"/>
      <c r="AT50" s="533" t="s">
        <v>90</v>
      </c>
      <c r="AU50" s="537"/>
      <c r="AV50" s="536" t="s">
        <v>91</v>
      </c>
      <c r="AW50" s="537"/>
      <c r="AX50" s="536" t="s">
        <v>92</v>
      </c>
      <c r="AY50" s="535"/>
      <c r="AZ50" s="533" t="s">
        <v>93</v>
      </c>
      <c r="BA50" s="537"/>
      <c r="BB50" s="536" t="s">
        <v>94</v>
      </c>
      <c r="BC50" s="537"/>
      <c r="BD50" s="536" t="s">
        <v>95</v>
      </c>
      <c r="BE50" s="535"/>
      <c r="BF50" s="533" t="s">
        <v>96</v>
      </c>
      <c r="BG50" s="537"/>
      <c r="BH50" s="536" t="s">
        <v>97</v>
      </c>
      <c r="BI50" s="537"/>
      <c r="BJ50" s="536" t="s">
        <v>98</v>
      </c>
      <c r="BK50" s="535"/>
      <c r="BL50" s="533" t="s">
        <v>99</v>
      </c>
      <c r="BM50" s="537"/>
      <c r="BN50" s="536" t="s">
        <v>100</v>
      </c>
      <c r="BO50" s="537"/>
      <c r="BP50" s="536" t="s">
        <v>101</v>
      </c>
      <c r="BQ50" s="535"/>
      <c r="BR50" s="533" t="s">
        <v>102</v>
      </c>
      <c r="BS50" s="537"/>
      <c r="BT50" s="536" t="s">
        <v>103</v>
      </c>
      <c r="BU50" s="537"/>
      <c r="BV50" s="536" t="s">
        <v>104</v>
      </c>
      <c r="BW50" s="535"/>
      <c r="BX50" s="533" t="s">
        <v>105</v>
      </c>
      <c r="BY50" s="535"/>
    </row>
    <row r="51" spans="1:79" s="12" customFormat="1" ht="23.25" customHeight="1">
      <c r="A51" s="130" t="s">
        <v>71</v>
      </c>
      <c r="B51" s="771" t="s">
        <v>354</v>
      </c>
      <c r="C51" s="772"/>
      <c r="D51" s="772"/>
      <c r="E51" s="772"/>
      <c r="F51" s="772"/>
      <c r="G51" s="772"/>
      <c r="H51" s="772"/>
      <c r="I51" s="772"/>
      <c r="J51" s="772"/>
      <c r="K51" s="773"/>
      <c r="L51" s="754"/>
      <c r="M51" s="761"/>
      <c r="N51" s="760"/>
      <c r="O51" s="755"/>
      <c r="P51" s="754"/>
      <c r="Q51" s="761"/>
      <c r="R51" s="760"/>
      <c r="S51" s="755"/>
      <c r="T51" s="754"/>
      <c r="U51" s="761"/>
      <c r="V51" s="770"/>
      <c r="W51" s="770"/>
      <c r="X51" s="770"/>
      <c r="Y51" s="770"/>
      <c r="Z51" s="766"/>
      <c r="AA51" s="755"/>
      <c r="AB51" s="765"/>
      <c r="AC51" s="764"/>
      <c r="AD51" s="762"/>
      <c r="AE51" s="764"/>
      <c r="AF51" s="762"/>
      <c r="AG51" s="763"/>
      <c r="AH51" s="765"/>
      <c r="AI51" s="764"/>
      <c r="AJ51" s="767"/>
      <c r="AK51" s="769"/>
      <c r="AL51" s="767"/>
      <c r="AM51" s="768"/>
      <c r="AN51" s="766"/>
      <c r="AO51" s="761"/>
      <c r="AP51" s="760"/>
      <c r="AQ51" s="761"/>
      <c r="AR51" s="760"/>
      <c r="AS51" s="755"/>
      <c r="AT51" s="765"/>
      <c r="AU51" s="764"/>
      <c r="AV51" s="762"/>
      <c r="AW51" s="764"/>
      <c r="AX51" s="762"/>
      <c r="AY51" s="763"/>
      <c r="AZ51" s="754"/>
      <c r="BA51" s="761"/>
      <c r="BB51" s="760"/>
      <c r="BC51" s="761"/>
      <c r="BD51" s="760"/>
      <c r="BE51" s="755"/>
      <c r="BF51" s="759"/>
      <c r="BG51" s="758"/>
      <c r="BH51" s="756"/>
      <c r="BI51" s="758"/>
      <c r="BJ51" s="131"/>
      <c r="BK51" s="127"/>
      <c r="BL51" s="132"/>
      <c r="BM51" s="133"/>
      <c r="BN51" s="756"/>
      <c r="BO51" s="758"/>
      <c r="BP51" s="756"/>
      <c r="BQ51" s="757"/>
      <c r="BR51" s="759"/>
      <c r="BS51" s="758"/>
      <c r="BT51" s="756"/>
      <c r="BU51" s="758"/>
      <c r="BV51" s="756"/>
      <c r="BW51" s="757"/>
      <c r="BX51" s="754"/>
      <c r="BY51" s="755"/>
      <c r="CA51" s="12">
        <f aca="true" t="shared" si="0" ref="CA51:CA59">AD51+AJ51+AP51+AV51+BB51+BH51+BN51+BT51</f>
        <v>0</v>
      </c>
    </row>
    <row r="52" spans="1:79" s="78" customFormat="1" ht="30" customHeight="1">
      <c r="A52" s="77" t="s">
        <v>271</v>
      </c>
      <c r="B52" s="751" t="s">
        <v>139</v>
      </c>
      <c r="C52" s="752"/>
      <c r="D52" s="752"/>
      <c r="E52" s="752"/>
      <c r="F52" s="752"/>
      <c r="G52" s="752"/>
      <c r="H52" s="752"/>
      <c r="I52" s="752"/>
      <c r="J52" s="752"/>
      <c r="K52" s="753"/>
      <c r="L52" s="194">
        <v>3</v>
      </c>
      <c r="M52" s="191"/>
      <c r="N52" s="195">
        <v>1.2</v>
      </c>
      <c r="O52" s="196"/>
      <c r="P52" s="215">
        <f>SUM($AB52,$AH52,$AN52,$AT52,$AZ52,$BF52,$BL52,$BR52)</f>
        <v>304</v>
      </c>
      <c r="Q52" s="216"/>
      <c r="R52" s="195">
        <f>SUM($T52:$Z52)</f>
        <v>150</v>
      </c>
      <c r="S52" s="196"/>
      <c r="T52" s="194"/>
      <c r="U52" s="191"/>
      <c r="V52" s="195"/>
      <c r="W52" s="191"/>
      <c r="X52" s="195">
        <v>150</v>
      </c>
      <c r="Y52" s="191"/>
      <c r="Z52" s="195"/>
      <c r="AA52" s="196"/>
      <c r="AB52" s="194">
        <v>90</v>
      </c>
      <c r="AC52" s="191"/>
      <c r="AD52" s="402">
        <v>40</v>
      </c>
      <c r="AE52" s="402"/>
      <c r="AF52" s="195">
        <v>3</v>
      </c>
      <c r="AG52" s="196"/>
      <c r="AH52" s="211">
        <v>104</v>
      </c>
      <c r="AI52" s="212"/>
      <c r="AJ52" s="424">
        <v>58</v>
      </c>
      <c r="AK52" s="424"/>
      <c r="AL52" s="424">
        <v>3</v>
      </c>
      <c r="AM52" s="407"/>
      <c r="AN52" s="190">
        <v>110</v>
      </c>
      <c r="AO52" s="191"/>
      <c r="AP52" s="649">
        <v>52</v>
      </c>
      <c r="AQ52" s="651"/>
      <c r="AR52" s="649">
        <v>3</v>
      </c>
      <c r="AS52" s="750"/>
      <c r="AT52" s="194"/>
      <c r="AU52" s="191"/>
      <c r="AV52" s="195"/>
      <c r="AW52" s="191"/>
      <c r="AX52" s="195"/>
      <c r="AY52" s="196"/>
      <c r="AZ52" s="194"/>
      <c r="BA52" s="191"/>
      <c r="BB52" s="195"/>
      <c r="BC52" s="191"/>
      <c r="BD52" s="195"/>
      <c r="BE52" s="196"/>
      <c r="BF52" s="211"/>
      <c r="BG52" s="212"/>
      <c r="BH52" s="213"/>
      <c r="BI52" s="212"/>
      <c r="BJ52" s="213"/>
      <c r="BK52" s="214"/>
      <c r="BL52" s="211"/>
      <c r="BM52" s="212"/>
      <c r="BN52" s="213"/>
      <c r="BO52" s="212"/>
      <c r="BP52" s="213"/>
      <c r="BQ52" s="214"/>
      <c r="BR52" s="211"/>
      <c r="BS52" s="212"/>
      <c r="BT52" s="213"/>
      <c r="BU52" s="212"/>
      <c r="BV52" s="213"/>
      <c r="BW52" s="214"/>
      <c r="BX52" s="211" t="s">
        <v>205</v>
      </c>
      <c r="BY52" s="214"/>
      <c r="CA52" s="78">
        <f t="shared" si="0"/>
        <v>150</v>
      </c>
    </row>
    <row r="53" spans="1:79" s="12" customFormat="1" ht="45.75" customHeight="1">
      <c r="A53" s="79" t="s">
        <v>125</v>
      </c>
      <c r="B53" s="747" t="s">
        <v>173</v>
      </c>
      <c r="C53" s="748"/>
      <c r="D53" s="748"/>
      <c r="E53" s="748"/>
      <c r="F53" s="748"/>
      <c r="G53" s="748"/>
      <c r="H53" s="748"/>
      <c r="I53" s="748"/>
      <c r="J53" s="748"/>
      <c r="K53" s="749"/>
      <c r="L53" s="194"/>
      <c r="M53" s="191"/>
      <c r="N53" s="195"/>
      <c r="O53" s="196"/>
      <c r="P53" s="194"/>
      <c r="Q53" s="191"/>
      <c r="R53" s="195"/>
      <c r="S53" s="196"/>
      <c r="T53" s="194"/>
      <c r="U53" s="191"/>
      <c r="V53" s="195"/>
      <c r="W53" s="191"/>
      <c r="X53" s="195"/>
      <c r="Y53" s="191"/>
      <c r="Z53" s="195"/>
      <c r="AA53" s="196"/>
      <c r="AB53" s="381"/>
      <c r="AC53" s="382"/>
      <c r="AD53" s="413"/>
      <c r="AE53" s="413"/>
      <c r="AF53" s="383"/>
      <c r="AG53" s="384"/>
      <c r="AH53" s="381"/>
      <c r="AI53" s="382"/>
      <c r="AJ53" s="744"/>
      <c r="AK53" s="746"/>
      <c r="AL53" s="744"/>
      <c r="AM53" s="745"/>
      <c r="AN53" s="743"/>
      <c r="AO53" s="382"/>
      <c r="AP53" s="383"/>
      <c r="AQ53" s="382"/>
      <c r="AR53" s="383"/>
      <c r="AS53" s="384"/>
      <c r="AT53" s="381"/>
      <c r="AU53" s="382"/>
      <c r="AV53" s="383"/>
      <c r="AW53" s="382"/>
      <c r="AX53" s="383"/>
      <c r="AY53" s="384"/>
      <c r="AZ53" s="381"/>
      <c r="BA53" s="382"/>
      <c r="BB53" s="383"/>
      <c r="BC53" s="382"/>
      <c r="BD53" s="383"/>
      <c r="BE53" s="384"/>
      <c r="BF53" s="388"/>
      <c r="BG53" s="387"/>
      <c r="BH53" s="385"/>
      <c r="BI53" s="387"/>
      <c r="BJ53" s="385"/>
      <c r="BK53" s="386"/>
      <c r="BL53" s="388"/>
      <c r="BM53" s="387"/>
      <c r="BN53" s="385"/>
      <c r="BO53" s="387"/>
      <c r="BP53" s="385"/>
      <c r="BQ53" s="386"/>
      <c r="BR53" s="388"/>
      <c r="BS53" s="387"/>
      <c r="BT53" s="385"/>
      <c r="BU53" s="387"/>
      <c r="BV53" s="385"/>
      <c r="BW53" s="386"/>
      <c r="BX53" s="615"/>
      <c r="BY53" s="616"/>
      <c r="CA53" s="12">
        <f t="shared" si="0"/>
        <v>0</v>
      </c>
    </row>
    <row r="54" spans="1:79" s="12" customFormat="1" ht="47.25" customHeight="1">
      <c r="A54" s="75" t="s">
        <v>183</v>
      </c>
      <c r="B54" s="186" t="s">
        <v>131</v>
      </c>
      <c r="C54" s="217"/>
      <c r="D54" s="217"/>
      <c r="E54" s="217"/>
      <c r="F54" s="217"/>
      <c r="G54" s="217"/>
      <c r="H54" s="217"/>
      <c r="I54" s="217"/>
      <c r="J54" s="217"/>
      <c r="K54" s="218"/>
      <c r="L54" s="194">
        <v>4.5</v>
      </c>
      <c r="M54" s="191"/>
      <c r="N54" s="195">
        <v>3</v>
      </c>
      <c r="O54" s="196"/>
      <c r="P54" s="215">
        <f>SUM($AB54,$AH54,$AN54,$AT54,$AZ54,$BF54,$BL54,$BR54)</f>
        <v>300</v>
      </c>
      <c r="Q54" s="216"/>
      <c r="R54" s="195">
        <f>SUM($T54:$Z54)</f>
        <v>174</v>
      </c>
      <c r="S54" s="196"/>
      <c r="T54" s="194">
        <v>76</v>
      </c>
      <c r="U54" s="191"/>
      <c r="V54" s="195"/>
      <c r="W54" s="191"/>
      <c r="X54" s="195">
        <v>20</v>
      </c>
      <c r="Y54" s="191"/>
      <c r="Z54" s="195">
        <v>78</v>
      </c>
      <c r="AA54" s="196"/>
      <c r="AB54" s="194"/>
      <c r="AC54" s="191"/>
      <c r="AD54" s="195"/>
      <c r="AE54" s="191"/>
      <c r="AF54" s="195"/>
      <c r="AG54" s="196"/>
      <c r="AH54" s="194"/>
      <c r="AI54" s="191"/>
      <c r="AJ54" s="192"/>
      <c r="AK54" s="742"/>
      <c r="AL54" s="192"/>
      <c r="AM54" s="193"/>
      <c r="AN54" s="190">
        <v>90</v>
      </c>
      <c r="AO54" s="191"/>
      <c r="AP54" s="195">
        <v>60</v>
      </c>
      <c r="AQ54" s="191"/>
      <c r="AR54" s="195">
        <v>3</v>
      </c>
      <c r="AS54" s="196"/>
      <c r="AT54" s="194">
        <v>120</v>
      </c>
      <c r="AU54" s="191"/>
      <c r="AV54" s="195">
        <v>74</v>
      </c>
      <c r="AW54" s="191"/>
      <c r="AX54" s="195">
        <v>3</v>
      </c>
      <c r="AY54" s="196"/>
      <c r="AZ54" s="194">
        <v>90</v>
      </c>
      <c r="BA54" s="191"/>
      <c r="BB54" s="195">
        <v>40</v>
      </c>
      <c r="BC54" s="191"/>
      <c r="BD54" s="195">
        <v>3</v>
      </c>
      <c r="BE54" s="196"/>
      <c r="BF54" s="211"/>
      <c r="BG54" s="212"/>
      <c r="BH54" s="213"/>
      <c r="BI54" s="212"/>
      <c r="BJ54" s="213"/>
      <c r="BK54" s="214"/>
      <c r="BL54" s="211"/>
      <c r="BM54" s="212"/>
      <c r="BN54" s="213"/>
      <c r="BO54" s="212"/>
      <c r="BP54" s="213"/>
      <c r="BQ54" s="214"/>
      <c r="BR54" s="211"/>
      <c r="BS54" s="212"/>
      <c r="BT54" s="213"/>
      <c r="BU54" s="212"/>
      <c r="BV54" s="213"/>
      <c r="BW54" s="214"/>
      <c r="BX54" s="211" t="s">
        <v>214</v>
      </c>
      <c r="BY54" s="214"/>
      <c r="CA54" s="12">
        <f t="shared" si="0"/>
        <v>174</v>
      </c>
    </row>
    <row r="55" spans="1:79" s="12" customFormat="1" ht="69" customHeight="1">
      <c r="A55" s="75" t="s">
        <v>184</v>
      </c>
      <c r="B55" s="186" t="s">
        <v>158</v>
      </c>
      <c r="C55" s="217"/>
      <c r="D55" s="217"/>
      <c r="E55" s="217"/>
      <c r="F55" s="217"/>
      <c r="G55" s="217"/>
      <c r="H55" s="217"/>
      <c r="I55" s="217"/>
      <c r="J55" s="217"/>
      <c r="K55" s="218"/>
      <c r="L55" s="194"/>
      <c r="M55" s="191"/>
      <c r="N55" s="195"/>
      <c r="O55" s="196"/>
      <c r="P55" s="215">
        <f>SUM($AB55,$AH55,$AN55,$AT55,$AZ55,$BF55,$BL55,$BR55)</f>
        <v>40</v>
      </c>
      <c r="Q55" s="216"/>
      <c r="R55" s="195"/>
      <c r="S55" s="196"/>
      <c r="T55" s="194"/>
      <c r="U55" s="191"/>
      <c r="V55" s="195"/>
      <c r="W55" s="191"/>
      <c r="X55" s="195"/>
      <c r="Y55" s="191"/>
      <c r="Z55" s="195"/>
      <c r="AA55" s="196"/>
      <c r="AB55" s="194"/>
      <c r="AC55" s="191"/>
      <c r="AD55" s="195"/>
      <c r="AE55" s="191"/>
      <c r="AF55" s="195"/>
      <c r="AG55" s="196"/>
      <c r="AH55" s="194"/>
      <c r="AI55" s="191"/>
      <c r="AJ55" s="195"/>
      <c r="AK55" s="191"/>
      <c r="AL55" s="195"/>
      <c r="AM55" s="196"/>
      <c r="AN55" s="190"/>
      <c r="AO55" s="191"/>
      <c r="AP55" s="195"/>
      <c r="AQ55" s="191"/>
      <c r="AR55" s="195"/>
      <c r="AS55" s="196"/>
      <c r="AT55" s="194">
        <v>40</v>
      </c>
      <c r="AU55" s="191"/>
      <c r="AV55" s="195"/>
      <c r="AW55" s="191"/>
      <c r="AX55" s="195">
        <v>1</v>
      </c>
      <c r="AY55" s="196"/>
      <c r="AZ55" s="194"/>
      <c r="BA55" s="191"/>
      <c r="BB55" s="195"/>
      <c r="BC55" s="191"/>
      <c r="BD55" s="195"/>
      <c r="BE55" s="196"/>
      <c r="BF55" s="194"/>
      <c r="BG55" s="191"/>
      <c r="BH55" s="195"/>
      <c r="BI55" s="191"/>
      <c r="BJ55" s="195"/>
      <c r="BK55" s="196"/>
      <c r="BL55" s="194"/>
      <c r="BM55" s="191"/>
      <c r="BN55" s="195"/>
      <c r="BO55" s="191"/>
      <c r="BP55" s="195"/>
      <c r="BQ55" s="196"/>
      <c r="BR55" s="194"/>
      <c r="BS55" s="191"/>
      <c r="BT55" s="195"/>
      <c r="BU55" s="191"/>
      <c r="BV55" s="213"/>
      <c r="BW55" s="214"/>
      <c r="BX55" s="219" t="s">
        <v>342</v>
      </c>
      <c r="BY55" s="214"/>
      <c r="CA55" s="12">
        <f t="shared" si="0"/>
        <v>0</v>
      </c>
    </row>
    <row r="56" spans="1:79" s="12" customFormat="1" ht="28.5" customHeight="1">
      <c r="A56" s="75" t="s">
        <v>272</v>
      </c>
      <c r="B56" s="208" t="s">
        <v>129</v>
      </c>
      <c r="C56" s="209"/>
      <c r="D56" s="209"/>
      <c r="E56" s="209"/>
      <c r="F56" s="209"/>
      <c r="G56" s="209"/>
      <c r="H56" s="209"/>
      <c r="I56" s="209"/>
      <c r="J56" s="209"/>
      <c r="K56" s="210"/>
      <c r="L56" s="194">
        <v>5</v>
      </c>
      <c r="M56" s="191"/>
      <c r="N56" s="195">
        <v>3.4</v>
      </c>
      <c r="O56" s="196"/>
      <c r="P56" s="215">
        <f>SUM($AB56,$AH56,$AN56,$AT56,$AZ56,$BF56,$BL56,$BR56)</f>
        <v>270</v>
      </c>
      <c r="Q56" s="216"/>
      <c r="R56" s="195">
        <f>SUM($T56:$Z56)</f>
        <v>104</v>
      </c>
      <c r="S56" s="196"/>
      <c r="T56" s="194">
        <v>48</v>
      </c>
      <c r="U56" s="191"/>
      <c r="V56" s="195"/>
      <c r="W56" s="191"/>
      <c r="X56" s="195">
        <v>46</v>
      </c>
      <c r="Y56" s="191"/>
      <c r="Z56" s="195">
        <v>10</v>
      </c>
      <c r="AA56" s="196"/>
      <c r="AB56" s="194"/>
      <c r="AC56" s="191"/>
      <c r="AD56" s="195"/>
      <c r="AE56" s="191"/>
      <c r="AF56" s="195"/>
      <c r="AG56" s="196"/>
      <c r="AH56" s="194"/>
      <c r="AI56" s="191"/>
      <c r="AJ56" s="195"/>
      <c r="AK56" s="191"/>
      <c r="AL56" s="195"/>
      <c r="AM56" s="196"/>
      <c r="AN56" s="190">
        <v>90</v>
      </c>
      <c r="AO56" s="191"/>
      <c r="AP56" s="195">
        <v>34</v>
      </c>
      <c r="AQ56" s="191"/>
      <c r="AR56" s="195">
        <v>3</v>
      </c>
      <c r="AS56" s="196"/>
      <c r="AT56" s="194">
        <v>90</v>
      </c>
      <c r="AU56" s="191"/>
      <c r="AV56" s="195">
        <v>34</v>
      </c>
      <c r="AW56" s="191"/>
      <c r="AX56" s="195">
        <v>3</v>
      </c>
      <c r="AY56" s="196"/>
      <c r="AZ56" s="211">
        <v>90</v>
      </c>
      <c r="BA56" s="212"/>
      <c r="BB56" s="213">
        <v>36</v>
      </c>
      <c r="BC56" s="212"/>
      <c r="BD56" s="213">
        <v>3</v>
      </c>
      <c r="BE56" s="214"/>
      <c r="BF56" s="194"/>
      <c r="BG56" s="191"/>
      <c r="BH56" s="195"/>
      <c r="BI56" s="191"/>
      <c r="BJ56" s="195"/>
      <c r="BK56" s="196"/>
      <c r="BL56" s="211"/>
      <c r="BM56" s="212"/>
      <c r="BN56" s="213"/>
      <c r="BO56" s="212"/>
      <c r="BP56" s="213"/>
      <c r="BQ56" s="214"/>
      <c r="BR56" s="211"/>
      <c r="BS56" s="212"/>
      <c r="BT56" s="213"/>
      <c r="BU56" s="212"/>
      <c r="BV56" s="213"/>
      <c r="BW56" s="214"/>
      <c r="BX56" s="211" t="s">
        <v>215</v>
      </c>
      <c r="BY56" s="214"/>
      <c r="CA56" s="12">
        <f t="shared" si="0"/>
        <v>104</v>
      </c>
    </row>
    <row r="57" spans="1:106" s="12" customFormat="1" ht="24" customHeight="1" thickBot="1">
      <c r="A57" s="76" t="s">
        <v>185</v>
      </c>
      <c r="B57" s="226" t="s">
        <v>132</v>
      </c>
      <c r="C57" s="227"/>
      <c r="D57" s="227"/>
      <c r="E57" s="227"/>
      <c r="F57" s="227"/>
      <c r="G57" s="227"/>
      <c r="H57" s="227"/>
      <c r="I57" s="227"/>
      <c r="J57" s="227"/>
      <c r="K57" s="228"/>
      <c r="L57" s="224">
        <v>7</v>
      </c>
      <c r="M57" s="225"/>
      <c r="N57" s="222"/>
      <c r="O57" s="223"/>
      <c r="P57" s="220">
        <f>SUM($AB57,$AH57,$AN57,$AT57,$AZ57,$BF57,$BL57,$BR57)</f>
        <v>120</v>
      </c>
      <c r="Q57" s="221"/>
      <c r="R57" s="222">
        <f>SUM($T57:$Z57)</f>
        <v>80</v>
      </c>
      <c r="S57" s="223"/>
      <c r="T57" s="224">
        <v>64</v>
      </c>
      <c r="U57" s="225"/>
      <c r="V57" s="222"/>
      <c r="W57" s="225"/>
      <c r="X57" s="222"/>
      <c r="Y57" s="225"/>
      <c r="Z57" s="222">
        <v>16</v>
      </c>
      <c r="AA57" s="223"/>
      <c r="AB57" s="224"/>
      <c r="AC57" s="225"/>
      <c r="AD57" s="222"/>
      <c r="AE57" s="225"/>
      <c r="AF57" s="222"/>
      <c r="AG57" s="223"/>
      <c r="AH57" s="224"/>
      <c r="AI57" s="225"/>
      <c r="AJ57" s="222"/>
      <c r="AK57" s="225"/>
      <c r="AL57" s="222"/>
      <c r="AM57" s="223"/>
      <c r="AN57" s="229"/>
      <c r="AO57" s="225"/>
      <c r="AP57" s="222"/>
      <c r="AQ57" s="225"/>
      <c r="AR57" s="222"/>
      <c r="AS57" s="223"/>
      <c r="AT57" s="224"/>
      <c r="AU57" s="225"/>
      <c r="AV57" s="222"/>
      <c r="AW57" s="225"/>
      <c r="AX57" s="222"/>
      <c r="AY57" s="223"/>
      <c r="AZ57" s="224"/>
      <c r="BA57" s="225"/>
      <c r="BB57" s="222"/>
      <c r="BC57" s="225"/>
      <c r="BD57" s="222"/>
      <c r="BE57" s="223"/>
      <c r="BF57" s="230"/>
      <c r="BG57" s="231"/>
      <c r="BH57" s="232"/>
      <c r="BI57" s="231"/>
      <c r="BJ57" s="232"/>
      <c r="BK57" s="233"/>
      <c r="BL57" s="230">
        <v>120</v>
      </c>
      <c r="BM57" s="231"/>
      <c r="BN57" s="232">
        <v>80</v>
      </c>
      <c r="BO57" s="231"/>
      <c r="BP57" s="232">
        <v>3</v>
      </c>
      <c r="BQ57" s="233"/>
      <c r="BR57" s="230"/>
      <c r="BS57" s="231"/>
      <c r="BT57" s="232"/>
      <c r="BU57" s="231"/>
      <c r="BV57" s="232"/>
      <c r="BW57" s="233"/>
      <c r="BX57" s="230" t="s">
        <v>216</v>
      </c>
      <c r="BY57" s="233"/>
      <c r="BZ57" s="9"/>
      <c r="CA57" s="12">
        <f t="shared" si="0"/>
        <v>80</v>
      </c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</row>
    <row r="58" spans="1:108" s="12" customFormat="1" ht="32.25" customHeight="1">
      <c r="A58" s="74" t="s">
        <v>186</v>
      </c>
      <c r="B58" s="238" t="s">
        <v>170</v>
      </c>
      <c r="C58" s="239"/>
      <c r="D58" s="239"/>
      <c r="E58" s="239"/>
      <c r="F58" s="239"/>
      <c r="G58" s="239"/>
      <c r="H58" s="239"/>
      <c r="I58" s="239"/>
      <c r="J58" s="239"/>
      <c r="K58" s="240"/>
      <c r="L58" s="234"/>
      <c r="M58" s="235"/>
      <c r="N58" s="236"/>
      <c r="O58" s="237"/>
      <c r="P58" s="234"/>
      <c r="Q58" s="235"/>
      <c r="R58" s="236"/>
      <c r="S58" s="237"/>
      <c r="T58" s="234"/>
      <c r="U58" s="235"/>
      <c r="V58" s="236"/>
      <c r="W58" s="235"/>
      <c r="X58" s="236"/>
      <c r="Y58" s="235"/>
      <c r="Z58" s="236"/>
      <c r="AA58" s="237"/>
      <c r="AB58" s="234"/>
      <c r="AC58" s="235"/>
      <c r="AD58" s="236"/>
      <c r="AE58" s="235"/>
      <c r="AF58" s="236"/>
      <c r="AG58" s="237"/>
      <c r="AH58" s="234"/>
      <c r="AI58" s="235"/>
      <c r="AJ58" s="236"/>
      <c r="AK58" s="235"/>
      <c r="AL58" s="236"/>
      <c r="AM58" s="237"/>
      <c r="AN58" s="234"/>
      <c r="AO58" s="235"/>
      <c r="AP58" s="236"/>
      <c r="AQ58" s="235"/>
      <c r="AR58" s="236"/>
      <c r="AS58" s="237"/>
      <c r="AT58" s="234"/>
      <c r="AU58" s="235"/>
      <c r="AV58" s="236"/>
      <c r="AW58" s="235"/>
      <c r="AX58" s="236"/>
      <c r="AY58" s="237"/>
      <c r="AZ58" s="234"/>
      <c r="BA58" s="235"/>
      <c r="BB58" s="236"/>
      <c r="BC58" s="235"/>
      <c r="BD58" s="236"/>
      <c r="BE58" s="237"/>
      <c r="BF58" s="241"/>
      <c r="BG58" s="242"/>
      <c r="BH58" s="243"/>
      <c r="BI58" s="242"/>
      <c r="BJ58" s="243"/>
      <c r="BK58" s="244"/>
      <c r="BL58" s="241"/>
      <c r="BM58" s="242"/>
      <c r="BN58" s="243"/>
      <c r="BO58" s="242"/>
      <c r="BP58" s="243"/>
      <c r="BQ58" s="244"/>
      <c r="BR58" s="241"/>
      <c r="BS58" s="242"/>
      <c r="BT58" s="243"/>
      <c r="BU58" s="242"/>
      <c r="BV58" s="243"/>
      <c r="BW58" s="244"/>
      <c r="BX58" s="241"/>
      <c r="BY58" s="244"/>
      <c r="BZ58" s="9"/>
      <c r="CA58" s="12">
        <f t="shared" si="0"/>
        <v>0</v>
      </c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10"/>
      <c r="DD58" s="10"/>
    </row>
    <row r="59" spans="1:108" s="12" customFormat="1" ht="23.25" customHeight="1">
      <c r="A59" s="80" t="s">
        <v>187</v>
      </c>
      <c r="B59" s="208" t="s">
        <v>133</v>
      </c>
      <c r="C59" s="209"/>
      <c r="D59" s="209"/>
      <c r="E59" s="209"/>
      <c r="F59" s="209"/>
      <c r="G59" s="209"/>
      <c r="H59" s="209"/>
      <c r="I59" s="209"/>
      <c r="J59" s="209"/>
      <c r="K59" s="210"/>
      <c r="L59" s="194">
        <v>1.2</v>
      </c>
      <c r="M59" s="191"/>
      <c r="N59" s="195"/>
      <c r="O59" s="196"/>
      <c r="P59" s="215">
        <f aca="true" t="shared" si="1" ref="P59:P65">SUM($AB59,$AH59,$AN59,$AT59,$AZ59,$BF59,$BL59,$BR59)</f>
        <v>240</v>
      </c>
      <c r="Q59" s="216"/>
      <c r="R59" s="195">
        <f aca="true" t="shared" si="2" ref="R59:R65">SUM($T59:$Z59)</f>
        <v>124</v>
      </c>
      <c r="S59" s="196"/>
      <c r="T59" s="194">
        <v>30</v>
      </c>
      <c r="U59" s="191"/>
      <c r="V59" s="195">
        <v>94</v>
      </c>
      <c r="W59" s="191"/>
      <c r="X59" s="195"/>
      <c r="Y59" s="191"/>
      <c r="Z59" s="195"/>
      <c r="AA59" s="196"/>
      <c r="AB59" s="194">
        <v>120</v>
      </c>
      <c r="AC59" s="191"/>
      <c r="AD59" s="195">
        <v>62</v>
      </c>
      <c r="AE59" s="191"/>
      <c r="AF59" s="195">
        <v>3</v>
      </c>
      <c r="AG59" s="196"/>
      <c r="AH59" s="194">
        <v>120</v>
      </c>
      <c r="AI59" s="191"/>
      <c r="AJ59" s="195">
        <v>62</v>
      </c>
      <c r="AK59" s="191"/>
      <c r="AL59" s="195">
        <v>3</v>
      </c>
      <c r="AM59" s="196"/>
      <c r="AN59" s="194"/>
      <c r="AO59" s="191"/>
      <c r="AP59" s="195"/>
      <c r="AQ59" s="191"/>
      <c r="AR59" s="195"/>
      <c r="AS59" s="196"/>
      <c r="AT59" s="194"/>
      <c r="AU59" s="191"/>
      <c r="AV59" s="195"/>
      <c r="AW59" s="191"/>
      <c r="AX59" s="195"/>
      <c r="AY59" s="196"/>
      <c r="AZ59" s="194"/>
      <c r="BA59" s="191"/>
      <c r="BB59" s="195"/>
      <c r="BC59" s="191"/>
      <c r="BD59" s="195"/>
      <c r="BE59" s="196"/>
      <c r="BF59" s="211"/>
      <c r="BG59" s="212"/>
      <c r="BH59" s="213"/>
      <c r="BI59" s="212"/>
      <c r="BJ59" s="213"/>
      <c r="BK59" s="214"/>
      <c r="BL59" s="211"/>
      <c r="BM59" s="212"/>
      <c r="BN59" s="213"/>
      <c r="BO59" s="212"/>
      <c r="BP59" s="213"/>
      <c r="BQ59" s="214"/>
      <c r="BR59" s="211"/>
      <c r="BS59" s="212"/>
      <c r="BT59" s="213"/>
      <c r="BU59" s="212"/>
      <c r="BV59" s="213"/>
      <c r="BW59" s="214"/>
      <c r="BX59" s="211" t="s">
        <v>217</v>
      </c>
      <c r="BY59" s="214"/>
      <c r="BZ59" s="9"/>
      <c r="CA59" s="12">
        <f t="shared" si="0"/>
        <v>124</v>
      </c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10"/>
      <c r="DD59" s="10"/>
    </row>
    <row r="60" spans="1:108" s="83" customFormat="1" ht="23.25" customHeight="1">
      <c r="A60" s="81" t="s">
        <v>188</v>
      </c>
      <c r="B60" s="146" t="s">
        <v>135</v>
      </c>
      <c r="C60" s="147"/>
      <c r="D60" s="147"/>
      <c r="E60" s="147"/>
      <c r="F60" s="147"/>
      <c r="G60" s="147"/>
      <c r="H60" s="147"/>
      <c r="I60" s="147"/>
      <c r="J60" s="147"/>
      <c r="K60" s="148"/>
      <c r="L60" s="140">
        <v>1</v>
      </c>
      <c r="M60" s="141"/>
      <c r="N60" s="142"/>
      <c r="O60" s="143"/>
      <c r="P60" s="149">
        <f>SUM($AB60,$AH60,$AN60,$AT60,$AZ60,$BF60,$BL60,$BR60)</f>
        <v>120</v>
      </c>
      <c r="Q60" s="150"/>
      <c r="R60" s="142">
        <f>SUM($T60:$Z60)</f>
        <v>60</v>
      </c>
      <c r="S60" s="143"/>
      <c r="T60" s="140">
        <v>30</v>
      </c>
      <c r="U60" s="141"/>
      <c r="V60" s="142">
        <v>30</v>
      </c>
      <c r="W60" s="141"/>
      <c r="X60" s="142"/>
      <c r="Y60" s="141"/>
      <c r="Z60" s="142"/>
      <c r="AA60" s="143"/>
      <c r="AB60" s="140">
        <v>120</v>
      </c>
      <c r="AC60" s="141"/>
      <c r="AD60" s="142">
        <v>60</v>
      </c>
      <c r="AE60" s="141"/>
      <c r="AF60" s="142">
        <v>3</v>
      </c>
      <c r="AG60" s="143"/>
      <c r="AH60" s="140"/>
      <c r="AI60" s="141"/>
      <c r="AJ60" s="142"/>
      <c r="AK60" s="141"/>
      <c r="AL60" s="142"/>
      <c r="AM60" s="143"/>
      <c r="AN60" s="140"/>
      <c r="AO60" s="141"/>
      <c r="AP60" s="142"/>
      <c r="AQ60" s="141"/>
      <c r="AR60" s="142"/>
      <c r="AS60" s="143"/>
      <c r="AT60" s="140"/>
      <c r="AU60" s="141"/>
      <c r="AV60" s="142"/>
      <c r="AW60" s="141"/>
      <c r="AX60" s="142"/>
      <c r="AY60" s="143"/>
      <c r="AZ60" s="140"/>
      <c r="BA60" s="141"/>
      <c r="BB60" s="142"/>
      <c r="BC60" s="141"/>
      <c r="BD60" s="142"/>
      <c r="BE60" s="143"/>
      <c r="BF60" s="140"/>
      <c r="BG60" s="141"/>
      <c r="BH60" s="142"/>
      <c r="BI60" s="141"/>
      <c r="BJ60" s="142"/>
      <c r="BK60" s="143"/>
      <c r="BL60" s="140"/>
      <c r="BM60" s="141"/>
      <c r="BN60" s="142"/>
      <c r="BO60" s="141"/>
      <c r="BP60" s="142"/>
      <c r="BQ60" s="143"/>
      <c r="BR60" s="140"/>
      <c r="BS60" s="141"/>
      <c r="BT60" s="142"/>
      <c r="BU60" s="141"/>
      <c r="BV60" s="142"/>
      <c r="BW60" s="143"/>
      <c r="BX60" s="144" t="s">
        <v>218</v>
      </c>
      <c r="BY60" s="145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</row>
    <row r="61" spans="1:108" s="83" customFormat="1" ht="44.25" customHeight="1">
      <c r="A61" s="85" t="s">
        <v>189</v>
      </c>
      <c r="B61" s="202" t="s">
        <v>138</v>
      </c>
      <c r="C61" s="202"/>
      <c r="D61" s="202"/>
      <c r="E61" s="202"/>
      <c r="F61" s="202"/>
      <c r="G61" s="202"/>
      <c r="H61" s="202"/>
      <c r="I61" s="202"/>
      <c r="J61" s="202"/>
      <c r="K61" s="202"/>
      <c r="L61" s="203"/>
      <c r="M61" s="204"/>
      <c r="N61" s="204">
        <v>2</v>
      </c>
      <c r="O61" s="205"/>
      <c r="P61" s="206">
        <f>SUM($AB61,$AH61,$AN61,$AT61,$AZ61,$BF61,$BL61,$BR61)</f>
        <v>120</v>
      </c>
      <c r="Q61" s="207"/>
      <c r="R61" s="169">
        <f>SUM($T61:$Z61)</f>
        <v>68</v>
      </c>
      <c r="S61" s="170"/>
      <c r="T61" s="167">
        <v>38</v>
      </c>
      <c r="U61" s="168"/>
      <c r="V61" s="169"/>
      <c r="W61" s="168"/>
      <c r="X61" s="169">
        <v>20</v>
      </c>
      <c r="Y61" s="168"/>
      <c r="Z61" s="169">
        <v>10</v>
      </c>
      <c r="AA61" s="171"/>
      <c r="AB61" s="167"/>
      <c r="AC61" s="168"/>
      <c r="AD61" s="164"/>
      <c r="AE61" s="165"/>
      <c r="AF61" s="164"/>
      <c r="AG61" s="166"/>
      <c r="AH61" s="167">
        <v>120</v>
      </c>
      <c r="AI61" s="168"/>
      <c r="AJ61" s="164">
        <v>68</v>
      </c>
      <c r="AK61" s="165"/>
      <c r="AL61" s="164">
        <v>3</v>
      </c>
      <c r="AM61" s="166"/>
      <c r="AN61" s="161"/>
      <c r="AO61" s="160"/>
      <c r="AP61" s="159"/>
      <c r="AQ61" s="160"/>
      <c r="AR61" s="159"/>
      <c r="AS61" s="161"/>
      <c r="AT61" s="162"/>
      <c r="AU61" s="160"/>
      <c r="AV61" s="159"/>
      <c r="AW61" s="160"/>
      <c r="AX61" s="159"/>
      <c r="AY61" s="163"/>
      <c r="AZ61" s="161"/>
      <c r="BA61" s="160"/>
      <c r="BB61" s="159"/>
      <c r="BC61" s="160"/>
      <c r="BD61" s="159"/>
      <c r="BE61" s="161"/>
      <c r="BF61" s="157"/>
      <c r="BG61" s="155"/>
      <c r="BH61" s="154"/>
      <c r="BI61" s="155"/>
      <c r="BJ61" s="154"/>
      <c r="BK61" s="158"/>
      <c r="BL61" s="156"/>
      <c r="BM61" s="155"/>
      <c r="BN61" s="154"/>
      <c r="BO61" s="155"/>
      <c r="BP61" s="154"/>
      <c r="BQ61" s="156"/>
      <c r="BR61" s="157"/>
      <c r="BS61" s="155"/>
      <c r="BT61" s="154"/>
      <c r="BU61" s="155"/>
      <c r="BV61" s="154"/>
      <c r="BW61" s="158"/>
      <c r="BX61" s="144" t="s">
        <v>219</v>
      </c>
      <c r="BY61" s="145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</row>
    <row r="62" spans="1:108" s="12" customFormat="1" ht="23.25" customHeight="1">
      <c r="A62" s="80" t="s">
        <v>190</v>
      </c>
      <c r="B62" s="208" t="s">
        <v>142</v>
      </c>
      <c r="C62" s="209"/>
      <c r="D62" s="209"/>
      <c r="E62" s="209"/>
      <c r="F62" s="209"/>
      <c r="G62" s="209"/>
      <c r="H62" s="209"/>
      <c r="I62" s="209"/>
      <c r="J62" s="209"/>
      <c r="K62" s="210"/>
      <c r="L62" s="194">
        <v>3</v>
      </c>
      <c r="M62" s="191"/>
      <c r="N62" s="195"/>
      <c r="O62" s="196"/>
      <c r="P62" s="215">
        <f>SUM($AB62,$AH62,$AN62,$AT62,$AZ62,$BF62,$BL62,$BR62)</f>
        <v>118</v>
      </c>
      <c r="Q62" s="216"/>
      <c r="R62" s="195">
        <f>SUM($T62:$Z62)</f>
        <v>50</v>
      </c>
      <c r="S62" s="196"/>
      <c r="T62" s="194">
        <v>22</v>
      </c>
      <c r="U62" s="191"/>
      <c r="V62" s="195"/>
      <c r="W62" s="191"/>
      <c r="X62" s="195">
        <v>22</v>
      </c>
      <c r="Y62" s="191"/>
      <c r="Z62" s="195">
        <v>6</v>
      </c>
      <c r="AA62" s="196"/>
      <c r="AB62" s="194"/>
      <c r="AC62" s="191"/>
      <c r="AD62" s="195"/>
      <c r="AE62" s="191"/>
      <c r="AF62" s="195"/>
      <c r="AG62" s="196"/>
      <c r="AH62" s="194"/>
      <c r="AI62" s="191"/>
      <c r="AJ62" s="195"/>
      <c r="AK62" s="191"/>
      <c r="AL62" s="195"/>
      <c r="AM62" s="196"/>
      <c r="AN62" s="194">
        <v>118</v>
      </c>
      <c r="AO62" s="191"/>
      <c r="AP62" s="195">
        <v>50</v>
      </c>
      <c r="AQ62" s="191"/>
      <c r="AR62" s="195">
        <v>3</v>
      </c>
      <c r="AS62" s="196"/>
      <c r="AT62" s="194"/>
      <c r="AU62" s="191"/>
      <c r="AV62" s="195"/>
      <c r="AW62" s="191"/>
      <c r="AX62" s="195"/>
      <c r="AY62" s="196"/>
      <c r="AZ62" s="194"/>
      <c r="BA62" s="191"/>
      <c r="BB62" s="195"/>
      <c r="BC62" s="191"/>
      <c r="BD62" s="195"/>
      <c r="BE62" s="196"/>
      <c r="BF62" s="194"/>
      <c r="BG62" s="191"/>
      <c r="BH62" s="195"/>
      <c r="BI62" s="191"/>
      <c r="BJ62" s="195"/>
      <c r="BK62" s="196"/>
      <c r="BL62" s="194"/>
      <c r="BM62" s="191"/>
      <c r="BN62" s="195"/>
      <c r="BO62" s="191"/>
      <c r="BP62" s="195"/>
      <c r="BQ62" s="196"/>
      <c r="BR62" s="194"/>
      <c r="BS62" s="191"/>
      <c r="BT62" s="195"/>
      <c r="BU62" s="191"/>
      <c r="BV62" s="195"/>
      <c r="BW62" s="196"/>
      <c r="BX62" s="211" t="s">
        <v>220</v>
      </c>
      <c r="BY62" s="214"/>
      <c r="BZ62" s="9"/>
      <c r="CA62" s="12">
        <f aca="true" t="shared" si="3" ref="CA62:CA68">AD62+AJ62+AP62+AV62+BB62+BH62+BN62+BT62</f>
        <v>50</v>
      </c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10"/>
      <c r="DD62" s="10"/>
    </row>
    <row r="63" spans="1:108" s="12" customFormat="1" ht="24.75" customHeight="1">
      <c r="A63" s="80" t="s">
        <v>191</v>
      </c>
      <c r="B63" s="245" t="s">
        <v>134</v>
      </c>
      <c r="C63" s="246"/>
      <c r="D63" s="246"/>
      <c r="E63" s="246"/>
      <c r="F63" s="246"/>
      <c r="G63" s="246"/>
      <c r="H63" s="246"/>
      <c r="I63" s="246"/>
      <c r="J63" s="246"/>
      <c r="K63" s="247"/>
      <c r="L63" s="194">
        <v>4</v>
      </c>
      <c r="M63" s="191"/>
      <c r="N63" s="195">
        <v>3</v>
      </c>
      <c r="O63" s="196"/>
      <c r="P63" s="215">
        <f t="shared" si="1"/>
        <v>218</v>
      </c>
      <c r="Q63" s="216"/>
      <c r="R63" s="195">
        <f t="shared" si="2"/>
        <v>120</v>
      </c>
      <c r="S63" s="196"/>
      <c r="T63" s="194">
        <v>52</v>
      </c>
      <c r="U63" s="191"/>
      <c r="V63" s="195">
        <v>68</v>
      </c>
      <c r="W63" s="191"/>
      <c r="X63" s="195"/>
      <c r="Y63" s="191"/>
      <c r="Z63" s="195"/>
      <c r="AA63" s="196"/>
      <c r="AB63" s="194"/>
      <c r="AC63" s="191"/>
      <c r="AD63" s="195"/>
      <c r="AE63" s="191"/>
      <c r="AF63" s="195"/>
      <c r="AG63" s="196"/>
      <c r="AH63" s="194"/>
      <c r="AI63" s="191"/>
      <c r="AJ63" s="195"/>
      <c r="AK63" s="191"/>
      <c r="AL63" s="195"/>
      <c r="AM63" s="196"/>
      <c r="AN63" s="194">
        <v>98</v>
      </c>
      <c r="AO63" s="191"/>
      <c r="AP63" s="195">
        <v>52</v>
      </c>
      <c r="AQ63" s="191"/>
      <c r="AR63" s="195">
        <v>3</v>
      </c>
      <c r="AS63" s="196"/>
      <c r="AT63" s="194">
        <v>120</v>
      </c>
      <c r="AU63" s="191"/>
      <c r="AV63" s="195">
        <v>68</v>
      </c>
      <c r="AW63" s="191"/>
      <c r="AX63" s="195">
        <v>3</v>
      </c>
      <c r="AY63" s="196"/>
      <c r="AZ63" s="194"/>
      <c r="BA63" s="191"/>
      <c r="BB63" s="195"/>
      <c r="BC63" s="191"/>
      <c r="BD63" s="195"/>
      <c r="BE63" s="196"/>
      <c r="BF63" s="211"/>
      <c r="BG63" s="212"/>
      <c r="BH63" s="213"/>
      <c r="BI63" s="212"/>
      <c r="BJ63" s="213"/>
      <c r="BK63" s="214"/>
      <c r="BL63" s="211"/>
      <c r="BM63" s="212"/>
      <c r="BN63" s="213"/>
      <c r="BO63" s="212"/>
      <c r="BP63" s="213"/>
      <c r="BQ63" s="214"/>
      <c r="BR63" s="211"/>
      <c r="BS63" s="212"/>
      <c r="BT63" s="213"/>
      <c r="BU63" s="212"/>
      <c r="BV63" s="213"/>
      <c r="BW63" s="214"/>
      <c r="BX63" s="211" t="s">
        <v>221</v>
      </c>
      <c r="BY63" s="214"/>
      <c r="BZ63" s="9"/>
      <c r="CA63" s="12">
        <f t="shared" si="3"/>
        <v>120</v>
      </c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10"/>
      <c r="DD63" s="10"/>
    </row>
    <row r="64" spans="1:108" s="83" customFormat="1" ht="24.75" customHeight="1">
      <c r="A64" s="81" t="s">
        <v>192</v>
      </c>
      <c r="B64" s="248" t="s">
        <v>145</v>
      </c>
      <c r="C64" s="249"/>
      <c r="D64" s="249"/>
      <c r="E64" s="249"/>
      <c r="F64" s="249"/>
      <c r="G64" s="249"/>
      <c r="H64" s="249"/>
      <c r="I64" s="249"/>
      <c r="J64" s="249"/>
      <c r="K64" s="250"/>
      <c r="L64" s="140">
        <v>5</v>
      </c>
      <c r="M64" s="141"/>
      <c r="N64" s="142"/>
      <c r="O64" s="143"/>
      <c r="P64" s="149">
        <f>SUM($AB64,$AH64,$AN64,$AT64,$AZ64,$BF64,$BL64,$BR64)</f>
        <v>120</v>
      </c>
      <c r="Q64" s="150"/>
      <c r="R64" s="142">
        <f>SUM($T64:$Z64)</f>
        <v>60</v>
      </c>
      <c r="S64" s="143"/>
      <c r="T64" s="140">
        <v>30</v>
      </c>
      <c r="U64" s="141"/>
      <c r="V64" s="142">
        <v>30</v>
      </c>
      <c r="W64" s="141"/>
      <c r="X64" s="142"/>
      <c r="Y64" s="141"/>
      <c r="Z64" s="142"/>
      <c r="AA64" s="143"/>
      <c r="AB64" s="140"/>
      <c r="AC64" s="141"/>
      <c r="AD64" s="142"/>
      <c r="AE64" s="141"/>
      <c r="AF64" s="142"/>
      <c r="AG64" s="143"/>
      <c r="AH64" s="140"/>
      <c r="AI64" s="141"/>
      <c r="AJ64" s="142"/>
      <c r="AK64" s="141"/>
      <c r="AL64" s="142"/>
      <c r="AM64" s="143"/>
      <c r="AN64" s="140"/>
      <c r="AO64" s="141"/>
      <c r="AP64" s="142"/>
      <c r="AQ64" s="141"/>
      <c r="AR64" s="142"/>
      <c r="AS64" s="143"/>
      <c r="AT64" s="140"/>
      <c r="AU64" s="141"/>
      <c r="AV64" s="142"/>
      <c r="AW64" s="141"/>
      <c r="AX64" s="142"/>
      <c r="AY64" s="143"/>
      <c r="AZ64" s="140">
        <v>120</v>
      </c>
      <c r="BA64" s="141"/>
      <c r="BB64" s="142">
        <v>60</v>
      </c>
      <c r="BC64" s="141"/>
      <c r="BD64" s="142">
        <v>3</v>
      </c>
      <c r="BE64" s="143"/>
      <c r="BF64" s="140"/>
      <c r="BG64" s="141"/>
      <c r="BH64" s="142"/>
      <c r="BI64" s="141"/>
      <c r="BJ64" s="142"/>
      <c r="BK64" s="143"/>
      <c r="BL64" s="140"/>
      <c r="BM64" s="141"/>
      <c r="BN64" s="142"/>
      <c r="BO64" s="141"/>
      <c r="BP64" s="142"/>
      <c r="BQ64" s="143"/>
      <c r="BR64" s="140"/>
      <c r="BS64" s="141"/>
      <c r="BT64" s="142"/>
      <c r="BU64" s="141"/>
      <c r="BV64" s="142"/>
      <c r="BW64" s="143"/>
      <c r="BX64" s="144" t="s">
        <v>222</v>
      </c>
      <c r="BY64" s="145"/>
      <c r="CA64" s="83">
        <f t="shared" si="3"/>
        <v>60</v>
      </c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</row>
    <row r="65" spans="1:108" s="83" customFormat="1" ht="31.5" customHeight="1">
      <c r="A65" s="81" t="s">
        <v>279</v>
      </c>
      <c r="B65" s="248" t="s">
        <v>137</v>
      </c>
      <c r="C65" s="249"/>
      <c r="D65" s="249"/>
      <c r="E65" s="249"/>
      <c r="F65" s="249"/>
      <c r="G65" s="249"/>
      <c r="H65" s="249"/>
      <c r="I65" s="249"/>
      <c r="J65" s="249"/>
      <c r="K65" s="250"/>
      <c r="L65" s="140">
        <v>7</v>
      </c>
      <c r="M65" s="141"/>
      <c r="N65" s="142">
        <v>6</v>
      </c>
      <c r="O65" s="143"/>
      <c r="P65" s="149">
        <f t="shared" si="1"/>
        <v>180</v>
      </c>
      <c r="Q65" s="150"/>
      <c r="R65" s="142">
        <f t="shared" si="2"/>
        <v>100</v>
      </c>
      <c r="S65" s="143"/>
      <c r="T65" s="140">
        <v>50</v>
      </c>
      <c r="U65" s="141"/>
      <c r="V65" s="142"/>
      <c r="W65" s="141"/>
      <c r="X65" s="142">
        <v>42</v>
      </c>
      <c r="Y65" s="141"/>
      <c r="Z65" s="142">
        <v>8</v>
      </c>
      <c r="AA65" s="143"/>
      <c r="AB65" s="140"/>
      <c r="AC65" s="141"/>
      <c r="AD65" s="142"/>
      <c r="AE65" s="141"/>
      <c r="AF65" s="142"/>
      <c r="AG65" s="143"/>
      <c r="AH65" s="140"/>
      <c r="AI65" s="141"/>
      <c r="AJ65" s="142"/>
      <c r="AK65" s="141"/>
      <c r="AL65" s="142"/>
      <c r="AM65" s="143"/>
      <c r="AN65" s="140"/>
      <c r="AO65" s="141"/>
      <c r="AP65" s="142"/>
      <c r="AQ65" s="141"/>
      <c r="AR65" s="142"/>
      <c r="AS65" s="143"/>
      <c r="AT65" s="140"/>
      <c r="AU65" s="141"/>
      <c r="AV65" s="142"/>
      <c r="AW65" s="141"/>
      <c r="AX65" s="142"/>
      <c r="AY65" s="143"/>
      <c r="AZ65" s="140"/>
      <c r="BA65" s="141"/>
      <c r="BB65" s="142"/>
      <c r="BC65" s="141"/>
      <c r="BD65" s="142"/>
      <c r="BE65" s="143"/>
      <c r="BF65" s="140">
        <v>90</v>
      </c>
      <c r="BG65" s="141"/>
      <c r="BH65" s="142">
        <v>44</v>
      </c>
      <c r="BI65" s="141"/>
      <c r="BJ65" s="142">
        <v>3</v>
      </c>
      <c r="BK65" s="143"/>
      <c r="BL65" s="140">
        <v>90</v>
      </c>
      <c r="BM65" s="141"/>
      <c r="BN65" s="142">
        <v>56</v>
      </c>
      <c r="BO65" s="141"/>
      <c r="BP65" s="142">
        <v>3</v>
      </c>
      <c r="BQ65" s="143"/>
      <c r="BR65" s="140"/>
      <c r="BS65" s="141"/>
      <c r="BT65" s="142"/>
      <c r="BU65" s="141"/>
      <c r="BV65" s="142"/>
      <c r="BW65" s="143"/>
      <c r="BX65" s="144" t="s">
        <v>223</v>
      </c>
      <c r="BY65" s="145"/>
      <c r="CA65" s="83">
        <f t="shared" si="3"/>
        <v>100</v>
      </c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</row>
    <row r="66" spans="1:108" s="83" customFormat="1" ht="71.25" customHeight="1">
      <c r="A66" s="85" t="s">
        <v>161</v>
      </c>
      <c r="B66" s="251" t="s">
        <v>172</v>
      </c>
      <c r="C66" s="252"/>
      <c r="D66" s="252"/>
      <c r="E66" s="252"/>
      <c r="F66" s="252"/>
      <c r="G66" s="252"/>
      <c r="H66" s="252"/>
      <c r="I66" s="252"/>
      <c r="J66" s="252"/>
      <c r="K66" s="253"/>
      <c r="L66" s="140"/>
      <c r="M66" s="141"/>
      <c r="N66" s="142"/>
      <c r="O66" s="143"/>
      <c r="P66" s="149"/>
      <c r="Q66" s="150"/>
      <c r="R66" s="142"/>
      <c r="S66" s="143"/>
      <c r="T66" s="140"/>
      <c r="U66" s="141"/>
      <c r="V66" s="142"/>
      <c r="W66" s="141"/>
      <c r="X66" s="142"/>
      <c r="Y66" s="141"/>
      <c r="Z66" s="142"/>
      <c r="AA66" s="143"/>
      <c r="AB66" s="140"/>
      <c r="AC66" s="141"/>
      <c r="AD66" s="142"/>
      <c r="AE66" s="141"/>
      <c r="AF66" s="142"/>
      <c r="AG66" s="143"/>
      <c r="AH66" s="140"/>
      <c r="AI66" s="141"/>
      <c r="AJ66" s="142"/>
      <c r="AK66" s="141"/>
      <c r="AL66" s="142"/>
      <c r="AM66" s="143"/>
      <c r="AN66" s="140"/>
      <c r="AO66" s="141"/>
      <c r="AP66" s="142"/>
      <c r="AQ66" s="141"/>
      <c r="AR66" s="142"/>
      <c r="AS66" s="143"/>
      <c r="AT66" s="140"/>
      <c r="AU66" s="141"/>
      <c r="AV66" s="142"/>
      <c r="AW66" s="141"/>
      <c r="AX66" s="142"/>
      <c r="AY66" s="143"/>
      <c r="AZ66" s="140"/>
      <c r="BA66" s="141"/>
      <c r="BB66" s="142"/>
      <c r="BC66" s="141"/>
      <c r="BD66" s="142"/>
      <c r="BE66" s="143"/>
      <c r="BF66" s="140"/>
      <c r="BG66" s="141"/>
      <c r="BH66" s="142"/>
      <c r="BI66" s="141"/>
      <c r="BJ66" s="142"/>
      <c r="BK66" s="143"/>
      <c r="BL66" s="140"/>
      <c r="BM66" s="141"/>
      <c r="BN66" s="142"/>
      <c r="BO66" s="141"/>
      <c r="BP66" s="142"/>
      <c r="BQ66" s="143"/>
      <c r="BR66" s="140"/>
      <c r="BS66" s="141"/>
      <c r="BT66" s="142"/>
      <c r="BU66" s="141"/>
      <c r="BV66" s="142"/>
      <c r="BW66" s="143"/>
      <c r="BX66" s="254"/>
      <c r="BY66" s="255"/>
      <c r="CA66" s="83">
        <f t="shared" si="3"/>
        <v>0</v>
      </c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</row>
    <row r="67" spans="1:108" s="83" customFormat="1" ht="30" customHeight="1">
      <c r="A67" s="85" t="s">
        <v>193</v>
      </c>
      <c r="B67" s="248" t="s">
        <v>136</v>
      </c>
      <c r="C67" s="249"/>
      <c r="D67" s="249"/>
      <c r="E67" s="249"/>
      <c r="F67" s="249"/>
      <c r="G67" s="249"/>
      <c r="H67" s="249"/>
      <c r="I67" s="249"/>
      <c r="J67" s="249"/>
      <c r="K67" s="250"/>
      <c r="L67" s="140">
        <v>3</v>
      </c>
      <c r="M67" s="141"/>
      <c r="N67" s="142"/>
      <c r="O67" s="143"/>
      <c r="P67" s="149">
        <f>SUM($AB67,$AH67,$AN67,$AT67,$AZ67,$BF67,$BL67,$BR67)</f>
        <v>120</v>
      </c>
      <c r="Q67" s="150"/>
      <c r="R67" s="142">
        <f>SUM($T67:$Z67)</f>
        <v>60</v>
      </c>
      <c r="S67" s="143"/>
      <c r="T67" s="140">
        <v>20</v>
      </c>
      <c r="U67" s="141"/>
      <c r="V67" s="142">
        <v>40</v>
      </c>
      <c r="W67" s="141"/>
      <c r="X67" s="142"/>
      <c r="Y67" s="141"/>
      <c r="Z67" s="142"/>
      <c r="AA67" s="143"/>
      <c r="AB67" s="140"/>
      <c r="AC67" s="141"/>
      <c r="AD67" s="142"/>
      <c r="AE67" s="141"/>
      <c r="AF67" s="142"/>
      <c r="AG67" s="143"/>
      <c r="AH67" s="140"/>
      <c r="AI67" s="141"/>
      <c r="AJ67" s="142"/>
      <c r="AK67" s="141"/>
      <c r="AL67" s="142"/>
      <c r="AM67" s="143"/>
      <c r="AN67" s="140">
        <v>120</v>
      </c>
      <c r="AO67" s="141"/>
      <c r="AP67" s="142">
        <v>60</v>
      </c>
      <c r="AQ67" s="141"/>
      <c r="AR67" s="142">
        <v>3</v>
      </c>
      <c r="AS67" s="143"/>
      <c r="AT67" s="140"/>
      <c r="AU67" s="141"/>
      <c r="AV67" s="142"/>
      <c r="AW67" s="141"/>
      <c r="AX67" s="142"/>
      <c r="AY67" s="143"/>
      <c r="AZ67" s="140"/>
      <c r="BA67" s="141"/>
      <c r="BB67" s="142"/>
      <c r="BC67" s="141"/>
      <c r="BD67" s="142"/>
      <c r="BE67" s="143"/>
      <c r="BF67" s="140"/>
      <c r="BG67" s="141"/>
      <c r="BH67" s="142"/>
      <c r="BI67" s="141"/>
      <c r="BJ67" s="142"/>
      <c r="BK67" s="143"/>
      <c r="BL67" s="140"/>
      <c r="BM67" s="141"/>
      <c r="BN67" s="142"/>
      <c r="BO67" s="141"/>
      <c r="BP67" s="142"/>
      <c r="BQ67" s="143"/>
      <c r="BR67" s="140"/>
      <c r="BS67" s="141"/>
      <c r="BT67" s="142"/>
      <c r="BU67" s="141"/>
      <c r="BV67" s="142"/>
      <c r="BW67" s="143"/>
      <c r="BX67" s="144" t="s">
        <v>224</v>
      </c>
      <c r="BY67" s="145"/>
      <c r="CA67" s="83">
        <f t="shared" si="3"/>
        <v>60</v>
      </c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</row>
    <row r="68" spans="1:108" s="83" customFormat="1" ht="35.25" customHeight="1" thickBot="1">
      <c r="A68" s="86" t="s">
        <v>194</v>
      </c>
      <c r="B68" s="258" t="s">
        <v>141</v>
      </c>
      <c r="C68" s="259"/>
      <c r="D68" s="259"/>
      <c r="E68" s="259"/>
      <c r="F68" s="259"/>
      <c r="G68" s="259"/>
      <c r="H68" s="259"/>
      <c r="I68" s="259"/>
      <c r="J68" s="259"/>
      <c r="K68" s="260"/>
      <c r="L68" s="256">
        <v>6</v>
      </c>
      <c r="M68" s="257"/>
      <c r="N68" s="261"/>
      <c r="O68" s="262"/>
      <c r="P68" s="263">
        <f>SUM($AB68,$AH68,$AN68,$AT68,$AZ68,$BF68,$BL68,$BR68)</f>
        <v>110</v>
      </c>
      <c r="Q68" s="264"/>
      <c r="R68" s="261">
        <f>SUM($T68:$Z68)</f>
        <v>44</v>
      </c>
      <c r="S68" s="262"/>
      <c r="T68" s="256">
        <v>20</v>
      </c>
      <c r="U68" s="257"/>
      <c r="V68" s="261">
        <v>24</v>
      </c>
      <c r="W68" s="257"/>
      <c r="X68" s="261"/>
      <c r="Y68" s="257"/>
      <c r="Z68" s="261"/>
      <c r="AA68" s="262"/>
      <c r="AB68" s="256"/>
      <c r="AC68" s="257"/>
      <c r="AD68" s="261"/>
      <c r="AE68" s="257"/>
      <c r="AF68" s="261"/>
      <c r="AG68" s="262"/>
      <c r="AH68" s="256"/>
      <c r="AI68" s="257"/>
      <c r="AJ68" s="261"/>
      <c r="AK68" s="257"/>
      <c r="AL68" s="261"/>
      <c r="AM68" s="262"/>
      <c r="AN68" s="256"/>
      <c r="AO68" s="257"/>
      <c r="AP68" s="261"/>
      <c r="AQ68" s="257"/>
      <c r="AR68" s="261"/>
      <c r="AS68" s="262"/>
      <c r="AT68" s="256"/>
      <c r="AU68" s="257"/>
      <c r="AV68" s="261"/>
      <c r="AW68" s="257"/>
      <c r="AX68" s="261"/>
      <c r="AY68" s="262"/>
      <c r="AZ68" s="256"/>
      <c r="BA68" s="257"/>
      <c r="BB68" s="261"/>
      <c r="BC68" s="257"/>
      <c r="BD68" s="261"/>
      <c r="BE68" s="262"/>
      <c r="BF68" s="256">
        <v>110</v>
      </c>
      <c r="BG68" s="257"/>
      <c r="BH68" s="261">
        <v>44</v>
      </c>
      <c r="BI68" s="257"/>
      <c r="BJ68" s="261">
        <v>3</v>
      </c>
      <c r="BK68" s="262"/>
      <c r="BL68" s="256"/>
      <c r="BM68" s="257"/>
      <c r="BN68" s="261"/>
      <c r="BO68" s="257"/>
      <c r="BP68" s="261"/>
      <c r="BQ68" s="262"/>
      <c r="BR68" s="256"/>
      <c r="BS68" s="257"/>
      <c r="BT68" s="261"/>
      <c r="BU68" s="257"/>
      <c r="BV68" s="261"/>
      <c r="BW68" s="262"/>
      <c r="BX68" s="277" t="s">
        <v>225</v>
      </c>
      <c r="BY68" s="278"/>
      <c r="CA68" s="83">
        <f t="shared" si="3"/>
        <v>44</v>
      </c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</row>
    <row r="69" spans="1:108" s="83" customFormat="1" ht="13.5" customHeight="1">
      <c r="A69" s="105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6"/>
      <c r="M69" s="6"/>
      <c r="N69" s="6"/>
      <c r="O69" s="6"/>
      <c r="P69" s="7"/>
      <c r="Q69" s="7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</row>
    <row r="70" spans="1:108" s="83" customFormat="1" ht="130.5" customHeight="1">
      <c r="A70" s="881" t="s">
        <v>435</v>
      </c>
      <c r="B70" s="881"/>
      <c r="C70" s="881"/>
      <c r="D70" s="881"/>
      <c r="E70" s="881"/>
      <c r="F70" s="881"/>
      <c r="G70" s="881"/>
      <c r="H70" s="881"/>
      <c r="I70" s="881"/>
      <c r="J70" s="881"/>
      <c r="K70" s="881"/>
      <c r="L70" s="881"/>
      <c r="M70" s="881"/>
      <c r="N70" s="881"/>
      <c r="O70" s="881"/>
      <c r="P70" s="881"/>
      <c r="Q70" s="881"/>
      <c r="R70" s="881"/>
      <c r="S70" s="881"/>
      <c r="T70" s="881"/>
      <c r="U70" s="881"/>
      <c r="V70" s="881"/>
      <c r="W70" s="881"/>
      <c r="X70" s="881"/>
      <c r="Y70" s="881"/>
      <c r="Z70" s="881"/>
      <c r="AA70" s="881"/>
      <c r="AB70" s="881"/>
      <c r="AC70" s="881"/>
      <c r="AD70" s="881"/>
      <c r="AE70" s="881"/>
      <c r="AF70" s="881"/>
      <c r="AG70" s="881"/>
      <c r="AH70" s="881"/>
      <c r="AI70" s="881"/>
      <c r="AJ70" s="881"/>
      <c r="AK70" s="881" t="s">
        <v>436</v>
      </c>
      <c r="AL70" s="881"/>
      <c r="AM70" s="881"/>
      <c r="AN70" s="881"/>
      <c r="AO70" s="881"/>
      <c r="AP70" s="881"/>
      <c r="AQ70" s="881"/>
      <c r="AR70" s="881"/>
      <c r="AS70" s="881"/>
      <c r="AT70" s="881"/>
      <c r="AU70" s="881"/>
      <c r="AV70" s="881"/>
      <c r="AW70" s="881"/>
      <c r="AX70" s="881"/>
      <c r="AY70" s="881"/>
      <c r="AZ70" s="881"/>
      <c r="BA70" s="881"/>
      <c r="BB70" s="881"/>
      <c r="BC70" s="881"/>
      <c r="BD70" s="881"/>
      <c r="BE70" s="881"/>
      <c r="BF70" s="881"/>
      <c r="BG70" s="881"/>
      <c r="BH70" s="881"/>
      <c r="BI70" s="881"/>
      <c r="BJ70" s="881"/>
      <c r="BK70" s="881"/>
      <c r="BL70" s="881"/>
      <c r="BM70" s="881"/>
      <c r="BN70" s="881"/>
      <c r="BO70" s="881"/>
      <c r="BP70" s="881"/>
      <c r="BQ70" s="881"/>
      <c r="BR70" s="881"/>
      <c r="BS70" s="881"/>
      <c r="BT70" s="881"/>
      <c r="BU70" s="881"/>
      <c r="BV70" s="881"/>
      <c r="BW70" s="881"/>
      <c r="BX70" s="881"/>
      <c r="BY70" s="881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</row>
    <row r="71" spans="1:108" s="83" customFormat="1" ht="26.25" customHeight="1" thickBot="1">
      <c r="A71" s="180" t="s">
        <v>415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</row>
    <row r="72" spans="1:107" s="83" customFormat="1" ht="27.75" customHeight="1" thickBot="1">
      <c r="A72" s="274" t="s">
        <v>63</v>
      </c>
      <c r="B72" s="265" t="s">
        <v>162</v>
      </c>
      <c r="C72" s="266"/>
      <c r="D72" s="266"/>
      <c r="E72" s="266"/>
      <c r="F72" s="266"/>
      <c r="G72" s="266"/>
      <c r="H72" s="266"/>
      <c r="I72" s="266"/>
      <c r="J72" s="266"/>
      <c r="K72" s="267"/>
      <c r="L72" s="279" t="s">
        <v>64</v>
      </c>
      <c r="M72" s="280"/>
      <c r="N72" s="279" t="s">
        <v>65</v>
      </c>
      <c r="O72" s="280"/>
      <c r="P72" s="307" t="s">
        <v>122</v>
      </c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9"/>
      <c r="AB72" s="304" t="s">
        <v>66</v>
      </c>
      <c r="AC72" s="305"/>
      <c r="AD72" s="305"/>
      <c r="AE72" s="305"/>
      <c r="AF72" s="305"/>
      <c r="AG72" s="305"/>
      <c r="AH72" s="305"/>
      <c r="AI72" s="305"/>
      <c r="AJ72" s="305"/>
      <c r="AK72" s="305"/>
      <c r="AL72" s="305"/>
      <c r="AM72" s="305"/>
      <c r="AN72" s="305"/>
      <c r="AO72" s="305"/>
      <c r="AP72" s="305"/>
      <c r="AQ72" s="305"/>
      <c r="AR72" s="305"/>
      <c r="AS72" s="305"/>
      <c r="AT72" s="305"/>
      <c r="AU72" s="305"/>
      <c r="AV72" s="305"/>
      <c r="AW72" s="305"/>
      <c r="AX72" s="305"/>
      <c r="AY72" s="305"/>
      <c r="AZ72" s="305"/>
      <c r="BA72" s="305"/>
      <c r="BB72" s="305"/>
      <c r="BC72" s="305"/>
      <c r="BD72" s="305"/>
      <c r="BE72" s="305"/>
      <c r="BF72" s="305"/>
      <c r="BG72" s="305"/>
      <c r="BH72" s="305"/>
      <c r="BI72" s="305"/>
      <c r="BJ72" s="305"/>
      <c r="BK72" s="305"/>
      <c r="BL72" s="305"/>
      <c r="BM72" s="305"/>
      <c r="BN72" s="305"/>
      <c r="BO72" s="305"/>
      <c r="BP72" s="305"/>
      <c r="BQ72" s="305"/>
      <c r="BR72" s="305"/>
      <c r="BS72" s="305"/>
      <c r="BT72" s="305"/>
      <c r="BU72" s="305"/>
      <c r="BV72" s="305"/>
      <c r="BW72" s="306"/>
      <c r="BX72" s="298" t="s">
        <v>175</v>
      </c>
      <c r="BY72" s="299"/>
      <c r="BZ72" s="90"/>
      <c r="CA72" s="83">
        <f aca="true" t="shared" si="4" ref="CA72:CA77">AD72+AJ72+AP72+AV72+BB72+BH72+BN72+BT72</f>
        <v>0</v>
      </c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1"/>
      <c r="CT72" s="91"/>
      <c r="CU72" s="91"/>
      <c r="CV72" s="88"/>
      <c r="CW72" s="88"/>
      <c r="CX72" s="88"/>
      <c r="CY72" s="91"/>
      <c r="CZ72" s="91"/>
      <c r="DC72" s="84"/>
    </row>
    <row r="73" spans="1:108" s="83" customFormat="1" ht="18" customHeight="1" thickBot="1">
      <c r="A73" s="275"/>
      <c r="B73" s="268"/>
      <c r="C73" s="269"/>
      <c r="D73" s="269"/>
      <c r="E73" s="269"/>
      <c r="F73" s="269"/>
      <c r="G73" s="269"/>
      <c r="H73" s="269"/>
      <c r="I73" s="269"/>
      <c r="J73" s="269"/>
      <c r="K73" s="270"/>
      <c r="L73" s="281"/>
      <c r="M73" s="282"/>
      <c r="N73" s="281"/>
      <c r="O73" s="282"/>
      <c r="P73" s="279" t="s">
        <v>68</v>
      </c>
      <c r="Q73" s="280"/>
      <c r="R73" s="292" t="s">
        <v>69</v>
      </c>
      <c r="S73" s="293"/>
      <c r="T73" s="312" t="s">
        <v>67</v>
      </c>
      <c r="U73" s="313"/>
      <c r="V73" s="313"/>
      <c r="W73" s="313"/>
      <c r="X73" s="313"/>
      <c r="Y73" s="313"/>
      <c r="Z73" s="313"/>
      <c r="AA73" s="314"/>
      <c r="AB73" s="285" t="s">
        <v>107</v>
      </c>
      <c r="AC73" s="286"/>
      <c r="AD73" s="286"/>
      <c r="AE73" s="286"/>
      <c r="AF73" s="286"/>
      <c r="AG73" s="286"/>
      <c r="AH73" s="286"/>
      <c r="AI73" s="286"/>
      <c r="AJ73" s="286"/>
      <c r="AK73" s="286"/>
      <c r="AL73" s="286"/>
      <c r="AM73" s="287"/>
      <c r="AN73" s="285" t="s">
        <v>111</v>
      </c>
      <c r="AO73" s="286"/>
      <c r="AP73" s="286"/>
      <c r="AQ73" s="286"/>
      <c r="AR73" s="286"/>
      <c r="AS73" s="286"/>
      <c r="AT73" s="286"/>
      <c r="AU73" s="286"/>
      <c r="AV73" s="286"/>
      <c r="AW73" s="286"/>
      <c r="AX73" s="286"/>
      <c r="AY73" s="287"/>
      <c r="AZ73" s="285" t="s">
        <v>112</v>
      </c>
      <c r="BA73" s="286"/>
      <c r="BB73" s="286"/>
      <c r="BC73" s="286"/>
      <c r="BD73" s="286"/>
      <c r="BE73" s="286"/>
      <c r="BF73" s="286"/>
      <c r="BG73" s="286"/>
      <c r="BH73" s="286"/>
      <c r="BI73" s="286"/>
      <c r="BJ73" s="286"/>
      <c r="BK73" s="287"/>
      <c r="BL73" s="285" t="s">
        <v>113</v>
      </c>
      <c r="BM73" s="286"/>
      <c r="BN73" s="286"/>
      <c r="BO73" s="286"/>
      <c r="BP73" s="286"/>
      <c r="BQ73" s="286"/>
      <c r="BR73" s="286"/>
      <c r="BS73" s="286"/>
      <c r="BT73" s="286"/>
      <c r="BU73" s="286"/>
      <c r="BV73" s="286"/>
      <c r="BW73" s="287"/>
      <c r="BX73" s="300"/>
      <c r="BY73" s="301"/>
      <c r="BZ73" s="92"/>
      <c r="CA73" s="83">
        <f t="shared" si="4"/>
        <v>0</v>
      </c>
      <c r="CB73" s="90"/>
      <c r="CC73" s="90"/>
      <c r="CD73" s="90"/>
      <c r="CE73" s="90"/>
      <c r="CF73" s="90"/>
      <c r="CG73" s="90"/>
      <c r="CH73" s="93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1"/>
      <c r="CU73" s="91"/>
      <c r="CV73" s="91"/>
      <c r="CW73" s="91"/>
      <c r="CX73" s="91"/>
      <c r="CY73" s="91"/>
      <c r="CZ73" s="91"/>
      <c r="DA73" s="91"/>
      <c r="DD73" s="84"/>
    </row>
    <row r="74" spans="1:107" s="83" customFormat="1" ht="37.5" customHeight="1" thickBot="1">
      <c r="A74" s="275"/>
      <c r="B74" s="268"/>
      <c r="C74" s="269"/>
      <c r="D74" s="269"/>
      <c r="E74" s="269"/>
      <c r="F74" s="269"/>
      <c r="G74" s="269"/>
      <c r="H74" s="269"/>
      <c r="I74" s="269"/>
      <c r="J74" s="269"/>
      <c r="K74" s="270"/>
      <c r="L74" s="281"/>
      <c r="M74" s="282"/>
      <c r="N74" s="281"/>
      <c r="O74" s="282"/>
      <c r="P74" s="281"/>
      <c r="Q74" s="282"/>
      <c r="R74" s="294"/>
      <c r="S74" s="295"/>
      <c r="T74" s="324" t="s">
        <v>106</v>
      </c>
      <c r="U74" s="325"/>
      <c r="V74" s="324" t="s">
        <v>275</v>
      </c>
      <c r="W74" s="325"/>
      <c r="X74" s="292" t="s">
        <v>276</v>
      </c>
      <c r="Y74" s="293"/>
      <c r="Z74" s="324" t="s">
        <v>277</v>
      </c>
      <c r="AA74" s="325"/>
      <c r="AB74" s="315" t="s">
        <v>400</v>
      </c>
      <c r="AC74" s="316"/>
      <c r="AD74" s="316"/>
      <c r="AE74" s="316"/>
      <c r="AF74" s="316"/>
      <c r="AG74" s="317"/>
      <c r="AH74" s="315" t="s">
        <v>401</v>
      </c>
      <c r="AI74" s="316"/>
      <c r="AJ74" s="316"/>
      <c r="AK74" s="316"/>
      <c r="AL74" s="316"/>
      <c r="AM74" s="317"/>
      <c r="AN74" s="315" t="s">
        <v>153</v>
      </c>
      <c r="AO74" s="316"/>
      <c r="AP74" s="316"/>
      <c r="AQ74" s="316"/>
      <c r="AR74" s="316"/>
      <c r="AS74" s="317"/>
      <c r="AT74" s="315" t="s">
        <v>168</v>
      </c>
      <c r="AU74" s="316"/>
      <c r="AV74" s="316"/>
      <c r="AW74" s="316"/>
      <c r="AX74" s="316"/>
      <c r="AY74" s="317"/>
      <c r="AZ74" s="315" t="s">
        <v>169</v>
      </c>
      <c r="BA74" s="316"/>
      <c r="BB74" s="316"/>
      <c r="BC74" s="316"/>
      <c r="BD74" s="316"/>
      <c r="BE74" s="317"/>
      <c r="BF74" s="315" t="s">
        <v>177</v>
      </c>
      <c r="BG74" s="316"/>
      <c r="BH74" s="316"/>
      <c r="BI74" s="316"/>
      <c r="BJ74" s="316"/>
      <c r="BK74" s="317"/>
      <c r="BL74" s="315" t="s">
        <v>154</v>
      </c>
      <c r="BM74" s="316"/>
      <c r="BN74" s="316"/>
      <c r="BO74" s="316"/>
      <c r="BP74" s="316"/>
      <c r="BQ74" s="317"/>
      <c r="BR74" s="315" t="s">
        <v>182</v>
      </c>
      <c r="BS74" s="316"/>
      <c r="BT74" s="316"/>
      <c r="BU74" s="316"/>
      <c r="BV74" s="316"/>
      <c r="BW74" s="317"/>
      <c r="BX74" s="300"/>
      <c r="BY74" s="301"/>
      <c r="CA74" s="83">
        <f t="shared" si="4"/>
        <v>0</v>
      </c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1"/>
      <c r="CT74" s="91"/>
      <c r="CU74" s="91"/>
      <c r="CV74" s="91"/>
      <c r="CW74" s="91"/>
      <c r="CX74" s="91"/>
      <c r="CY74" s="91"/>
      <c r="CZ74" s="91"/>
      <c r="DC74" s="84"/>
    </row>
    <row r="75" spans="1:107" s="83" customFormat="1" ht="12" customHeight="1" hidden="1" thickBot="1">
      <c r="A75" s="275"/>
      <c r="B75" s="268"/>
      <c r="C75" s="269"/>
      <c r="D75" s="269"/>
      <c r="E75" s="269"/>
      <c r="F75" s="269"/>
      <c r="G75" s="269"/>
      <c r="H75" s="269"/>
      <c r="I75" s="269"/>
      <c r="J75" s="269"/>
      <c r="K75" s="270"/>
      <c r="L75" s="281"/>
      <c r="M75" s="282"/>
      <c r="N75" s="281"/>
      <c r="O75" s="282"/>
      <c r="P75" s="281"/>
      <c r="Q75" s="282"/>
      <c r="R75" s="294"/>
      <c r="S75" s="295"/>
      <c r="T75" s="326"/>
      <c r="U75" s="327"/>
      <c r="V75" s="326"/>
      <c r="W75" s="327"/>
      <c r="X75" s="294"/>
      <c r="Y75" s="295"/>
      <c r="Z75" s="326"/>
      <c r="AA75" s="327"/>
      <c r="AB75" s="318"/>
      <c r="AC75" s="319"/>
      <c r="AD75" s="319"/>
      <c r="AE75" s="319"/>
      <c r="AF75" s="319"/>
      <c r="AG75" s="320"/>
      <c r="AH75" s="318"/>
      <c r="AI75" s="319"/>
      <c r="AJ75" s="319"/>
      <c r="AK75" s="319"/>
      <c r="AL75" s="319"/>
      <c r="AM75" s="320"/>
      <c r="AN75" s="318"/>
      <c r="AO75" s="319"/>
      <c r="AP75" s="319"/>
      <c r="AQ75" s="319"/>
      <c r="AR75" s="319"/>
      <c r="AS75" s="320"/>
      <c r="AT75" s="318"/>
      <c r="AU75" s="319"/>
      <c r="AV75" s="319"/>
      <c r="AW75" s="319"/>
      <c r="AX75" s="319"/>
      <c r="AY75" s="320"/>
      <c r="AZ75" s="318"/>
      <c r="BA75" s="319"/>
      <c r="BB75" s="319"/>
      <c r="BC75" s="319"/>
      <c r="BD75" s="319"/>
      <c r="BE75" s="320"/>
      <c r="BF75" s="318"/>
      <c r="BG75" s="319"/>
      <c r="BH75" s="319"/>
      <c r="BI75" s="319"/>
      <c r="BJ75" s="319"/>
      <c r="BK75" s="320"/>
      <c r="BL75" s="318"/>
      <c r="BM75" s="319"/>
      <c r="BN75" s="319"/>
      <c r="BO75" s="319"/>
      <c r="BP75" s="319"/>
      <c r="BQ75" s="320"/>
      <c r="BR75" s="318"/>
      <c r="BS75" s="319"/>
      <c r="BT75" s="319"/>
      <c r="BU75" s="319"/>
      <c r="BV75" s="319"/>
      <c r="BW75" s="320"/>
      <c r="BX75" s="300"/>
      <c r="BY75" s="301"/>
      <c r="BZ75" s="87"/>
      <c r="CA75" s="83">
        <f t="shared" si="4"/>
        <v>0</v>
      </c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1"/>
      <c r="CT75" s="91"/>
      <c r="CU75" s="91"/>
      <c r="CV75" s="91"/>
      <c r="CW75" s="91"/>
      <c r="CX75" s="91"/>
      <c r="CY75" s="91"/>
      <c r="CZ75" s="91"/>
      <c r="DC75" s="84"/>
    </row>
    <row r="76" spans="1:107" s="83" customFormat="1" ht="12.75" customHeight="1" hidden="1" thickBot="1">
      <c r="A76" s="275"/>
      <c r="B76" s="268"/>
      <c r="C76" s="269"/>
      <c r="D76" s="269"/>
      <c r="E76" s="269"/>
      <c r="F76" s="269"/>
      <c r="G76" s="269"/>
      <c r="H76" s="269"/>
      <c r="I76" s="269"/>
      <c r="J76" s="269"/>
      <c r="K76" s="270"/>
      <c r="L76" s="281"/>
      <c r="M76" s="282"/>
      <c r="N76" s="281"/>
      <c r="O76" s="282"/>
      <c r="P76" s="281"/>
      <c r="Q76" s="282"/>
      <c r="R76" s="294"/>
      <c r="S76" s="295"/>
      <c r="T76" s="326"/>
      <c r="U76" s="327"/>
      <c r="V76" s="326"/>
      <c r="W76" s="327"/>
      <c r="X76" s="294"/>
      <c r="Y76" s="295"/>
      <c r="Z76" s="326"/>
      <c r="AA76" s="327"/>
      <c r="AB76" s="318"/>
      <c r="AC76" s="319"/>
      <c r="AD76" s="319"/>
      <c r="AE76" s="319"/>
      <c r="AF76" s="319"/>
      <c r="AG76" s="320"/>
      <c r="AH76" s="318"/>
      <c r="AI76" s="319"/>
      <c r="AJ76" s="319"/>
      <c r="AK76" s="319"/>
      <c r="AL76" s="319"/>
      <c r="AM76" s="320"/>
      <c r="AN76" s="318"/>
      <c r="AO76" s="319"/>
      <c r="AP76" s="319"/>
      <c r="AQ76" s="319"/>
      <c r="AR76" s="319"/>
      <c r="AS76" s="320"/>
      <c r="AT76" s="318"/>
      <c r="AU76" s="319"/>
      <c r="AV76" s="319"/>
      <c r="AW76" s="319"/>
      <c r="AX76" s="319"/>
      <c r="AY76" s="320"/>
      <c r="AZ76" s="318"/>
      <c r="BA76" s="319"/>
      <c r="BB76" s="319"/>
      <c r="BC76" s="319"/>
      <c r="BD76" s="319"/>
      <c r="BE76" s="320"/>
      <c r="BF76" s="318"/>
      <c r="BG76" s="319"/>
      <c r="BH76" s="319"/>
      <c r="BI76" s="319"/>
      <c r="BJ76" s="319"/>
      <c r="BK76" s="320"/>
      <c r="BL76" s="318"/>
      <c r="BM76" s="319"/>
      <c r="BN76" s="319"/>
      <c r="BO76" s="319"/>
      <c r="BP76" s="319"/>
      <c r="BQ76" s="320"/>
      <c r="BR76" s="318"/>
      <c r="BS76" s="319"/>
      <c r="BT76" s="319"/>
      <c r="BU76" s="319"/>
      <c r="BV76" s="319"/>
      <c r="BW76" s="320"/>
      <c r="BX76" s="300"/>
      <c r="BY76" s="301"/>
      <c r="BZ76" s="87"/>
      <c r="CA76" s="83">
        <f t="shared" si="4"/>
        <v>0</v>
      </c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C76" s="84"/>
    </row>
    <row r="77" spans="1:106" s="84" customFormat="1" ht="3" customHeight="1" hidden="1" thickBot="1">
      <c r="A77" s="275"/>
      <c r="B77" s="268"/>
      <c r="C77" s="269"/>
      <c r="D77" s="269"/>
      <c r="E77" s="269"/>
      <c r="F77" s="269"/>
      <c r="G77" s="269"/>
      <c r="H77" s="269"/>
      <c r="I77" s="269"/>
      <c r="J77" s="269"/>
      <c r="K77" s="270"/>
      <c r="L77" s="281"/>
      <c r="M77" s="282"/>
      <c r="N77" s="281"/>
      <c r="O77" s="282"/>
      <c r="P77" s="281"/>
      <c r="Q77" s="282"/>
      <c r="R77" s="294"/>
      <c r="S77" s="295"/>
      <c r="T77" s="326"/>
      <c r="U77" s="327"/>
      <c r="V77" s="326"/>
      <c r="W77" s="327"/>
      <c r="X77" s="294"/>
      <c r="Y77" s="295"/>
      <c r="Z77" s="326"/>
      <c r="AA77" s="327"/>
      <c r="AB77" s="321"/>
      <c r="AC77" s="322"/>
      <c r="AD77" s="322"/>
      <c r="AE77" s="322"/>
      <c r="AF77" s="322"/>
      <c r="AG77" s="323"/>
      <c r="AH77" s="321"/>
      <c r="AI77" s="322"/>
      <c r="AJ77" s="322"/>
      <c r="AK77" s="322"/>
      <c r="AL77" s="322"/>
      <c r="AM77" s="323"/>
      <c r="AN77" s="321"/>
      <c r="AO77" s="322"/>
      <c r="AP77" s="322"/>
      <c r="AQ77" s="322"/>
      <c r="AR77" s="322"/>
      <c r="AS77" s="323"/>
      <c r="AT77" s="321"/>
      <c r="AU77" s="322"/>
      <c r="AV77" s="322"/>
      <c r="AW77" s="322"/>
      <c r="AX77" s="322"/>
      <c r="AY77" s="323"/>
      <c r="AZ77" s="321"/>
      <c r="BA77" s="322"/>
      <c r="BB77" s="322"/>
      <c r="BC77" s="322"/>
      <c r="BD77" s="322"/>
      <c r="BE77" s="323"/>
      <c r="BF77" s="321"/>
      <c r="BG77" s="322"/>
      <c r="BH77" s="322"/>
      <c r="BI77" s="322"/>
      <c r="BJ77" s="322"/>
      <c r="BK77" s="323"/>
      <c r="BL77" s="321"/>
      <c r="BM77" s="322"/>
      <c r="BN77" s="322"/>
      <c r="BO77" s="322"/>
      <c r="BP77" s="322"/>
      <c r="BQ77" s="323"/>
      <c r="BR77" s="321"/>
      <c r="BS77" s="322"/>
      <c r="BT77" s="322"/>
      <c r="BU77" s="322"/>
      <c r="BV77" s="322"/>
      <c r="BW77" s="323"/>
      <c r="BX77" s="300"/>
      <c r="BY77" s="301"/>
      <c r="BZ77" s="87"/>
      <c r="CA77" s="83">
        <f t="shared" si="4"/>
        <v>0</v>
      </c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</row>
    <row r="78" spans="1:106" s="84" customFormat="1" ht="87.75" customHeight="1" thickBot="1">
      <c r="A78" s="276"/>
      <c r="B78" s="271"/>
      <c r="C78" s="272"/>
      <c r="D78" s="272"/>
      <c r="E78" s="272"/>
      <c r="F78" s="272"/>
      <c r="G78" s="272"/>
      <c r="H78" s="272"/>
      <c r="I78" s="272"/>
      <c r="J78" s="272"/>
      <c r="K78" s="273"/>
      <c r="L78" s="283"/>
      <c r="M78" s="284"/>
      <c r="N78" s="283"/>
      <c r="O78" s="284"/>
      <c r="P78" s="283"/>
      <c r="Q78" s="284"/>
      <c r="R78" s="296"/>
      <c r="S78" s="297"/>
      <c r="T78" s="328"/>
      <c r="U78" s="329"/>
      <c r="V78" s="328"/>
      <c r="W78" s="329"/>
      <c r="X78" s="296"/>
      <c r="Y78" s="297"/>
      <c r="Z78" s="328"/>
      <c r="AA78" s="329"/>
      <c r="AB78" s="310" t="s">
        <v>108</v>
      </c>
      <c r="AC78" s="311"/>
      <c r="AD78" s="290" t="s">
        <v>109</v>
      </c>
      <c r="AE78" s="311"/>
      <c r="AF78" s="290" t="s">
        <v>110</v>
      </c>
      <c r="AG78" s="291"/>
      <c r="AH78" s="288" t="s">
        <v>108</v>
      </c>
      <c r="AI78" s="289"/>
      <c r="AJ78" s="290" t="s">
        <v>109</v>
      </c>
      <c r="AK78" s="311"/>
      <c r="AL78" s="290" t="s">
        <v>110</v>
      </c>
      <c r="AM78" s="291"/>
      <c r="AN78" s="310" t="s">
        <v>108</v>
      </c>
      <c r="AO78" s="311"/>
      <c r="AP78" s="290" t="s">
        <v>109</v>
      </c>
      <c r="AQ78" s="311"/>
      <c r="AR78" s="290" t="s">
        <v>110</v>
      </c>
      <c r="AS78" s="291"/>
      <c r="AT78" s="310" t="s">
        <v>108</v>
      </c>
      <c r="AU78" s="311"/>
      <c r="AV78" s="290" t="s">
        <v>109</v>
      </c>
      <c r="AW78" s="311"/>
      <c r="AX78" s="290" t="s">
        <v>110</v>
      </c>
      <c r="AY78" s="291"/>
      <c r="AZ78" s="310" t="s">
        <v>108</v>
      </c>
      <c r="BA78" s="311"/>
      <c r="BB78" s="290" t="s">
        <v>109</v>
      </c>
      <c r="BC78" s="311"/>
      <c r="BD78" s="290" t="s">
        <v>110</v>
      </c>
      <c r="BE78" s="291"/>
      <c r="BF78" s="310" t="s">
        <v>108</v>
      </c>
      <c r="BG78" s="311"/>
      <c r="BH78" s="290" t="s">
        <v>109</v>
      </c>
      <c r="BI78" s="311"/>
      <c r="BJ78" s="290" t="s">
        <v>110</v>
      </c>
      <c r="BK78" s="291"/>
      <c r="BL78" s="310" t="s">
        <v>108</v>
      </c>
      <c r="BM78" s="311"/>
      <c r="BN78" s="290" t="s">
        <v>109</v>
      </c>
      <c r="BO78" s="311"/>
      <c r="BP78" s="290" t="s">
        <v>110</v>
      </c>
      <c r="BQ78" s="291"/>
      <c r="BR78" s="310" t="s">
        <v>108</v>
      </c>
      <c r="BS78" s="311"/>
      <c r="BT78" s="290" t="s">
        <v>109</v>
      </c>
      <c r="BU78" s="311"/>
      <c r="BV78" s="290" t="s">
        <v>110</v>
      </c>
      <c r="BW78" s="291"/>
      <c r="BX78" s="302"/>
      <c r="BY78" s="30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</row>
    <row r="79" spans="1:79" s="89" customFormat="1" ht="18" customHeight="1" thickBot="1">
      <c r="A79" s="94">
        <v>1</v>
      </c>
      <c r="B79" s="334" t="s">
        <v>72</v>
      </c>
      <c r="C79" s="335"/>
      <c r="D79" s="335"/>
      <c r="E79" s="335"/>
      <c r="F79" s="335"/>
      <c r="G79" s="335"/>
      <c r="H79" s="335"/>
      <c r="I79" s="335"/>
      <c r="J79" s="335"/>
      <c r="K79" s="336"/>
      <c r="L79" s="332" t="s">
        <v>73</v>
      </c>
      <c r="M79" s="333"/>
      <c r="N79" s="330" t="s">
        <v>74</v>
      </c>
      <c r="O79" s="331"/>
      <c r="P79" s="332" t="s">
        <v>75</v>
      </c>
      <c r="Q79" s="333"/>
      <c r="R79" s="337" t="s">
        <v>76</v>
      </c>
      <c r="S79" s="336"/>
      <c r="T79" s="334" t="s">
        <v>77</v>
      </c>
      <c r="U79" s="338"/>
      <c r="V79" s="337" t="s">
        <v>78</v>
      </c>
      <c r="W79" s="338"/>
      <c r="X79" s="337" t="s">
        <v>79</v>
      </c>
      <c r="Y79" s="338"/>
      <c r="Z79" s="337" t="s">
        <v>80</v>
      </c>
      <c r="AA79" s="336"/>
      <c r="AB79" s="334" t="s">
        <v>81</v>
      </c>
      <c r="AC79" s="338"/>
      <c r="AD79" s="337" t="s">
        <v>82</v>
      </c>
      <c r="AE79" s="338"/>
      <c r="AF79" s="337" t="s">
        <v>83</v>
      </c>
      <c r="AG79" s="336"/>
      <c r="AH79" s="334" t="s">
        <v>84</v>
      </c>
      <c r="AI79" s="338"/>
      <c r="AJ79" s="334" t="s">
        <v>85</v>
      </c>
      <c r="AK79" s="338"/>
      <c r="AL79" s="337" t="s">
        <v>86</v>
      </c>
      <c r="AM79" s="336"/>
      <c r="AN79" s="334" t="s">
        <v>87</v>
      </c>
      <c r="AO79" s="338"/>
      <c r="AP79" s="337" t="s">
        <v>88</v>
      </c>
      <c r="AQ79" s="338"/>
      <c r="AR79" s="337" t="s">
        <v>89</v>
      </c>
      <c r="AS79" s="336"/>
      <c r="AT79" s="334" t="s">
        <v>90</v>
      </c>
      <c r="AU79" s="338"/>
      <c r="AV79" s="337" t="s">
        <v>91</v>
      </c>
      <c r="AW79" s="338"/>
      <c r="AX79" s="337" t="s">
        <v>92</v>
      </c>
      <c r="AY79" s="336"/>
      <c r="AZ79" s="334" t="s">
        <v>93</v>
      </c>
      <c r="BA79" s="338"/>
      <c r="BB79" s="337" t="s">
        <v>94</v>
      </c>
      <c r="BC79" s="338"/>
      <c r="BD79" s="337" t="s">
        <v>95</v>
      </c>
      <c r="BE79" s="336"/>
      <c r="BF79" s="334" t="s">
        <v>96</v>
      </c>
      <c r="BG79" s="338"/>
      <c r="BH79" s="337" t="s">
        <v>97</v>
      </c>
      <c r="BI79" s="338"/>
      <c r="BJ79" s="337" t="s">
        <v>98</v>
      </c>
      <c r="BK79" s="336"/>
      <c r="BL79" s="334" t="s">
        <v>99</v>
      </c>
      <c r="BM79" s="338"/>
      <c r="BN79" s="337" t="s">
        <v>100</v>
      </c>
      <c r="BO79" s="338"/>
      <c r="BP79" s="337" t="s">
        <v>101</v>
      </c>
      <c r="BQ79" s="336"/>
      <c r="BR79" s="334" t="s">
        <v>102</v>
      </c>
      <c r="BS79" s="338"/>
      <c r="BT79" s="337" t="s">
        <v>103</v>
      </c>
      <c r="BU79" s="338"/>
      <c r="BV79" s="337" t="s">
        <v>104</v>
      </c>
      <c r="BW79" s="336"/>
      <c r="BX79" s="334" t="s">
        <v>105</v>
      </c>
      <c r="BY79" s="336"/>
      <c r="BZ79" s="95"/>
      <c r="CA79" s="83"/>
    </row>
    <row r="80" spans="1:79" s="89" customFormat="1" ht="39" customHeight="1">
      <c r="A80" s="85" t="s">
        <v>329</v>
      </c>
      <c r="B80" s="466" t="s">
        <v>446</v>
      </c>
      <c r="C80" s="466"/>
      <c r="D80" s="466"/>
      <c r="E80" s="466"/>
      <c r="F80" s="466"/>
      <c r="G80" s="466"/>
      <c r="H80" s="466"/>
      <c r="I80" s="466"/>
      <c r="J80" s="466"/>
      <c r="K80" s="466"/>
      <c r="L80" s="140"/>
      <c r="M80" s="141"/>
      <c r="N80" s="142"/>
      <c r="O80" s="143"/>
      <c r="P80" s="153"/>
      <c r="Q80" s="150"/>
      <c r="R80" s="142"/>
      <c r="S80" s="151"/>
      <c r="T80" s="140"/>
      <c r="U80" s="141"/>
      <c r="V80" s="142"/>
      <c r="W80" s="141"/>
      <c r="X80" s="142"/>
      <c r="Y80" s="141"/>
      <c r="Z80" s="142"/>
      <c r="AA80" s="143"/>
      <c r="AB80" s="140"/>
      <c r="AC80" s="141"/>
      <c r="AD80" s="142"/>
      <c r="AE80" s="141"/>
      <c r="AF80" s="142"/>
      <c r="AG80" s="143"/>
      <c r="AH80" s="140"/>
      <c r="AI80" s="141"/>
      <c r="AJ80" s="142"/>
      <c r="AK80" s="141"/>
      <c r="AL80" s="142"/>
      <c r="AM80" s="143"/>
      <c r="AN80" s="151"/>
      <c r="AO80" s="141"/>
      <c r="AP80" s="142"/>
      <c r="AQ80" s="141"/>
      <c r="AR80" s="142"/>
      <c r="AS80" s="151"/>
      <c r="AT80" s="140"/>
      <c r="AU80" s="141"/>
      <c r="AV80" s="142"/>
      <c r="AW80" s="141"/>
      <c r="AX80" s="142"/>
      <c r="AY80" s="143"/>
      <c r="AZ80" s="151"/>
      <c r="BA80" s="141"/>
      <c r="BB80" s="142"/>
      <c r="BC80" s="141"/>
      <c r="BD80" s="142"/>
      <c r="BE80" s="151"/>
      <c r="BF80" s="140"/>
      <c r="BG80" s="141"/>
      <c r="BH80" s="142"/>
      <c r="BI80" s="141"/>
      <c r="BJ80" s="142"/>
      <c r="BK80" s="143"/>
      <c r="BL80" s="151"/>
      <c r="BM80" s="141"/>
      <c r="BN80" s="142"/>
      <c r="BO80" s="141"/>
      <c r="BP80" s="142"/>
      <c r="BQ80" s="151"/>
      <c r="BR80" s="140"/>
      <c r="BS80" s="141"/>
      <c r="BT80" s="142"/>
      <c r="BU80" s="141"/>
      <c r="BV80" s="142"/>
      <c r="BW80" s="143"/>
      <c r="BX80" s="144"/>
      <c r="BY80" s="145"/>
      <c r="BZ80" s="95"/>
      <c r="CA80" s="83"/>
    </row>
    <row r="81" spans="1:108" s="83" customFormat="1" ht="41.25" customHeight="1">
      <c r="A81" s="85" t="s">
        <v>330</v>
      </c>
      <c r="B81" s="152" t="s">
        <v>146</v>
      </c>
      <c r="C81" s="152"/>
      <c r="D81" s="152"/>
      <c r="E81" s="152"/>
      <c r="F81" s="152"/>
      <c r="G81" s="152"/>
      <c r="H81" s="152"/>
      <c r="I81" s="152"/>
      <c r="J81" s="152"/>
      <c r="K81" s="152"/>
      <c r="L81" s="140">
        <v>4</v>
      </c>
      <c r="M81" s="141"/>
      <c r="N81" s="142">
        <v>2</v>
      </c>
      <c r="O81" s="143"/>
      <c r="P81" s="153">
        <f>SUM($AB81,$AH81,$AN81,$AT81,$AZ81,$BF81,$BL81,$BR81)</f>
        <v>404</v>
      </c>
      <c r="Q81" s="150"/>
      <c r="R81" s="142">
        <f>SUM($T81:$Z81)</f>
        <v>214</v>
      </c>
      <c r="S81" s="151"/>
      <c r="T81" s="140">
        <v>10</v>
      </c>
      <c r="U81" s="141"/>
      <c r="V81" s="142"/>
      <c r="W81" s="141"/>
      <c r="X81" s="142">
        <v>204</v>
      </c>
      <c r="Y81" s="141"/>
      <c r="Z81" s="142"/>
      <c r="AA81" s="143"/>
      <c r="AB81" s="140">
        <v>60</v>
      </c>
      <c r="AC81" s="141"/>
      <c r="AD81" s="142">
        <v>36</v>
      </c>
      <c r="AE81" s="141"/>
      <c r="AF81" s="142"/>
      <c r="AG81" s="143"/>
      <c r="AH81" s="140">
        <v>144</v>
      </c>
      <c r="AI81" s="141"/>
      <c r="AJ81" s="142">
        <v>74</v>
      </c>
      <c r="AK81" s="141"/>
      <c r="AL81" s="439">
        <v>6</v>
      </c>
      <c r="AM81" s="859"/>
      <c r="AN81" s="151">
        <v>70</v>
      </c>
      <c r="AO81" s="141"/>
      <c r="AP81" s="142">
        <v>32</v>
      </c>
      <c r="AQ81" s="141"/>
      <c r="AR81" s="142"/>
      <c r="AS81" s="151"/>
      <c r="AT81" s="140">
        <v>130</v>
      </c>
      <c r="AU81" s="141"/>
      <c r="AV81" s="142">
        <v>72</v>
      </c>
      <c r="AW81" s="141"/>
      <c r="AX81" s="142">
        <v>5</v>
      </c>
      <c r="AY81" s="143"/>
      <c r="AZ81" s="151"/>
      <c r="BA81" s="141"/>
      <c r="BB81" s="142"/>
      <c r="BC81" s="141"/>
      <c r="BD81" s="142"/>
      <c r="BE81" s="151"/>
      <c r="BF81" s="140"/>
      <c r="BG81" s="141"/>
      <c r="BH81" s="142"/>
      <c r="BI81" s="141"/>
      <c r="BJ81" s="142"/>
      <c r="BK81" s="143"/>
      <c r="BL81" s="151"/>
      <c r="BM81" s="141"/>
      <c r="BN81" s="142"/>
      <c r="BO81" s="141"/>
      <c r="BP81" s="142"/>
      <c r="BQ81" s="151"/>
      <c r="BR81" s="140"/>
      <c r="BS81" s="141"/>
      <c r="BT81" s="142"/>
      <c r="BU81" s="141"/>
      <c r="BV81" s="142"/>
      <c r="BW81" s="143"/>
      <c r="BX81" s="144" t="s">
        <v>325</v>
      </c>
      <c r="BY81" s="145"/>
      <c r="CA81" s="83">
        <f aca="true" t="shared" si="5" ref="CA81:CA86">AD81+AJ81+AP81+AV81+BB81+BH81+BN81+BT81</f>
        <v>214</v>
      </c>
      <c r="CL81" s="84"/>
      <c r="CM81" s="84"/>
      <c r="CN81" s="84"/>
      <c r="CO81" s="84"/>
      <c r="CP81" s="153">
        <f>SUM($AB81,$AH81,$AN81,$AT81,$AZ81,$BF81,$BL81,$BR81)</f>
        <v>404</v>
      </c>
      <c r="CQ81" s="150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</row>
    <row r="82" spans="1:108" s="83" customFormat="1" ht="39" customHeight="1">
      <c r="A82" s="85" t="s">
        <v>331</v>
      </c>
      <c r="B82" s="152" t="s">
        <v>149</v>
      </c>
      <c r="C82" s="152"/>
      <c r="D82" s="152"/>
      <c r="E82" s="152"/>
      <c r="F82" s="152"/>
      <c r="G82" s="152"/>
      <c r="H82" s="152"/>
      <c r="I82" s="152"/>
      <c r="J82" s="152"/>
      <c r="K82" s="152"/>
      <c r="L82" s="140">
        <v>1</v>
      </c>
      <c r="M82" s="141"/>
      <c r="N82" s="142"/>
      <c r="O82" s="143"/>
      <c r="P82" s="153">
        <f>SUM($AB82,$AH82,$AN82,$AT82,$AZ82,$BF82,$BL82,$BR82)</f>
        <v>90</v>
      </c>
      <c r="Q82" s="150"/>
      <c r="R82" s="142">
        <f>SUM($T82:$Z82)</f>
        <v>36</v>
      </c>
      <c r="S82" s="151"/>
      <c r="T82" s="140">
        <v>4</v>
      </c>
      <c r="U82" s="141"/>
      <c r="V82" s="142"/>
      <c r="W82" s="141"/>
      <c r="X82" s="142">
        <v>32</v>
      </c>
      <c r="Y82" s="141"/>
      <c r="Z82" s="142"/>
      <c r="AA82" s="143"/>
      <c r="AB82" s="140">
        <v>90</v>
      </c>
      <c r="AC82" s="141"/>
      <c r="AD82" s="142">
        <v>36</v>
      </c>
      <c r="AE82" s="141"/>
      <c r="AF82" s="142">
        <v>3</v>
      </c>
      <c r="AG82" s="143"/>
      <c r="AH82" s="140"/>
      <c r="AI82" s="141"/>
      <c r="AJ82" s="142"/>
      <c r="AK82" s="141"/>
      <c r="AL82" s="142"/>
      <c r="AM82" s="143"/>
      <c r="AN82" s="151"/>
      <c r="AO82" s="141"/>
      <c r="AP82" s="142"/>
      <c r="AQ82" s="141"/>
      <c r="AR82" s="142"/>
      <c r="AS82" s="151"/>
      <c r="AT82" s="140"/>
      <c r="AU82" s="141"/>
      <c r="AV82" s="142"/>
      <c r="AW82" s="141"/>
      <c r="AX82" s="142"/>
      <c r="AY82" s="143"/>
      <c r="AZ82" s="151"/>
      <c r="BA82" s="141"/>
      <c r="BB82" s="142"/>
      <c r="BC82" s="141"/>
      <c r="BD82" s="142"/>
      <c r="BE82" s="151"/>
      <c r="BF82" s="140"/>
      <c r="BG82" s="141"/>
      <c r="BH82" s="142"/>
      <c r="BI82" s="141"/>
      <c r="BJ82" s="142"/>
      <c r="BK82" s="143"/>
      <c r="BL82" s="151"/>
      <c r="BM82" s="141"/>
      <c r="BN82" s="142"/>
      <c r="BO82" s="141"/>
      <c r="BP82" s="142"/>
      <c r="BQ82" s="151"/>
      <c r="BR82" s="140"/>
      <c r="BS82" s="141"/>
      <c r="BT82" s="142"/>
      <c r="BU82" s="141"/>
      <c r="BV82" s="142"/>
      <c r="BW82" s="143"/>
      <c r="BX82" s="144" t="s">
        <v>326</v>
      </c>
      <c r="BY82" s="145"/>
      <c r="CA82" s="83">
        <f t="shared" si="5"/>
        <v>36</v>
      </c>
      <c r="CL82" s="84"/>
      <c r="CM82" s="84"/>
      <c r="CN82" s="84"/>
      <c r="CO82" s="84"/>
      <c r="CP82" s="96"/>
      <c r="CQ82" s="82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</row>
    <row r="83" spans="1:108" s="83" customFormat="1" ht="36.75" customHeight="1">
      <c r="A83" s="85" t="s">
        <v>332</v>
      </c>
      <c r="B83" s="152" t="s">
        <v>147</v>
      </c>
      <c r="C83" s="152"/>
      <c r="D83" s="152"/>
      <c r="E83" s="152"/>
      <c r="F83" s="152"/>
      <c r="G83" s="152"/>
      <c r="H83" s="152"/>
      <c r="I83" s="152"/>
      <c r="J83" s="152"/>
      <c r="K83" s="152"/>
      <c r="L83" s="140">
        <v>3</v>
      </c>
      <c r="M83" s="141"/>
      <c r="N83" s="142">
        <v>1.2</v>
      </c>
      <c r="O83" s="143"/>
      <c r="P83" s="153">
        <f>SUM($AB83,$AH83,$AN83,$AT83,$AZ83,$BF83,$BL83,$BR83)</f>
        <v>340</v>
      </c>
      <c r="Q83" s="150"/>
      <c r="R83" s="142">
        <f>SUM($T83:$Z83)</f>
        <v>194</v>
      </c>
      <c r="S83" s="151"/>
      <c r="T83" s="140">
        <v>16</v>
      </c>
      <c r="U83" s="141"/>
      <c r="V83" s="142"/>
      <c r="W83" s="141"/>
      <c r="X83" s="142">
        <v>170</v>
      </c>
      <c r="Y83" s="141"/>
      <c r="Z83" s="142">
        <v>8</v>
      </c>
      <c r="AA83" s="143"/>
      <c r="AB83" s="140">
        <v>100</v>
      </c>
      <c r="AC83" s="141"/>
      <c r="AD83" s="142">
        <v>62</v>
      </c>
      <c r="AE83" s="141"/>
      <c r="AF83" s="142">
        <v>3</v>
      </c>
      <c r="AG83" s="143"/>
      <c r="AH83" s="140">
        <v>120</v>
      </c>
      <c r="AI83" s="141"/>
      <c r="AJ83" s="142">
        <v>74</v>
      </c>
      <c r="AK83" s="141"/>
      <c r="AL83" s="142">
        <v>3</v>
      </c>
      <c r="AM83" s="143"/>
      <c r="AN83" s="151">
        <v>120</v>
      </c>
      <c r="AO83" s="141"/>
      <c r="AP83" s="142">
        <v>58</v>
      </c>
      <c r="AQ83" s="141"/>
      <c r="AR83" s="142">
        <v>3</v>
      </c>
      <c r="AS83" s="151"/>
      <c r="AT83" s="140"/>
      <c r="AU83" s="141"/>
      <c r="AV83" s="142"/>
      <c r="AW83" s="141"/>
      <c r="AX83" s="142"/>
      <c r="AY83" s="143"/>
      <c r="AZ83" s="151"/>
      <c r="BA83" s="141"/>
      <c r="BB83" s="142"/>
      <c r="BC83" s="141"/>
      <c r="BD83" s="142"/>
      <c r="BE83" s="151"/>
      <c r="BF83" s="140"/>
      <c r="BG83" s="141"/>
      <c r="BH83" s="142"/>
      <c r="BI83" s="141"/>
      <c r="BJ83" s="142"/>
      <c r="BK83" s="143"/>
      <c r="BL83" s="151"/>
      <c r="BM83" s="141"/>
      <c r="BN83" s="142"/>
      <c r="BO83" s="141"/>
      <c r="BP83" s="142"/>
      <c r="BQ83" s="151"/>
      <c r="BR83" s="140"/>
      <c r="BS83" s="141"/>
      <c r="BT83" s="142"/>
      <c r="BU83" s="141"/>
      <c r="BV83" s="142"/>
      <c r="BW83" s="143"/>
      <c r="BX83" s="144" t="s">
        <v>327</v>
      </c>
      <c r="BY83" s="145"/>
      <c r="CA83" s="83">
        <f t="shared" si="5"/>
        <v>194</v>
      </c>
      <c r="CL83" s="84"/>
      <c r="CM83" s="84"/>
      <c r="CN83" s="84"/>
      <c r="CO83" s="84"/>
      <c r="CP83" s="96"/>
      <c r="CQ83" s="82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</row>
    <row r="84" spans="1:108" s="83" customFormat="1" ht="39.75" customHeight="1" thickBot="1">
      <c r="A84" s="85" t="s">
        <v>333</v>
      </c>
      <c r="B84" s="152" t="s">
        <v>150</v>
      </c>
      <c r="C84" s="152"/>
      <c r="D84" s="152"/>
      <c r="E84" s="152"/>
      <c r="F84" s="152"/>
      <c r="G84" s="152"/>
      <c r="H84" s="152"/>
      <c r="I84" s="152"/>
      <c r="J84" s="152"/>
      <c r="K84" s="152"/>
      <c r="L84" s="140">
        <v>7</v>
      </c>
      <c r="M84" s="141"/>
      <c r="N84" s="453" t="s">
        <v>402</v>
      </c>
      <c r="O84" s="454"/>
      <c r="P84" s="153">
        <f>SUM($AB84,$AH84,$AN84,$AT84,$AZ84,$BF84,$BL84,$BR84)</f>
        <v>388</v>
      </c>
      <c r="Q84" s="150"/>
      <c r="R84" s="142">
        <f>SUM($T84:$Z84)</f>
        <v>226</v>
      </c>
      <c r="S84" s="151"/>
      <c r="T84" s="140">
        <v>12</v>
      </c>
      <c r="U84" s="141"/>
      <c r="V84" s="142"/>
      <c r="W84" s="141"/>
      <c r="X84" s="142">
        <v>214</v>
      </c>
      <c r="Y84" s="141"/>
      <c r="Z84" s="142"/>
      <c r="AA84" s="143"/>
      <c r="AB84" s="140">
        <v>90</v>
      </c>
      <c r="AC84" s="141"/>
      <c r="AD84" s="142">
        <v>36</v>
      </c>
      <c r="AE84" s="141"/>
      <c r="AF84" s="142">
        <v>3</v>
      </c>
      <c r="AG84" s="143"/>
      <c r="AH84" s="140"/>
      <c r="AI84" s="141"/>
      <c r="AJ84" s="142"/>
      <c r="AK84" s="141"/>
      <c r="AL84" s="142"/>
      <c r="AM84" s="143"/>
      <c r="AN84" s="151">
        <v>54</v>
      </c>
      <c r="AO84" s="141"/>
      <c r="AP84" s="142">
        <v>36</v>
      </c>
      <c r="AQ84" s="141"/>
      <c r="AR84" s="142"/>
      <c r="AS84" s="151"/>
      <c r="AT84" s="140">
        <v>52</v>
      </c>
      <c r="AU84" s="141"/>
      <c r="AV84" s="142">
        <v>34</v>
      </c>
      <c r="AW84" s="141"/>
      <c r="AX84" s="142">
        <v>3</v>
      </c>
      <c r="AY84" s="143"/>
      <c r="AZ84" s="151">
        <v>36</v>
      </c>
      <c r="BA84" s="141"/>
      <c r="BB84" s="142">
        <v>20</v>
      </c>
      <c r="BC84" s="141"/>
      <c r="BD84" s="142"/>
      <c r="BE84" s="151"/>
      <c r="BF84" s="140">
        <v>66</v>
      </c>
      <c r="BG84" s="141"/>
      <c r="BH84" s="142">
        <v>40</v>
      </c>
      <c r="BI84" s="141"/>
      <c r="BJ84" s="142">
        <v>3</v>
      </c>
      <c r="BK84" s="143"/>
      <c r="BL84" s="151">
        <v>90</v>
      </c>
      <c r="BM84" s="141"/>
      <c r="BN84" s="142">
        <v>60</v>
      </c>
      <c r="BO84" s="141"/>
      <c r="BP84" s="142">
        <v>3</v>
      </c>
      <c r="BQ84" s="151"/>
      <c r="BR84" s="140"/>
      <c r="BS84" s="141"/>
      <c r="BT84" s="142"/>
      <c r="BU84" s="141"/>
      <c r="BV84" s="142"/>
      <c r="BW84" s="143"/>
      <c r="BX84" s="144" t="s">
        <v>328</v>
      </c>
      <c r="BY84" s="145"/>
      <c r="CA84" s="97">
        <f t="shared" si="5"/>
        <v>226</v>
      </c>
      <c r="CL84" s="84"/>
      <c r="CM84" s="84"/>
      <c r="CN84" s="84"/>
      <c r="CO84" s="84"/>
      <c r="CP84" s="153">
        <f>SUM($AB84,$AH84,$AN84,$AT84,$AZ84,$BF84,$BL84,$BR84)</f>
        <v>388</v>
      </c>
      <c r="CQ84" s="150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</row>
    <row r="85" spans="1:108" s="83" customFormat="1" ht="39" customHeight="1" thickBot="1">
      <c r="A85" s="98" t="s">
        <v>195</v>
      </c>
      <c r="B85" s="343" t="s">
        <v>62</v>
      </c>
      <c r="C85" s="344"/>
      <c r="D85" s="344"/>
      <c r="E85" s="344"/>
      <c r="F85" s="344"/>
      <c r="G85" s="344"/>
      <c r="H85" s="344"/>
      <c r="I85" s="344"/>
      <c r="J85" s="344"/>
      <c r="K85" s="345"/>
      <c r="L85" s="341"/>
      <c r="M85" s="342"/>
      <c r="N85" s="339"/>
      <c r="O85" s="340"/>
      <c r="P85" s="346">
        <f>SUM(P87:Q138)</f>
        <v>3313</v>
      </c>
      <c r="Q85" s="347"/>
      <c r="R85" s="346">
        <f>SUM(R87:S138)</f>
        <v>1648</v>
      </c>
      <c r="S85" s="347"/>
      <c r="T85" s="346">
        <f>SUM(T87:U138)</f>
        <v>594</v>
      </c>
      <c r="U85" s="347"/>
      <c r="V85" s="346"/>
      <c r="W85" s="347"/>
      <c r="X85" s="346">
        <f>SUM(X87:Y138)</f>
        <v>564</v>
      </c>
      <c r="Y85" s="347"/>
      <c r="Z85" s="346">
        <f>SUM(Z87:AA138)</f>
        <v>490</v>
      </c>
      <c r="AA85" s="347"/>
      <c r="AB85" s="346">
        <f>SUM(AB87:AC138)</f>
        <v>300</v>
      </c>
      <c r="AC85" s="347"/>
      <c r="AD85" s="346">
        <f>SUM(AD87:AE138)</f>
        <v>164</v>
      </c>
      <c r="AE85" s="347"/>
      <c r="AF85" s="346">
        <f>SUM(AF87:AG138)</f>
        <v>6</v>
      </c>
      <c r="AG85" s="347"/>
      <c r="AH85" s="346">
        <f>SUM(AH87:AI138)</f>
        <v>376</v>
      </c>
      <c r="AI85" s="347"/>
      <c r="AJ85" s="346">
        <f>SUM(AJ87:AK138)</f>
        <v>188</v>
      </c>
      <c r="AK85" s="347"/>
      <c r="AL85" s="346">
        <f>SUM(AL87:AM138)</f>
        <v>12</v>
      </c>
      <c r="AM85" s="347"/>
      <c r="AN85" s="346">
        <f>SUM(AN87:AO138)</f>
        <v>106</v>
      </c>
      <c r="AO85" s="347"/>
      <c r="AP85" s="346">
        <f>SUM(AP87:AQ138)</f>
        <v>70</v>
      </c>
      <c r="AQ85" s="347"/>
      <c r="AR85" s="346">
        <f>SUM(AR87:AS138)</f>
        <v>3</v>
      </c>
      <c r="AS85" s="347"/>
      <c r="AT85" s="346">
        <f>SUM(AT87:AU138)</f>
        <v>267</v>
      </c>
      <c r="AU85" s="347"/>
      <c r="AV85" s="346">
        <f>SUM(AV87:AW138)</f>
        <v>138</v>
      </c>
      <c r="AW85" s="347"/>
      <c r="AX85" s="346">
        <f>SUM(AX87:AY138)</f>
        <v>8</v>
      </c>
      <c r="AY85" s="347"/>
      <c r="AZ85" s="346">
        <f>SUM(AZ87:BA138)</f>
        <v>372</v>
      </c>
      <c r="BA85" s="347"/>
      <c r="BB85" s="346">
        <f>SUM(BB87:BC138)</f>
        <v>188</v>
      </c>
      <c r="BC85" s="347"/>
      <c r="BD85" s="346">
        <f>SUM(BD87:BE138)</f>
        <v>11</v>
      </c>
      <c r="BE85" s="347"/>
      <c r="BF85" s="346">
        <f>SUM(BF87:BG138)</f>
        <v>620</v>
      </c>
      <c r="BG85" s="347"/>
      <c r="BH85" s="346">
        <f>SUM(BH87:BI138)</f>
        <v>326</v>
      </c>
      <c r="BI85" s="347"/>
      <c r="BJ85" s="346">
        <f>SUM(BJ87:BK138)</f>
        <v>18</v>
      </c>
      <c r="BK85" s="347"/>
      <c r="BL85" s="346">
        <f>SUM(BL87:BM138)</f>
        <v>802</v>
      </c>
      <c r="BM85" s="347"/>
      <c r="BN85" s="346">
        <f>SUM(BN87:BO138)</f>
        <v>350</v>
      </c>
      <c r="BO85" s="347"/>
      <c r="BP85" s="346">
        <f>SUM(BP87:BQ138)</f>
        <v>25</v>
      </c>
      <c r="BQ85" s="347"/>
      <c r="BR85" s="346">
        <f>SUM(BR87:BS138)</f>
        <v>470</v>
      </c>
      <c r="BS85" s="347"/>
      <c r="BT85" s="346">
        <f>SUM(BT87:BU138)</f>
        <v>224</v>
      </c>
      <c r="BU85" s="347"/>
      <c r="BV85" s="346">
        <f>SUM(BV87:BW138)</f>
        <v>15</v>
      </c>
      <c r="BW85" s="347"/>
      <c r="BX85" s="304"/>
      <c r="BY85" s="306"/>
      <c r="CA85" s="83">
        <f t="shared" si="5"/>
        <v>1648</v>
      </c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</row>
    <row r="86" spans="1:108" s="83" customFormat="1" ht="35.25" customHeight="1">
      <c r="A86" s="99" t="s">
        <v>196</v>
      </c>
      <c r="B86" s="352" t="s">
        <v>445</v>
      </c>
      <c r="C86" s="352"/>
      <c r="D86" s="352"/>
      <c r="E86" s="352"/>
      <c r="F86" s="352"/>
      <c r="G86" s="352"/>
      <c r="H86" s="352"/>
      <c r="I86" s="352"/>
      <c r="J86" s="352"/>
      <c r="K86" s="352"/>
      <c r="L86" s="350"/>
      <c r="M86" s="351"/>
      <c r="N86" s="348"/>
      <c r="O86" s="349"/>
      <c r="P86" s="358"/>
      <c r="Q86" s="359"/>
      <c r="R86" s="353"/>
      <c r="S86" s="358"/>
      <c r="T86" s="357"/>
      <c r="U86" s="356"/>
      <c r="V86" s="355"/>
      <c r="W86" s="356"/>
      <c r="X86" s="355"/>
      <c r="Y86" s="356"/>
      <c r="Z86" s="353"/>
      <c r="AA86" s="354"/>
      <c r="AB86" s="360"/>
      <c r="AC86" s="359"/>
      <c r="AD86" s="353"/>
      <c r="AE86" s="359"/>
      <c r="AF86" s="353"/>
      <c r="AG86" s="354"/>
      <c r="AH86" s="360"/>
      <c r="AI86" s="359"/>
      <c r="AJ86" s="353"/>
      <c r="AK86" s="359"/>
      <c r="AL86" s="353"/>
      <c r="AM86" s="354"/>
      <c r="AN86" s="358"/>
      <c r="AO86" s="359"/>
      <c r="AP86" s="353"/>
      <c r="AQ86" s="359"/>
      <c r="AR86" s="353"/>
      <c r="AS86" s="358"/>
      <c r="AT86" s="360"/>
      <c r="AU86" s="359"/>
      <c r="AV86" s="353"/>
      <c r="AW86" s="359"/>
      <c r="AX86" s="353"/>
      <c r="AY86" s="354"/>
      <c r="AZ86" s="358"/>
      <c r="BA86" s="359"/>
      <c r="BB86" s="353"/>
      <c r="BC86" s="359"/>
      <c r="BD86" s="353"/>
      <c r="BE86" s="358"/>
      <c r="BF86" s="360"/>
      <c r="BG86" s="359"/>
      <c r="BH86" s="353"/>
      <c r="BI86" s="359"/>
      <c r="BJ86" s="353"/>
      <c r="BK86" s="354"/>
      <c r="BL86" s="358"/>
      <c r="BM86" s="359"/>
      <c r="BN86" s="353"/>
      <c r="BO86" s="359"/>
      <c r="BP86" s="353"/>
      <c r="BQ86" s="358"/>
      <c r="BR86" s="360"/>
      <c r="BS86" s="359"/>
      <c r="BT86" s="353"/>
      <c r="BU86" s="359"/>
      <c r="BV86" s="353"/>
      <c r="BW86" s="354"/>
      <c r="BX86" s="364"/>
      <c r="BY86" s="365"/>
      <c r="CA86" s="83">
        <f t="shared" si="5"/>
        <v>0</v>
      </c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</row>
    <row r="87" spans="1:108" s="83" customFormat="1" ht="36" customHeight="1">
      <c r="A87" s="85" t="s">
        <v>197</v>
      </c>
      <c r="B87" s="361" t="s">
        <v>143</v>
      </c>
      <c r="C87" s="362"/>
      <c r="D87" s="362"/>
      <c r="E87" s="362"/>
      <c r="F87" s="362"/>
      <c r="G87" s="362"/>
      <c r="H87" s="362"/>
      <c r="I87" s="362"/>
      <c r="J87" s="362"/>
      <c r="K87" s="363"/>
      <c r="L87" s="203">
        <v>2</v>
      </c>
      <c r="M87" s="204"/>
      <c r="N87" s="204"/>
      <c r="O87" s="205"/>
      <c r="P87" s="150">
        <f>SUM($AB87,$AH87,$AN87,$AT87,$AZ87,$BF87,$BL87,$BR87)</f>
        <v>90</v>
      </c>
      <c r="Q87" s="366"/>
      <c r="R87" s="204">
        <f>SUM($T87:$Z87)</f>
        <v>40</v>
      </c>
      <c r="S87" s="142"/>
      <c r="T87" s="203">
        <v>20</v>
      </c>
      <c r="U87" s="204"/>
      <c r="V87" s="142"/>
      <c r="W87" s="141"/>
      <c r="X87" s="142"/>
      <c r="Y87" s="141"/>
      <c r="Z87" s="204">
        <v>20</v>
      </c>
      <c r="AA87" s="205"/>
      <c r="AB87" s="203"/>
      <c r="AC87" s="204"/>
      <c r="AD87" s="204"/>
      <c r="AE87" s="204"/>
      <c r="AF87" s="204"/>
      <c r="AG87" s="205"/>
      <c r="AH87" s="203">
        <v>90</v>
      </c>
      <c r="AI87" s="204"/>
      <c r="AJ87" s="204">
        <v>40</v>
      </c>
      <c r="AK87" s="204"/>
      <c r="AL87" s="204">
        <v>3</v>
      </c>
      <c r="AM87" s="205"/>
      <c r="AN87" s="370"/>
      <c r="AO87" s="368"/>
      <c r="AP87" s="368"/>
      <c r="AQ87" s="368"/>
      <c r="AR87" s="368"/>
      <c r="AS87" s="369"/>
      <c r="AT87" s="367"/>
      <c r="AU87" s="368"/>
      <c r="AV87" s="204"/>
      <c r="AW87" s="204"/>
      <c r="AX87" s="204"/>
      <c r="AY87" s="205"/>
      <c r="AZ87" s="141"/>
      <c r="BA87" s="204"/>
      <c r="BB87" s="204"/>
      <c r="BC87" s="204"/>
      <c r="BD87" s="204"/>
      <c r="BE87" s="142"/>
      <c r="BF87" s="373"/>
      <c r="BG87" s="371"/>
      <c r="BH87" s="371"/>
      <c r="BI87" s="371"/>
      <c r="BJ87" s="371"/>
      <c r="BK87" s="372"/>
      <c r="BL87" s="376"/>
      <c r="BM87" s="371"/>
      <c r="BN87" s="371"/>
      <c r="BO87" s="371"/>
      <c r="BP87" s="371"/>
      <c r="BQ87" s="375"/>
      <c r="BR87" s="373"/>
      <c r="BS87" s="371"/>
      <c r="BT87" s="371"/>
      <c r="BU87" s="371"/>
      <c r="BV87" s="371"/>
      <c r="BW87" s="372"/>
      <c r="BX87" s="373" t="s">
        <v>210</v>
      </c>
      <c r="BY87" s="372"/>
      <c r="CA87" s="83">
        <f aca="true" t="shared" si="6" ref="CA87:CA117">AD87+AJ87+AP87+AV87+BB87+BH87+BN87+BT87</f>
        <v>40</v>
      </c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</row>
    <row r="88" spans="1:108" s="9" customFormat="1" ht="97.5" customHeight="1">
      <c r="A88" s="77" t="s">
        <v>198</v>
      </c>
      <c r="B88" s="374" t="s">
        <v>288</v>
      </c>
      <c r="C88" s="374"/>
      <c r="D88" s="374"/>
      <c r="E88" s="374"/>
      <c r="F88" s="374"/>
      <c r="G88" s="374"/>
      <c r="H88" s="374"/>
      <c r="I88" s="374"/>
      <c r="J88" s="374"/>
      <c r="K88" s="374"/>
      <c r="L88" s="194"/>
      <c r="M88" s="191"/>
      <c r="N88" s="195" t="s">
        <v>404</v>
      </c>
      <c r="O88" s="196"/>
      <c r="P88" s="377">
        <f>SUM($AB88,$AH88,$AN88,$AT88,$AZ88,$BF88,$BL88,$BR88)</f>
        <v>72</v>
      </c>
      <c r="Q88" s="216"/>
      <c r="R88" s="195">
        <f>SUM($T88:$Z88)</f>
        <v>34</v>
      </c>
      <c r="S88" s="190"/>
      <c r="T88" s="194">
        <v>18</v>
      </c>
      <c r="U88" s="191"/>
      <c r="V88" s="195"/>
      <c r="W88" s="191"/>
      <c r="X88" s="195"/>
      <c r="Y88" s="191"/>
      <c r="Z88" s="195">
        <v>16</v>
      </c>
      <c r="AA88" s="196"/>
      <c r="AB88" s="381"/>
      <c r="AC88" s="382"/>
      <c r="AD88" s="195"/>
      <c r="AE88" s="191"/>
      <c r="AF88" s="383"/>
      <c r="AG88" s="384"/>
      <c r="AH88" s="381"/>
      <c r="AI88" s="382"/>
      <c r="AJ88" s="378"/>
      <c r="AK88" s="380"/>
      <c r="AL88" s="378"/>
      <c r="AM88" s="379"/>
      <c r="AN88" s="190"/>
      <c r="AO88" s="191"/>
      <c r="AP88" s="195"/>
      <c r="AQ88" s="191"/>
      <c r="AR88" s="195"/>
      <c r="AS88" s="190"/>
      <c r="AT88" s="194">
        <v>72</v>
      </c>
      <c r="AU88" s="191"/>
      <c r="AV88" s="195">
        <v>34</v>
      </c>
      <c r="AW88" s="191"/>
      <c r="AX88" s="195">
        <v>2</v>
      </c>
      <c r="AY88" s="196"/>
      <c r="AZ88" s="190"/>
      <c r="BA88" s="191"/>
      <c r="BB88" s="195"/>
      <c r="BC88" s="191"/>
      <c r="BD88" s="195"/>
      <c r="BE88" s="190"/>
      <c r="BF88" s="388"/>
      <c r="BG88" s="387"/>
      <c r="BH88" s="385"/>
      <c r="BI88" s="387"/>
      <c r="BJ88" s="385"/>
      <c r="BK88" s="386"/>
      <c r="BL88" s="389"/>
      <c r="BM88" s="387"/>
      <c r="BN88" s="385"/>
      <c r="BO88" s="387"/>
      <c r="BP88" s="385"/>
      <c r="BQ88" s="389"/>
      <c r="BR88" s="388"/>
      <c r="BS88" s="387"/>
      <c r="BT88" s="385"/>
      <c r="BU88" s="387"/>
      <c r="BV88" s="385"/>
      <c r="BW88" s="386"/>
      <c r="BX88" s="219" t="s">
        <v>345</v>
      </c>
      <c r="BY88" s="214"/>
      <c r="CA88" s="12">
        <f t="shared" si="6"/>
        <v>34</v>
      </c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</row>
    <row r="89" spans="1:108" s="9" customFormat="1" ht="75.75" customHeight="1">
      <c r="A89" s="77" t="s">
        <v>199</v>
      </c>
      <c r="B89" s="374" t="s">
        <v>174</v>
      </c>
      <c r="C89" s="374"/>
      <c r="D89" s="374"/>
      <c r="E89" s="374"/>
      <c r="F89" s="374"/>
      <c r="G89" s="374"/>
      <c r="H89" s="374"/>
      <c r="I89" s="374"/>
      <c r="J89" s="374"/>
      <c r="K89" s="374"/>
      <c r="L89" s="224"/>
      <c r="M89" s="225"/>
      <c r="N89" s="222" t="s">
        <v>405</v>
      </c>
      <c r="O89" s="223"/>
      <c r="P89" s="390">
        <f>SUM($AB89,$AH89,$AN89,$AT89,$AZ89,$BF89,$BL89,$BR89)</f>
        <v>72</v>
      </c>
      <c r="Q89" s="221"/>
      <c r="R89" s="222">
        <f>SUM($T89:$Z89)</f>
        <v>34</v>
      </c>
      <c r="S89" s="229"/>
      <c r="T89" s="224">
        <v>18</v>
      </c>
      <c r="U89" s="225"/>
      <c r="V89" s="195"/>
      <c r="W89" s="191"/>
      <c r="X89" s="195"/>
      <c r="Y89" s="191"/>
      <c r="Z89" s="222">
        <v>16</v>
      </c>
      <c r="AA89" s="223"/>
      <c r="AB89" s="394"/>
      <c r="AC89" s="395"/>
      <c r="AD89" s="222"/>
      <c r="AE89" s="225"/>
      <c r="AF89" s="396"/>
      <c r="AG89" s="397"/>
      <c r="AH89" s="394"/>
      <c r="AI89" s="395"/>
      <c r="AJ89" s="391"/>
      <c r="AK89" s="393"/>
      <c r="AL89" s="391"/>
      <c r="AM89" s="392"/>
      <c r="AN89" s="229"/>
      <c r="AO89" s="225"/>
      <c r="AP89" s="222"/>
      <c r="AQ89" s="225"/>
      <c r="AR89" s="222"/>
      <c r="AS89" s="229"/>
      <c r="AT89" s="394"/>
      <c r="AU89" s="395"/>
      <c r="AV89" s="396"/>
      <c r="AW89" s="395"/>
      <c r="AX89" s="396"/>
      <c r="AY89" s="397"/>
      <c r="AZ89" s="229">
        <v>72</v>
      </c>
      <c r="BA89" s="225"/>
      <c r="BB89" s="222">
        <v>34</v>
      </c>
      <c r="BC89" s="225"/>
      <c r="BD89" s="222">
        <v>2</v>
      </c>
      <c r="BE89" s="229"/>
      <c r="BF89" s="401"/>
      <c r="BG89" s="400"/>
      <c r="BH89" s="398"/>
      <c r="BI89" s="400"/>
      <c r="BJ89" s="398"/>
      <c r="BK89" s="399"/>
      <c r="BL89" s="408"/>
      <c r="BM89" s="400"/>
      <c r="BN89" s="398"/>
      <c r="BO89" s="400"/>
      <c r="BP89" s="398"/>
      <c r="BQ89" s="408"/>
      <c r="BR89" s="401"/>
      <c r="BS89" s="400"/>
      <c r="BT89" s="398"/>
      <c r="BU89" s="400"/>
      <c r="BV89" s="398"/>
      <c r="BW89" s="399"/>
      <c r="BX89" s="406" t="s">
        <v>353</v>
      </c>
      <c r="BY89" s="407"/>
      <c r="CA89" s="12">
        <f t="shared" si="6"/>
        <v>34</v>
      </c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</row>
    <row r="90" spans="1:108" s="9" customFormat="1" ht="32.25" customHeight="1">
      <c r="A90" s="80" t="s">
        <v>200</v>
      </c>
      <c r="B90" s="405" t="s">
        <v>358</v>
      </c>
      <c r="C90" s="405"/>
      <c r="D90" s="405"/>
      <c r="E90" s="405"/>
      <c r="F90" s="405"/>
      <c r="G90" s="405"/>
      <c r="H90" s="405"/>
      <c r="I90" s="405"/>
      <c r="J90" s="405"/>
      <c r="K90" s="405"/>
      <c r="L90" s="404"/>
      <c r="M90" s="402"/>
      <c r="N90" s="402"/>
      <c r="O90" s="403"/>
      <c r="P90" s="216"/>
      <c r="Q90" s="409"/>
      <c r="R90" s="402"/>
      <c r="S90" s="195"/>
      <c r="T90" s="404"/>
      <c r="U90" s="402"/>
      <c r="V90" s="195"/>
      <c r="W90" s="191"/>
      <c r="X90" s="195"/>
      <c r="Y90" s="191"/>
      <c r="Z90" s="402"/>
      <c r="AA90" s="403"/>
      <c r="AB90" s="412"/>
      <c r="AC90" s="413"/>
      <c r="AD90" s="413"/>
      <c r="AE90" s="413"/>
      <c r="AF90" s="413"/>
      <c r="AG90" s="414"/>
      <c r="AH90" s="412"/>
      <c r="AI90" s="413"/>
      <c r="AJ90" s="410"/>
      <c r="AK90" s="410"/>
      <c r="AL90" s="410"/>
      <c r="AM90" s="411"/>
      <c r="AN90" s="191"/>
      <c r="AO90" s="402"/>
      <c r="AP90" s="402"/>
      <c r="AQ90" s="402"/>
      <c r="AR90" s="402"/>
      <c r="AS90" s="195"/>
      <c r="AT90" s="412"/>
      <c r="AU90" s="413"/>
      <c r="AV90" s="413"/>
      <c r="AW90" s="413"/>
      <c r="AX90" s="413"/>
      <c r="AY90" s="414"/>
      <c r="AZ90" s="191"/>
      <c r="BA90" s="402"/>
      <c r="BB90" s="402"/>
      <c r="BC90" s="402"/>
      <c r="BD90" s="402"/>
      <c r="BE90" s="195"/>
      <c r="BF90" s="417"/>
      <c r="BG90" s="415"/>
      <c r="BH90" s="415"/>
      <c r="BI90" s="415"/>
      <c r="BJ90" s="415"/>
      <c r="BK90" s="416"/>
      <c r="BL90" s="387"/>
      <c r="BM90" s="415"/>
      <c r="BN90" s="415"/>
      <c r="BO90" s="415"/>
      <c r="BP90" s="415"/>
      <c r="BQ90" s="385"/>
      <c r="BR90" s="417"/>
      <c r="BS90" s="415"/>
      <c r="BT90" s="415"/>
      <c r="BU90" s="415"/>
      <c r="BV90" s="415"/>
      <c r="BW90" s="416"/>
      <c r="BX90" s="404"/>
      <c r="BY90" s="403"/>
      <c r="CA90" s="12">
        <f t="shared" si="6"/>
        <v>0</v>
      </c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</row>
    <row r="91" spans="1:108" s="9" customFormat="1" ht="20.25" customHeight="1">
      <c r="A91" s="77" t="s">
        <v>201</v>
      </c>
      <c r="B91" s="418" t="s">
        <v>359</v>
      </c>
      <c r="C91" s="418"/>
      <c r="D91" s="418"/>
      <c r="E91" s="418"/>
      <c r="F91" s="418"/>
      <c r="G91" s="418"/>
      <c r="H91" s="418"/>
      <c r="I91" s="418"/>
      <c r="J91" s="418"/>
      <c r="K91" s="418"/>
      <c r="L91" s="404"/>
      <c r="M91" s="402"/>
      <c r="N91" s="402">
        <v>5</v>
      </c>
      <c r="O91" s="403"/>
      <c r="P91" s="377">
        <f>SUM($AB91,$AH91,$AN91,$AT91,$AZ91,$BF91,$BL91,$BR91)</f>
        <v>90</v>
      </c>
      <c r="Q91" s="216"/>
      <c r="R91" s="195">
        <f>SUM($T91:$Z91)</f>
        <v>40</v>
      </c>
      <c r="S91" s="190"/>
      <c r="T91" s="194">
        <v>4</v>
      </c>
      <c r="U91" s="191"/>
      <c r="V91" s="195"/>
      <c r="W91" s="191"/>
      <c r="X91" s="195">
        <v>36</v>
      </c>
      <c r="Y91" s="191"/>
      <c r="Z91" s="195"/>
      <c r="AA91" s="196"/>
      <c r="AB91" s="194"/>
      <c r="AC91" s="191"/>
      <c r="AD91" s="195"/>
      <c r="AE91" s="191"/>
      <c r="AF91" s="195"/>
      <c r="AG91" s="196"/>
      <c r="AH91" s="194"/>
      <c r="AI91" s="191"/>
      <c r="AJ91" s="195"/>
      <c r="AK91" s="191"/>
      <c r="AL91" s="195"/>
      <c r="AM91" s="196"/>
      <c r="AN91" s="190"/>
      <c r="AO91" s="191"/>
      <c r="AP91" s="195"/>
      <c r="AQ91" s="191"/>
      <c r="AR91" s="195"/>
      <c r="AS91" s="190"/>
      <c r="AT91" s="194"/>
      <c r="AU91" s="191"/>
      <c r="AV91" s="195"/>
      <c r="AW91" s="191"/>
      <c r="AX91" s="195"/>
      <c r="AY91" s="196"/>
      <c r="AZ91" s="190">
        <v>90</v>
      </c>
      <c r="BA91" s="191"/>
      <c r="BB91" s="195">
        <v>40</v>
      </c>
      <c r="BC91" s="191"/>
      <c r="BD91" s="195">
        <v>3</v>
      </c>
      <c r="BE91" s="190"/>
      <c r="BF91" s="194"/>
      <c r="BG91" s="191"/>
      <c r="BH91" s="195"/>
      <c r="BI91" s="191"/>
      <c r="BJ91" s="195"/>
      <c r="BK91" s="196"/>
      <c r="BL91" s="190"/>
      <c r="BM91" s="191"/>
      <c r="BN91" s="195"/>
      <c r="BO91" s="191"/>
      <c r="BP91" s="195"/>
      <c r="BQ91" s="190"/>
      <c r="BR91" s="194"/>
      <c r="BS91" s="191"/>
      <c r="BT91" s="195"/>
      <c r="BU91" s="191"/>
      <c r="BV91" s="195"/>
      <c r="BW91" s="196"/>
      <c r="BX91" s="211" t="s">
        <v>226</v>
      </c>
      <c r="BY91" s="214"/>
      <c r="CA91" s="12">
        <f t="shared" si="6"/>
        <v>40</v>
      </c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</row>
    <row r="92" spans="1:108" s="9" customFormat="1" ht="24.75" customHeight="1">
      <c r="A92" s="100" t="s">
        <v>250</v>
      </c>
      <c r="B92" s="418" t="s">
        <v>360</v>
      </c>
      <c r="C92" s="418"/>
      <c r="D92" s="418"/>
      <c r="E92" s="418"/>
      <c r="F92" s="418"/>
      <c r="G92" s="418"/>
      <c r="H92" s="418"/>
      <c r="I92" s="418"/>
      <c r="J92" s="418"/>
      <c r="K92" s="418"/>
      <c r="L92" s="404">
        <v>7</v>
      </c>
      <c r="M92" s="402"/>
      <c r="N92" s="402"/>
      <c r="O92" s="403"/>
      <c r="P92" s="377">
        <f>SUM($AB92,$AH92,$AN92,$AT92,$AZ92,$BF92,$BL92,$BR92)</f>
        <v>112</v>
      </c>
      <c r="Q92" s="216"/>
      <c r="R92" s="195">
        <f>SUM($T92:$Z92)</f>
        <v>74</v>
      </c>
      <c r="S92" s="190"/>
      <c r="T92" s="194">
        <v>14</v>
      </c>
      <c r="U92" s="191"/>
      <c r="V92" s="195"/>
      <c r="W92" s="191"/>
      <c r="X92" s="195">
        <v>52</v>
      </c>
      <c r="Y92" s="191"/>
      <c r="Z92" s="195">
        <v>8</v>
      </c>
      <c r="AA92" s="196"/>
      <c r="AB92" s="194"/>
      <c r="AC92" s="191"/>
      <c r="AD92" s="195"/>
      <c r="AE92" s="191"/>
      <c r="AF92" s="195"/>
      <c r="AG92" s="196"/>
      <c r="AH92" s="194"/>
      <c r="AI92" s="191"/>
      <c r="AJ92" s="195"/>
      <c r="AK92" s="191"/>
      <c r="AL92" s="195"/>
      <c r="AM92" s="196"/>
      <c r="AN92" s="190"/>
      <c r="AO92" s="191"/>
      <c r="AP92" s="195"/>
      <c r="AQ92" s="191"/>
      <c r="AR92" s="195"/>
      <c r="AS92" s="190"/>
      <c r="AT92" s="194"/>
      <c r="AU92" s="191"/>
      <c r="AV92" s="195"/>
      <c r="AW92" s="191"/>
      <c r="AX92" s="195"/>
      <c r="AY92" s="196"/>
      <c r="AZ92" s="190"/>
      <c r="BA92" s="191"/>
      <c r="BB92" s="195"/>
      <c r="BC92" s="191"/>
      <c r="BD92" s="195"/>
      <c r="BE92" s="190"/>
      <c r="BF92" s="194"/>
      <c r="BG92" s="191"/>
      <c r="BH92" s="195"/>
      <c r="BI92" s="191"/>
      <c r="BJ92" s="195"/>
      <c r="BK92" s="196"/>
      <c r="BL92" s="190">
        <v>112</v>
      </c>
      <c r="BM92" s="191"/>
      <c r="BN92" s="195">
        <v>74</v>
      </c>
      <c r="BO92" s="191"/>
      <c r="BP92" s="195">
        <v>3</v>
      </c>
      <c r="BQ92" s="190"/>
      <c r="BR92" s="194"/>
      <c r="BS92" s="191"/>
      <c r="BT92" s="195"/>
      <c r="BU92" s="191"/>
      <c r="BV92" s="195"/>
      <c r="BW92" s="196"/>
      <c r="BX92" s="211" t="s">
        <v>227</v>
      </c>
      <c r="BY92" s="214"/>
      <c r="CA92" s="12">
        <f t="shared" si="6"/>
        <v>74</v>
      </c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</row>
    <row r="93" spans="1:108" s="9" customFormat="1" ht="58.5" customHeight="1">
      <c r="A93" s="100" t="s">
        <v>251</v>
      </c>
      <c r="B93" s="423" t="s">
        <v>274</v>
      </c>
      <c r="C93" s="423"/>
      <c r="D93" s="423"/>
      <c r="E93" s="423"/>
      <c r="F93" s="423"/>
      <c r="G93" s="423"/>
      <c r="H93" s="423"/>
      <c r="I93" s="423"/>
      <c r="J93" s="423"/>
      <c r="K93" s="423"/>
      <c r="L93" s="421"/>
      <c r="M93" s="422"/>
      <c r="N93" s="419">
        <v>8</v>
      </c>
      <c r="O93" s="420"/>
      <c r="P93" s="390">
        <f>SUM($AB93,$AH93,$AN93,$AT93,$AZ93,$BF93,$BL93,$BR93)</f>
        <v>90</v>
      </c>
      <c r="Q93" s="221"/>
      <c r="R93" s="222">
        <f>SUM($T93:$Z93)</f>
        <v>34</v>
      </c>
      <c r="S93" s="229"/>
      <c r="T93" s="224">
        <v>18</v>
      </c>
      <c r="U93" s="225"/>
      <c r="V93" s="195"/>
      <c r="W93" s="191"/>
      <c r="X93" s="222">
        <v>16</v>
      </c>
      <c r="Y93" s="225"/>
      <c r="Z93" s="222"/>
      <c r="AA93" s="223"/>
      <c r="AB93" s="224"/>
      <c r="AC93" s="225"/>
      <c r="AD93" s="222"/>
      <c r="AE93" s="225"/>
      <c r="AF93" s="222"/>
      <c r="AG93" s="223"/>
      <c r="AH93" s="224"/>
      <c r="AI93" s="225"/>
      <c r="AJ93" s="222"/>
      <c r="AK93" s="225"/>
      <c r="AL93" s="222"/>
      <c r="AM93" s="223"/>
      <c r="AN93" s="229"/>
      <c r="AO93" s="225"/>
      <c r="AP93" s="222"/>
      <c r="AQ93" s="225"/>
      <c r="AR93" s="222"/>
      <c r="AS93" s="229"/>
      <c r="AT93" s="224"/>
      <c r="AU93" s="225"/>
      <c r="AV93" s="222"/>
      <c r="AW93" s="225"/>
      <c r="AX93" s="222"/>
      <c r="AY93" s="223"/>
      <c r="AZ93" s="229"/>
      <c r="BA93" s="225"/>
      <c r="BB93" s="222"/>
      <c r="BC93" s="225"/>
      <c r="BD93" s="222"/>
      <c r="BE93" s="229"/>
      <c r="BF93" s="224"/>
      <c r="BG93" s="225"/>
      <c r="BH93" s="222"/>
      <c r="BI93" s="225"/>
      <c r="BJ93" s="222"/>
      <c r="BK93" s="223"/>
      <c r="BL93" s="229"/>
      <c r="BM93" s="225"/>
      <c r="BN93" s="222"/>
      <c r="BO93" s="225"/>
      <c r="BP93" s="222"/>
      <c r="BQ93" s="229"/>
      <c r="BR93" s="224">
        <v>90</v>
      </c>
      <c r="BS93" s="225"/>
      <c r="BT93" s="222">
        <v>34</v>
      </c>
      <c r="BU93" s="225"/>
      <c r="BV93" s="222">
        <v>3</v>
      </c>
      <c r="BW93" s="223"/>
      <c r="BX93" s="211" t="s">
        <v>228</v>
      </c>
      <c r="BY93" s="214"/>
      <c r="CA93" s="12">
        <f t="shared" si="6"/>
        <v>34</v>
      </c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</row>
    <row r="94" spans="1:108" s="9" customFormat="1" ht="16.5" customHeight="1">
      <c r="A94" s="100" t="s">
        <v>252</v>
      </c>
      <c r="B94" s="427" t="s">
        <v>171</v>
      </c>
      <c r="C94" s="428"/>
      <c r="D94" s="428"/>
      <c r="E94" s="428"/>
      <c r="F94" s="428"/>
      <c r="G94" s="428"/>
      <c r="H94" s="428"/>
      <c r="I94" s="428"/>
      <c r="J94" s="428"/>
      <c r="K94" s="429"/>
      <c r="L94" s="425"/>
      <c r="M94" s="426"/>
      <c r="N94" s="413"/>
      <c r="O94" s="414"/>
      <c r="P94" s="212"/>
      <c r="Q94" s="424"/>
      <c r="R94" s="424"/>
      <c r="S94" s="213"/>
      <c r="T94" s="430"/>
      <c r="U94" s="424"/>
      <c r="V94" s="213"/>
      <c r="W94" s="212"/>
      <c r="X94" s="424"/>
      <c r="Y94" s="424"/>
      <c r="Z94" s="424"/>
      <c r="AA94" s="407"/>
      <c r="AB94" s="404"/>
      <c r="AC94" s="402"/>
      <c r="AD94" s="402"/>
      <c r="AE94" s="402"/>
      <c r="AF94" s="402"/>
      <c r="AG94" s="403"/>
      <c r="AH94" s="404"/>
      <c r="AI94" s="402"/>
      <c r="AJ94" s="402"/>
      <c r="AK94" s="402"/>
      <c r="AL94" s="402"/>
      <c r="AM94" s="403"/>
      <c r="AN94" s="191"/>
      <c r="AO94" s="402"/>
      <c r="AP94" s="402"/>
      <c r="AQ94" s="402"/>
      <c r="AR94" s="402"/>
      <c r="AS94" s="195"/>
      <c r="AT94" s="404"/>
      <c r="AU94" s="402"/>
      <c r="AV94" s="402"/>
      <c r="AW94" s="402"/>
      <c r="AX94" s="402"/>
      <c r="AY94" s="403"/>
      <c r="AZ94" s="191"/>
      <c r="BA94" s="402"/>
      <c r="BB94" s="402"/>
      <c r="BC94" s="402"/>
      <c r="BD94" s="402"/>
      <c r="BE94" s="195"/>
      <c r="BF94" s="404"/>
      <c r="BG94" s="402"/>
      <c r="BH94" s="402"/>
      <c r="BI94" s="402"/>
      <c r="BJ94" s="402"/>
      <c r="BK94" s="403"/>
      <c r="BL94" s="191"/>
      <c r="BM94" s="402"/>
      <c r="BN94" s="402"/>
      <c r="BO94" s="402"/>
      <c r="BP94" s="402"/>
      <c r="BQ94" s="195"/>
      <c r="BR94" s="404"/>
      <c r="BS94" s="402"/>
      <c r="BT94" s="402"/>
      <c r="BU94" s="402"/>
      <c r="BV94" s="402"/>
      <c r="BW94" s="403"/>
      <c r="BX94" s="404"/>
      <c r="BY94" s="403"/>
      <c r="CA94" s="12">
        <f t="shared" si="6"/>
        <v>0</v>
      </c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</row>
    <row r="95" spans="1:108" s="9" customFormat="1" ht="19.5" customHeight="1">
      <c r="A95" s="100" t="s">
        <v>253</v>
      </c>
      <c r="B95" s="431" t="s">
        <v>130</v>
      </c>
      <c r="C95" s="432"/>
      <c r="D95" s="432"/>
      <c r="E95" s="432"/>
      <c r="F95" s="432"/>
      <c r="G95" s="432"/>
      <c r="H95" s="432"/>
      <c r="I95" s="432"/>
      <c r="J95" s="432"/>
      <c r="K95" s="433"/>
      <c r="L95" s="412">
        <v>5</v>
      </c>
      <c r="M95" s="413"/>
      <c r="N95" s="413">
        <v>4</v>
      </c>
      <c r="O95" s="414"/>
      <c r="P95" s="216">
        <f>SUM($AB95,$AH95,$AN95,$AT95,$AZ95,$BF95,$BL95,$BR95)</f>
        <v>180</v>
      </c>
      <c r="Q95" s="409"/>
      <c r="R95" s="402">
        <f>SUM($T95:$Z95)</f>
        <v>68</v>
      </c>
      <c r="S95" s="195"/>
      <c r="T95" s="404">
        <v>36</v>
      </c>
      <c r="U95" s="402"/>
      <c r="V95" s="195"/>
      <c r="W95" s="191"/>
      <c r="X95" s="402">
        <v>24</v>
      </c>
      <c r="Y95" s="402"/>
      <c r="Z95" s="402">
        <v>8</v>
      </c>
      <c r="AA95" s="403"/>
      <c r="AB95" s="404"/>
      <c r="AC95" s="402"/>
      <c r="AD95" s="402"/>
      <c r="AE95" s="402"/>
      <c r="AF95" s="402"/>
      <c r="AG95" s="403"/>
      <c r="AH95" s="404"/>
      <c r="AI95" s="402"/>
      <c r="AJ95" s="402"/>
      <c r="AK95" s="402"/>
      <c r="AL95" s="402"/>
      <c r="AM95" s="403"/>
      <c r="AN95" s="212"/>
      <c r="AO95" s="424"/>
      <c r="AP95" s="424"/>
      <c r="AQ95" s="424"/>
      <c r="AR95" s="424"/>
      <c r="AS95" s="213"/>
      <c r="AT95" s="404">
        <v>90</v>
      </c>
      <c r="AU95" s="402"/>
      <c r="AV95" s="402">
        <v>34</v>
      </c>
      <c r="AW95" s="402"/>
      <c r="AX95" s="402">
        <v>3</v>
      </c>
      <c r="AY95" s="403"/>
      <c r="AZ95" s="191">
        <v>90</v>
      </c>
      <c r="BA95" s="402"/>
      <c r="BB95" s="402">
        <v>34</v>
      </c>
      <c r="BC95" s="402"/>
      <c r="BD95" s="402">
        <v>3</v>
      </c>
      <c r="BE95" s="195"/>
      <c r="BF95" s="404"/>
      <c r="BG95" s="402"/>
      <c r="BH95" s="402"/>
      <c r="BI95" s="402"/>
      <c r="BJ95" s="402"/>
      <c r="BK95" s="403"/>
      <c r="BL95" s="191"/>
      <c r="BM95" s="402"/>
      <c r="BN95" s="402"/>
      <c r="BO95" s="402"/>
      <c r="BP95" s="402"/>
      <c r="BQ95" s="195"/>
      <c r="BR95" s="404"/>
      <c r="BS95" s="402"/>
      <c r="BT95" s="402"/>
      <c r="BU95" s="402"/>
      <c r="BV95" s="402"/>
      <c r="BW95" s="403"/>
      <c r="BX95" s="430" t="s">
        <v>337</v>
      </c>
      <c r="BY95" s="407"/>
      <c r="CA95" s="12">
        <f t="shared" si="6"/>
        <v>68</v>
      </c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</row>
    <row r="96" spans="1:108" s="9" customFormat="1" ht="42" customHeight="1">
      <c r="A96" s="100" t="s">
        <v>254</v>
      </c>
      <c r="B96" s="418" t="s">
        <v>144</v>
      </c>
      <c r="C96" s="418"/>
      <c r="D96" s="418"/>
      <c r="E96" s="418"/>
      <c r="F96" s="418"/>
      <c r="G96" s="418"/>
      <c r="H96" s="418"/>
      <c r="I96" s="418"/>
      <c r="J96" s="418"/>
      <c r="K96" s="418"/>
      <c r="L96" s="194">
        <v>6</v>
      </c>
      <c r="M96" s="191"/>
      <c r="N96" s="383"/>
      <c r="O96" s="384"/>
      <c r="P96" s="377">
        <f>SUM($AB96,$AH96,$AN96,$AT96,$AZ96,$BF96,$BL96,$BR96)</f>
        <v>120</v>
      </c>
      <c r="Q96" s="216"/>
      <c r="R96" s="195">
        <f>SUM($T96:$Z96)</f>
        <v>48</v>
      </c>
      <c r="S96" s="190"/>
      <c r="T96" s="194">
        <v>20</v>
      </c>
      <c r="U96" s="191"/>
      <c r="V96" s="195"/>
      <c r="W96" s="191"/>
      <c r="X96" s="195">
        <v>22</v>
      </c>
      <c r="Y96" s="191"/>
      <c r="Z96" s="195">
        <v>6</v>
      </c>
      <c r="AA96" s="196"/>
      <c r="AB96" s="194"/>
      <c r="AC96" s="191"/>
      <c r="AD96" s="195"/>
      <c r="AE96" s="191"/>
      <c r="AF96" s="195"/>
      <c r="AG96" s="196"/>
      <c r="AH96" s="194"/>
      <c r="AI96" s="191"/>
      <c r="AJ96" s="195"/>
      <c r="AK96" s="191"/>
      <c r="AL96" s="195"/>
      <c r="AM96" s="196"/>
      <c r="AN96" s="190"/>
      <c r="AO96" s="191"/>
      <c r="AP96" s="195"/>
      <c r="AQ96" s="191"/>
      <c r="AR96" s="195"/>
      <c r="AS96" s="190"/>
      <c r="AT96" s="194"/>
      <c r="AU96" s="191"/>
      <c r="AV96" s="195"/>
      <c r="AW96" s="191"/>
      <c r="AX96" s="195"/>
      <c r="AY96" s="196"/>
      <c r="AZ96" s="190"/>
      <c r="BA96" s="191"/>
      <c r="BB96" s="195"/>
      <c r="BC96" s="191"/>
      <c r="BD96" s="195"/>
      <c r="BE96" s="190"/>
      <c r="BF96" s="194">
        <v>120</v>
      </c>
      <c r="BG96" s="191"/>
      <c r="BH96" s="195">
        <v>48</v>
      </c>
      <c r="BI96" s="191"/>
      <c r="BJ96" s="195">
        <v>3</v>
      </c>
      <c r="BK96" s="196"/>
      <c r="BL96" s="190"/>
      <c r="BM96" s="191"/>
      <c r="BN96" s="195"/>
      <c r="BO96" s="191"/>
      <c r="BP96" s="195"/>
      <c r="BQ96" s="190"/>
      <c r="BR96" s="194"/>
      <c r="BS96" s="191"/>
      <c r="BT96" s="195"/>
      <c r="BU96" s="191"/>
      <c r="BV96" s="195"/>
      <c r="BW96" s="196"/>
      <c r="BX96" s="211" t="s">
        <v>229</v>
      </c>
      <c r="BY96" s="214"/>
      <c r="CA96" s="12">
        <f t="shared" si="6"/>
        <v>48</v>
      </c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</row>
    <row r="97" spans="1:108" s="9" customFormat="1" ht="99" customHeight="1" thickBot="1">
      <c r="A97" s="77" t="s">
        <v>255</v>
      </c>
      <c r="B97" s="434" t="s">
        <v>287</v>
      </c>
      <c r="C97" s="434"/>
      <c r="D97" s="434"/>
      <c r="E97" s="434"/>
      <c r="F97" s="434"/>
      <c r="G97" s="434"/>
      <c r="H97" s="434"/>
      <c r="I97" s="434"/>
      <c r="J97" s="434"/>
      <c r="K97" s="434"/>
      <c r="L97" s="194"/>
      <c r="M97" s="191"/>
      <c r="N97" s="142">
        <v>8</v>
      </c>
      <c r="O97" s="143"/>
      <c r="P97" s="377">
        <f>SUM($AB97,$AH97,$AN97,$AT97,$AZ97,$BF97,$BL97,$BR97)</f>
        <v>90</v>
      </c>
      <c r="Q97" s="216"/>
      <c r="R97" s="195">
        <f>SUM($T97:$Z97)</f>
        <v>34</v>
      </c>
      <c r="S97" s="190"/>
      <c r="T97" s="194">
        <v>18</v>
      </c>
      <c r="U97" s="191"/>
      <c r="V97" s="195"/>
      <c r="W97" s="191"/>
      <c r="X97" s="195">
        <v>16</v>
      </c>
      <c r="Y97" s="191"/>
      <c r="Z97" s="195"/>
      <c r="AA97" s="196"/>
      <c r="AB97" s="194"/>
      <c r="AC97" s="191"/>
      <c r="AD97" s="195"/>
      <c r="AE97" s="191"/>
      <c r="AF97" s="195"/>
      <c r="AG97" s="196"/>
      <c r="AH97" s="194"/>
      <c r="AI97" s="191"/>
      <c r="AJ97" s="195"/>
      <c r="AK97" s="191"/>
      <c r="AL97" s="195"/>
      <c r="AM97" s="196"/>
      <c r="AN97" s="190"/>
      <c r="AO97" s="191"/>
      <c r="AP97" s="195"/>
      <c r="AQ97" s="191"/>
      <c r="AR97" s="195"/>
      <c r="AS97" s="190"/>
      <c r="AT97" s="194"/>
      <c r="AU97" s="191"/>
      <c r="AV97" s="195"/>
      <c r="AW97" s="191"/>
      <c r="AX97" s="195"/>
      <c r="AY97" s="196"/>
      <c r="AZ97" s="190"/>
      <c r="BA97" s="191"/>
      <c r="BB97" s="195"/>
      <c r="BC97" s="191"/>
      <c r="BD97" s="195"/>
      <c r="BE97" s="190"/>
      <c r="BF97" s="194"/>
      <c r="BG97" s="191"/>
      <c r="BH97" s="195"/>
      <c r="BI97" s="191"/>
      <c r="BJ97" s="195"/>
      <c r="BK97" s="196"/>
      <c r="BL97" s="190"/>
      <c r="BM97" s="191"/>
      <c r="BN97" s="195"/>
      <c r="BO97" s="191"/>
      <c r="BP97" s="195"/>
      <c r="BQ97" s="190"/>
      <c r="BR97" s="194">
        <v>90</v>
      </c>
      <c r="BS97" s="191"/>
      <c r="BT97" s="195">
        <v>34</v>
      </c>
      <c r="BU97" s="191"/>
      <c r="BV97" s="195">
        <v>3</v>
      </c>
      <c r="BW97" s="196"/>
      <c r="BX97" s="219" t="s">
        <v>440</v>
      </c>
      <c r="BY97" s="214"/>
      <c r="CA97" s="12">
        <f t="shared" si="6"/>
        <v>34</v>
      </c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</row>
    <row r="98" spans="1:108" s="9" customFormat="1" ht="26.25" customHeight="1" thickBot="1">
      <c r="A98" s="274" t="s">
        <v>63</v>
      </c>
      <c r="B98" s="265" t="s">
        <v>162</v>
      </c>
      <c r="C98" s="266"/>
      <c r="D98" s="266"/>
      <c r="E98" s="266"/>
      <c r="F98" s="266"/>
      <c r="G98" s="266"/>
      <c r="H98" s="266"/>
      <c r="I98" s="266"/>
      <c r="J98" s="266"/>
      <c r="K98" s="267"/>
      <c r="L98" s="279" t="s">
        <v>64</v>
      </c>
      <c r="M98" s="280"/>
      <c r="N98" s="279" t="s">
        <v>65</v>
      </c>
      <c r="O98" s="280"/>
      <c r="P98" s="307" t="s">
        <v>122</v>
      </c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9"/>
      <c r="AB98" s="304" t="s">
        <v>66</v>
      </c>
      <c r="AC98" s="305"/>
      <c r="AD98" s="305"/>
      <c r="AE98" s="305"/>
      <c r="AF98" s="305"/>
      <c r="AG98" s="305"/>
      <c r="AH98" s="305"/>
      <c r="AI98" s="305"/>
      <c r="AJ98" s="305"/>
      <c r="AK98" s="305"/>
      <c r="AL98" s="305"/>
      <c r="AM98" s="305"/>
      <c r="AN98" s="305"/>
      <c r="AO98" s="305"/>
      <c r="AP98" s="305"/>
      <c r="AQ98" s="305"/>
      <c r="AR98" s="305"/>
      <c r="AS98" s="305"/>
      <c r="AT98" s="305"/>
      <c r="AU98" s="305"/>
      <c r="AV98" s="305"/>
      <c r="AW98" s="305"/>
      <c r="AX98" s="305"/>
      <c r="AY98" s="305"/>
      <c r="AZ98" s="305"/>
      <c r="BA98" s="305"/>
      <c r="BB98" s="305"/>
      <c r="BC98" s="305"/>
      <c r="BD98" s="305"/>
      <c r="BE98" s="305"/>
      <c r="BF98" s="305"/>
      <c r="BG98" s="305"/>
      <c r="BH98" s="305"/>
      <c r="BI98" s="305"/>
      <c r="BJ98" s="305"/>
      <c r="BK98" s="305"/>
      <c r="BL98" s="305"/>
      <c r="BM98" s="305"/>
      <c r="BN98" s="305"/>
      <c r="BO98" s="305"/>
      <c r="BP98" s="305"/>
      <c r="BQ98" s="305"/>
      <c r="BR98" s="305"/>
      <c r="BS98" s="305"/>
      <c r="BT98" s="305"/>
      <c r="BU98" s="305"/>
      <c r="BV98" s="305"/>
      <c r="BW98" s="306"/>
      <c r="BX98" s="298" t="s">
        <v>175</v>
      </c>
      <c r="BY98" s="299"/>
      <c r="CA98" s="12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</row>
    <row r="99" spans="1:108" s="9" customFormat="1" ht="21.75" customHeight="1" thickBot="1">
      <c r="A99" s="275"/>
      <c r="B99" s="268"/>
      <c r="C99" s="269"/>
      <c r="D99" s="269"/>
      <c r="E99" s="269"/>
      <c r="F99" s="269"/>
      <c r="G99" s="269"/>
      <c r="H99" s="269"/>
      <c r="I99" s="269"/>
      <c r="J99" s="269"/>
      <c r="K99" s="270"/>
      <c r="L99" s="281"/>
      <c r="M99" s="282"/>
      <c r="N99" s="281"/>
      <c r="O99" s="282"/>
      <c r="P99" s="279" t="s">
        <v>68</v>
      </c>
      <c r="Q99" s="280"/>
      <c r="R99" s="292" t="s">
        <v>69</v>
      </c>
      <c r="S99" s="293"/>
      <c r="T99" s="312" t="s">
        <v>67</v>
      </c>
      <c r="U99" s="313"/>
      <c r="V99" s="313"/>
      <c r="W99" s="313"/>
      <c r="X99" s="313"/>
      <c r="Y99" s="313"/>
      <c r="Z99" s="313"/>
      <c r="AA99" s="314"/>
      <c r="AB99" s="285" t="s">
        <v>107</v>
      </c>
      <c r="AC99" s="286"/>
      <c r="AD99" s="286"/>
      <c r="AE99" s="286"/>
      <c r="AF99" s="286"/>
      <c r="AG99" s="286"/>
      <c r="AH99" s="286"/>
      <c r="AI99" s="286"/>
      <c r="AJ99" s="286"/>
      <c r="AK99" s="286"/>
      <c r="AL99" s="286"/>
      <c r="AM99" s="287"/>
      <c r="AN99" s="285" t="s">
        <v>111</v>
      </c>
      <c r="AO99" s="286"/>
      <c r="AP99" s="286"/>
      <c r="AQ99" s="286"/>
      <c r="AR99" s="286"/>
      <c r="AS99" s="286"/>
      <c r="AT99" s="286"/>
      <c r="AU99" s="286"/>
      <c r="AV99" s="286"/>
      <c r="AW99" s="286"/>
      <c r="AX99" s="286"/>
      <c r="AY99" s="287"/>
      <c r="AZ99" s="285" t="s">
        <v>112</v>
      </c>
      <c r="BA99" s="286"/>
      <c r="BB99" s="286"/>
      <c r="BC99" s="286"/>
      <c r="BD99" s="286"/>
      <c r="BE99" s="286"/>
      <c r="BF99" s="286"/>
      <c r="BG99" s="286"/>
      <c r="BH99" s="286"/>
      <c r="BI99" s="286"/>
      <c r="BJ99" s="286"/>
      <c r="BK99" s="287"/>
      <c r="BL99" s="285" t="s">
        <v>113</v>
      </c>
      <c r="BM99" s="286"/>
      <c r="BN99" s="286"/>
      <c r="BO99" s="286"/>
      <c r="BP99" s="286"/>
      <c r="BQ99" s="286"/>
      <c r="BR99" s="286"/>
      <c r="BS99" s="286"/>
      <c r="BT99" s="286"/>
      <c r="BU99" s="286"/>
      <c r="BV99" s="286"/>
      <c r="BW99" s="287"/>
      <c r="BX99" s="300"/>
      <c r="BY99" s="301"/>
      <c r="CA99" s="12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</row>
    <row r="100" spans="1:108" s="9" customFormat="1" ht="26.25" customHeight="1">
      <c r="A100" s="275"/>
      <c r="B100" s="268"/>
      <c r="C100" s="269"/>
      <c r="D100" s="269"/>
      <c r="E100" s="269"/>
      <c r="F100" s="269"/>
      <c r="G100" s="269"/>
      <c r="H100" s="269"/>
      <c r="I100" s="269"/>
      <c r="J100" s="269"/>
      <c r="K100" s="270"/>
      <c r="L100" s="281"/>
      <c r="M100" s="282"/>
      <c r="N100" s="281"/>
      <c r="O100" s="282"/>
      <c r="P100" s="281"/>
      <c r="Q100" s="282"/>
      <c r="R100" s="294"/>
      <c r="S100" s="295"/>
      <c r="T100" s="324" t="s">
        <v>106</v>
      </c>
      <c r="U100" s="325"/>
      <c r="V100" s="324" t="s">
        <v>275</v>
      </c>
      <c r="W100" s="325"/>
      <c r="X100" s="292" t="s">
        <v>276</v>
      </c>
      <c r="Y100" s="293"/>
      <c r="Z100" s="324" t="s">
        <v>277</v>
      </c>
      <c r="AA100" s="325"/>
      <c r="AB100" s="315" t="s">
        <v>400</v>
      </c>
      <c r="AC100" s="316"/>
      <c r="AD100" s="316"/>
      <c r="AE100" s="316"/>
      <c r="AF100" s="316"/>
      <c r="AG100" s="317"/>
      <c r="AH100" s="315" t="s">
        <v>401</v>
      </c>
      <c r="AI100" s="316"/>
      <c r="AJ100" s="316"/>
      <c r="AK100" s="316"/>
      <c r="AL100" s="316"/>
      <c r="AM100" s="317"/>
      <c r="AN100" s="315" t="s">
        <v>153</v>
      </c>
      <c r="AO100" s="316"/>
      <c r="AP100" s="316"/>
      <c r="AQ100" s="316"/>
      <c r="AR100" s="316"/>
      <c r="AS100" s="317"/>
      <c r="AT100" s="315" t="s">
        <v>168</v>
      </c>
      <c r="AU100" s="316"/>
      <c r="AV100" s="316"/>
      <c r="AW100" s="316"/>
      <c r="AX100" s="316"/>
      <c r="AY100" s="317"/>
      <c r="AZ100" s="315" t="s">
        <v>169</v>
      </c>
      <c r="BA100" s="316"/>
      <c r="BB100" s="316"/>
      <c r="BC100" s="316"/>
      <c r="BD100" s="316"/>
      <c r="BE100" s="317"/>
      <c r="BF100" s="315" t="s">
        <v>177</v>
      </c>
      <c r="BG100" s="316"/>
      <c r="BH100" s="316"/>
      <c r="BI100" s="316"/>
      <c r="BJ100" s="316"/>
      <c r="BK100" s="317"/>
      <c r="BL100" s="315" t="s">
        <v>154</v>
      </c>
      <c r="BM100" s="316"/>
      <c r="BN100" s="316"/>
      <c r="BO100" s="316"/>
      <c r="BP100" s="316"/>
      <c r="BQ100" s="317"/>
      <c r="BR100" s="315" t="s">
        <v>182</v>
      </c>
      <c r="BS100" s="316"/>
      <c r="BT100" s="316"/>
      <c r="BU100" s="316"/>
      <c r="BV100" s="316"/>
      <c r="BW100" s="317"/>
      <c r="BX100" s="300"/>
      <c r="BY100" s="301"/>
      <c r="CA100" s="12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</row>
    <row r="101" spans="1:108" s="9" customFormat="1" ht="15.75" customHeight="1" thickBot="1">
      <c r="A101" s="275"/>
      <c r="B101" s="268"/>
      <c r="C101" s="269"/>
      <c r="D101" s="269"/>
      <c r="E101" s="269"/>
      <c r="F101" s="269"/>
      <c r="G101" s="269"/>
      <c r="H101" s="269"/>
      <c r="I101" s="269"/>
      <c r="J101" s="269"/>
      <c r="K101" s="270"/>
      <c r="L101" s="281"/>
      <c r="M101" s="282"/>
      <c r="N101" s="281"/>
      <c r="O101" s="282"/>
      <c r="P101" s="281"/>
      <c r="Q101" s="282"/>
      <c r="R101" s="294"/>
      <c r="S101" s="295"/>
      <c r="T101" s="326"/>
      <c r="U101" s="327"/>
      <c r="V101" s="326"/>
      <c r="W101" s="327"/>
      <c r="X101" s="294"/>
      <c r="Y101" s="295"/>
      <c r="Z101" s="326"/>
      <c r="AA101" s="327"/>
      <c r="AB101" s="318"/>
      <c r="AC101" s="319"/>
      <c r="AD101" s="319"/>
      <c r="AE101" s="319"/>
      <c r="AF101" s="319"/>
      <c r="AG101" s="320"/>
      <c r="AH101" s="318"/>
      <c r="AI101" s="319"/>
      <c r="AJ101" s="319"/>
      <c r="AK101" s="319"/>
      <c r="AL101" s="319"/>
      <c r="AM101" s="320"/>
      <c r="AN101" s="318"/>
      <c r="AO101" s="319"/>
      <c r="AP101" s="319"/>
      <c r="AQ101" s="319"/>
      <c r="AR101" s="319"/>
      <c r="AS101" s="320"/>
      <c r="AT101" s="318"/>
      <c r="AU101" s="319"/>
      <c r="AV101" s="319"/>
      <c r="AW101" s="319"/>
      <c r="AX101" s="319"/>
      <c r="AY101" s="320"/>
      <c r="AZ101" s="318"/>
      <c r="BA101" s="319"/>
      <c r="BB101" s="319"/>
      <c r="BC101" s="319"/>
      <c r="BD101" s="319"/>
      <c r="BE101" s="320"/>
      <c r="BF101" s="318"/>
      <c r="BG101" s="319"/>
      <c r="BH101" s="319"/>
      <c r="BI101" s="319"/>
      <c r="BJ101" s="319"/>
      <c r="BK101" s="320"/>
      <c r="BL101" s="318"/>
      <c r="BM101" s="319"/>
      <c r="BN101" s="319"/>
      <c r="BO101" s="319"/>
      <c r="BP101" s="319"/>
      <c r="BQ101" s="320"/>
      <c r="BR101" s="318"/>
      <c r="BS101" s="319"/>
      <c r="BT101" s="319"/>
      <c r="BU101" s="319"/>
      <c r="BV101" s="319"/>
      <c r="BW101" s="320"/>
      <c r="BX101" s="300"/>
      <c r="BY101" s="301"/>
      <c r="CA101" s="12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</row>
    <row r="102" spans="1:108" s="9" customFormat="1" ht="27" customHeight="1" hidden="1" thickBot="1">
      <c r="A102" s="275"/>
      <c r="B102" s="268"/>
      <c r="C102" s="269"/>
      <c r="D102" s="269"/>
      <c r="E102" s="269"/>
      <c r="F102" s="269"/>
      <c r="G102" s="269"/>
      <c r="H102" s="269"/>
      <c r="I102" s="269"/>
      <c r="J102" s="269"/>
      <c r="K102" s="270"/>
      <c r="L102" s="281"/>
      <c r="M102" s="282"/>
      <c r="N102" s="281"/>
      <c r="O102" s="282"/>
      <c r="P102" s="281"/>
      <c r="Q102" s="282"/>
      <c r="R102" s="294"/>
      <c r="S102" s="295"/>
      <c r="T102" s="326"/>
      <c r="U102" s="327"/>
      <c r="V102" s="326"/>
      <c r="W102" s="327"/>
      <c r="X102" s="294"/>
      <c r="Y102" s="295"/>
      <c r="Z102" s="326"/>
      <c r="AA102" s="327"/>
      <c r="AB102" s="318"/>
      <c r="AC102" s="319"/>
      <c r="AD102" s="319"/>
      <c r="AE102" s="319"/>
      <c r="AF102" s="319"/>
      <c r="AG102" s="320"/>
      <c r="AH102" s="318"/>
      <c r="AI102" s="319"/>
      <c r="AJ102" s="319"/>
      <c r="AK102" s="319"/>
      <c r="AL102" s="319"/>
      <c r="AM102" s="320"/>
      <c r="AN102" s="318"/>
      <c r="AO102" s="319"/>
      <c r="AP102" s="319"/>
      <c r="AQ102" s="319"/>
      <c r="AR102" s="319"/>
      <c r="AS102" s="320"/>
      <c r="AT102" s="318"/>
      <c r="AU102" s="319"/>
      <c r="AV102" s="319"/>
      <c r="AW102" s="319"/>
      <c r="AX102" s="319"/>
      <c r="AY102" s="320"/>
      <c r="AZ102" s="318"/>
      <c r="BA102" s="319"/>
      <c r="BB102" s="319"/>
      <c r="BC102" s="319"/>
      <c r="BD102" s="319"/>
      <c r="BE102" s="320"/>
      <c r="BF102" s="318"/>
      <c r="BG102" s="319"/>
      <c r="BH102" s="319"/>
      <c r="BI102" s="319"/>
      <c r="BJ102" s="319"/>
      <c r="BK102" s="320"/>
      <c r="BL102" s="318"/>
      <c r="BM102" s="319"/>
      <c r="BN102" s="319"/>
      <c r="BO102" s="319"/>
      <c r="BP102" s="319"/>
      <c r="BQ102" s="320"/>
      <c r="BR102" s="318"/>
      <c r="BS102" s="319"/>
      <c r="BT102" s="319"/>
      <c r="BU102" s="319"/>
      <c r="BV102" s="319"/>
      <c r="BW102" s="320"/>
      <c r="BX102" s="300"/>
      <c r="BY102" s="301"/>
      <c r="CA102" s="12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</row>
    <row r="103" spans="1:108" s="9" customFormat="1" ht="27" customHeight="1" hidden="1" thickBot="1">
      <c r="A103" s="275"/>
      <c r="B103" s="268"/>
      <c r="C103" s="269"/>
      <c r="D103" s="269"/>
      <c r="E103" s="269"/>
      <c r="F103" s="269"/>
      <c r="G103" s="269"/>
      <c r="H103" s="269"/>
      <c r="I103" s="269"/>
      <c r="J103" s="269"/>
      <c r="K103" s="270"/>
      <c r="L103" s="281"/>
      <c r="M103" s="282"/>
      <c r="N103" s="281"/>
      <c r="O103" s="282"/>
      <c r="P103" s="281"/>
      <c r="Q103" s="282"/>
      <c r="R103" s="294"/>
      <c r="S103" s="295"/>
      <c r="T103" s="326"/>
      <c r="U103" s="327"/>
      <c r="V103" s="326"/>
      <c r="W103" s="327"/>
      <c r="X103" s="294"/>
      <c r="Y103" s="295"/>
      <c r="Z103" s="326"/>
      <c r="AA103" s="327"/>
      <c r="AB103" s="321"/>
      <c r="AC103" s="322"/>
      <c r="AD103" s="322"/>
      <c r="AE103" s="322"/>
      <c r="AF103" s="322"/>
      <c r="AG103" s="323"/>
      <c r="AH103" s="321"/>
      <c r="AI103" s="322"/>
      <c r="AJ103" s="322"/>
      <c r="AK103" s="322"/>
      <c r="AL103" s="322"/>
      <c r="AM103" s="323"/>
      <c r="AN103" s="321"/>
      <c r="AO103" s="322"/>
      <c r="AP103" s="322"/>
      <c r="AQ103" s="322"/>
      <c r="AR103" s="322"/>
      <c r="AS103" s="323"/>
      <c r="AT103" s="321"/>
      <c r="AU103" s="322"/>
      <c r="AV103" s="322"/>
      <c r="AW103" s="322"/>
      <c r="AX103" s="322"/>
      <c r="AY103" s="323"/>
      <c r="AZ103" s="321"/>
      <c r="BA103" s="322"/>
      <c r="BB103" s="322"/>
      <c r="BC103" s="322"/>
      <c r="BD103" s="322"/>
      <c r="BE103" s="323"/>
      <c r="BF103" s="321"/>
      <c r="BG103" s="322"/>
      <c r="BH103" s="322"/>
      <c r="BI103" s="322"/>
      <c r="BJ103" s="322"/>
      <c r="BK103" s="323"/>
      <c r="BL103" s="321"/>
      <c r="BM103" s="322"/>
      <c r="BN103" s="322"/>
      <c r="BO103" s="322"/>
      <c r="BP103" s="322"/>
      <c r="BQ103" s="323"/>
      <c r="BR103" s="321"/>
      <c r="BS103" s="322"/>
      <c r="BT103" s="322"/>
      <c r="BU103" s="322"/>
      <c r="BV103" s="322"/>
      <c r="BW103" s="323"/>
      <c r="BX103" s="300"/>
      <c r="BY103" s="301"/>
      <c r="CA103" s="12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</row>
    <row r="104" spans="1:108" s="9" customFormat="1" ht="85.5" customHeight="1" thickBot="1">
      <c r="A104" s="276"/>
      <c r="B104" s="271"/>
      <c r="C104" s="272"/>
      <c r="D104" s="272"/>
      <c r="E104" s="272"/>
      <c r="F104" s="272"/>
      <c r="G104" s="272"/>
      <c r="H104" s="272"/>
      <c r="I104" s="272"/>
      <c r="J104" s="272"/>
      <c r="K104" s="273"/>
      <c r="L104" s="283"/>
      <c r="M104" s="284"/>
      <c r="N104" s="283"/>
      <c r="O104" s="284"/>
      <c r="P104" s="283"/>
      <c r="Q104" s="284"/>
      <c r="R104" s="296"/>
      <c r="S104" s="297"/>
      <c r="T104" s="328"/>
      <c r="U104" s="329"/>
      <c r="V104" s="328"/>
      <c r="W104" s="329"/>
      <c r="X104" s="296"/>
      <c r="Y104" s="297"/>
      <c r="Z104" s="328"/>
      <c r="AA104" s="329"/>
      <c r="AB104" s="310" t="s">
        <v>108</v>
      </c>
      <c r="AC104" s="311"/>
      <c r="AD104" s="290" t="s">
        <v>109</v>
      </c>
      <c r="AE104" s="311"/>
      <c r="AF104" s="290" t="s">
        <v>110</v>
      </c>
      <c r="AG104" s="291"/>
      <c r="AH104" s="288" t="s">
        <v>108</v>
      </c>
      <c r="AI104" s="289"/>
      <c r="AJ104" s="290" t="s">
        <v>109</v>
      </c>
      <c r="AK104" s="311"/>
      <c r="AL104" s="290" t="s">
        <v>110</v>
      </c>
      <c r="AM104" s="291"/>
      <c r="AN104" s="310" t="s">
        <v>108</v>
      </c>
      <c r="AO104" s="311"/>
      <c r="AP104" s="290" t="s">
        <v>109</v>
      </c>
      <c r="AQ104" s="311"/>
      <c r="AR104" s="290" t="s">
        <v>110</v>
      </c>
      <c r="AS104" s="291"/>
      <c r="AT104" s="310" t="s">
        <v>108</v>
      </c>
      <c r="AU104" s="311"/>
      <c r="AV104" s="290" t="s">
        <v>109</v>
      </c>
      <c r="AW104" s="311"/>
      <c r="AX104" s="290" t="s">
        <v>110</v>
      </c>
      <c r="AY104" s="291"/>
      <c r="AZ104" s="310" t="s">
        <v>108</v>
      </c>
      <c r="BA104" s="311"/>
      <c r="BB104" s="290" t="s">
        <v>109</v>
      </c>
      <c r="BC104" s="311"/>
      <c r="BD104" s="290" t="s">
        <v>110</v>
      </c>
      <c r="BE104" s="291"/>
      <c r="BF104" s="310" t="s">
        <v>108</v>
      </c>
      <c r="BG104" s="311"/>
      <c r="BH104" s="290" t="s">
        <v>109</v>
      </c>
      <c r="BI104" s="311"/>
      <c r="BJ104" s="290" t="s">
        <v>110</v>
      </c>
      <c r="BK104" s="291"/>
      <c r="BL104" s="310" t="s">
        <v>108</v>
      </c>
      <c r="BM104" s="311"/>
      <c r="BN104" s="290" t="s">
        <v>109</v>
      </c>
      <c r="BO104" s="311"/>
      <c r="BP104" s="290" t="s">
        <v>110</v>
      </c>
      <c r="BQ104" s="291"/>
      <c r="BR104" s="310" t="s">
        <v>108</v>
      </c>
      <c r="BS104" s="311"/>
      <c r="BT104" s="290" t="s">
        <v>109</v>
      </c>
      <c r="BU104" s="311"/>
      <c r="BV104" s="290" t="s">
        <v>110</v>
      </c>
      <c r="BW104" s="291"/>
      <c r="BX104" s="302"/>
      <c r="BY104" s="303"/>
      <c r="CA104" s="12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</row>
    <row r="105" spans="1:108" s="9" customFormat="1" ht="20.25" customHeight="1" thickBot="1">
      <c r="A105" s="94">
        <v>1</v>
      </c>
      <c r="B105" s="334" t="s">
        <v>72</v>
      </c>
      <c r="C105" s="335"/>
      <c r="D105" s="335"/>
      <c r="E105" s="335"/>
      <c r="F105" s="335"/>
      <c r="G105" s="335"/>
      <c r="H105" s="335"/>
      <c r="I105" s="335"/>
      <c r="J105" s="335"/>
      <c r="K105" s="336"/>
      <c r="L105" s="332" t="s">
        <v>73</v>
      </c>
      <c r="M105" s="333"/>
      <c r="N105" s="330" t="s">
        <v>74</v>
      </c>
      <c r="O105" s="331"/>
      <c r="P105" s="332" t="s">
        <v>75</v>
      </c>
      <c r="Q105" s="333"/>
      <c r="R105" s="337" t="s">
        <v>76</v>
      </c>
      <c r="S105" s="336"/>
      <c r="T105" s="334" t="s">
        <v>77</v>
      </c>
      <c r="U105" s="338"/>
      <c r="V105" s="337" t="s">
        <v>78</v>
      </c>
      <c r="W105" s="338"/>
      <c r="X105" s="337" t="s">
        <v>79</v>
      </c>
      <c r="Y105" s="338"/>
      <c r="Z105" s="337" t="s">
        <v>80</v>
      </c>
      <c r="AA105" s="336"/>
      <c r="AB105" s="334" t="s">
        <v>81</v>
      </c>
      <c r="AC105" s="338"/>
      <c r="AD105" s="337" t="s">
        <v>82</v>
      </c>
      <c r="AE105" s="338"/>
      <c r="AF105" s="337" t="s">
        <v>83</v>
      </c>
      <c r="AG105" s="336"/>
      <c r="AH105" s="334" t="s">
        <v>84</v>
      </c>
      <c r="AI105" s="338"/>
      <c r="AJ105" s="337" t="s">
        <v>85</v>
      </c>
      <c r="AK105" s="338"/>
      <c r="AL105" s="337" t="s">
        <v>86</v>
      </c>
      <c r="AM105" s="336"/>
      <c r="AN105" s="334" t="s">
        <v>87</v>
      </c>
      <c r="AO105" s="338"/>
      <c r="AP105" s="337" t="s">
        <v>88</v>
      </c>
      <c r="AQ105" s="338"/>
      <c r="AR105" s="337" t="s">
        <v>89</v>
      </c>
      <c r="AS105" s="336"/>
      <c r="AT105" s="334" t="s">
        <v>90</v>
      </c>
      <c r="AU105" s="338"/>
      <c r="AV105" s="337" t="s">
        <v>91</v>
      </c>
      <c r="AW105" s="338"/>
      <c r="AX105" s="337" t="s">
        <v>92</v>
      </c>
      <c r="AY105" s="336"/>
      <c r="AZ105" s="334" t="s">
        <v>93</v>
      </c>
      <c r="BA105" s="338"/>
      <c r="BB105" s="337" t="s">
        <v>94</v>
      </c>
      <c r="BC105" s="338"/>
      <c r="BD105" s="337" t="s">
        <v>95</v>
      </c>
      <c r="BE105" s="336"/>
      <c r="BF105" s="334" t="s">
        <v>96</v>
      </c>
      <c r="BG105" s="338"/>
      <c r="BH105" s="337" t="s">
        <v>97</v>
      </c>
      <c r="BI105" s="338"/>
      <c r="BJ105" s="337" t="s">
        <v>98</v>
      </c>
      <c r="BK105" s="336"/>
      <c r="BL105" s="334" t="s">
        <v>99</v>
      </c>
      <c r="BM105" s="338"/>
      <c r="BN105" s="337" t="s">
        <v>100</v>
      </c>
      <c r="BO105" s="338"/>
      <c r="BP105" s="337" t="s">
        <v>101</v>
      </c>
      <c r="BQ105" s="336"/>
      <c r="BR105" s="334" t="s">
        <v>102</v>
      </c>
      <c r="BS105" s="338"/>
      <c r="BT105" s="337" t="s">
        <v>103</v>
      </c>
      <c r="BU105" s="338"/>
      <c r="BV105" s="337" t="s">
        <v>104</v>
      </c>
      <c r="BW105" s="336"/>
      <c r="BX105" s="334" t="s">
        <v>105</v>
      </c>
      <c r="BY105" s="336"/>
      <c r="CA105" s="12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</row>
    <row r="106" spans="1:108" s="9" customFormat="1" ht="48.75" customHeight="1">
      <c r="A106" s="77" t="s">
        <v>256</v>
      </c>
      <c r="B106" s="435" t="s">
        <v>355</v>
      </c>
      <c r="C106" s="436"/>
      <c r="D106" s="436"/>
      <c r="E106" s="436"/>
      <c r="F106" s="436"/>
      <c r="G106" s="436"/>
      <c r="H106" s="436"/>
      <c r="I106" s="436"/>
      <c r="J106" s="436"/>
      <c r="K106" s="437"/>
      <c r="L106" s="194"/>
      <c r="M106" s="191"/>
      <c r="N106" s="383"/>
      <c r="O106" s="384"/>
      <c r="P106" s="377"/>
      <c r="Q106" s="216"/>
      <c r="R106" s="195"/>
      <c r="S106" s="190"/>
      <c r="T106" s="194"/>
      <c r="U106" s="191"/>
      <c r="V106" s="195"/>
      <c r="W106" s="191"/>
      <c r="X106" s="195"/>
      <c r="Y106" s="191"/>
      <c r="Z106" s="195"/>
      <c r="AA106" s="190"/>
      <c r="AB106" s="234"/>
      <c r="AC106" s="235"/>
      <c r="AD106" s="236"/>
      <c r="AE106" s="235"/>
      <c r="AF106" s="236"/>
      <c r="AG106" s="237"/>
      <c r="AH106" s="194"/>
      <c r="AI106" s="191"/>
      <c r="AJ106" s="195"/>
      <c r="AK106" s="191"/>
      <c r="AL106" s="195"/>
      <c r="AM106" s="196"/>
      <c r="AN106" s="190"/>
      <c r="AO106" s="191"/>
      <c r="AP106" s="195"/>
      <c r="AQ106" s="191"/>
      <c r="AR106" s="195"/>
      <c r="AS106" s="190"/>
      <c r="AT106" s="194"/>
      <c r="AU106" s="191"/>
      <c r="AV106" s="195"/>
      <c r="AW106" s="191"/>
      <c r="AX106" s="195"/>
      <c r="AY106" s="196"/>
      <c r="AZ106" s="190"/>
      <c r="BA106" s="191"/>
      <c r="BB106" s="195"/>
      <c r="BC106" s="191"/>
      <c r="BD106" s="195"/>
      <c r="BE106" s="190"/>
      <c r="BF106" s="194"/>
      <c r="BG106" s="191"/>
      <c r="BH106" s="195"/>
      <c r="BI106" s="191"/>
      <c r="BJ106" s="195"/>
      <c r="BK106" s="196"/>
      <c r="BL106" s="190"/>
      <c r="BM106" s="191"/>
      <c r="BN106" s="195"/>
      <c r="BO106" s="191"/>
      <c r="BP106" s="195"/>
      <c r="BQ106" s="190"/>
      <c r="BR106" s="194"/>
      <c r="BS106" s="191"/>
      <c r="BT106" s="195"/>
      <c r="BU106" s="191"/>
      <c r="BV106" s="195"/>
      <c r="BW106" s="196"/>
      <c r="BX106" s="211"/>
      <c r="BY106" s="214"/>
      <c r="CA106" s="12">
        <f t="shared" si="6"/>
        <v>0</v>
      </c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</row>
    <row r="107" spans="1:108" s="83" customFormat="1" ht="36.75" customHeight="1">
      <c r="A107" s="85" t="s">
        <v>257</v>
      </c>
      <c r="B107" s="438" t="s">
        <v>372</v>
      </c>
      <c r="C107" s="438"/>
      <c r="D107" s="438"/>
      <c r="E107" s="438"/>
      <c r="F107" s="438"/>
      <c r="G107" s="438"/>
      <c r="H107" s="438"/>
      <c r="I107" s="438"/>
      <c r="J107" s="438"/>
      <c r="K107" s="438"/>
      <c r="L107" s="203"/>
      <c r="M107" s="204"/>
      <c r="N107" s="204">
        <v>3</v>
      </c>
      <c r="O107" s="205"/>
      <c r="P107" s="153">
        <f>SUM($AB107,$AH107,$AN107,$AT107,$AZ107,$BF107,$BL107,$BR107)</f>
        <v>134</v>
      </c>
      <c r="Q107" s="150"/>
      <c r="R107" s="142">
        <f>SUM($T107:$Z107)</f>
        <v>88</v>
      </c>
      <c r="S107" s="151"/>
      <c r="T107" s="140">
        <v>18</v>
      </c>
      <c r="U107" s="141"/>
      <c r="V107" s="142"/>
      <c r="W107" s="141"/>
      <c r="X107" s="142">
        <v>70</v>
      </c>
      <c r="Y107" s="141"/>
      <c r="Z107" s="142"/>
      <c r="AA107" s="151"/>
      <c r="AB107" s="140"/>
      <c r="AC107" s="141"/>
      <c r="AD107" s="142"/>
      <c r="AE107" s="141"/>
      <c r="AF107" s="142"/>
      <c r="AG107" s="143"/>
      <c r="AH107" s="140">
        <v>58</v>
      </c>
      <c r="AI107" s="141"/>
      <c r="AJ107" s="439">
        <v>38</v>
      </c>
      <c r="AK107" s="440"/>
      <c r="AL107" s="142"/>
      <c r="AM107" s="143"/>
      <c r="AN107" s="151">
        <v>76</v>
      </c>
      <c r="AO107" s="141"/>
      <c r="AP107" s="142">
        <v>50</v>
      </c>
      <c r="AQ107" s="141"/>
      <c r="AR107" s="142">
        <v>3</v>
      </c>
      <c r="AS107" s="151"/>
      <c r="AT107" s="140"/>
      <c r="AU107" s="141"/>
      <c r="AV107" s="142"/>
      <c r="AW107" s="141"/>
      <c r="AX107" s="142"/>
      <c r="AY107" s="143"/>
      <c r="AZ107" s="151"/>
      <c r="BA107" s="141"/>
      <c r="BB107" s="142"/>
      <c r="BC107" s="141"/>
      <c r="BD107" s="142"/>
      <c r="BE107" s="151"/>
      <c r="BF107" s="140"/>
      <c r="BG107" s="141"/>
      <c r="BH107" s="142"/>
      <c r="BI107" s="141"/>
      <c r="BJ107" s="142"/>
      <c r="BK107" s="143"/>
      <c r="BL107" s="151"/>
      <c r="BM107" s="141"/>
      <c r="BN107" s="142"/>
      <c r="BO107" s="141"/>
      <c r="BP107" s="142"/>
      <c r="BQ107" s="151"/>
      <c r="BR107" s="140"/>
      <c r="BS107" s="141"/>
      <c r="BT107" s="142"/>
      <c r="BU107" s="141"/>
      <c r="BV107" s="142"/>
      <c r="BW107" s="143"/>
      <c r="BX107" s="144" t="s">
        <v>204</v>
      </c>
      <c r="BY107" s="145"/>
      <c r="CA107" s="83">
        <f t="shared" si="6"/>
        <v>88</v>
      </c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</row>
    <row r="108" spans="1:108" s="83" customFormat="1" ht="33.75" customHeight="1" thickBot="1">
      <c r="A108" s="85" t="s">
        <v>371</v>
      </c>
      <c r="B108" s="720" t="s">
        <v>397</v>
      </c>
      <c r="C108" s="721"/>
      <c r="D108" s="721"/>
      <c r="E108" s="721"/>
      <c r="F108" s="721"/>
      <c r="G108" s="721"/>
      <c r="H108" s="721"/>
      <c r="I108" s="721"/>
      <c r="J108" s="721"/>
      <c r="K108" s="722"/>
      <c r="L108" s="203">
        <v>6</v>
      </c>
      <c r="M108" s="204"/>
      <c r="N108" s="204"/>
      <c r="O108" s="205"/>
      <c r="P108" s="153">
        <f>SUM($AB108,$AH108,$AN108,$AT108,$AZ108,$BF108,$BL108,$BR108)</f>
        <v>120</v>
      </c>
      <c r="Q108" s="150"/>
      <c r="R108" s="142">
        <f>SUM($T108:$Z108)</f>
        <v>80</v>
      </c>
      <c r="S108" s="151"/>
      <c r="T108" s="140">
        <v>16</v>
      </c>
      <c r="U108" s="141"/>
      <c r="V108" s="142"/>
      <c r="W108" s="141"/>
      <c r="X108" s="142">
        <v>64</v>
      </c>
      <c r="Y108" s="141"/>
      <c r="Z108" s="142"/>
      <c r="AA108" s="151"/>
      <c r="AB108" s="140"/>
      <c r="AC108" s="141"/>
      <c r="AD108" s="142"/>
      <c r="AE108" s="141"/>
      <c r="AF108" s="142"/>
      <c r="AG108" s="143"/>
      <c r="AH108" s="140"/>
      <c r="AI108" s="141"/>
      <c r="AJ108" s="142"/>
      <c r="AK108" s="141"/>
      <c r="AL108" s="142"/>
      <c r="AM108" s="143"/>
      <c r="AN108" s="151"/>
      <c r="AO108" s="141"/>
      <c r="AP108" s="142"/>
      <c r="AQ108" s="141"/>
      <c r="AR108" s="142"/>
      <c r="AS108" s="151"/>
      <c r="AT108" s="140"/>
      <c r="AU108" s="141"/>
      <c r="AV108" s="142"/>
      <c r="AW108" s="141"/>
      <c r="AX108" s="142"/>
      <c r="AY108" s="143"/>
      <c r="AZ108" s="256">
        <v>30</v>
      </c>
      <c r="BA108" s="257"/>
      <c r="BB108" s="261">
        <v>20</v>
      </c>
      <c r="BC108" s="257"/>
      <c r="BD108" s="261"/>
      <c r="BE108" s="262"/>
      <c r="BF108" s="256">
        <v>90</v>
      </c>
      <c r="BG108" s="257"/>
      <c r="BH108" s="261">
        <v>60</v>
      </c>
      <c r="BI108" s="257"/>
      <c r="BJ108" s="261">
        <v>3</v>
      </c>
      <c r="BK108" s="262"/>
      <c r="BL108" s="151"/>
      <c r="BM108" s="141"/>
      <c r="BN108" s="142"/>
      <c r="BO108" s="141"/>
      <c r="BP108" s="142"/>
      <c r="BQ108" s="151"/>
      <c r="BR108" s="140"/>
      <c r="BS108" s="141"/>
      <c r="BT108" s="142"/>
      <c r="BU108" s="141"/>
      <c r="BV108" s="142"/>
      <c r="BW108" s="143"/>
      <c r="BX108" s="144" t="s">
        <v>240</v>
      </c>
      <c r="BY108" s="145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</row>
    <row r="109" spans="1:108" s="83" customFormat="1" ht="33" customHeight="1">
      <c r="A109" s="101" t="s">
        <v>258</v>
      </c>
      <c r="B109" s="447" t="s">
        <v>429</v>
      </c>
      <c r="C109" s="447"/>
      <c r="D109" s="447"/>
      <c r="E109" s="447"/>
      <c r="F109" s="447"/>
      <c r="G109" s="447"/>
      <c r="H109" s="447"/>
      <c r="I109" s="447"/>
      <c r="J109" s="447"/>
      <c r="K109" s="447"/>
      <c r="L109" s="445"/>
      <c r="M109" s="446"/>
      <c r="N109" s="443"/>
      <c r="O109" s="444"/>
      <c r="P109" s="441"/>
      <c r="Q109" s="442"/>
      <c r="R109" s="450"/>
      <c r="S109" s="451"/>
      <c r="T109" s="448"/>
      <c r="U109" s="449"/>
      <c r="V109" s="450"/>
      <c r="W109" s="449"/>
      <c r="X109" s="450"/>
      <c r="Y109" s="449"/>
      <c r="Z109" s="450"/>
      <c r="AA109" s="451"/>
      <c r="AB109" s="448"/>
      <c r="AC109" s="449"/>
      <c r="AD109" s="450"/>
      <c r="AE109" s="449"/>
      <c r="AF109" s="450"/>
      <c r="AG109" s="452"/>
      <c r="AH109" s="448"/>
      <c r="AI109" s="449"/>
      <c r="AJ109" s="450"/>
      <c r="AK109" s="449"/>
      <c r="AL109" s="450"/>
      <c r="AM109" s="452"/>
      <c r="AN109" s="448"/>
      <c r="AO109" s="449"/>
      <c r="AP109" s="450"/>
      <c r="AQ109" s="449"/>
      <c r="AR109" s="450"/>
      <c r="AS109" s="452"/>
      <c r="AT109" s="451"/>
      <c r="AU109" s="449"/>
      <c r="AV109" s="450"/>
      <c r="AW109" s="449"/>
      <c r="AX109" s="450"/>
      <c r="AY109" s="451"/>
      <c r="AZ109" s="448"/>
      <c r="BA109" s="449"/>
      <c r="BB109" s="450"/>
      <c r="BC109" s="449"/>
      <c r="BD109" s="450"/>
      <c r="BE109" s="452"/>
      <c r="BF109" s="451"/>
      <c r="BG109" s="449"/>
      <c r="BH109" s="450"/>
      <c r="BI109" s="449"/>
      <c r="BJ109" s="450"/>
      <c r="BK109" s="451"/>
      <c r="BL109" s="448"/>
      <c r="BM109" s="449"/>
      <c r="BN109" s="450"/>
      <c r="BO109" s="449"/>
      <c r="BP109" s="450"/>
      <c r="BQ109" s="452"/>
      <c r="BR109" s="448"/>
      <c r="BS109" s="449"/>
      <c r="BT109" s="450"/>
      <c r="BU109" s="449"/>
      <c r="BV109" s="450"/>
      <c r="BW109" s="452"/>
      <c r="BX109" s="144"/>
      <c r="BY109" s="145"/>
      <c r="CA109" s="83">
        <f t="shared" si="6"/>
        <v>0</v>
      </c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</row>
    <row r="110" spans="1:108" s="83" customFormat="1" ht="24.75" customHeight="1">
      <c r="A110" s="85" t="s">
        <v>259</v>
      </c>
      <c r="B110" s="460" t="s">
        <v>373</v>
      </c>
      <c r="C110" s="461"/>
      <c r="D110" s="461"/>
      <c r="E110" s="461"/>
      <c r="F110" s="461"/>
      <c r="G110" s="461"/>
      <c r="H110" s="461"/>
      <c r="I110" s="461"/>
      <c r="J110" s="461"/>
      <c r="K110" s="462"/>
      <c r="L110" s="458"/>
      <c r="M110" s="459"/>
      <c r="N110" s="453">
        <v>1</v>
      </c>
      <c r="O110" s="454"/>
      <c r="P110" s="153">
        <f>SUM($AB110,$AH110,$AN110,$AT110,$AZ110,$BF110,$BL110,$BR110)</f>
        <v>90</v>
      </c>
      <c r="Q110" s="150"/>
      <c r="R110" s="375">
        <f>SUM($T110:$Z110)</f>
        <v>50</v>
      </c>
      <c r="S110" s="455"/>
      <c r="T110" s="144">
        <v>26</v>
      </c>
      <c r="U110" s="376"/>
      <c r="V110" s="375"/>
      <c r="W110" s="376"/>
      <c r="X110" s="375"/>
      <c r="Y110" s="376"/>
      <c r="Z110" s="375">
        <v>24</v>
      </c>
      <c r="AA110" s="455"/>
      <c r="AB110" s="144">
        <v>90</v>
      </c>
      <c r="AC110" s="376"/>
      <c r="AD110" s="375">
        <v>50</v>
      </c>
      <c r="AE110" s="376"/>
      <c r="AF110" s="375">
        <v>3</v>
      </c>
      <c r="AG110" s="145"/>
      <c r="AH110" s="144"/>
      <c r="AI110" s="376"/>
      <c r="AJ110" s="375"/>
      <c r="AK110" s="376"/>
      <c r="AL110" s="375"/>
      <c r="AM110" s="145"/>
      <c r="AN110" s="144"/>
      <c r="AO110" s="376"/>
      <c r="AP110" s="375"/>
      <c r="AQ110" s="376"/>
      <c r="AR110" s="375"/>
      <c r="AS110" s="145"/>
      <c r="AT110" s="455"/>
      <c r="AU110" s="376"/>
      <c r="AV110" s="375"/>
      <c r="AW110" s="376"/>
      <c r="AX110" s="375"/>
      <c r="AY110" s="455"/>
      <c r="AZ110" s="144"/>
      <c r="BA110" s="376"/>
      <c r="BB110" s="375"/>
      <c r="BC110" s="376"/>
      <c r="BD110" s="375"/>
      <c r="BE110" s="145"/>
      <c r="BF110" s="455"/>
      <c r="BG110" s="376"/>
      <c r="BH110" s="375"/>
      <c r="BI110" s="376"/>
      <c r="BJ110" s="375"/>
      <c r="BK110" s="455"/>
      <c r="BL110" s="144"/>
      <c r="BM110" s="376"/>
      <c r="BN110" s="375"/>
      <c r="BO110" s="376"/>
      <c r="BP110" s="375"/>
      <c r="BQ110" s="145"/>
      <c r="BR110" s="144"/>
      <c r="BS110" s="376"/>
      <c r="BT110" s="375"/>
      <c r="BU110" s="376"/>
      <c r="BV110" s="375"/>
      <c r="BW110" s="145"/>
      <c r="BX110" s="144" t="s">
        <v>234</v>
      </c>
      <c r="BY110" s="145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</row>
    <row r="111" spans="1:108" s="83" customFormat="1" ht="63.75" customHeight="1">
      <c r="A111" s="85" t="s">
        <v>260</v>
      </c>
      <c r="B111" s="248" t="s">
        <v>395</v>
      </c>
      <c r="C111" s="249"/>
      <c r="D111" s="249"/>
      <c r="E111" s="249"/>
      <c r="F111" s="249"/>
      <c r="G111" s="249"/>
      <c r="H111" s="249"/>
      <c r="I111" s="249"/>
      <c r="J111" s="249"/>
      <c r="K111" s="250"/>
      <c r="L111" s="140">
        <v>2</v>
      </c>
      <c r="M111" s="141"/>
      <c r="N111" s="453"/>
      <c r="O111" s="454"/>
      <c r="P111" s="153">
        <f>SUM($AB111,$AH111,$AN111,$AT111,$AZ111,$BF111,$BL111,$BR111)</f>
        <v>240</v>
      </c>
      <c r="Q111" s="150"/>
      <c r="R111" s="375">
        <f>SUM($T111:$Z111)</f>
        <v>130</v>
      </c>
      <c r="S111" s="455"/>
      <c r="T111" s="144">
        <v>50</v>
      </c>
      <c r="U111" s="376"/>
      <c r="V111" s="375"/>
      <c r="W111" s="376"/>
      <c r="X111" s="375"/>
      <c r="Y111" s="376"/>
      <c r="Z111" s="375">
        <v>80</v>
      </c>
      <c r="AA111" s="455"/>
      <c r="AB111" s="144">
        <v>120</v>
      </c>
      <c r="AC111" s="376"/>
      <c r="AD111" s="375">
        <v>80</v>
      </c>
      <c r="AE111" s="376"/>
      <c r="AF111" s="375"/>
      <c r="AG111" s="145"/>
      <c r="AH111" s="144">
        <v>120</v>
      </c>
      <c r="AI111" s="376"/>
      <c r="AJ111" s="375">
        <v>50</v>
      </c>
      <c r="AK111" s="376"/>
      <c r="AL111" s="375">
        <v>6</v>
      </c>
      <c r="AM111" s="145"/>
      <c r="AN111" s="144"/>
      <c r="AO111" s="376"/>
      <c r="AP111" s="456"/>
      <c r="AQ111" s="457"/>
      <c r="AR111" s="375"/>
      <c r="AS111" s="145"/>
      <c r="AT111" s="455"/>
      <c r="AU111" s="376"/>
      <c r="AV111" s="375"/>
      <c r="AW111" s="376"/>
      <c r="AX111" s="375"/>
      <c r="AY111" s="455"/>
      <c r="AZ111" s="144"/>
      <c r="BA111" s="376"/>
      <c r="BB111" s="375"/>
      <c r="BC111" s="376"/>
      <c r="BD111" s="375"/>
      <c r="BE111" s="145"/>
      <c r="BF111" s="455"/>
      <c r="BG111" s="376"/>
      <c r="BH111" s="375"/>
      <c r="BI111" s="376"/>
      <c r="BJ111" s="375"/>
      <c r="BK111" s="455"/>
      <c r="BL111" s="144"/>
      <c r="BM111" s="376"/>
      <c r="BN111" s="375"/>
      <c r="BO111" s="376"/>
      <c r="BP111" s="375"/>
      <c r="BQ111" s="145"/>
      <c r="BR111" s="144"/>
      <c r="BS111" s="376"/>
      <c r="BT111" s="375"/>
      <c r="BU111" s="376"/>
      <c r="BV111" s="375"/>
      <c r="BW111" s="145"/>
      <c r="BX111" s="144" t="s">
        <v>235</v>
      </c>
      <c r="BY111" s="145"/>
      <c r="CA111" s="83">
        <f t="shared" si="6"/>
        <v>130</v>
      </c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</row>
    <row r="112" spans="1:108" s="83" customFormat="1" ht="57.75" customHeight="1">
      <c r="A112" s="85" t="s">
        <v>261</v>
      </c>
      <c r="B112" s="460" t="s">
        <v>374</v>
      </c>
      <c r="C112" s="461"/>
      <c r="D112" s="461"/>
      <c r="E112" s="461"/>
      <c r="F112" s="461"/>
      <c r="G112" s="461"/>
      <c r="H112" s="461"/>
      <c r="I112" s="461"/>
      <c r="J112" s="461"/>
      <c r="K112" s="462"/>
      <c r="L112" s="458">
        <v>5</v>
      </c>
      <c r="M112" s="459"/>
      <c r="N112" s="453">
        <v>4</v>
      </c>
      <c r="O112" s="454"/>
      <c r="P112" s="153">
        <f>SUM($AB112,$AH112,$AN112,$AT112,$AZ112,$BF112,$BL112,$BR112)</f>
        <v>225</v>
      </c>
      <c r="Q112" s="150"/>
      <c r="R112" s="375">
        <f>SUM($T112:$Z112)</f>
        <v>150</v>
      </c>
      <c r="S112" s="455"/>
      <c r="T112" s="144">
        <v>50</v>
      </c>
      <c r="U112" s="376"/>
      <c r="V112" s="375"/>
      <c r="W112" s="376"/>
      <c r="X112" s="375"/>
      <c r="Y112" s="376"/>
      <c r="Z112" s="375">
        <v>100</v>
      </c>
      <c r="AA112" s="455"/>
      <c r="AB112" s="144"/>
      <c r="AC112" s="376"/>
      <c r="AD112" s="375"/>
      <c r="AE112" s="376"/>
      <c r="AF112" s="375"/>
      <c r="AG112" s="145"/>
      <c r="AH112" s="144"/>
      <c r="AI112" s="376"/>
      <c r="AJ112" s="375"/>
      <c r="AK112" s="376"/>
      <c r="AL112" s="375"/>
      <c r="AM112" s="145"/>
      <c r="AN112" s="144">
        <v>30</v>
      </c>
      <c r="AO112" s="376"/>
      <c r="AP112" s="375">
        <v>20</v>
      </c>
      <c r="AQ112" s="376"/>
      <c r="AR112" s="375"/>
      <c r="AS112" s="145"/>
      <c r="AT112" s="455">
        <v>105</v>
      </c>
      <c r="AU112" s="376"/>
      <c r="AV112" s="375">
        <v>70</v>
      </c>
      <c r="AW112" s="376"/>
      <c r="AX112" s="375">
        <v>3</v>
      </c>
      <c r="AY112" s="455"/>
      <c r="AZ112" s="879">
        <v>90</v>
      </c>
      <c r="BA112" s="457"/>
      <c r="BB112" s="456">
        <v>60</v>
      </c>
      <c r="BC112" s="457"/>
      <c r="BD112" s="456">
        <v>3</v>
      </c>
      <c r="BE112" s="880"/>
      <c r="BF112" s="455"/>
      <c r="BG112" s="376"/>
      <c r="BH112" s="375"/>
      <c r="BI112" s="376"/>
      <c r="BJ112" s="375"/>
      <c r="BK112" s="455"/>
      <c r="BL112" s="144"/>
      <c r="BM112" s="376"/>
      <c r="BN112" s="375"/>
      <c r="BO112" s="376"/>
      <c r="BP112" s="375"/>
      <c r="BQ112" s="145"/>
      <c r="BR112" s="144"/>
      <c r="BS112" s="376"/>
      <c r="BT112" s="375"/>
      <c r="BU112" s="376"/>
      <c r="BV112" s="375"/>
      <c r="BW112" s="145"/>
      <c r="BX112" s="144" t="s">
        <v>241</v>
      </c>
      <c r="BY112" s="145"/>
      <c r="CA112" s="83">
        <f t="shared" si="6"/>
        <v>150</v>
      </c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</row>
    <row r="113" spans="1:108" s="83" customFormat="1" ht="54" customHeight="1">
      <c r="A113" s="85" t="s">
        <v>377</v>
      </c>
      <c r="B113" s="460" t="s">
        <v>375</v>
      </c>
      <c r="C113" s="461"/>
      <c r="D113" s="461"/>
      <c r="E113" s="461"/>
      <c r="F113" s="461"/>
      <c r="G113" s="461"/>
      <c r="H113" s="461"/>
      <c r="I113" s="461"/>
      <c r="J113" s="461"/>
      <c r="K113" s="462"/>
      <c r="L113" s="458">
        <v>6</v>
      </c>
      <c r="M113" s="459"/>
      <c r="N113" s="453"/>
      <c r="O113" s="454"/>
      <c r="P113" s="153">
        <f>SUM($AB113,$AH113,$AN113,$AT113,$AZ113,$BF113,$BL113,$BR113)</f>
        <v>120</v>
      </c>
      <c r="Q113" s="150"/>
      <c r="R113" s="375">
        <f>SUM($T113:$Z113)</f>
        <v>78</v>
      </c>
      <c r="S113" s="455"/>
      <c r="T113" s="144">
        <v>40</v>
      </c>
      <c r="U113" s="376"/>
      <c r="V113" s="375"/>
      <c r="W113" s="376"/>
      <c r="X113" s="375"/>
      <c r="Y113" s="376"/>
      <c r="Z113" s="375">
        <v>38</v>
      </c>
      <c r="AA113" s="455"/>
      <c r="AB113" s="144"/>
      <c r="AC113" s="376"/>
      <c r="AD113" s="375"/>
      <c r="AE113" s="376"/>
      <c r="AF113" s="375"/>
      <c r="AG113" s="145"/>
      <c r="AH113" s="144"/>
      <c r="AI113" s="376"/>
      <c r="AJ113" s="375"/>
      <c r="AK113" s="376"/>
      <c r="AL113" s="375"/>
      <c r="AM113" s="145"/>
      <c r="AN113" s="144"/>
      <c r="AO113" s="376"/>
      <c r="AP113" s="375"/>
      <c r="AQ113" s="376"/>
      <c r="AR113" s="375"/>
      <c r="AS113" s="145"/>
      <c r="AT113" s="455"/>
      <c r="AU113" s="376"/>
      <c r="AV113" s="375"/>
      <c r="AW113" s="376"/>
      <c r="AX113" s="375"/>
      <c r="AY113" s="455"/>
      <c r="AZ113" s="144"/>
      <c r="BA113" s="376"/>
      <c r="BB113" s="375"/>
      <c r="BC113" s="376"/>
      <c r="BD113" s="375"/>
      <c r="BE113" s="145"/>
      <c r="BF113" s="140">
        <v>120</v>
      </c>
      <c r="BG113" s="141"/>
      <c r="BH113" s="142">
        <v>78</v>
      </c>
      <c r="BI113" s="141"/>
      <c r="BJ113" s="142">
        <v>3</v>
      </c>
      <c r="BK113" s="143"/>
      <c r="BL113" s="144"/>
      <c r="BM113" s="376"/>
      <c r="BN113" s="375"/>
      <c r="BO113" s="376"/>
      <c r="BP113" s="375"/>
      <c r="BQ113" s="145"/>
      <c r="BR113" s="144"/>
      <c r="BS113" s="376"/>
      <c r="BT113" s="375"/>
      <c r="BU113" s="376"/>
      <c r="BV113" s="375"/>
      <c r="BW113" s="145"/>
      <c r="BX113" s="144" t="s">
        <v>247</v>
      </c>
      <c r="BY113" s="145"/>
      <c r="CA113" s="83">
        <f t="shared" si="6"/>
        <v>78</v>
      </c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</row>
    <row r="114" spans="1:108" s="83" customFormat="1" ht="119.25" customHeight="1">
      <c r="A114" s="85" t="s">
        <v>378</v>
      </c>
      <c r="B114" s="463" t="s">
        <v>376</v>
      </c>
      <c r="C114" s="152"/>
      <c r="D114" s="152"/>
      <c r="E114" s="152"/>
      <c r="F114" s="152"/>
      <c r="G114" s="152"/>
      <c r="H114" s="152"/>
      <c r="I114" s="152"/>
      <c r="J114" s="152"/>
      <c r="K114" s="464"/>
      <c r="L114" s="140"/>
      <c r="M114" s="141"/>
      <c r="N114" s="142">
        <v>7</v>
      </c>
      <c r="O114" s="143"/>
      <c r="P114" s="149">
        <f>SUM($AB114,$AH114,$AN114,$AT114,$AZ114,$BF114,$BL114,$BR114)</f>
        <v>90</v>
      </c>
      <c r="Q114" s="150"/>
      <c r="R114" s="142">
        <f>SUM($T114:$Z114)</f>
        <v>34</v>
      </c>
      <c r="S114" s="143"/>
      <c r="T114" s="140">
        <v>22</v>
      </c>
      <c r="U114" s="141"/>
      <c r="V114" s="142"/>
      <c r="W114" s="141"/>
      <c r="X114" s="142"/>
      <c r="Y114" s="141"/>
      <c r="Z114" s="142">
        <v>12</v>
      </c>
      <c r="AA114" s="151"/>
      <c r="AB114" s="140"/>
      <c r="AC114" s="141"/>
      <c r="AD114" s="142"/>
      <c r="AE114" s="141"/>
      <c r="AF114" s="142"/>
      <c r="AG114" s="143"/>
      <c r="AH114" s="140"/>
      <c r="AI114" s="141"/>
      <c r="AJ114" s="142"/>
      <c r="AK114" s="141"/>
      <c r="AL114" s="142"/>
      <c r="AM114" s="143"/>
      <c r="AN114" s="140"/>
      <c r="AO114" s="141"/>
      <c r="AP114" s="142"/>
      <c r="AQ114" s="141"/>
      <c r="AR114" s="142"/>
      <c r="AS114" s="143"/>
      <c r="AT114" s="140"/>
      <c r="AU114" s="141"/>
      <c r="AV114" s="142"/>
      <c r="AW114" s="141"/>
      <c r="AX114" s="142"/>
      <c r="AY114" s="143"/>
      <c r="AZ114" s="140"/>
      <c r="BA114" s="141"/>
      <c r="BB114" s="142"/>
      <c r="BC114" s="141"/>
      <c r="BD114" s="142"/>
      <c r="BE114" s="143"/>
      <c r="BF114" s="140"/>
      <c r="BG114" s="141"/>
      <c r="BH114" s="142"/>
      <c r="BI114" s="141"/>
      <c r="BJ114" s="142"/>
      <c r="BK114" s="143"/>
      <c r="BL114" s="140">
        <v>90</v>
      </c>
      <c r="BM114" s="141"/>
      <c r="BN114" s="142">
        <v>34</v>
      </c>
      <c r="BO114" s="141"/>
      <c r="BP114" s="142">
        <v>3</v>
      </c>
      <c r="BQ114" s="143"/>
      <c r="BR114" s="140"/>
      <c r="BS114" s="141"/>
      <c r="BT114" s="142"/>
      <c r="BU114" s="141"/>
      <c r="BV114" s="142"/>
      <c r="BW114" s="143"/>
      <c r="BX114" s="465" t="s">
        <v>430</v>
      </c>
      <c r="BY114" s="145"/>
      <c r="CA114" s="83">
        <f t="shared" si="6"/>
        <v>34</v>
      </c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</row>
    <row r="115" spans="1:108" s="83" customFormat="1" ht="42" customHeight="1">
      <c r="A115" s="85" t="s">
        <v>262</v>
      </c>
      <c r="B115" s="466" t="s">
        <v>447</v>
      </c>
      <c r="C115" s="466"/>
      <c r="D115" s="466"/>
      <c r="E115" s="466"/>
      <c r="F115" s="466"/>
      <c r="G115" s="466"/>
      <c r="H115" s="466"/>
      <c r="I115" s="466"/>
      <c r="J115" s="466"/>
      <c r="K115" s="466"/>
      <c r="L115" s="140"/>
      <c r="M115" s="141"/>
      <c r="N115" s="142"/>
      <c r="O115" s="143"/>
      <c r="P115" s="153"/>
      <c r="Q115" s="150"/>
      <c r="R115" s="142"/>
      <c r="S115" s="151"/>
      <c r="T115" s="140"/>
      <c r="U115" s="141"/>
      <c r="V115" s="142"/>
      <c r="W115" s="141"/>
      <c r="X115" s="142"/>
      <c r="Y115" s="141"/>
      <c r="Z115" s="142"/>
      <c r="AA115" s="151"/>
      <c r="AB115" s="140"/>
      <c r="AC115" s="141"/>
      <c r="AD115" s="142"/>
      <c r="AE115" s="141"/>
      <c r="AF115" s="142"/>
      <c r="AG115" s="143"/>
      <c r="AH115" s="140"/>
      <c r="AI115" s="141"/>
      <c r="AJ115" s="142"/>
      <c r="AK115" s="141"/>
      <c r="AL115" s="142"/>
      <c r="AM115" s="143"/>
      <c r="AN115" s="151"/>
      <c r="AO115" s="141"/>
      <c r="AP115" s="142"/>
      <c r="AQ115" s="141"/>
      <c r="AR115" s="142"/>
      <c r="AS115" s="151"/>
      <c r="AT115" s="140"/>
      <c r="AU115" s="141"/>
      <c r="AV115" s="142"/>
      <c r="AW115" s="141"/>
      <c r="AX115" s="142"/>
      <c r="AY115" s="143"/>
      <c r="AZ115" s="151"/>
      <c r="BA115" s="141"/>
      <c r="BB115" s="142"/>
      <c r="BC115" s="141"/>
      <c r="BD115" s="142"/>
      <c r="BE115" s="151"/>
      <c r="BF115" s="140"/>
      <c r="BG115" s="141"/>
      <c r="BH115" s="142"/>
      <c r="BI115" s="141"/>
      <c r="BJ115" s="142"/>
      <c r="BK115" s="143"/>
      <c r="BL115" s="151"/>
      <c r="BM115" s="141"/>
      <c r="BN115" s="142"/>
      <c r="BO115" s="141"/>
      <c r="BP115" s="142"/>
      <c r="BQ115" s="151"/>
      <c r="BR115" s="140"/>
      <c r="BS115" s="141"/>
      <c r="BT115" s="142"/>
      <c r="BU115" s="141"/>
      <c r="BV115" s="142"/>
      <c r="BW115" s="143"/>
      <c r="BX115" s="144"/>
      <c r="BY115" s="145"/>
      <c r="CA115" s="83">
        <f t="shared" si="6"/>
        <v>0</v>
      </c>
      <c r="CL115" s="84"/>
      <c r="CM115" s="84"/>
      <c r="CN115" s="84"/>
      <c r="CO115" s="84"/>
      <c r="CP115" s="153">
        <f>SUM($AB115,$AH115,$AN115,$AT115,$AZ115,$BF115,$BL115,$BR115)</f>
        <v>0</v>
      </c>
      <c r="CQ115" s="150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</row>
    <row r="116" spans="1:108" s="9" customFormat="1" ht="40.5" customHeight="1">
      <c r="A116" s="102" t="s">
        <v>263</v>
      </c>
      <c r="B116" s="418" t="s">
        <v>148</v>
      </c>
      <c r="C116" s="418"/>
      <c r="D116" s="418"/>
      <c r="E116" s="418"/>
      <c r="F116" s="418"/>
      <c r="G116" s="418"/>
      <c r="H116" s="418"/>
      <c r="I116" s="418"/>
      <c r="J116" s="418"/>
      <c r="K116" s="418"/>
      <c r="L116" s="194">
        <v>2</v>
      </c>
      <c r="M116" s="191"/>
      <c r="N116" s="195">
        <v>1</v>
      </c>
      <c r="O116" s="196"/>
      <c r="P116" s="377">
        <f>SUM($AB116,$AH116,$AN116,$AT116,$AZ116,$BF116,$BL116,$BR116)</f>
        <v>198</v>
      </c>
      <c r="Q116" s="216"/>
      <c r="R116" s="195">
        <f>SUM($T116:$Z116)</f>
        <v>94</v>
      </c>
      <c r="S116" s="190"/>
      <c r="T116" s="194">
        <v>10</v>
      </c>
      <c r="U116" s="191"/>
      <c r="V116" s="195"/>
      <c r="W116" s="191"/>
      <c r="X116" s="195">
        <v>80</v>
      </c>
      <c r="Y116" s="191"/>
      <c r="Z116" s="195">
        <v>4</v>
      </c>
      <c r="AA116" s="190"/>
      <c r="AB116" s="194">
        <v>90</v>
      </c>
      <c r="AC116" s="191"/>
      <c r="AD116" s="195">
        <v>34</v>
      </c>
      <c r="AE116" s="191"/>
      <c r="AF116" s="195">
        <v>3</v>
      </c>
      <c r="AG116" s="196"/>
      <c r="AH116" s="194">
        <v>108</v>
      </c>
      <c r="AI116" s="191"/>
      <c r="AJ116" s="195">
        <v>60</v>
      </c>
      <c r="AK116" s="191"/>
      <c r="AL116" s="195">
        <v>3</v>
      </c>
      <c r="AM116" s="196"/>
      <c r="AN116" s="190"/>
      <c r="AO116" s="191"/>
      <c r="AP116" s="195"/>
      <c r="AQ116" s="191"/>
      <c r="AR116" s="195"/>
      <c r="AS116" s="190"/>
      <c r="AT116" s="194"/>
      <c r="AU116" s="191"/>
      <c r="AV116" s="195"/>
      <c r="AW116" s="191"/>
      <c r="AX116" s="195"/>
      <c r="AY116" s="196"/>
      <c r="AZ116" s="190"/>
      <c r="BA116" s="191"/>
      <c r="BB116" s="195"/>
      <c r="BC116" s="191"/>
      <c r="BD116" s="195"/>
      <c r="BE116" s="190"/>
      <c r="BF116" s="194"/>
      <c r="BG116" s="191"/>
      <c r="BH116" s="195"/>
      <c r="BI116" s="191"/>
      <c r="BJ116" s="195"/>
      <c r="BK116" s="196"/>
      <c r="BL116" s="190"/>
      <c r="BM116" s="191"/>
      <c r="BN116" s="195"/>
      <c r="BO116" s="191"/>
      <c r="BP116" s="195"/>
      <c r="BQ116" s="190"/>
      <c r="BR116" s="194"/>
      <c r="BS116" s="191"/>
      <c r="BT116" s="195"/>
      <c r="BU116" s="191"/>
      <c r="BV116" s="195"/>
      <c r="BW116" s="196"/>
      <c r="BX116" s="211" t="s">
        <v>238</v>
      </c>
      <c r="BY116" s="214"/>
      <c r="CA116" s="9">
        <f t="shared" si="6"/>
        <v>94</v>
      </c>
      <c r="CL116" s="8"/>
      <c r="CM116" s="8"/>
      <c r="CN116" s="8"/>
      <c r="CO116" s="8"/>
      <c r="CP116" s="103"/>
      <c r="CQ116" s="104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</row>
    <row r="117" spans="1:108" s="83" customFormat="1" ht="98.25" customHeight="1" thickBot="1">
      <c r="A117" s="86" t="s">
        <v>264</v>
      </c>
      <c r="B117" s="467" t="s">
        <v>278</v>
      </c>
      <c r="C117" s="468"/>
      <c r="D117" s="468"/>
      <c r="E117" s="468"/>
      <c r="F117" s="468"/>
      <c r="G117" s="468"/>
      <c r="H117" s="468"/>
      <c r="I117" s="468"/>
      <c r="J117" s="468"/>
      <c r="K117" s="468"/>
      <c r="L117" s="256"/>
      <c r="M117" s="257"/>
      <c r="N117" s="261">
        <v>7</v>
      </c>
      <c r="O117" s="262"/>
      <c r="P117" s="470">
        <f>SUM($AB117,$AH117,$AN117,$AT117,$AZ117,$BF117,$BL117,$BR117)</f>
        <v>90</v>
      </c>
      <c r="Q117" s="264"/>
      <c r="R117" s="261">
        <f>SUM($T117:$Z117)</f>
        <v>34</v>
      </c>
      <c r="S117" s="469"/>
      <c r="T117" s="256">
        <v>6</v>
      </c>
      <c r="U117" s="257"/>
      <c r="V117" s="261"/>
      <c r="W117" s="257"/>
      <c r="X117" s="261">
        <v>28</v>
      </c>
      <c r="Y117" s="257"/>
      <c r="Z117" s="261"/>
      <c r="AA117" s="469"/>
      <c r="AB117" s="256"/>
      <c r="AC117" s="257"/>
      <c r="AD117" s="261"/>
      <c r="AE117" s="257"/>
      <c r="AF117" s="261"/>
      <c r="AG117" s="262"/>
      <c r="AH117" s="256"/>
      <c r="AI117" s="257"/>
      <c r="AJ117" s="261"/>
      <c r="AK117" s="257"/>
      <c r="AL117" s="261"/>
      <c r="AM117" s="262"/>
      <c r="AN117" s="469"/>
      <c r="AO117" s="257"/>
      <c r="AP117" s="261"/>
      <c r="AQ117" s="257"/>
      <c r="AR117" s="261"/>
      <c r="AS117" s="469"/>
      <c r="AT117" s="256"/>
      <c r="AU117" s="257"/>
      <c r="AV117" s="261"/>
      <c r="AW117" s="257"/>
      <c r="AX117" s="261"/>
      <c r="AY117" s="262"/>
      <c r="AZ117" s="469"/>
      <c r="BA117" s="257"/>
      <c r="BB117" s="261"/>
      <c r="BC117" s="257"/>
      <c r="BD117" s="261"/>
      <c r="BE117" s="469"/>
      <c r="BF117" s="277"/>
      <c r="BG117" s="472"/>
      <c r="BH117" s="471"/>
      <c r="BI117" s="472"/>
      <c r="BJ117" s="471"/>
      <c r="BK117" s="278"/>
      <c r="BL117" s="485">
        <v>90</v>
      </c>
      <c r="BM117" s="472"/>
      <c r="BN117" s="471">
        <v>34</v>
      </c>
      <c r="BO117" s="472"/>
      <c r="BP117" s="471">
        <v>3</v>
      </c>
      <c r="BQ117" s="485"/>
      <c r="BR117" s="277"/>
      <c r="BS117" s="472"/>
      <c r="BT117" s="471"/>
      <c r="BU117" s="472"/>
      <c r="BV117" s="471"/>
      <c r="BW117" s="278"/>
      <c r="BX117" s="144" t="s">
        <v>239</v>
      </c>
      <c r="BY117" s="145"/>
      <c r="CA117" s="83">
        <f t="shared" si="6"/>
        <v>34</v>
      </c>
      <c r="CL117" s="84"/>
      <c r="CM117" s="84"/>
      <c r="CN117" s="84"/>
      <c r="CO117" s="84"/>
      <c r="CP117" s="153" t="e">
        <f>SUM(#REF!)</f>
        <v>#REF!</v>
      </c>
      <c r="CQ117" s="150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</row>
    <row r="118" spans="1:108" s="83" customFormat="1" ht="9" customHeight="1">
      <c r="A118" s="105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6"/>
      <c r="M118" s="6"/>
      <c r="N118" s="6"/>
      <c r="O118" s="6"/>
      <c r="P118" s="7"/>
      <c r="Q118" s="7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CL118" s="84"/>
      <c r="CM118" s="84"/>
      <c r="CN118" s="84"/>
      <c r="CO118" s="84"/>
      <c r="CP118" s="7"/>
      <c r="CQ118" s="7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</row>
    <row r="119" spans="1:108" s="83" customFormat="1" ht="114.75" customHeight="1">
      <c r="A119" s="881" t="s">
        <v>413</v>
      </c>
      <c r="B119" s="881"/>
      <c r="C119" s="881"/>
      <c r="D119" s="881"/>
      <c r="E119" s="881"/>
      <c r="F119" s="881"/>
      <c r="G119" s="881"/>
      <c r="H119" s="881"/>
      <c r="I119" s="881"/>
      <c r="J119" s="881"/>
      <c r="K119" s="881"/>
      <c r="L119" s="881"/>
      <c r="M119" s="881"/>
      <c r="N119" s="881"/>
      <c r="O119" s="881"/>
      <c r="P119" s="881"/>
      <c r="Q119" s="881"/>
      <c r="R119" s="881"/>
      <c r="S119" s="881"/>
      <c r="T119" s="881"/>
      <c r="U119" s="881"/>
      <c r="V119" s="881"/>
      <c r="W119" s="881"/>
      <c r="X119" s="881"/>
      <c r="Y119" s="881"/>
      <c r="Z119" s="881"/>
      <c r="AA119" s="881"/>
      <c r="AB119" s="881"/>
      <c r="AC119" s="881"/>
      <c r="AD119" s="881"/>
      <c r="AE119" s="881"/>
      <c r="AF119" s="881"/>
      <c r="AG119" s="881"/>
      <c r="AH119" s="881"/>
      <c r="AI119" s="881"/>
      <c r="AJ119" s="881"/>
      <c r="AK119" s="881" t="s">
        <v>414</v>
      </c>
      <c r="AL119" s="881"/>
      <c r="AM119" s="881"/>
      <c r="AN119" s="881"/>
      <c r="AO119" s="881"/>
      <c r="AP119" s="881"/>
      <c r="AQ119" s="881"/>
      <c r="AR119" s="881"/>
      <c r="AS119" s="881"/>
      <c r="AT119" s="881"/>
      <c r="AU119" s="881"/>
      <c r="AV119" s="881"/>
      <c r="AW119" s="881"/>
      <c r="AX119" s="881"/>
      <c r="AY119" s="881"/>
      <c r="AZ119" s="881"/>
      <c r="BA119" s="881"/>
      <c r="BB119" s="881"/>
      <c r="BC119" s="881"/>
      <c r="BD119" s="881"/>
      <c r="BE119" s="881"/>
      <c r="BF119" s="881"/>
      <c r="BG119" s="881"/>
      <c r="BH119" s="881"/>
      <c r="BI119" s="881"/>
      <c r="BJ119" s="881"/>
      <c r="BK119" s="881"/>
      <c r="BL119" s="881"/>
      <c r="BM119" s="881"/>
      <c r="BN119" s="881"/>
      <c r="BO119" s="881"/>
      <c r="BP119" s="881"/>
      <c r="BQ119" s="881"/>
      <c r="BR119" s="881"/>
      <c r="BS119" s="881"/>
      <c r="BT119" s="881"/>
      <c r="BU119" s="881"/>
      <c r="BV119" s="881"/>
      <c r="BW119" s="881"/>
      <c r="BX119" s="881"/>
      <c r="BY119" s="881"/>
      <c r="CL119" s="84"/>
      <c r="CM119" s="84"/>
      <c r="CN119" s="84"/>
      <c r="CO119" s="84"/>
      <c r="CP119" s="7"/>
      <c r="CQ119" s="7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</row>
    <row r="120" s="107" customFormat="1" ht="15.75" customHeight="1"/>
    <row r="121" spans="1:108" s="9" customFormat="1" ht="28.5" customHeight="1" thickBot="1">
      <c r="A121" s="180" t="s">
        <v>415</v>
      </c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  <c r="AS121" s="180"/>
      <c r="AT121" s="180"/>
      <c r="AU121" s="180"/>
      <c r="AV121" s="180"/>
      <c r="AW121" s="180"/>
      <c r="AX121" s="180"/>
      <c r="AY121" s="180"/>
      <c r="AZ121" s="180"/>
      <c r="BA121" s="180"/>
      <c r="BB121" s="180"/>
      <c r="BC121" s="180"/>
      <c r="BD121" s="180"/>
      <c r="BE121" s="180"/>
      <c r="BF121" s="180"/>
      <c r="BG121" s="180"/>
      <c r="BH121" s="180"/>
      <c r="BI121" s="180"/>
      <c r="BJ121" s="180"/>
      <c r="BK121" s="180"/>
      <c r="BL121" s="180"/>
      <c r="BM121" s="180"/>
      <c r="BN121" s="180"/>
      <c r="BO121" s="180"/>
      <c r="BP121" s="180"/>
      <c r="BQ121" s="180"/>
      <c r="BR121" s="180"/>
      <c r="BS121" s="180"/>
      <c r="BT121" s="180"/>
      <c r="BU121" s="180"/>
      <c r="BV121" s="180"/>
      <c r="BW121" s="180"/>
      <c r="BX121" s="180"/>
      <c r="BY121" s="180"/>
      <c r="CA121" s="9">
        <f aca="true" t="shared" si="7" ref="CA121:CA129">AD121+AJ121+AP121+AV121+BB121+BH121+BN121</f>
        <v>0</v>
      </c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</row>
    <row r="122" spans="1:108" s="9" customFormat="1" ht="26.25" customHeight="1" thickBot="1">
      <c r="A122" s="482" t="s">
        <v>63</v>
      </c>
      <c r="B122" s="473" t="s">
        <v>162</v>
      </c>
      <c r="C122" s="474"/>
      <c r="D122" s="474"/>
      <c r="E122" s="474"/>
      <c r="F122" s="474"/>
      <c r="G122" s="474"/>
      <c r="H122" s="474"/>
      <c r="I122" s="474"/>
      <c r="J122" s="474"/>
      <c r="K122" s="475"/>
      <c r="L122" s="486" t="s">
        <v>64</v>
      </c>
      <c r="M122" s="487"/>
      <c r="N122" s="486" t="s">
        <v>65</v>
      </c>
      <c r="O122" s="487"/>
      <c r="P122" s="501" t="s">
        <v>122</v>
      </c>
      <c r="Q122" s="502"/>
      <c r="R122" s="502"/>
      <c r="S122" s="502"/>
      <c r="T122" s="502"/>
      <c r="U122" s="502"/>
      <c r="V122" s="502"/>
      <c r="W122" s="502"/>
      <c r="X122" s="502"/>
      <c r="Y122" s="502"/>
      <c r="Z122" s="502"/>
      <c r="AA122" s="503"/>
      <c r="AB122" s="498" t="s">
        <v>66</v>
      </c>
      <c r="AC122" s="499"/>
      <c r="AD122" s="499"/>
      <c r="AE122" s="499"/>
      <c r="AF122" s="499"/>
      <c r="AG122" s="499"/>
      <c r="AH122" s="499"/>
      <c r="AI122" s="499"/>
      <c r="AJ122" s="499"/>
      <c r="AK122" s="499"/>
      <c r="AL122" s="499"/>
      <c r="AM122" s="499"/>
      <c r="AN122" s="499"/>
      <c r="AO122" s="499"/>
      <c r="AP122" s="499"/>
      <c r="AQ122" s="499"/>
      <c r="AR122" s="499"/>
      <c r="AS122" s="499"/>
      <c r="AT122" s="499"/>
      <c r="AU122" s="499"/>
      <c r="AV122" s="499"/>
      <c r="AW122" s="499"/>
      <c r="AX122" s="499"/>
      <c r="AY122" s="499"/>
      <c r="AZ122" s="499"/>
      <c r="BA122" s="499"/>
      <c r="BB122" s="499"/>
      <c r="BC122" s="499"/>
      <c r="BD122" s="499"/>
      <c r="BE122" s="499"/>
      <c r="BF122" s="499"/>
      <c r="BG122" s="499"/>
      <c r="BH122" s="499"/>
      <c r="BI122" s="499"/>
      <c r="BJ122" s="499"/>
      <c r="BK122" s="499"/>
      <c r="BL122" s="499"/>
      <c r="BM122" s="499"/>
      <c r="BN122" s="499"/>
      <c r="BO122" s="499"/>
      <c r="BP122" s="499"/>
      <c r="BQ122" s="499"/>
      <c r="BR122" s="499"/>
      <c r="BS122" s="499"/>
      <c r="BT122" s="499"/>
      <c r="BU122" s="499"/>
      <c r="BV122" s="499"/>
      <c r="BW122" s="500"/>
      <c r="BX122" s="492" t="s">
        <v>175</v>
      </c>
      <c r="BY122" s="493"/>
      <c r="CA122" s="9">
        <f t="shared" si="7"/>
        <v>0</v>
      </c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</row>
    <row r="123" spans="1:108" s="9" customFormat="1" ht="18" customHeight="1" thickBot="1">
      <c r="A123" s="483"/>
      <c r="B123" s="476"/>
      <c r="C123" s="477"/>
      <c r="D123" s="477"/>
      <c r="E123" s="477"/>
      <c r="F123" s="477"/>
      <c r="G123" s="477"/>
      <c r="H123" s="477"/>
      <c r="I123" s="477"/>
      <c r="J123" s="477"/>
      <c r="K123" s="478"/>
      <c r="L123" s="488"/>
      <c r="M123" s="489"/>
      <c r="N123" s="488"/>
      <c r="O123" s="489"/>
      <c r="P123" s="486" t="s">
        <v>68</v>
      </c>
      <c r="Q123" s="487"/>
      <c r="R123" s="510" t="s">
        <v>69</v>
      </c>
      <c r="S123" s="511"/>
      <c r="T123" s="507" t="s">
        <v>67</v>
      </c>
      <c r="U123" s="508"/>
      <c r="V123" s="508"/>
      <c r="W123" s="508"/>
      <c r="X123" s="508"/>
      <c r="Y123" s="508"/>
      <c r="Z123" s="508"/>
      <c r="AA123" s="509"/>
      <c r="AB123" s="504" t="s">
        <v>107</v>
      </c>
      <c r="AC123" s="505"/>
      <c r="AD123" s="505"/>
      <c r="AE123" s="505"/>
      <c r="AF123" s="505"/>
      <c r="AG123" s="505"/>
      <c r="AH123" s="505"/>
      <c r="AI123" s="505"/>
      <c r="AJ123" s="505"/>
      <c r="AK123" s="505"/>
      <c r="AL123" s="505"/>
      <c r="AM123" s="506"/>
      <c r="AN123" s="504" t="s">
        <v>111</v>
      </c>
      <c r="AO123" s="505"/>
      <c r="AP123" s="505"/>
      <c r="AQ123" s="505"/>
      <c r="AR123" s="505"/>
      <c r="AS123" s="505"/>
      <c r="AT123" s="505"/>
      <c r="AU123" s="505"/>
      <c r="AV123" s="505"/>
      <c r="AW123" s="505"/>
      <c r="AX123" s="505"/>
      <c r="AY123" s="506"/>
      <c r="AZ123" s="504" t="s">
        <v>112</v>
      </c>
      <c r="BA123" s="505"/>
      <c r="BB123" s="505"/>
      <c r="BC123" s="505"/>
      <c r="BD123" s="505"/>
      <c r="BE123" s="505"/>
      <c r="BF123" s="505"/>
      <c r="BG123" s="505"/>
      <c r="BH123" s="505"/>
      <c r="BI123" s="505"/>
      <c r="BJ123" s="505"/>
      <c r="BK123" s="506"/>
      <c r="BL123" s="504" t="s">
        <v>113</v>
      </c>
      <c r="BM123" s="505"/>
      <c r="BN123" s="505"/>
      <c r="BO123" s="505"/>
      <c r="BP123" s="505"/>
      <c r="BQ123" s="505"/>
      <c r="BR123" s="505"/>
      <c r="BS123" s="505"/>
      <c r="BT123" s="505"/>
      <c r="BU123" s="505"/>
      <c r="BV123" s="505"/>
      <c r="BW123" s="506"/>
      <c r="BX123" s="494"/>
      <c r="BY123" s="495"/>
      <c r="CA123" s="9">
        <f t="shared" si="7"/>
        <v>0</v>
      </c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</row>
    <row r="124" spans="1:108" s="9" customFormat="1" ht="39" customHeight="1" thickBot="1">
      <c r="A124" s="483"/>
      <c r="B124" s="476"/>
      <c r="C124" s="477"/>
      <c r="D124" s="477"/>
      <c r="E124" s="477"/>
      <c r="F124" s="477"/>
      <c r="G124" s="477"/>
      <c r="H124" s="477"/>
      <c r="I124" s="477"/>
      <c r="J124" s="477"/>
      <c r="K124" s="478"/>
      <c r="L124" s="488"/>
      <c r="M124" s="489"/>
      <c r="N124" s="488"/>
      <c r="O124" s="489"/>
      <c r="P124" s="488"/>
      <c r="Q124" s="489"/>
      <c r="R124" s="512"/>
      <c r="S124" s="513"/>
      <c r="T124" s="525" t="s">
        <v>106</v>
      </c>
      <c r="U124" s="526"/>
      <c r="V124" s="525" t="s">
        <v>275</v>
      </c>
      <c r="W124" s="526"/>
      <c r="X124" s="510" t="s">
        <v>276</v>
      </c>
      <c r="Y124" s="511"/>
      <c r="Z124" s="525" t="s">
        <v>277</v>
      </c>
      <c r="AA124" s="526"/>
      <c r="AB124" s="516" t="s">
        <v>400</v>
      </c>
      <c r="AC124" s="517"/>
      <c r="AD124" s="517"/>
      <c r="AE124" s="517"/>
      <c r="AF124" s="517"/>
      <c r="AG124" s="518"/>
      <c r="AH124" s="516" t="s">
        <v>401</v>
      </c>
      <c r="AI124" s="517"/>
      <c r="AJ124" s="517"/>
      <c r="AK124" s="517"/>
      <c r="AL124" s="517"/>
      <c r="AM124" s="518"/>
      <c r="AN124" s="516" t="s">
        <v>153</v>
      </c>
      <c r="AO124" s="517"/>
      <c r="AP124" s="517"/>
      <c r="AQ124" s="517"/>
      <c r="AR124" s="517"/>
      <c r="AS124" s="518"/>
      <c r="AT124" s="516" t="s">
        <v>168</v>
      </c>
      <c r="AU124" s="517"/>
      <c r="AV124" s="517"/>
      <c r="AW124" s="517"/>
      <c r="AX124" s="517"/>
      <c r="AY124" s="518"/>
      <c r="AZ124" s="516" t="s">
        <v>169</v>
      </c>
      <c r="BA124" s="517"/>
      <c r="BB124" s="517"/>
      <c r="BC124" s="517"/>
      <c r="BD124" s="517"/>
      <c r="BE124" s="518"/>
      <c r="BF124" s="516" t="s">
        <v>177</v>
      </c>
      <c r="BG124" s="517"/>
      <c r="BH124" s="517"/>
      <c r="BI124" s="517"/>
      <c r="BJ124" s="517"/>
      <c r="BK124" s="518"/>
      <c r="BL124" s="516" t="s">
        <v>154</v>
      </c>
      <c r="BM124" s="517"/>
      <c r="BN124" s="517"/>
      <c r="BO124" s="517"/>
      <c r="BP124" s="517"/>
      <c r="BQ124" s="518"/>
      <c r="BR124" s="516" t="s">
        <v>182</v>
      </c>
      <c r="BS124" s="517"/>
      <c r="BT124" s="517"/>
      <c r="BU124" s="517"/>
      <c r="BV124" s="517"/>
      <c r="BW124" s="518"/>
      <c r="BX124" s="494"/>
      <c r="BY124" s="495"/>
      <c r="CA124" s="9">
        <f t="shared" si="7"/>
        <v>0</v>
      </c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</row>
    <row r="125" spans="1:108" s="9" customFormat="1" ht="38.25" customHeight="1" hidden="1">
      <c r="A125" s="483"/>
      <c r="B125" s="476"/>
      <c r="C125" s="477"/>
      <c r="D125" s="477"/>
      <c r="E125" s="477"/>
      <c r="F125" s="477"/>
      <c r="G125" s="477"/>
      <c r="H125" s="477"/>
      <c r="I125" s="477"/>
      <c r="J125" s="477"/>
      <c r="K125" s="478"/>
      <c r="L125" s="488"/>
      <c r="M125" s="489"/>
      <c r="N125" s="488"/>
      <c r="O125" s="489"/>
      <c r="P125" s="488"/>
      <c r="Q125" s="489"/>
      <c r="R125" s="512"/>
      <c r="S125" s="513"/>
      <c r="T125" s="527"/>
      <c r="U125" s="528"/>
      <c r="V125" s="527"/>
      <c r="W125" s="528"/>
      <c r="X125" s="512"/>
      <c r="Y125" s="513"/>
      <c r="Z125" s="527"/>
      <c r="AA125" s="528"/>
      <c r="AB125" s="519"/>
      <c r="AC125" s="520"/>
      <c r="AD125" s="520"/>
      <c r="AE125" s="520"/>
      <c r="AF125" s="520"/>
      <c r="AG125" s="521"/>
      <c r="AH125" s="519"/>
      <c r="AI125" s="520"/>
      <c r="AJ125" s="520"/>
      <c r="AK125" s="520"/>
      <c r="AL125" s="520"/>
      <c r="AM125" s="521"/>
      <c r="AN125" s="519"/>
      <c r="AO125" s="520"/>
      <c r="AP125" s="520"/>
      <c r="AQ125" s="520"/>
      <c r="AR125" s="520"/>
      <c r="AS125" s="521"/>
      <c r="AT125" s="519"/>
      <c r="AU125" s="520"/>
      <c r="AV125" s="520"/>
      <c r="AW125" s="520"/>
      <c r="AX125" s="520"/>
      <c r="AY125" s="521"/>
      <c r="AZ125" s="519"/>
      <c r="BA125" s="520"/>
      <c r="BB125" s="520"/>
      <c r="BC125" s="520"/>
      <c r="BD125" s="520"/>
      <c r="BE125" s="521"/>
      <c r="BF125" s="519"/>
      <c r="BG125" s="520"/>
      <c r="BH125" s="520"/>
      <c r="BI125" s="520"/>
      <c r="BJ125" s="520"/>
      <c r="BK125" s="521"/>
      <c r="BL125" s="519"/>
      <c r="BM125" s="520"/>
      <c r="BN125" s="520"/>
      <c r="BO125" s="520"/>
      <c r="BP125" s="520"/>
      <c r="BQ125" s="521"/>
      <c r="BR125" s="519"/>
      <c r="BS125" s="520"/>
      <c r="BT125" s="520"/>
      <c r="BU125" s="520"/>
      <c r="BV125" s="520"/>
      <c r="BW125" s="521"/>
      <c r="BX125" s="494"/>
      <c r="BY125" s="495"/>
      <c r="CA125" s="9">
        <f t="shared" si="7"/>
        <v>0</v>
      </c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</row>
    <row r="126" spans="1:108" s="9" customFormat="1" ht="38.25" customHeight="1" hidden="1">
      <c r="A126" s="483"/>
      <c r="B126" s="476"/>
      <c r="C126" s="477"/>
      <c r="D126" s="477"/>
      <c r="E126" s="477"/>
      <c r="F126" s="477"/>
      <c r="G126" s="477"/>
      <c r="H126" s="477"/>
      <c r="I126" s="477"/>
      <c r="J126" s="477"/>
      <c r="K126" s="478"/>
      <c r="L126" s="488"/>
      <c r="M126" s="489"/>
      <c r="N126" s="488"/>
      <c r="O126" s="489"/>
      <c r="P126" s="488"/>
      <c r="Q126" s="489"/>
      <c r="R126" s="512"/>
      <c r="S126" s="513"/>
      <c r="T126" s="527"/>
      <c r="U126" s="528"/>
      <c r="V126" s="527"/>
      <c r="W126" s="528"/>
      <c r="X126" s="512"/>
      <c r="Y126" s="513"/>
      <c r="Z126" s="527"/>
      <c r="AA126" s="528"/>
      <c r="AB126" s="519"/>
      <c r="AC126" s="520"/>
      <c r="AD126" s="520"/>
      <c r="AE126" s="520"/>
      <c r="AF126" s="520"/>
      <c r="AG126" s="521"/>
      <c r="AH126" s="519"/>
      <c r="AI126" s="520"/>
      <c r="AJ126" s="520"/>
      <c r="AK126" s="520"/>
      <c r="AL126" s="520"/>
      <c r="AM126" s="521"/>
      <c r="AN126" s="519"/>
      <c r="AO126" s="520"/>
      <c r="AP126" s="520"/>
      <c r="AQ126" s="520"/>
      <c r="AR126" s="520"/>
      <c r="AS126" s="521"/>
      <c r="AT126" s="519"/>
      <c r="AU126" s="520"/>
      <c r="AV126" s="520"/>
      <c r="AW126" s="520"/>
      <c r="AX126" s="520"/>
      <c r="AY126" s="521"/>
      <c r="AZ126" s="519"/>
      <c r="BA126" s="520"/>
      <c r="BB126" s="520"/>
      <c r="BC126" s="520"/>
      <c r="BD126" s="520"/>
      <c r="BE126" s="521"/>
      <c r="BF126" s="519"/>
      <c r="BG126" s="520"/>
      <c r="BH126" s="520"/>
      <c r="BI126" s="520"/>
      <c r="BJ126" s="520"/>
      <c r="BK126" s="521"/>
      <c r="BL126" s="519"/>
      <c r="BM126" s="520"/>
      <c r="BN126" s="520"/>
      <c r="BO126" s="520"/>
      <c r="BP126" s="520"/>
      <c r="BQ126" s="521"/>
      <c r="BR126" s="519"/>
      <c r="BS126" s="520"/>
      <c r="BT126" s="520"/>
      <c r="BU126" s="520"/>
      <c r="BV126" s="520"/>
      <c r="BW126" s="521"/>
      <c r="BX126" s="494"/>
      <c r="BY126" s="495"/>
      <c r="CA126" s="9">
        <f t="shared" si="7"/>
        <v>0</v>
      </c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</row>
    <row r="127" spans="1:108" s="9" customFormat="1" ht="7.5" customHeight="1" hidden="1" thickBot="1">
      <c r="A127" s="483"/>
      <c r="B127" s="476"/>
      <c r="C127" s="477"/>
      <c r="D127" s="477"/>
      <c r="E127" s="477"/>
      <c r="F127" s="477"/>
      <c r="G127" s="477"/>
      <c r="H127" s="477"/>
      <c r="I127" s="477"/>
      <c r="J127" s="477"/>
      <c r="K127" s="478"/>
      <c r="L127" s="488"/>
      <c r="M127" s="489"/>
      <c r="N127" s="488"/>
      <c r="O127" s="489"/>
      <c r="P127" s="488"/>
      <c r="Q127" s="489"/>
      <c r="R127" s="512"/>
      <c r="S127" s="513"/>
      <c r="T127" s="527"/>
      <c r="U127" s="528"/>
      <c r="V127" s="527"/>
      <c r="W127" s="528"/>
      <c r="X127" s="512"/>
      <c r="Y127" s="513"/>
      <c r="Z127" s="527"/>
      <c r="AA127" s="528"/>
      <c r="AB127" s="522"/>
      <c r="AC127" s="523"/>
      <c r="AD127" s="523"/>
      <c r="AE127" s="523"/>
      <c r="AF127" s="523"/>
      <c r="AG127" s="524"/>
      <c r="AH127" s="522"/>
      <c r="AI127" s="523"/>
      <c r="AJ127" s="523"/>
      <c r="AK127" s="523"/>
      <c r="AL127" s="523"/>
      <c r="AM127" s="524"/>
      <c r="AN127" s="522"/>
      <c r="AO127" s="523"/>
      <c r="AP127" s="523"/>
      <c r="AQ127" s="523"/>
      <c r="AR127" s="523"/>
      <c r="AS127" s="524"/>
      <c r="AT127" s="522"/>
      <c r="AU127" s="523"/>
      <c r="AV127" s="523"/>
      <c r="AW127" s="523"/>
      <c r="AX127" s="523"/>
      <c r="AY127" s="524"/>
      <c r="AZ127" s="522"/>
      <c r="BA127" s="523"/>
      <c r="BB127" s="523"/>
      <c r="BC127" s="523"/>
      <c r="BD127" s="523"/>
      <c r="BE127" s="524"/>
      <c r="BF127" s="522"/>
      <c r="BG127" s="523"/>
      <c r="BH127" s="523"/>
      <c r="BI127" s="523"/>
      <c r="BJ127" s="523"/>
      <c r="BK127" s="524"/>
      <c r="BL127" s="522"/>
      <c r="BM127" s="523"/>
      <c r="BN127" s="523"/>
      <c r="BO127" s="523"/>
      <c r="BP127" s="523"/>
      <c r="BQ127" s="524"/>
      <c r="BR127" s="522"/>
      <c r="BS127" s="523"/>
      <c r="BT127" s="523"/>
      <c r="BU127" s="523"/>
      <c r="BV127" s="523"/>
      <c r="BW127" s="524"/>
      <c r="BX127" s="494"/>
      <c r="BY127" s="495"/>
      <c r="CA127" s="9">
        <f t="shared" si="7"/>
        <v>0</v>
      </c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</row>
    <row r="128" spans="1:108" s="9" customFormat="1" ht="90.75" customHeight="1" thickBot="1">
      <c r="A128" s="484"/>
      <c r="B128" s="479"/>
      <c r="C128" s="480"/>
      <c r="D128" s="480"/>
      <c r="E128" s="480"/>
      <c r="F128" s="480"/>
      <c r="G128" s="480"/>
      <c r="H128" s="480"/>
      <c r="I128" s="480"/>
      <c r="J128" s="480"/>
      <c r="K128" s="481"/>
      <c r="L128" s="490"/>
      <c r="M128" s="491"/>
      <c r="N128" s="490"/>
      <c r="O128" s="491"/>
      <c r="P128" s="490"/>
      <c r="Q128" s="491"/>
      <c r="R128" s="514"/>
      <c r="S128" s="515"/>
      <c r="T128" s="529"/>
      <c r="U128" s="530"/>
      <c r="V128" s="529"/>
      <c r="W128" s="530"/>
      <c r="X128" s="514"/>
      <c r="Y128" s="515"/>
      <c r="Z128" s="529"/>
      <c r="AA128" s="530"/>
      <c r="AB128" s="136" t="s">
        <v>108</v>
      </c>
      <c r="AC128" s="137"/>
      <c r="AD128" s="138" t="s">
        <v>109</v>
      </c>
      <c r="AE128" s="137"/>
      <c r="AF128" s="138" t="s">
        <v>110</v>
      </c>
      <c r="AG128" s="139"/>
      <c r="AH128" s="136" t="s">
        <v>108</v>
      </c>
      <c r="AI128" s="137"/>
      <c r="AJ128" s="138" t="s">
        <v>109</v>
      </c>
      <c r="AK128" s="137"/>
      <c r="AL128" s="138" t="s">
        <v>110</v>
      </c>
      <c r="AM128" s="139"/>
      <c r="AN128" s="136" t="s">
        <v>108</v>
      </c>
      <c r="AO128" s="137"/>
      <c r="AP128" s="138" t="s">
        <v>109</v>
      </c>
      <c r="AQ128" s="137"/>
      <c r="AR128" s="138" t="s">
        <v>110</v>
      </c>
      <c r="AS128" s="139"/>
      <c r="AT128" s="136" t="s">
        <v>108</v>
      </c>
      <c r="AU128" s="137"/>
      <c r="AV128" s="138" t="s">
        <v>109</v>
      </c>
      <c r="AW128" s="137"/>
      <c r="AX128" s="138" t="s">
        <v>110</v>
      </c>
      <c r="AY128" s="139"/>
      <c r="AZ128" s="136" t="s">
        <v>108</v>
      </c>
      <c r="BA128" s="137"/>
      <c r="BB128" s="138" t="s">
        <v>109</v>
      </c>
      <c r="BC128" s="137"/>
      <c r="BD128" s="138" t="s">
        <v>110</v>
      </c>
      <c r="BE128" s="139"/>
      <c r="BF128" s="136" t="s">
        <v>108</v>
      </c>
      <c r="BG128" s="137"/>
      <c r="BH128" s="138" t="s">
        <v>109</v>
      </c>
      <c r="BI128" s="137"/>
      <c r="BJ128" s="138" t="s">
        <v>110</v>
      </c>
      <c r="BK128" s="139"/>
      <c r="BL128" s="136" t="s">
        <v>108</v>
      </c>
      <c r="BM128" s="137"/>
      <c r="BN128" s="138" t="s">
        <v>109</v>
      </c>
      <c r="BO128" s="137"/>
      <c r="BP128" s="138" t="s">
        <v>110</v>
      </c>
      <c r="BQ128" s="139"/>
      <c r="BR128" s="136" t="s">
        <v>108</v>
      </c>
      <c r="BS128" s="137"/>
      <c r="BT128" s="138" t="s">
        <v>109</v>
      </c>
      <c r="BU128" s="137"/>
      <c r="BV128" s="138" t="s">
        <v>110</v>
      </c>
      <c r="BW128" s="139"/>
      <c r="BX128" s="496"/>
      <c r="BY128" s="497"/>
      <c r="CA128" s="9" t="e">
        <f t="shared" si="7"/>
        <v>#VALUE!</v>
      </c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</row>
    <row r="129" spans="1:108" s="9" customFormat="1" ht="19.5" customHeight="1" thickBot="1">
      <c r="A129" s="108">
        <v>1</v>
      </c>
      <c r="B129" s="533" t="s">
        <v>72</v>
      </c>
      <c r="C129" s="534"/>
      <c r="D129" s="534"/>
      <c r="E129" s="534"/>
      <c r="F129" s="534"/>
      <c r="G129" s="534"/>
      <c r="H129" s="534"/>
      <c r="I129" s="534"/>
      <c r="J129" s="534"/>
      <c r="K129" s="535"/>
      <c r="L129" s="531" t="s">
        <v>73</v>
      </c>
      <c r="M129" s="532"/>
      <c r="N129" s="538" t="s">
        <v>74</v>
      </c>
      <c r="O129" s="539"/>
      <c r="P129" s="531" t="s">
        <v>75</v>
      </c>
      <c r="Q129" s="532"/>
      <c r="R129" s="536" t="s">
        <v>76</v>
      </c>
      <c r="S129" s="535"/>
      <c r="T129" s="533" t="s">
        <v>77</v>
      </c>
      <c r="U129" s="537"/>
      <c r="V129" s="536" t="s">
        <v>78</v>
      </c>
      <c r="W129" s="537"/>
      <c r="X129" s="536" t="s">
        <v>79</v>
      </c>
      <c r="Y129" s="537"/>
      <c r="Z129" s="536" t="s">
        <v>80</v>
      </c>
      <c r="AA129" s="535"/>
      <c r="AB129" s="533" t="s">
        <v>81</v>
      </c>
      <c r="AC129" s="537"/>
      <c r="AD129" s="536" t="s">
        <v>82</v>
      </c>
      <c r="AE129" s="537"/>
      <c r="AF129" s="536" t="s">
        <v>83</v>
      </c>
      <c r="AG129" s="535"/>
      <c r="AH129" s="533" t="s">
        <v>84</v>
      </c>
      <c r="AI129" s="537"/>
      <c r="AJ129" s="536" t="s">
        <v>85</v>
      </c>
      <c r="AK129" s="537"/>
      <c r="AL129" s="536" t="s">
        <v>86</v>
      </c>
      <c r="AM129" s="535"/>
      <c r="AN129" s="533" t="s">
        <v>87</v>
      </c>
      <c r="AO129" s="537"/>
      <c r="AP129" s="536" t="s">
        <v>88</v>
      </c>
      <c r="AQ129" s="537"/>
      <c r="AR129" s="536" t="s">
        <v>89</v>
      </c>
      <c r="AS129" s="535"/>
      <c r="AT129" s="533" t="s">
        <v>90</v>
      </c>
      <c r="AU129" s="537"/>
      <c r="AV129" s="536" t="s">
        <v>91</v>
      </c>
      <c r="AW129" s="537"/>
      <c r="AX129" s="536" t="s">
        <v>92</v>
      </c>
      <c r="AY129" s="535"/>
      <c r="AZ129" s="533" t="s">
        <v>93</v>
      </c>
      <c r="BA129" s="537"/>
      <c r="BB129" s="536" t="s">
        <v>94</v>
      </c>
      <c r="BC129" s="537"/>
      <c r="BD129" s="536" t="s">
        <v>95</v>
      </c>
      <c r="BE129" s="535"/>
      <c r="BF129" s="533" t="s">
        <v>96</v>
      </c>
      <c r="BG129" s="537"/>
      <c r="BH129" s="536" t="s">
        <v>97</v>
      </c>
      <c r="BI129" s="537"/>
      <c r="BJ129" s="109" t="s">
        <v>98</v>
      </c>
      <c r="BK129" s="110"/>
      <c r="BL129" s="111" t="s">
        <v>99</v>
      </c>
      <c r="BM129" s="112"/>
      <c r="BN129" s="536" t="s">
        <v>100</v>
      </c>
      <c r="BO129" s="537"/>
      <c r="BP129" s="536" t="s">
        <v>101</v>
      </c>
      <c r="BQ129" s="535"/>
      <c r="BR129" s="533" t="s">
        <v>102</v>
      </c>
      <c r="BS129" s="537"/>
      <c r="BT129" s="536" t="s">
        <v>103</v>
      </c>
      <c r="BU129" s="537"/>
      <c r="BV129" s="536" t="s">
        <v>104</v>
      </c>
      <c r="BW129" s="536"/>
      <c r="BX129" s="533" t="s">
        <v>105</v>
      </c>
      <c r="BY129" s="540"/>
      <c r="CA129" s="9">
        <f t="shared" si="7"/>
        <v>147</v>
      </c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</row>
    <row r="130" spans="1:108" s="83" customFormat="1" ht="39" customHeight="1">
      <c r="A130" s="113" t="s">
        <v>361</v>
      </c>
      <c r="B130" s="865" t="s">
        <v>379</v>
      </c>
      <c r="C130" s="866"/>
      <c r="D130" s="866"/>
      <c r="E130" s="866"/>
      <c r="F130" s="866"/>
      <c r="G130" s="866"/>
      <c r="H130" s="866"/>
      <c r="I130" s="866"/>
      <c r="J130" s="866"/>
      <c r="K130" s="867"/>
      <c r="L130" s="203"/>
      <c r="M130" s="204"/>
      <c r="N130" s="204"/>
      <c r="O130" s="205"/>
      <c r="P130" s="153"/>
      <c r="Q130" s="150"/>
      <c r="R130" s="142"/>
      <c r="S130" s="151"/>
      <c r="T130" s="140"/>
      <c r="U130" s="141"/>
      <c r="V130" s="142"/>
      <c r="W130" s="141"/>
      <c r="X130" s="142"/>
      <c r="Y130" s="141"/>
      <c r="Z130" s="142"/>
      <c r="AA130" s="143"/>
      <c r="AB130" s="140"/>
      <c r="AC130" s="141"/>
      <c r="AD130" s="142"/>
      <c r="AE130" s="141"/>
      <c r="AF130" s="142"/>
      <c r="AG130" s="143"/>
      <c r="AH130" s="140"/>
      <c r="AI130" s="141"/>
      <c r="AJ130" s="142"/>
      <c r="AK130" s="141"/>
      <c r="AL130" s="142"/>
      <c r="AM130" s="143"/>
      <c r="AN130" s="151"/>
      <c r="AO130" s="141"/>
      <c r="AP130" s="142"/>
      <c r="AQ130" s="141"/>
      <c r="AR130" s="142"/>
      <c r="AS130" s="151"/>
      <c r="AT130" s="140"/>
      <c r="AU130" s="141"/>
      <c r="AV130" s="142"/>
      <c r="AW130" s="141"/>
      <c r="AX130" s="142"/>
      <c r="AY130" s="143"/>
      <c r="AZ130" s="151"/>
      <c r="BA130" s="141"/>
      <c r="BB130" s="142"/>
      <c r="BC130" s="141"/>
      <c r="BD130" s="142"/>
      <c r="BE130" s="151"/>
      <c r="BF130" s="140"/>
      <c r="BG130" s="141"/>
      <c r="BH130" s="142"/>
      <c r="BI130" s="141"/>
      <c r="BJ130" s="142"/>
      <c r="BK130" s="143"/>
      <c r="BL130" s="151"/>
      <c r="BM130" s="141"/>
      <c r="BN130" s="142"/>
      <c r="BO130" s="141"/>
      <c r="BP130" s="142"/>
      <c r="BQ130" s="151"/>
      <c r="BR130" s="140"/>
      <c r="BS130" s="141"/>
      <c r="BT130" s="142"/>
      <c r="BU130" s="141"/>
      <c r="BV130" s="142"/>
      <c r="BW130" s="143"/>
      <c r="BX130" s="448"/>
      <c r="BY130" s="452"/>
      <c r="CA130" s="83">
        <f>AD130+AJ130+AP130+AV130+BB130+BH130+BN130</f>
        <v>0</v>
      </c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</row>
    <row r="131" spans="1:108" s="83" customFormat="1" ht="21.75" customHeight="1">
      <c r="A131" s="85" t="s">
        <v>362</v>
      </c>
      <c r="B131" s="249" t="s">
        <v>380</v>
      </c>
      <c r="C131" s="249"/>
      <c r="D131" s="249"/>
      <c r="E131" s="249"/>
      <c r="F131" s="249"/>
      <c r="G131" s="249"/>
      <c r="H131" s="249"/>
      <c r="I131" s="249"/>
      <c r="J131" s="249"/>
      <c r="K131" s="249"/>
      <c r="L131" s="140">
        <v>7</v>
      </c>
      <c r="M131" s="141"/>
      <c r="N131" s="142">
        <v>6</v>
      </c>
      <c r="O131" s="143"/>
      <c r="P131" s="153">
        <f>SUM(CC126,$AH131,$AN131,$AT131,$AZ131,$BF131,$BL131,$BR131)</f>
        <v>290</v>
      </c>
      <c r="Q131" s="150"/>
      <c r="R131" s="142">
        <f>SUM($T131:$Z131)</f>
        <v>140</v>
      </c>
      <c r="S131" s="151"/>
      <c r="T131" s="140">
        <v>50</v>
      </c>
      <c r="U131" s="141"/>
      <c r="V131" s="142"/>
      <c r="W131" s="141"/>
      <c r="X131" s="142">
        <v>60</v>
      </c>
      <c r="Y131" s="141"/>
      <c r="Z131" s="142">
        <v>30</v>
      </c>
      <c r="AA131" s="143"/>
      <c r="AB131" s="140"/>
      <c r="AC131" s="141"/>
      <c r="AD131" s="142"/>
      <c r="AE131" s="141"/>
      <c r="AF131" s="142"/>
      <c r="AG131" s="143"/>
      <c r="AH131" s="140"/>
      <c r="AI131" s="141"/>
      <c r="AJ131" s="142"/>
      <c r="AK131" s="141"/>
      <c r="AL131" s="142"/>
      <c r="AM131" s="143"/>
      <c r="AN131" s="151"/>
      <c r="AO131" s="141"/>
      <c r="AP131" s="142"/>
      <c r="AQ131" s="141"/>
      <c r="AR131" s="142"/>
      <c r="AS131" s="151"/>
      <c r="AT131" s="140"/>
      <c r="AU131" s="141"/>
      <c r="AV131" s="142"/>
      <c r="AW131" s="141"/>
      <c r="AX131" s="142"/>
      <c r="AY131" s="143"/>
      <c r="AZ131" s="151"/>
      <c r="BA131" s="141"/>
      <c r="BB131" s="142"/>
      <c r="BC131" s="141"/>
      <c r="BD131" s="142"/>
      <c r="BE131" s="151"/>
      <c r="BF131" s="140">
        <v>200</v>
      </c>
      <c r="BG131" s="141"/>
      <c r="BH131" s="142">
        <v>106</v>
      </c>
      <c r="BI131" s="141"/>
      <c r="BJ131" s="142">
        <v>6</v>
      </c>
      <c r="BK131" s="143"/>
      <c r="BL131" s="151">
        <v>90</v>
      </c>
      <c r="BM131" s="141"/>
      <c r="BN131" s="142">
        <v>34</v>
      </c>
      <c r="BO131" s="141"/>
      <c r="BP131" s="142">
        <v>3</v>
      </c>
      <c r="BQ131" s="151"/>
      <c r="BR131" s="140"/>
      <c r="BS131" s="141"/>
      <c r="BT131" s="142"/>
      <c r="BU131" s="141"/>
      <c r="BV131" s="142"/>
      <c r="BW131" s="143"/>
      <c r="BX131" s="868" t="s">
        <v>248</v>
      </c>
      <c r="BY131" s="869"/>
      <c r="CA131" s="83">
        <f aca="true" t="shared" si="8" ref="CA131:CA137">AD131+AJ131+AP131+AV131+BB131+BH131+BN131+BT131</f>
        <v>140</v>
      </c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</row>
    <row r="132" spans="1:108" s="83" customFormat="1" ht="21.75" customHeight="1">
      <c r="A132" s="85" t="s">
        <v>363</v>
      </c>
      <c r="B132" s="249" t="s">
        <v>381</v>
      </c>
      <c r="C132" s="249"/>
      <c r="D132" s="249"/>
      <c r="E132" s="249"/>
      <c r="F132" s="249"/>
      <c r="G132" s="249"/>
      <c r="H132" s="249"/>
      <c r="I132" s="249"/>
      <c r="J132" s="249"/>
      <c r="K132" s="249"/>
      <c r="L132" s="140">
        <v>6</v>
      </c>
      <c r="M132" s="141"/>
      <c r="N132" s="142"/>
      <c r="O132" s="143"/>
      <c r="P132" s="153">
        <f>SUM($AB132,$AH132,$AN132,$AT132,$AZ132,$BF132,$BL132,$BR132)</f>
        <v>90</v>
      </c>
      <c r="Q132" s="150"/>
      <c r="R132" s="142">
        <f>SUM($T132:$Z132)</f>
        <v>34</v>
      </c>
      <c r="S132" s="151"/>
      <c r="T132" s="140">
        <v>14</v>
      </c>
      <c r="U132" s="141"/>
      <c r="V132" s="142"/>
      <c r="W132" s="141"/>
      <c r="X132" s="142">
        <v>10</v>
      </c>
      <c r="Y132" s="141"/>
      <c r="Z132" s="142">
        <v>10</v>
      </c>
      <c r="AA132" s="143"/>
      <c r="AB132" s="140"/>
      <c r="AC132" s="141"/>
      <c r="AD132" s="142"/>
      <c r="AE132" s="141"/>
      <c r="AF132" s="142"/>
      <c r="AG132" s="143"/>
      <c r="AH132" s="140"/>
      <c r="AI132" s="141"/>
      <c r="AJ132" s="142"/>
      <c r="AK132" s="141"/>
      <c r="AL132" s="142"/>
      <c r="AM132" s="143"/>
      <c r="AN132" s="151"/>
      <c r="AO132" s="141"/>
      <c r="AP132" s="142"/>
      <c r="AQ132" s="141"/>
      <c r="AR132" s="142"/>
      <c r="AS132" s="151"/>
      <c r="AT132" s="140"/>
      <c r="AU132" s="141"/>
      <c r="AV132" s="142"/>
      <c r="AW132" s="141"/>
      <c r="AX132" s="142"/>
      <c r="AY132" s="143"/>
      <c r="AZ132" s="151"/>
      <c r="BA132" s="141"/>
      <c r="BB132" s="142"/>
      <c r="BC132" s="141"/>
      <c r="BD132" s="142"/>
      <c r="BE132" s="151"/>
      <c r="BF132" s="140"/>
      <c r="BG132" s="141"/>
      <c r="BH132" s="142"/>
      <c r="BI132" s="141"/>
      <c r="BJ132" s="142"/>
      <c r="BK132" s="143"/>
      <c r="BL132" s="140">
        <v>90</v>
      </c>
      <c r="BM132" s="141"/>
      <c r="BN132" s="142">
        <v>34</v>
      </c>
      <c r="BO132" s="141"/>
      <c r="BP132" s="142">
        <v>3</v>
      </c>
      <c r="BQ132" s="151"/>
      <c r="BR132" s="140"/>
      <c r="BS132" s="141"/>
      <c r="BT132" s="142"/>
      <c r="BU132" s="141"/>
      <c r="BV132" s="142"/>
      <c r="BW132" s="143"/>
      <c r="BX132" s="868" t="s">
        <v>368</v>
      </c>
      <c r="BY132" s="869"/>
      <c r="CA132" s="83">
        <f t="shared" si="8"/>
        <v>34</v>
      </c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</row>
    <row r="133" spans="1:108" s="83" customFormat="1" ht="19.5" customHeight="1">
      <c r="A133" s="85" t="s">
        <v>364</v>
      </c>
      <c r="B133" s="249" t="s">
        <v>398</v>
      </c>
      <c r="C133" s="249"/>
      <c r="D133" s="249"/>
      <c r="E133" s="249"/>
      <c r="F133" s="249"/>
      <c r="G133" s="249"/>
      <c r="H133" s="249"/>
      <c r="I133" s="249"/>
      <c r="J133" s="249"/>
      <c r="K133" s="249"/>
      <c r="L133" s="140">
        <v>8</v>
      </c>
      <c r="M133" s="141"/>
      <c r="N133" s="142"/>
      <c r="O133" s="143"/>
      <c r="P133" s="153">
        <f>SUM($AB133,$AH133,$AN133,$AT133,$AZ133,$BF133,$BL133,$BR133)</f>
        <v>200</v>
      </c>
      <c r="Q133" s="150"/>
      <c r="R133" s="142">
        <f>SUM($T133:$Z133)</f>
        <v>96</v>
      </c>
      <c r="S133" s="151"/>
      <c r="T133" s="140">
        <v>30</v>
      </c>
      <c r="U133" s="141"/>
      <c r="V133" s="142"/>
      <c r="W133" s="141"/>
      <c r="X133" s="142">
        <v>36</v>
      </c>
      <c r="Y133" s="141"/>
      <c r="Z133" s="142">
        <v>30</v>
      </c>
      <c r="AA133" s="143"/>
      <c r="AB133" s="140"/>
      <c r="AC133" s="141"/>
      <c r="AD133" s="142"/>
      <c r="AE133" s="141"/>
      <c r="AF133" s="142"/>
      <c r="AG133" s="143"/>
      <c r="AH133" s="140"/>
      <c r="AI133" s="141"/>
      <c r="AJ133" s="142"/>
      <c r="AK133" s="141"/>
      <c r="AL133" s="142"/>
      <c r="AM133" s="143"/>
      <c r="AN133" s="151"/>
      <c r="AO133" s="141"/>
      <c r="AP133" s="142"/>
      <c r="AQ133" s="141"/>
      <c r="AR133" s="142"/>
      <c r="AS133" s="151"/>
      <c r="AT133" s="140"/>
      <c r="AU133" s="141"/>
      <c r="AV133" s="142"/>
      <c r="AW133" s="141"/>
      <c r="AX133" s="142"/>
      <c r="AY133" s="143"/>
      <c r="AZ133" s="151"/>
      <c r="BA133" s="141"/>
      <c r="BB133" s="142"/>
      <c r="BC133" s="141"/>
      <c r="BD133" s="142"/>
      <c r="BE133" s="151"/>
      <c r="BF133" s="140"/>
      <c r="BG133" s="141"/>
      <c r="BH133" s="142"/>
      <c r="BI133" s="141"/>
      <c r="BJ133" s="142"/>
      <c r="BK133" s="143"/>
      <c r="BL133" s="151"/>
      <c r="BM133" s="141"/>
      <c r="BN133" s="142"/>
      <c r="BO133" s="141"/>
      <c r="BP133" s="142"/>
      <c r="BQ133" s="151"/>
      <c r="BR133" s="140">
        <v>200</v>
      </c>
      <c r="BS133" s="141"/>
      <c r="BT133" s="142">
        <v>96</v>
      </c>
      <c r="BU133" s="141"/>
      <c r="BV133" s="142">
        <v>6</v>
      </c>
      <c r="BW133" s="143"/>
      <c r="BX133" s="868" t="s">
        <v>387</v>
      </c>
      <c r="BY133" s="869"/>
      <c r="CA133" s="83">
        <f t="shared" si="8"/>
        <v>96</v>
      </c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</row>
    <row r="134" spans="1:108" s="83" customFormat="1" ht="23.25" customHeight="1">
      <c r="A134" s="85" t="s">
        <v>383</v>
      </c>
      <c r="B134" s="249" t="s">
        <v>382</v>
      </c>
      <c r="C134" s="249"/>
      <c r="D134" s="249"/>
      <c r="E134" s="249"/>
      <c r="F134" s="249"/>
      <c r="G134" s="249"/>
      <c r="H134" s="249"/>
      <c r="I134" s="249"/>
      <c r="J134" s="249"/>
      <c r="K134" s="249"/>
      <c r="L134" s="140">
        <v>8</v>
      </c>
      <c r="M134" s="141"/>
      <c r="N134" s="142">
        <v>7</v>
      </c>
      <c r="O134" s="143"/>
      <c r="P134" s="153">
        <f>SUM($AB134,$AH134,$AN134,$AT134,$AZ134,$BF134,$BL134,$BR134)</f>
        <v>290</v>
      </c>
      <c r="Q134" s="150"/>
      <c r="R134" s="142">
        <f>SUM($T134:$Z134)</f>
        <v>166</v>
      </c>
      <c r="S134" s="151"/>
      <c r="T134" s="140">
        <v>60</v>
      </c>
      <c r="U134" s="141"/>
      <c r="V134" s="142"/>
      <c r="W134" s="141"/>
      <c r="X134" s="142">
        <v>50</v>
      </c>
      <c r="Y134" s="141"/>
      <c r="Z134" s="142">
        <v>56</v>
      </c>
      <c r="AA134" s="143"/>
      <c r="AB134" s="140"/>
      <c r="AC134" s="141"/>
      <c r="AD134" s="142"/>
      <c r="AE134" s="141"/>
      <c r="AF134" s="142"/>
      <c r="AG134" s="143"/>
      <c r="AH134" s="140"/>
      <c r="AI134" s="141"/>
      <c r="AJ134" s="142"/>
      <c r="AK134" s="141"/>
      <c r="AL134" s="142"/>
      <c r="AM134" s="143"/>
      <c r="AN134" s="151"/>
      <c r="AO134" s="141"/>
      <c r="AP134" s="142"/>
      <c r="AQ134" s="141"/>
      <c r="AR134" s="142"/>
      <c r="AS134" s="151"/>
      <c r="AT134" s="140"/>
      <c r="AU134" s="141"/>
      <c r="AV134" s="142"/>
      <c r="AW134" s="141"/>
      <c r="AX134" s="142"/>
      <c r="AY134" s="143"/>
      <c r="AZ134" s="151"/>
      <c r="BA134" s="141"/>
      <c r="BB134" s="142"/>
      <c r="BC134" s="141"/>
      <c r="BD134" s="142"/>
      <c r="BE134" s="151"/>
      <c r="BF134" s="140"/>
      <c r="BG134" s="141"/>
      <c r="BH134" s="142"/>
      <c r="BI134" s="141"/>
      <c r="BJ134" s="142"/>
      <c r="BK134" s="143"/>
      <c r="BL134" s="151">
        <v>200</v>
      </c>
      <c r="BM134" s="141"/>
      <c r="BN134" s="142">
        <v>106</v>
      </c>
      <c r="BO134" s="141"/>
      <c r="BP134" s="142">
        <v>6</v>
      </c>
      <c r="BQ134" s="151"/>
      <c r="BR134" s="140">
        <v>90</v>
      </c>
      <c r="BS134" s="141"/>
      <c r="BT134" s="142">
        <v>60</v>
      </c>
      <c r="BU134" s="141"/>
      <c r="BV134" s="142">
        <v>3</v>
      </c>
      <c r="BW134" s="143"/>
      <c r="BX134" s="868" t="s">
        <v>388</v>
      </c>
      <c r="BY134" s="869"/>
      <c r="CA134" s="83">
        <f t="shared" si="8"/>
        <v>166</v>
      </c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</row>
    <row r="135" spans="1:108" s="83" customFormat="1" ht="37.5" customHeight="1">
      <c r="A135" s="85" t="s">
        <v>384</v>
      </c>
      <c r="B135" s="248" t="s">
        <v>392</v>
      </c>
      <c r="C135" s="249"/>
      <c r="D135" s="249"/>
      <c r="E135" s="249"/>
      <c r="F135" s="249"/>
      <c r="G135" s="249"/>
      <c r="H135" s="249"/>
      <c r="I135" s="249"/>
      <c r="J135" s="249"/>
      <c r="K135" s="250"/>
      <c r="L135" s="140"/>
      <c r="M135" s="141"/>
      <c r="N135" s="142"/>
      <c r="O135" s="143"/>
      <c r="P135" s="153">
        <f>SUM(CC127,$AH135,$AN135,$AT135,$AZ135,$BF135,$BL135,$BR135)</f>
        <v>40</v>
      </c>
      <c r="Q135" s="150"/>
      <c r="R135" s="142"/>
      <c r="S135" s="151"/>
      <c r="T135" s="140"/>
      <c r="U135" s="141"/>
      <c r="V135" s="142"/>
      <c r="W135" s="141"/>
      <c r="X135" s="142"/>
      <c r="Y135" s="141"/>
      <c r="Z135" s="142"/>
      <c r="AA135" s="143"/>
      <c r="AB135" s="140"/>
      <c r="AC135" s="141"/>
      <c r="AD135" s="142"/>
      <c r="AE135" s="141"/>
      <c r="AF135" s="142"/>
      <c r="AG135" s="143"/>
      <c r="AH135" s="140"/>
      <c r="AI135" s="141"/>
      <c r="AJ135" s="142"/>
      <c r="AK135" s="141"/>
      <c r="AL135" s="142"/>
      <c r="AM135" s="143"/>
      <c r="AN135" s="151"/>
      <c r="AO135" s="141"/>
      <c r="AP135" s="142"/>
      <c r="AQ135" s="141"/>
      <c r="AR135" s="142"/>
      <c r="AS135" s="151"/>
      <c r="AT135" s="140"/>
      <c r="AU135" s="141"/>
      <c r="AV135" s="142"/>
      <c r="AW135" s="141"/>
      <c r="AX135" s="142"/>
      <c r="AY135" s="143"/>
      <c r="AZ135" s="151"/>
      <c r="BA135" s="141"/>
      <c r="BB135" s="142"/>
      <c r="BC135" s="141"/>
      <c r="BD135" s="142"/>
      <c r="BE135" s="151"/>
      <c r="BF135" s="140"/>
      <c r="BG135" s="141"/>
      <c r="BH135" s="142"/>
      <c r="BI135" s="141"/>
      <c r="BJ135" s="142"/>
      <c r="BK135" s="143"/>
      <c r="BL135" s="151">
        <v>40</v>
      </c>
      <c r="BM135" s="141"/>
      <c r="BN135" s="142"/>
      <c r="BO135" s="141"/>
      <c r="BP135" s="142">
        <v>1</v>
      </c>
      <c r="BQ135" s="151"/>
      <c r="BR135" s="140"/>
      <c r="BS135" s="141"/>
      <c r="BT135" s="142"/>
      <c r="BU135" s="141"/>
      <c r="BV135" s="142"/>
      <c r="BW135" s="143"/>
      <c r="BX135" s="868" t="s">
        <v>305</v>
      </c>
      <c r="BY135" s="870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</row>
    <row r="136" spans="1:108" s="83" customFormat="1" ht="36" customHeight="1">
      <c r="A136" s="85" t="s">
        <v>160</v>
      </c>
      <c r="B136" s="541" t="s">
        <v>439</v>
      </c>
      <c r="C136" s="541"/>
      <c r="D136" s="541"/>
      <c r="E136" s="541"/>
      <c r="F136" s="541"/>
      <c r="G136" s="541"/>
      <c r="H136" s="541"/>
      <c r="I136" s="541"/>
      <c r="J136" s="541"/>
      <c r="K136" s="541"/>
      <c r="L136" s="140"/>
      <c r="M136" s="141"/>
      <c r="N136" s="142"/>
      <c r="O136" s="143"/>
      <c r="P136" s="153"/>
      <c r="Q136" s="150"/>
      <c r="R136" s="142"/>
      <c r="S136" s="151"/>
      <c r="T136" s="140"/>
      <c r="U136" s="141"/>
      <c r="V136" s="142"/>
      <c r="W136" s="141"/>
      <c r="X136" s="142"/>
      <c r="Y136" s="141"/>
      <c r="Z136" s="142"/>
      <c r="AA136" s="143"/>
      <c r="AB136" s="151"/>
      <c r="AC136" s="141"/>
      <c r="AD136" s="142"/>
      <c r="AE136" s="141"/>
      <c r="AF136" s="142"/>
      <c r="AG136" s="151"/>
      <c r="AH136" s="140"/>
      <c r="AI136" s="141"/>
      <c r="AJ136" s="142"/>
      <c r="AK136" s="141"/>
      <c r="AL136" s="142"/>
      <c r="AM136" s="143"/>
      <c r="AN136" s="140"/>
      <c r="AO136" s="141"/>
      <c r="AP136" s="142"/>
      <c r="AQ136" s="141"/>
      <c r="AR136" s="142"/>
      <c r="AS136" s="143"/>
      <c r="AT136" s="151"/>
      <c r="AU136" s="141"/>
      <c r="AV136" s="142"/>
      <c r="AW136" s="141"/>
      <c r="AX136" s="142"/>
      <c r="AY136" s="151"/>
      <c r="AZ136" s="140"/>
      <c r="BA136" s="141"/>
      <c r="BB136" s="142"/>
      <c r="BC136" s="141"/>
      <c r="BD136" s="142"/>
      <c r="BE136" s="143"/>
      <c r="BF136" s="151"/>
      <c r="BG136" s="141"/>
      <c r="BH136" s="142"/>
      <c r="BI136" s="141"/>
      <c r="BJ136" s="142"/>
      <c r="BK136" s="151"/>
      <c r="BL136" s="140"/>
      <c r="BM136" s="141"/>
      <c r="BN136" s="142"/>
      <c r="BO136" s="141"/>
      <c r="BP136" s="142"/>
      <c r="BQ136" s="143"/>
      <c r="BR136" s="144"/>
      <c r="BS136" s="376"/>
      <c r="BT136" s="375"/>
      <c r="BU136" s="376"/>
      <c r="BV136" s="375"/>
      <c r="BW136" s="145"/>
      <c r="BX136" s="144"/>
      <c r="BY136" s="145"/>
      <c r="CA136" s="83">
        <f t="shared" si="8"/>
        <v>0</v>
      </c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</row>
    <row r="137" spans="1:108" s="83" customFormat="1" ht="57" customHeight="1">
      <c r="A137" s="81" t="s">
        <v>265</v>
      </c>
      <c r="B137" s="463" t="s">
        <v>385</v>
      </c>
      <c r="C137" s="152"/>
      <c r="D137" s="152"/>
      <c r="E137" s="152"/>
      <c r="F137" s="152"/>
      <c r="G137" s="152"/>
      <c r="H137" s="152"/>
      <c r="I137" s="152"/>
      <c r="J137" s="152"/>
      <c r="K137" s="464"/>
      <c r="L137" s="140"/>
      <c r="M137" s="141"/>
      <c r="N137" s="142">
        <v>6</v>
      </c>
      <c r="O137" s="143"/>
      <c r="P137" s="149">
        <f>SUM($AB137,$AH137,$AN137,$AT137,$AZ137,$BF137,$BL137,$BR137)</f>
        <v>90</v>
      </c>
      <c r="Q137" s="150"/>
      <c r="R137" s="142">
        <f>SUM($T137:$Z137)</f>
        <v>34</v>
      </c>
      <c r="S137" s="143"/>
      <c r="T137" s="140">
        <v>18</v>
      </c>
      <c r="U137" s="141"/>
      <c r="V137" s="142"/>
      <c r="W137" s="141"/>
      <c r="X137" s="142"/>
      <c r="Y137" s="141"/>
      <c r="Z137" s="142">
        <v>16</v>
      </c>
      <c r="AA137" s="143"/>
      <c r="AB137" s="544"/>
      <c r="AC137" s="545"/>
      <c r="AD137" s="546"/>
      <c r="AE137" s="545"/>
      <c r="AF137" s="546"/>
      <c r="AG137" s="547"/>
      <c r="AH137" s="544"/>
      <c r="AI137" s="545"/>
      <c r="AJ137" s="542"/>
      <c r="AK137" s="543"/>
      <c r="AL137" s="542"/>
      <c r="AM137" s="548"/>
      <c r="AN137" s="140"/>
      <c r="AO137" s="141"/>
      <c r="AP137" s="142"/>
      <c r="AQ137" s="141"/>
      <c r="AR137" s="142"/>
      <c r="AS137" s="143"/>
      <c r="AT137" s="544"/>
      <c r="AU137" s="545"/>
      <c r="AV137" s="546"/>
      <c r="AW137" s="545"/>
      <c r="AX137" s="546"/>
      <c r="AY137" s="547"/>
      <c r="AZ137" s="140"/>
      <c r="BA137" s="141"/>
      <c r="BB137" s="142"/>
      <c r="BC137" s="141"/>
      <c r="BD137" s="142"/>
      <c r="BE137" s="143"/>
      <c r="BF137" s="144">
        <v>90</v>
      </c>
      <c r="BG137" s="376"/>
      <c r="BH137" s="375">
        <v>34</v>
      </c>
      <c r="BI137" s="376"/>
      <c r="BJ137" s="375">
        <v>3</v>
      </c>
      <c r="BK137" s="145"/>
      <c r="BL137" s="553"/>
      <c r="BM137" s="551"/>
      <c r="BN137" s="549"/>
      <c r="BO137" s="551"/>
      <c r="BP137" s="549"/>
      <c r="BQ137" s="553"/>
      <c r="BR137" s="552"/>
      <c r="BS137" s="551"/>
      <c r="BT137" s="549"/>
      <c r="BU137" s="551"/>
      <c r="BV137" s="549"/>
      <c r="BW137" s="550"/>
      <c r="BX137" s="144" t="s">
        <v>389</v>
      </c>
      <c r="BY137" s="145"/>
      <c r="CA137" s="83">
        <f t="shared" si="8"/>
        <v>34</v>
      </c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</row>
    <row r="138" spans="1:108" s="9" customFormat="1" ht="95.25" customHeight="1">
      <c r="A138" s="80" t="s">
        <v>266</v>
      </c>
      <c r="B138" s="217" t="s">
        <v>431</v>
      </c>
      <c r="C138" s="217"/>
      <c r="D138" s="217"/>
      <c r="E138" s="217"/>
      <c r="F138" s="217"/>
      <c r="G138" s="217"/>
      <c r="H138" s="217"/>
      <c r="I138" s="217"/>
      <c r="J138" s="217"/>
      <c r="K138" s="217"/>
      <c r="L138" s="404"/>
      <c r="M138" s="402"/>
      <c r="N138" s="402">
        <v>7</v>
      </c>
      <c r="O138" s="403"/>
      <c r="P138" s="216">
        <f>SUM($AB138,$AH138,$AN138,$AT138,$AZ138,$BF138,$BL138,$BR138)</f>
        <v>90</v>
      </c>
      <c r="Q138" s="409"/>
      <c r="R138" s="402">
        <f>SUM($T138:$Z138)</f>
        <v>34</v>
      </c>
      <c r="S138" s="195"/>
      <c r="T138" s="404">
        <v>18</v>
      </c>
      <c r="U138" s="402"/>
      <c r="V138" s="402"/>
      <c r="W138" s="402"/>
      <c r="X138" s="402"/>
      <c r="Y138" s="402"/>
      <c r="Z138" s="402">
        <v>16</v>
      </c>
      <c r="AA138" s="403"/>
      <c r="AB138" s="191"/>
      <c r="AC138" s="402"/>
      <c r="AD138" s="402"/>
      <c r="AE138" s="402"/>
      <c r="AF138" s="402"/>
      <c r="AG138" s="195"/>
      <c r="AH138" s="404"/>
      <c r="AI138" s="402"/>
      <c r="AJ138" s="554"/>
      <c r="AK138" s="554"/>
      <c r="AL138" s="402"/>
      <c r="AM138" s="403"/>
      <c r="AN138" s="404"/>
      <c r="AO138" s="402"/>
      <c r="AP138" s="402"/>
      <c r="AQ138" s="402"/>
      <c r="AR138" s="402"/>
      <c r="AS138" s="403"/>
      <c r="AT138" s="191"/>
      <c r="AU138" s="402"/>
      <c r="AV138" s="402"/>
      <c r="AW138" s="402"/>
      <c r="AX138" s="402"/>
      <c r="AY138" s="195"/>
      <c r="AZ138" s="404"/>
      <c r="BA138" s="402"/>
      <c r="BB138" s="402"/>
      <c r="BC138" s="402"/>
      <c r="BD138" s="402"/>
      <c r="BE138" s="403"/>
      <c r="BF138" s="212"/>
      <c r="BG138" s="424"/>
      <c r="BH138" s="424"/>
      <c r="BI138" s="424"/>
      <c r="BJ138" s="424"/>
      <c r="BK138" s="213"/>
      <c r="BL138" s="430">
        <v>90</v>
      </c>
      <c r="BM138" s="424"/>
      <c r="BN138" s="424">
        <v>34</v>
      </c>
      <c r="BO138" s="424"/>
      <c r="BP138" s="424">
        <v>3</v>
      </c>
      <c r="BQ138" s="407"/>
      <c r="BR138" s="430"/>
      <c r="BS138" s="424"/>
      <c r="BT138" s="424"/>
      <c r="BU138" s="424"/>
      <c r="BV138" s="424"/>
      <c r="BW138" s="407"/>
      <c r="BX138" s="556" t="s">
        <v>367</v>
      </c>
      <c r="BY138" s="557"/>
      <c r="CA138" s="9">
        <f aca="true" t="shared" si="9" ref="CA138:CA144">AD138+AJ138+AP138+AV138+BB138+BH138+CE137+CG136+BN138+BT138</f>
        <v>34</v>
      </c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</row>
    <row r="139" spans="1:108" s="9" customFormat="1" ht="22.5" customHeight="1">
      <c r="A139" s="77" t="s">
        <v>267</v>
      </c>
      <c r="B139" s="555" t="s">
        <v>178</v>
      </c>
      <c r="C139" s="555"/>
      <c r="D139" s="555"/>
      <c r="E139" s="555"/>
      <c r="F139" s="555"/>
      <c r="G139" s="555"/>
      <c r="H139" s="555"/>
      <c r="I139" s="555"/>
      <c r="J139" s="555"/>
      <c r="K139" s="555"/>
      <c r="L139" s="404"/>
      <c r="M139" s="402"/>
      <c r="N139" s="402"/>
      <c r="O139" s="403"/>
      <c r="P139" s="212"/>
      <c r="Q139" s="424"/>
      <c r="R139" s="402"/>
      <c r="S139" s="195"/>
      <c r="T139" s="404"/>
      <c r="U139" s="402"/>
      <c r="V139" s="402"/>
      <c r="W139" s="402"/>
      <c r="X139" s="402"/>
      <c r="Y139" s="402"/>
      <c r="Z139" s="402"/>
      <c r="AA139" s="403"/>
      <c r="AB139" s="191"/>
      <c r="AC139" s="402"/>
      <c r="AD139" s="402"/>
      <c r="AE139" s="402"/>
      <c r="AF139" s="402"/>
      <c r="AG139" s="195"/>
      <c r="AH139" s="404"/>
      <c r="AI139" s="402"/>
      <c r="AJ139" s="554"/>
      <c r="AK139" s="554"/>
      <c r="AL139" s="402"/>
      <c r="AM139" s="403"/>
      <c r="AN139" s="404"/>
      <c r="AO139" s="402"/>
      <c r="AP139" s="402"/>
      <c r="AQ139" s="402"/>
      <c r="AR139" s="402"/>
      <c r="AS139" s="403"/>
      <c r="AT139" s="191"/>
      <c r="AU139" s="402"/>
      <c r="AV139" s="402"/>
      <c r="AW139" s="402"/>
      <c r="AX139" s="402"/>
      <c r="AY139" s="195"/>
      <c r="AZ139" s="404"/>
      <c r="BA139" s="402"/>
      <c r="BB139" s="402"/>
      <c r="BC139" s="402"/>
      <c r="BD139" s="402"/>
      <c r="BE139" s="403"/>
      <c r="BF139" s="212"/>
      <c r="BG139" s="424"/>
      <c r="BH139" s="424"/>
      <c r="BI139" s="424"/>
      <c r="BJ139" s="424"/>
      <c r="BK139" s="213"/>
      <c r="BL139" s="430"/>
      <c r="BM139" s="424"/>
      <c r="BN139" s="424"/>
      <c r="BO139" s="424"/>
      <c r="BP139" s="424"/>
      <c r="BQ139" s="407"/>
      <c r="BR139" s="430"/>
      <c r="BS139" s="424"/>
      <c r="BT139" s="424"/>
      <c r="BU139" s="424"/>
      <c r="BV139" s="424"/>
      <c r="BW139" s="407"/>
      <c r="BX139" s="558"/>
      <c r="BY139" s="559"/>
      <c r="CA139" s="9">
        <f t="shared" si="9"/>
        <v>0</v>
      </c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</row>
    <row r="140" spans="1:108" s="9" customFormat="1" ht="38.25" customHeight="1">
      <c r="A140" s="77" t="s">
        <v>268</v>
      </c>
      <c r="B140" s="418" t="s">
        <v>179</v>
      </c>
      <c r="C140" s="418"/>
      <c r="D140" s="418"/>
      <c r="E140" s="418"/>
      <c r="F140" s="418"/>
      <c r="G140" s="418"/>
      <c r="H140" s="418"/>
      <c r="I140" s="418"/>
      <c r="J140" s="418"/>
      <c r="K140" s="418"/>
      <c r="L140" s="404"/>
      <c r="M140" s="402"/>
      <c r="N140" s="402"/>
      <c r="O140" s="403"/>
      <c r="P140" s="216" t="s">
        <v>273</v>
      </c>
      <c r="Q140" s="409"/>
      <c r="R140" s="402" t="s">
        <v>273</v>
      </c>
      <c r="S140" s="195"/>
      <c r="T140" s="404"/>
      <c r="U140" s="402"/>
      <c r="V140" s="402"/>
      <c r="W140" s="402"/>
      <c r="X140" s="402" t="s">
        <v>273</v>
      </c>
      <c r="Y140" s="402"/>
      <c r="Z140" s="402"/>
      <c r="AA140" s="403"/>
      <c r="AB140" s="191"/>
      <c r="AC140" s="402"/>
      <c r="AD140" s="402"/>
      <c r="AE140" s="402"/>
      <c r="AF140" s="402"/>
      <c r="AG140" s="195"/>
      <c r="AH140" s="404"/>
      <c r="AI140" s="402"/>
      <c r="AJ140" s="554"/>
      <c r="AK140" s="554"/>
      <c r="AL140" s="402"/>
      <c r="AM140" s="403"/>
      <c r="AN140" s="404"/>
      <c r="AO140" s="402"/>
      <c r="AP140" s="402"/>
      <c r="AQ140" s="402"/>
      <c r="AR140" s="402"/>
      <c r="AS140" s="403"/>
      <c r="AT140" s="191"/>
      <c r="AU140" s="402"/>
      <c r="AV140" s="402"/>
      <c r="AW140" s="402"/>
      <c r="AX140" s="402"/>
      <c r="AY140" s="195"/>
      <c r="AZ140" s="404"/>
      <c r="BA140" s="402"/>
      <c r="BB140" s="402"/>
      <c r="BC140" s="402"/>
      <c r="BD140" s="402"/>
      <c r="BE140" s="403"/>
      <c r="BF140" s="212" t="s">
        <v>289</v>
      </c>
      <c r="BG140" s="424"/>
      <c r="BH140" s="424" t="s">
        <v>289</v>
      </c>
      <c r="BI140" s="424"/>
      <c r="BJ140" s="424"/>
      <c r="BK140" s="213"/>
      <c r="BL140" s="430" t="s">
        <v>290</v>
      </c>
      <c r="BM140" s="424"/>
      <c r="BN140" s="424" t="s">
        <v>290</v>
      </c>
      <c r="BO140" s="424"/>
      <c r="BP140" s="424"/>
      <c r="BQ140" s="407"/>
      <c r="BR140" s="430"/>
      <c r="BS140" s="424"/>
      <c r="BT140" s="424"/>
      <c r="BU140" s="424"/>
      <c r="BV140" s="424"/>
      <c r="BW140" s="407"/>
      <c r="BX140" s="558"/>
      <c r="BY140" s="559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</row>
    <row r="141" spans="1:108" s="9" customFormat="1" ht="36" customHeight="1">
      <c r="A141" s="77" t="s">
        <v>155</v>
      </c>
      <c r="B141" s="560" t="s">
        <v>156</v>
      </c>
      <c r="C141" s="561"/>
      <c r="D141" s="561"/>
      <c r="E141" s="561"/>
      <c r="F141" s="561"/>
      <c r="G141" s="561"/>
      <c r="H141" s="561"/>
      <c r="I141" s="561"/>
      <c r="J141" s="561"/>
      <c r="K141" s="562"/>
      <c r="L141" s="404"/>
      <c r="M141" s="402"/>
      <c r="N141" s="402"/>
      <c r="O141" s="403"/>
      <c r="P141" s="212"/>
      <c r="Q141" s="424"/>
      <c r="R141" s="402"/>
      <c r="S141" s="195"/>
      <c r="T141" s="404"/>
      <c r="U141" s="402"/>
      <c r="V141" s="402"/>
      <c r="W141" s="402"/>
      <c r="X141" s="402"/>
      <c r="Y141" s="402"/>
      <c r="Z141" s="402"/>
      <c r="AA141" s="403"/>
      <c r="AB141" s="191"/>
      <c r="AC141" s="402"/>
      <c r="AD141" s="402"/>
      <c r="AE141" s="402"/>
      <c r="AF141" s="402"/>
      <c r="AG141" s="195"/>
      <c r="AH141" s="404"/>
      <c r="AI141" s="402"/>
      <c r="AJ141" s="554"/>
      <c r="AK141" s="554"/>
      <c r="AL141" s="402"/>
      <c r="AM141" s="403"/>
      <c r="AN141" s="404"/>
      <c r="AO141" s="402"/>
      <c r="AP141" s="402"/>
      <c r="AQ141" s="402"/>
      <c r="AR141" s="402"/>
      <c r="AS141" s="403"/>
      <c r="AT141" s="191"/>
      <c r="AU141" s="402"/>
      <c r="AV141" s="402"/>
      <c r="AW141" s="402"/>
      <c r="AX141" s="402"/>
      <c r="AY141" s="195"/>
      <c r="AZ141" s="404"/>
      <c r="BA141" s="402"/>
      <c r="BB141" s="402"/>
      <c r="BC141" s="402"/>
      <c r="BD141" s="402"/>
      <c r="BE141" s="403"/>
      <c r="BF141" s="212"/>
      <c r="BG141" s="424"/>
      <c r="BH141" s="424"/>
      <c r="BI141" s="424"/>
      <c r="BJ141" s="424"/>
      <c r="BK141" s="213"/>
      <c r="BL141" s="430"/>
      <c r="BM141" s="424"/>
      <c r="BN141" s="424"/>
      <c r="BO141" s="424"/>
      <c r="BP141" s="424"/>
      <c r="BQ141" s="407"/>
      <c r="BR141" s="430"/>
      <c r="BS141" s="424"/>
      <c r="BT141" s="424"/>
      <c r="BU141" s="424"/>
      <c r="BV141" s="424"/>
      <c r="BW141" s="407"/>
      <c r="BX141" s="558"/>
      <c r="BY141" s="559"/>
      <c r="CA141" s="9">
        <f t="shared" si="9"/>
        <v>0</v>
      </c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</row>
    <row r="142" spans="1:108" s="9" customFormat="1" ht="58.5" customHeight="1">
      <c r="A142" s="77" t="s">
        <v>269</v>
      </c>
      <c r="B142" s="248" t="s">
        <v>386</v>
      </c>
      <c r="C142" s="249"/>
      <c r="D142" s="249"/>
      <c r="E142" s="249"/>
      <c r="F142" s="249"/>
      <c r="G142" s="249"/>
      <c r="H142" s="249"/>
      <c r="I142" s="249"/>
      <c r="J142" s="249"/>
      <c r="K142" s="250"/>
      <c r="L142" s="404"/>
      <c r="M142" s="402"/>
      <c r="N142" s="563" t="s">
        <v>419</v>
      </c>
      <c r="O142" s="564"/>
      <c r="P142" s="191" t="s">
        <v>370</v>
      </c>
      <c r="Q142" s="402"/>
      <c r="R142" s="402" t="s">
        <v>370</v>
      </c>
      <c r="S142" s="195"/>
      <c r="T142" s="404"/>
      <c r="U142" s="402"/>
      <c r="V142" s="402"/>
      <c r="W142" s="402"/>
      <c r="X142" s="402" t="s">
        <v>370</v>
      </c>
      <c r="Y142" s="402"/>
      <c r="Z142" s="402"/>
      <c r="AA142" s="403"/>
      <c r="AB142" s="191" t="s">
        <v>273</v>
      </c>
      <c r="AC142" s="402"/>
      <c r="AD142" s="402" t="s">
        <v>273</v>
      </c>
      <c r="AE142" s="402"/>
      <c r="AF142" s="402"/>
      <c r="AG142" s="195"/>
      <c r="AH142" s="404" t="s">
        <v>273</v>
      </c>
      <c r="AI142" s="402"/>
      <c r="AJ142" s="402" t="s">
        <v>273</v>
      </c>
      <c r="AK142" s="402"/>
      <c r="AL142" s="402"/>
      <c r="AM142" s="403"/>
      <c r="AN142" s="404" t="s">
        <v>273</v>
      </c>
      <c r="AO142" s="402"/>
      <c r="AP142" s="402" t="s">
        <v>273</v>
      </c>
      <c r="AQ142" s="402"/>
      <c r="AR142" s="402"/>
      <c r="AS142" s="403"/>
      <c r="AT142" s="191" t="s">
        <v>273</v>
      </c>
      <c r="AU142" s="402"/>
      <c r="AV142" s="402" t="s">
        <v>273</v>
      </c>
      <c r="AW142" s="402"/>
      <c r="AX142" s="402"/>
      <c r="AY142" s="195"/>
      <c r="AZ142" s="404" t="s">
        <v>246</v>
      </c>
      <c r="BA142" s="402"/>
      <c r="BB142" s="402" t="s">
        <v>246</v>
      </c>
      <c r="BC142" s="402"/>
      <c r="BD142" s="402"/>
      <c r="BE142" s="403"/>
      <c r="BF142" s="191" t="s">
        <v>273</v>
      </c>
      <c r="BG142" s="402"/>
      <c r="BH142" s="402" t="s">
        <v>273</v>
      </c>
      <c r="BI142" s="402"/>
      <c r="BJ142" s="402"/>
      <c r="BK142" s="195"/>
      <c r="BL142" s="404" t="s">
        <v>273</v>
      </c>
      <c r="BM142" s="402"/>
      <c r="BN142" s="402" t="s">
        <v>273</v>
      </c>
      <c r="BO142" s="402"/>
      <c r="BP142" s="402"/>
      <c r="BQ142" s="403"/>
      <c r="BR142" s="404"/>
      <c r="BS142" s="402"/>
      <c r="BT142" s="402"/>
      <c r="BU142" s="402"/>
      <c r="BV142" s="402"/>
      <c r="BW142" s="403"/>
      <c r="BX142" s="144" t="s">
        <v>390</v>
      </c>
      <c r="BY142" s="145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</row>
    <row r="143" spans="1:108" s="9" customFormat="1" ht="37.5" customHeight="1" thickBot="1">
      <c r="A143" s="114" t="s">
        <v>270</v>
      </c>
      <c r="B143" s="567" t="s">
        <v>140</v>
      </c>
      <c r="C143" s="567"/>
      <c r="D143" s="567"/>
      <c r="E143" s="567"/>
      <c r="F143" s="567"/>
      <c r="G143" s="567"/>
      <c r="H143" s="567"/>
      <c r="I143" s="567"/>
      <c r="J143" s="567"/>
      <c r="K143" s="567"/>
      <c r="L143" s="565"/>
      <c r="M143" s="566"/>
      <c r="N143" s="568" t="s">
        <v>357</v>
      </c>
      <c r="O143" s="572"/>
      <c r="P143" s="570" t="s">
        <v>246</v>
      </c>
      <c r="Q143" s="571"/>
      <c r="R143" s="568" t="s">
        <v>245</v>
      </c>
      <c r="S143" s="569"/>
      <c r="T143" s="565"/>
      <c r="U143" s="566"/>
      <c r="V143" s="568"/>
      <c r="W143" s="566"/>
      <c r="X143" s="568" t="s">
        <v>245</v>
      </c>
      <c r="Y143" s="566"/>
      <c r="Z143" s="568"/>
      <c r="AA143" s="572"/>
      <c r="AB143" s="569"/>
      <c r="AC143" s="566"/>
      <c r="AD143" s="568"/>
      <c r="AE143" s="566"/>
      <c r="AF143" s="568"/>
      <c r="AG143" s="569"/>
      <c r="AH143" s="565"/>
      <c r="AI143" s="566"/>
      <c r="AJ143" s="573"/>
      <c r="AK143" s="574"/>
      <c r="AL143" s="573"/>
      <c r="AM143" s="575"/>
      <c r="AN143" s="569" t="s">
        <v>246</v>
      </c>
      <c r="AO143" s="566"/>
      <c r="AP143" s="568" t="s">
        <v>245</v>
      </c>
      <c r="AQ143" s="566"/>
      <c r="AR143" s="568"/>
      <c r="AS143" s="572"/>
      <c r="AT143" s="569"/>
      <c r="AU143" s="566"/>
      <c r="AV143" s="568"/>
      <c r="AW143" s="566"/>
      <c r="AX143" s="568"/>
      <c r="AY143" s="569"/>
      <c r="AZ143" s="565"/>
      <c r="BA143" s="566"/>
      <c r="BB143" s="568"/>
      <c r="BC143" s="566"/>
      <c r="BD143" s="568"/>
      <c r="BE143" s="572"/>
      <c r="BF143" s="578"/>
      <c r="BG143" s="577"/>
      <c r="BH143" s="576"/>
      <c r="BI143" s="577"/>
      <c r="BJ143" s="576"/>
      <c r="BK143" s="578"/>
      <c r="BL143" s="584"/>
      <c r="BM143" s="577"/>
      <c r="BN143" s="576"/>
      <c r="BO143" s="577"/>
      <c r="BP143" s="576"/>
      <c r="BQ143" s="585"/>
      <c r="BR143" s="584"/>
      <c r="BS143" s="577"/>
      <c r="BT143" s="576"/>
      <c r="BU143" s="577"/>
      <c r="BV143" s="576"/>
      <c r="BW143" s="585"/>
      <c r="BX143" s="584" t="s">
        <v>324</v>
      </c>
      <c r="BY143" s="585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</row>
    <row r="144" spans="1:92" s="8" customFormat="1" ht="21" customHeight="1" thickBot="1">
      <c r="A144" s="581" t="s">
        <v>114</v>
      </c>
      <c r="B144" s="582"/>
      <c r="C144" s="582"/>
      <c r="D144" s="582"/>
      <c r="E144" s="582"/>
      <c r="F144" s="582"/>
      <c r="G144" s="582"/>
      <c r="H144" s="582"/>
      <c r="I144" s="582"/>
      <c r="J144" s="582"/>
      <c r="K144" s="582"/>
      <c r="L144" s="582"/>
      <c r="M144" s="582"/>
      <c r="N144" s="582"/>
      <c r="O144" s="583"/>
      <c r="P144" s="579">
        <f>P37+P85</f>
        <v>7315</v>
      </c>
      <c r="Q144" s="580"/>
      <c r="R144" s="579">
        <f>R37+R85</f>
        <v>3682</v>
      </c>
      <c r="S144" s="580"/>
      <c r="T144" s="579">
        <f>T37+T85</f>
        <v>1206</v>
      </c>
      <c r="U144" s="580"/>
      <c r="V144" s="579">
        <f>V37+V85</f>
        <v>286</v>
      </c>
      <c r="W144" s="580"/>
      <c r="X144" s="579">
        <f>X37+X85</f>
        <v>1484</v>
      </c>
      <c r="Y144" s="580"/>
      <c r="Z144" s="579">
        <f>Z37+Z85</f>
        <v>706</v>
      </c>
      <c r="AA144" s="580"/>
      <c r="AB144" s="579">
        <f>AB37+AB85</f>
        <v>1042</v>
      </c>
      <c r="AC144" s="580"/>
      <c r="AD144" s="579">
        <f>AD37+AD85</f>
        <v>530</v>
      </c>
      <c r="AE144" s="580"/>
      <c r="AF144" s="579">
        <f>AF37+AF85</f>
        <v>26</v>
      </c>
      <c r="AG144" s="580"/>
      <c r="AH144" s="579">
        <f>AH37+AH85</f>
        <v>1056</v>
      </c>
      <c r="AI144" s="580"/>
      <c r="AJ144" s="579">
        <f>AJ37+AJ85</f>
        <v>558</v>
      </c>
      <c r="AK144" s="580"/>
      <c r="AL144" s="579">
        <f>AL37+AL85</f>
        <v>32</v>
      </c>
      <c r="AM144" s="580"/>
      <c r="AN144" s="579">
        <f>AN37+AN85</f>
        <v>1088</v>
      </c>
      <c r="AO144" s="580"/>
      <c r="AP144" s="586">
        <f>AP37+AP85</f>
        <v>546</v>
      </c>
      <c r="AQ144" s="587"/>
      <c r="AR144" s="579">
        <f>AR37+AR85</f>
        <v>27</v>
      </c>
      <c r="AS144" s="580"/>
      <c r="AT144" s="579">
        <f>AT37+AT85</f>
        <v>963</v>
      </c>
      <c r="AU144" s="580"/>
      <c r="AV144" s="579">
        <f>AV37+AV85</f>
        <v>480</v>
      </c>
      <c r="AW144" s="580"/>
      <c r="AX144" s="579">
        <f>AX37+AX85</f>
        <v>30</v>
      </c>
      <c r="AY144" s="580"/>
      <c r="AZ144" s="579">
        <f>AZ37+AZ85</f>
        <v>708</v>
      </c>
      <c r="BA144" s="580"/>
      <c r="BB144" s="579">
        <f>BB37+BB85</f>
        <v>344</v>
      </c>
      <c r="BC144" s="580"/>
      <c r="BD144" s="579">
        <f>BD37+BD85</f>
        <v>20</v>
      </c>
      <c r="BE144" s="580"/>
      <c r="BF144" s="579">
        <f>BF37+BF85</f>
        <v>886</v>
      </c>
      <c r="BG144" s="580"/>
      <c r="BH144" s="579">
        <f>BH37+BH85</f>
        <v>454</v>
      </c>
      <c r="BI144" s="580"/>
      <c r="BJ144" s="579">
        <f>BJ37+BJ85</f>
        <v>27</v>
      </c>
      <c r="BK144" s="580"/>
      <c r="BL144" s="579">
        <f>BL37+BL85</f>
        <v>1102</v>
      </c>
      <c r="BM144" s="580"/>
      <c r="BN144" s="586">
        <f>BN37+BN85</f>
        <v>546</v>
      </c>
      <c r="BO144" s="587"/>
      <c r="BP144" s="579">
        <f>BP37+BP85</f>
        <v>34</v>
      </c>
      <c r="BQ144" s="580"/>
      <c r="BR144" s="579">
        <f>BR37+BR85</f>
        <v>470</v>
      </c>
      <c r="BS144" s="580"/>
      <c r="BT144" s="586">
        <f>BT37+BT85</f>
        <v>224</v>
      </c>
      <c r="BU144" s="587"/>
      <c r="BV144" s="579">
        <f>BV37+BV85</f>
        <v>15</v>
      </c>
      <c r="BW144" s="580"/>
      <c r="BX144" s="595"/>
      <c r="BY144" s="596"/>
      <c r="BZ144" s="9"/>
      <c r="CA144" s="9">
        <f t="shared" si="9"/>
        <v>3682</v>
      </c>
      <c r="CB144" s="9"/>
      <c r="CC144" s="9"/>
      <c r="CD144" s="115">
        <f>(AB144+100)/18</f>
        <v>63.44444444444444</v>
      </c>
      <c r="CE144" s="115"/>
      <c r="CF144" s="115"/>
      <c r="CG144" s="115"/>
      <c r="CH144" s="115">
        <f>AB144/21</f>
        <v>49.61904761904762</v>
      </c>
      <c r="CI144" s="9"/>
      <c r="CJ144" s="9"/>
      <c r="CK144" s="9"/>
      <c r="CL144" s="8">
        <f>AD144/17</f>
        <v>31.176470588235293</v>
      </c>
      <c r="CN144" s="8">
        <f>(AD144+100)/17</f>
        <v>37.05882352941177</v>
      </c>
    </row>
    <row r="145" spans="1:95" s="8" customFormat="1" ht="19.5" customHeight="1">
      <c r="A145" s="592" t="s">
        <v>115</v>
      </c>
      <c r="B145" s="593"/>
      <c r="C145" s="593"/>
      <c r="D145" s="593"/>
      <c r="E145" s="593"/>
      <c r="F145" s="593"/>
      <c r="G145" s="593"/>
      <c r="H145" s="593"/>
      <c r="I145" s="593"/>
      <c r="J145" s="593"/>
      <c r="K145" s="593"/>
      <c r="L145" s="593"/>
      <c r="M145" s="593"/>
      <c r="N145" s="593"/>
      <c r="O145" s="594"/>
      <c r="P145" s="588"/>
      <c r="Q145" s="589"/>
      <c r="R145" s="590"/>
      <c r="S145" s="591"/>
      <c r="T145" s="588"/>
      <c r="U145" s="589"/>
      <c r="V145" s="590"/>
      <c r="W145" s="589"/>
      <c r="X145" s="590"/>
      <c r="Y145" s="589"/>
      <c r="Z145" s="590"/>
      <c r="AA145" s="591"/>
      <c r="AB145" s="588">
        <f>_XLL.ЧАСТНОЕ(AD144,17)</f>
        <v>31</v>
      </c>
      <c r="AC145" s="597"/>
      <c r="AD145" s="597"/>
      <c r="AE145" s="597"/>
      <c r="AF145" s="597"/>
      <c r="AG145" s="591"/>
      <c r="AH145" s="588">
        <f>_XLL.ЧАСТНОЕ(AJ144,18)</f>
        <v>31</v>
      </c>
      <c r="AI145" s="597"/>
      <c r="AJ145" s="597"/>
      <c r="AK145" s="597"/>
      <c r="AL145" s="597"/>
      <c r="AM145" s="591"/>
      <c r="AN145" s="588">
        <f>_XLL.ЧАСТНОЕ(AP144,18)</f>
        <v>30</v>
      </c>
      <c r="AO145" s="597"/>
      <c r="AP145" s="597"/>
      <c r="AQ145" s="597"/>
      <c r="AR145" s="597"/>
      <c r="AS145" s="591"/>
      <c r="AT145" s="588">
        <f>_XLL.ЧАСТНОЕ(AV144,16)</f>
        <v>30</v>
      </c>
      <c r="AU145" s="597"/>
      <c r="AV145" s="597"/>
      <c r="AW145" s="597"/>
      <c r="AX145" s="597"/>
      <c r="AY145" s="591"/>
      <c r="AZ145" s="607">
        <f>_XLL.ЧАСТНОЕ(BB144,11)</f>
        <v>31</v>
      </c>
      <c r="BA145" s="608"/>
      <c r="BB145" s="608"/>
      <c r="BC145" s="608"/>
      <c r="BD145" s="608"/>
      <c r="BE145" s="609"/>
      <c r="BF145" s="604">
        <f>_XLL.ЧАСТНОЕ(BH144,15)</f>
        <v>30</v>
      </c>
      <c r="BG145" s="605"/>
      <c r="BH145" s="605"/>
      <c r="BI145" s="605"/>
      <c r="BJ145" s="605"/>
      <c r="BK145" s="606"/>
      <c r="BL145" s="604">
        <f>_XLL.ЧАСТНОЕ(BN144,18)</f>
        <v>30</v>
      </c>
      <c r="BM145" s="605"/>
      <c r="BN145" s="605"/>
      <c r="BO145" s="605"/>
      <c r="BP145" s="605"/>
      <c r="BQ145" s="606"/>
      <c r="BR145" s="588">
        <f>_XLL.ЧАСТНОЕ(BT144,8)</f>
        <v>28</v>
      </c>
      <c r="BS145" s="597"/>
      <c r="BT145" s="597"/>
      <c r="BU145" s="597"/>
      <c r="BV145" s="597"/>
      <c r="BW145" s="591"/>
      <c r="BX145" s="602"/>
      <c r="BY145" s="603"/>
      <c r="BZ145" s="116"/>
      <c r="CA145" s="9"/>
      <c r="CB145" s="9"/>
      <c r="CC145" s="9"/>
      <c r="CD145" s="115">
        <f>(AH144+100)/17</f>
        <v>68</v>
      </c>
      <c r="CE145" s="115"/>
      <c r="CF145" s="115"/>
      <c r="CG145" s="115"/>
      <c r="CH145" s="115">
        <f>AH144/20</f>
        <v>52.8</v>
      </c>
      <c r="CI145" s="9"/>
      <c r="CJ145" s="9"/>
      <c r="CK145" s="9"/>
      <c r="CL145" s="8">
        <f>AJ144/18</f>
        <v>31</v>
      </c>
      <c r="CM145" s="9"/>
      <c r="CN145" s="9">
        <f>(AJ144+100)/18</f>
        <v>36.55555555555556</v>
      </c>
      <c r="CO145" s="9"/>
      <c r="CP145" s="9"/>
      <c r="CQ145" s="9"/>
    </row>
    <row r="146" spans="1:92" s="8" customFormat="1" ht="18" customHeight="1">
      <c r="A146" s="599" t="s">
        <v>116</v>
      </c>
      <c r="B146" s="600"/>
      <c r="C146" s="600"/>
      <c r="D146" s="600"/>
      <c r="E146" s="600"/>
      <c r="F146" s="600"/>
      <c r="G146" s="600"/>
      <c r="H146" s="600"/>
      <c r="I146" s="600"/>
      <c r="J146" s="600"/>
      <c r="K146" s="600"/>
      <c r="L146" s="600"/>
      <c r="M146" s="600"/>
      <c r="N146" s="600"/>
      <c r="O146" s="601"/>
      <c r="P146" s="598">
        <f>SUM($AB146:$BR146)</f>
        <v>2</v>
      </c>
      <c r="Q146" s="380"/>
      <c r="R146" s="378"/>
      <c r="S146" s="379"/>
      <c r="T146" s="598"/>
      <c r="U146" s="380"/>
      <c r="V146" s="378"/>
      <c r="W146" s="380"/>
      <c r="X146" s="378"/>
      <c r="Y146" s="380"/>
      <c r="Z146" s="378"/>
      <c r="AA146" s="379"/>
      <c r="AB146" s="598"/>
      <c r="AC146" s="610"/>
      <c r="AD146" s="610"/>
      <c r="AE146" s="610"/>
      <c r="AF146" s="610"/>
      <c r="AG146" s="379"/>
      <c r="AH146" s="598"/>
      <c r="AI146" s="610"/>
      <c r="AJ146" s="610"/>
      <c r="AK146" s="610"/>
      <c r="AL146" s="610"/>
      <c r="AM146" s="379"/>
      <c r="AN146" s="388"/>
      <c r="AO146" s="389"/>
      <c r="AP146" s="389"/>
      <c r="AQ146" s="389"/>
      <c r="AR146" s="389"/>
      <c r="AS146" s="386"/>
      <c r="AT146" s="388">
        <v>1</v>
      </c>
      <c r="AU146" s="389"/>
      <c r="AV146" s="389"/>
      <c r="AW146" s="389"/>
      <c r="AX146" s="389"/>
      <c r="AY146" s="386"/>
      <c r="AZ146" s="388"/>
      <c r="BA146" s="389"/>
      <c r="BB146" s="389"/>
      <c r="BC146" s="389"/>
      <c r="BD146" s="389"/>
      <c r="BE146" s="386"/>
      <c r="BF146" s="388"/>
      <c r="BG146" s="389"/>
      <c r="BH146" s="389"/>
      <c r="BI146" s="389"/>
      <c r="BJ146" s="389"/>
      <c r="BK146" s="386"/>
      <c r="BL146" s="388">
        <v>1</v>
      </c>
      <c r="BM146" s="389"/>
      <c r="BN146" s="389"/>
      <c r="BO146" s="389"/>
      <c r="BP146" s="389"/>
      <c r="BQ146" s="386"/>
      <c r="BR146" s="388"/>
      <c r="BS146" s="389"/>
      <c r="BT146" s="389"/>
      <c r="BU146" s="389"/>
      <c r="BV146" s="389"/>
      <c r="BW146" s="386"/>
      <c r="BX146" s="615"/>
      <c r="BY146" s="616"/>
      <c r="BZ146" s="9"/>
      <c r="CA146" s="9"/>
      <c r="CB146" s="9"/>
      <c r="CC146" s="9"/>
      <c r="CD146" s="115">
        <f>(AN144+134)/18</f>
        <v>67.88888888888889</v>
      </c>
      <c r="CE146" s="115"/>
      <c r="CF146" s="115"/>
      <c r="CG146" s="115"/>
      <c r="CH146" s="115">
        <f>AN144/21</f>
        <v>51.80952380952381</v>
      </c>
      <c r="CI146" s="9"/>
      <c r="CJ146" s="9"/>
      <c r="CK146" s="9"/>
      <c r="CL146" s="8">
        <f>AP144/18</f>
        <v>30.333333333333332</v>
      </c>
      <c r="CN146" s="8">
        <f>(AP144+100+34)/18</f>
        <v>37.77777777777778</v>
      </c>
    </row>
    <row r="147" spans="1:92" s="84" customFormat="1" ht="18" customHeight="1">
      <c r="A147" s="612" t="s">
        <v>117</v>
      </c>
      <c r="B147" s="613"/>
      <c r="C147" s="613"/>
      <c r="D147" s="613"/>
      <c r="E147" s="613"/>
      <c r="F147" s="613"/>
      <c r="G147" s="613"/>
      <c r="H147" s="613"/>
      <c r="I147" s="613"/>
      <c r="J147" s="613"/>
      <c r="K147" s="613"/>
      <c r="L147" s="613"/>
      <c r="M147" s="613"/>
      <c r="N147" s="613"/>
      <c r="O147" s="614"/>
      <c r="P147" s="611">
        <f>SUM($AB147:$BR147)</f>
        <v>33</v>
      </c>
      <c r="Q147" s="543"/>
      <c r="R147" s="542"/>
      <c r="S147" s="548"/>
      <c r="T147" s="611"/>
      <c r="U147" s="543"/>
      <c r="V147" s="542"/>
      <c r="W147" s="543"/>
      <c r="X147" s="542"/>
      <c r="Y147" s="543"/>
      <c r="Z147" s="619"/>
      <c r="AA147" s="255"/>
      <c r="AB147" s="611">
        <v>3</v>
      </c>
      <c r="AC147" s="618"/>
      <c r="AD147" s="618"/>
      <c r="AE147" s="618"/>
      <c r="AF147" s="618"/>
      <c r="AG147" s="548"/>
      <c r="AH147" s="611">
        <v>4</v>
      </c>
      <c r="AI147" s="618"/>
      <c r="AJ147" s="618"/>
      <c r="AK147" s="618"/>
      <c r="AL147" s="618"/>
      <c r="AM147" s="548"/>
      <c r="AN147" s="254">
        <v>5</v>
      </c>
      <c r="AO147" s="617"/>
      <c r="AP147" s="617"/>
      <c r="AQ147" s="617"/>
      <c r="AR147" s="617"/>
      <c r="AS147" s="255"/>
      <c r="AT147" s="254">
        <v>4</v>
      </c>
      <c r="AU147" s="617"/>
      <c r="AV147" s="617"/>
      <c r="AW147" s="617"/>
      <c r="AX147" s="617"/>
      <c r="AY147" s="255"/>
      <c r="AZ147" s="254">
        <v>5</v>
      </c>
      <c r="BA147" s="617"/>
      <c r="BB147" s="617"/>
      <c r="BC147" s="617"/>
      <c r="BD147" s="617"/>
      <c r="BE147" s="255"/>
      <c r="BF147" s="254">
        <v>5</v>
      </c>
      <c r="BG147" s="617"/>
      <c r="BH147" s="617"/>
      <c r="BI147" s="617"/>
      <c r="BJ147" s="617"/>
      <c r="BK147" s="255"/>
      <c r="BL147" s="254">
        <v>5</v>
      </c>
      <c r="BM147" s="617"/>
      <c r="BN147" s="617"/>
      <c r="BO147" s="617"/>
      <c r="BP147" s="617"/>
      <c r="BQ147" s="255"/>
      <c r="BR147" s="629">
        <v>2</v>
      </c>
      <c r="BS147" s="630"/>
      <c r="BT147" s="630"/>
      <c r="BU147" s="630"/>
      <c r="BV147" s="630"/>
      <c r="BW147" s="631"/>
      <c r="BX147" s="627"/>
      <c r="BY147" s="628"/>
      <c r="BZ147" s="83"/>
      <c r="CA147" s="83"/>
      <c r="CB147" s="83"/>
      <c r="CC147" s="83"/>
      <c r="CD147" s="89">
        <f>(AT144+100)/16</f>
        <v>66.4375</v>
      </c>
      <c r="CE147" s="89"/>
      <c r="CF147" s="89"/>
      <c r="CG147" s="89"/>
      <c r="CH147" s="89">
        <f>AT144/19</f>
        <v>50.68421052631579</v>
      </c>
      <c r="CI147" s="83"/>
      <c r="CJ147" s="83"/>
      <c r="CK147" s="83"/>
      <c r="CL147" s="84">
        <f>AV144/16</f>
        <v>30</v>
      </c>
      <c r="CN147" s="8">
        <f>(AV144+100)/16</f>
        <v>36.25</v>
      </c>
    </row>
    <row r="148" spans="1:92" s="84" customFormat="1" ht="18" customHeight="1" thickBot="1">
      <c r="A148" s="624" t="s">
        <v>118</v>
      </c>
      <c r="B148" s="625"/>
      <c r="C148" s="625"/>
      <c r="D148" s="625"/>
      <c r="E148" s="625"/>
      <c r="F148" s="625"/>
      <c r="G148" s="625"/>
      <c r="H148" s="625"/>
      <c r="I148" s="625"/>
      <c r="J148" s="625"/>
      <c r="K148" s="625"/>
      <c r="L148" s="625"/>
      <c r="M148" s="625"/>
      <c r="N148" s="625"/>
      <c r="O148" s="626"/>
      <c r="P148" s="620">
        <f>SUM($AB148:$BR148)</f>
        <v>32</v>
      </c>
      <c r="Q148" s="621"/>
      <c r="R148" s="622"/>
      <c r="S148" s="623"/>
      <c r="T148" s="620"/>
      <c r="U148" s="621"/>
      <c r="V148" s="622"/>
      <c r="W148" s="621"/>
      <c r="X148" s="622"/>
      <c r="Y148" s="621"/>
      <c r="Z148" s="636"/>
      <c r="AA148" s="634"/>
      <c r="AB148" s="620">
        <v>6</v>
      </c>
      <c r="AC148" s="635"/>
      <c r="AD148" s="635"/>
      <c r="AE148" s="635"/>
      <c r="AF148" s="635"/>
      <c r="AG148" s="623"/>
      <c r="AH148" s="620">
        <v>5</v>
      </c>
      <c r="AI148" s="635"/>
      <c r="AJ148" s="635"/>
      <c r="AK148" s="635"/>
      <c r="AL148" s="635"/>
      <c r="AM148" s="623"/>
      <c r="AN148" s="632">
        <v>4</v>
      </c>
      <c r="AO148" s="633"/>
      <c r="AP148" s="633"/>
      <c r="AQ148" s="633"/>
      <c r="AR148" s="633"/>
      <c r="AS148" s="634"/>
      <c r="AT148" s="632">
        <v>5</v>
      </c>
      <c r="AU148" s="633"/>
      <c r="AV148" s="633"/>
      <c r="AW148" s="633"/>
      <c r="AX148" s="633"/>
      <c r="AY148" s="634"/>
      <c r="AZ148" s="632">
        <v>2</v>
      </c>
      <c r="BA148" s="633"/>
      <c r="BB148" s="633"/>
      <c r="BC148" s="633"/>
      <c r="BD148" s="633"/>
      <c r="BE148" s="634"/>
      <c r="BF148" s="632">
        <v>4</v>
      </c>
      <c r="BG148" s="633"/>
      <c r="BH148" s="633"/>
      <c r="BI148" s="633"/>
      <c r="BJ148" s="633"/>
      <c r="BK148" s="634"/>
      <c r="BL148" s="632">
        <v>4</v>
      </c>
      <c r="BM148" s="633"/>
      <c r="BN148" s="633"/>
      <c r="BO148" s="633"/>
      <c r="BP148" s="633"/>
      <c r="BQ148" s="634"/>
      <c r="BR148" s="632">
        <v>2</v>
      </c>
      <c r="BS148" s="633"/>
      <c r="BT148" s="633"/>
      <c r="BU148" s="633"/>
      <c r="BV148" s="633"/>
      <c r="BW148" s="634"/>
      <c r="BX148" s="644"/>
      <c r="BY148" s="645"/>
      <c r="BZ148" s="83"/>
      <c r="CA148" s="83"/>
      <c r="CB148" s="83"/>
      <c r="CC148" s="83"/>
      <c r="CD148" s="117">
        <f>(AZ144+54)/11</f>
        <v>69.27272727272727</v>
      </c>
      <c r="CE148" s="89"/>
      <c r="CF148" s="89"/>
      <c r="CG148" s="89"/>
      <c r="CH148" s="89">
        <f>AZ144/14</f>
        <v>50.57142857142857</v>
      </c>
      <c r="CI148" s="83"/>
      <c r="CJ148" s="83"/>
      <c r="CK148" s="83"/>
      <c r="CL148" s="84">
        <f>BB144/11</f>
        <v>31.272727272727273</v>
      </c>
      <c r="CN148" s="8">
        <f>((BB144+54)/11)</f>
        <v>36.18181818181818</v>
      </c>
    </row>
    <row r="149" spans="1:92" s="16" customFormat="1" ht="20.25" customHeight="1" thickBot="1">
      <c r="A149" s="498" t="s">
        <v>180</v>
      </c>
      <c r="B149" s="499"/>
      <c r="C149" s="499"/>
      <c r="D149" s="499"/>
      <c r="E149" s="499"/>
      <c r="F149" s="499"/>
      <c r="G149" s="499"/>
      <c r="H149" s="499"/>
      <c r="I149" s="499"/>
      <c r="J149" s="499"/>
      <c r="K149" s="499"/>
      <c r="L149" s="499"/>
      <c r="M149" s="499"/>
      <c r="N149" s="499"/>
      <c r="O149" s="499"/>
      <c r="P149" s="499"/>
      <c r="Q149" s="499"/>
      <c r="R149" s="499"/>
      <c r="S149" s="500"/>
      <c r="T149" s="304" t="s">
        <v>181</v>
      </c>
      <c r="U149" s="305"/>
      <c r="V149" s="305"/>
      <c r="W149" s="305"/>
      <c r="X149" s="305"/>
      <c r="Y149" s="305"/>
      <c r="Z149" s="305"/>
      <c r="AA149" s="305"/>
      <c r="AB149" s="305"/>
      <c r="AC149" s="305"/>
      <c r="AD149" s="305"/>
      <c r="AE149" s="305"/>
      <c r="AF149" s="305"/>
      <c r="AG149" s="305"/>
      <c r="AH149" s="305"/>
      <c r="AI149" s="305"/>
      <c r="AJ149" s="305"/>
      <c r="AK149" s="305"/>
      <c r="AL149" s="305"/>
      <c r="AM149" s="305"/>
      <c r="AN149" s="305"/>
      <c r="AO149" s="306"/>
      <c r="AP149" s="834" t="s">
        <v>432</v>
      </c>
      <c r="AQ149" s="835"/>
      <c r="AR149" s="835"/>
      <c r="AS149" s="835"/>
      <c r="AT149" s="835"/>
      <c r="AU149" s="835"/>
      <c r="AV149" s="835"/>
      <c r="AW149" s="835"/>
      <c r="AX149" s="835"/>
      <c r="AY149" s="835"/>
      <c r="AZ149" s="835"/>
      <c r="BA149" s="835"/>
      <c r="BB149" s="835"/>
      <c r="BC149" s="835"/>
      <c r="BD149" s="835"/>
      <c r="BE149" s="835"/>
      <c r="BF149" s="835"/>
      <c r="BG149" s="835"/>
      <c r="BH149" s="835"/>
      <c r="BI149" s="835"/>
      <c r="BJ149" s="835"/>
      <c r="BK149" s="835"/>
      <c r="BL149" s="835"/>
      <c r="BM149" s="835"/>
      <c r="BN149" s="835"/>
      <c r="BO149" s="835"/>
      <c r="BP149" s="835"/>
      <c r="BQ149" s="835"/>
      <c r="BR149" s="835"/>
      <c r="BS149" s="835"/>
      <c r="BT149" s="835"/>
      <c r="BU149" s="835"/>
      <c r="BV149" s="835"/>
      <c r="BW149" s="835"/>
      <c r="BX149" s="835"/>
      <c r="BY149" s="836"/>
      <c r="BZ149" s="118"/>
      <c r="CA149" s="119"/>
      <c r="CB149" s="119"/>
      <c r="CC149" s="119"/>
      <c r="CD149" s="115">
        <f>(BF144+100)/15</f>
        <v>65.73333333333333</v>
      </c>
      <c r="CE149" s="120"/>
      <c r="CF149" s="120"/>
      <c r="CG149" s="120"/>
      <c r="CH149" s="115">
        <f>BF144/18</f>
        <v>49.22222222222222</v>
      </c>
      <c r="CI149" s="119"/>
      <c r="CJ149" s="119"/>
      <c r="CK149" s="119"/>
      <c r="CL149" s="16">
        <f>BH144/15</f>
        <v>30.266666666666666</v>
      </c>
      <c r="CN149" s="16">
        <f>(BH144+100+36)/15</f>
        <v>39.333333333333336</v>
      </c>
    </row>
    <row r="150" spans="1:92" s="121" customFormat="1" ht="30.75" customHeight="1" thickBot="1">
      <c r="A150" s="637" t="s">
        <v>120</v>
      </c>
      <c r="B150" s="638"/>
      <c r="C150" s="638"/>
      <c r="D150" s="638"/>
      <c r="E150" s="638"/>
      <c r="F150" s="638"/>
      <c r="G150" s="638"/>
      <c r="H150" s="638"/>
      <c r="I150" s="638"/>
      <c r="J150" s="638"/>
      <c r="K150" s="637" t="s">
        <v>119</v>
      </c>
      <c r="L150" s="638"/>
      <c r="M150" s="639"/>
      <c r="N150" s="641" t="s">
        <v>121</v>
      </c>
      <c r="O150" s="641"/>
      <c r="P150" s="643"/>
      <c r="Q150" s="640" t="s">
        <v>110</v>
      </c>
      <c r="R150" s="641"/>
      <c r="S150" s="643"/>
      <c r="T150" s="637" t="s">
        <v>120</v>
      </c>
      <c r="U150" s="638"/>
      <c r="V150" s="638"/>
      <c r="W150" s="638"/>
      <c r="X150" s="638"/>
      <c r="Y150" s="638"/>
      <c r="Z150" s="638"/>
      <c r="AA150" s="638"/>
      <c r="AB150" s="638"/>
      <c r="AC150" s="638"/>
      <c r="AD150" s="638"/>
      <c r="AE150" s="638"/>
      <c r="AF150" s="640" t="s">
        <v>119</v>
      </c>
      <c r="AG150" s="641"/>
      <c r="AH150" s="642"/>
      <c r="AI150" s="655" t="s">
        <v>121</v>
      </c>
      <c r="AJ150" s="641"/>
      <c r="AK150" s="642"/>
      <c r="AL150" s="655" t="s">
        <v>110</v>
      </c>
      <c r="AM150" s="641"/>
      <c r="AN150" s="641"/>
      <c r="AO150" s="643"/>
      <c r="AP150" s="825" t="s">
        <v>317</v>
      </c>
      <c r="AQ150" s="826"/>
      <c r="AR150" s="826"/>
      <c r="AS150" s="826"/>
      <c r="AT150" s="826"/>
      <c r="AU150" s="826"/>
      <c r="AV150" s="826"/>
      <c r="AW150" s="826"/>
      <c r="AX150" s="826"/>
      <c r="AY150" s="826"/>
      <c r="AZ150" s="826"/>
      <c r="BA150" s="826"/>
      <c r="BB150" s="826"/>
      <c r="BC150" s="826"/>
      <c r="BD150" s="826"/>
      <c r="BE150" s="826"/>
      <c r="BF150" s="826"/>
      <c r="BG150" s="826"/>
      <c r="BH150" s="826"/>
      <c r="BI150" s="826"/>
      <c r="BJ150" s="826"/>
      <c r="BK150" s="826"/>
      <c r="BL150" s="826"/>
      <c r="BM150" s="826"/>
      <c r="BN150" s="826"/>
      <c r="BO150" s="826"/>
      <c r="BP150" s="826"/>
      <c r="BQ150" s="826"/>
      <c r="BR150" s="826"/>
      <c r="BS150" s="826"/>
      <c r="BT150" s="826"/>
      <c r="BU150" s="826"/>
      <c r="BV150" s="826"/>
      <c r="BW150" s="826"/>
      <c r="BX150" s="826"/>
      <c r="BY150" s="827"/>
      <c r="BZ150" s="115"/>
      <c r="CB150" s="115"/>
      <c r="CC150" s="115"/>
      <c r="CD150" s="115">
        <f>(BL144+100)/18</f>
        <v>66.77777777777777</v>
      </c>
      <c r="CE150" s="115"/>
      <c r="CF150" s="115"/>
      <c r="CG150" s="115"/>
      <c r="CH150" s="115">
        <f>BL144/21</f>
        <v>52.476190476190474</v>
      </c>
      <c r="CI150" s="115"/>
      <c r="CJ150" s="115"/>
      <c r="CK150" s="115"/>
      <c r="CL150" s="121">
        <f>BN144/18</f>
        <v>30.333333333333332</v>
      </c>
      <c r="CN150" s="121">
        <f>(BN144+100+64)/18</f>
        <v>39.44444444444444</v>
      </c>
    </row>
    <row r="151" spans="1:92" s="8" customFormat="1" ht="36" customHeight="1">
      <c r="A151" s="660" t="s">
        <v>334</v>
      </c>
      <c r="B151" s="661"/>
      <c r="C151" s="661"/>
      <c r="D151" s="661"/>
      <c r="E151" s="661"/>
      <c r="F151" s="661"/>
      <c r="G151" s="661"/>
      <c r="H151" s="661"/>
      <c r="I151" s="661"/>
      <c r="J151" s="661"/>
      <c r="K151" s="448">
        <v>1</v>
      </c>
      <c r="L151" s="451"/>
      <c r="M151" s="449"/>
      <c r="N151" s="656">
        <v>1</v>
      </c>
      <c r="O151" s="657"/>
      <c r="P151" s="659"/>
      <c r="Q151" s="656">
        <v>2</v>
      </c>
      <c r="R151" s="657"/>
      <c r="S151" s="658"/>
      <c r="T151" s="665" t="s">
        <v>151</v>
      </c>
      <c r="U151" s="666"/>
      <c r="V151" s="666"/>
      <c r="W151" s="666"/>
      <c r="X151" s="666"/>
      <c r="Y151" s="666"/>
      <c r="Z151" s="666"/>
      <c r="AA151" s="666"/>
      <c r="AB151" s="666"/>
      <c r="AC151" s="666"/>
      <c r="AD151" s="666"/>
      <c r="AE151" s="666"/>
      <c r="AF151" s="602">
        <v>5</v>
      </c>
      <c r="AG151" s="663"/>
      <c r="AH151" s="664"/>
      <c r="AI151" s="590">
        <v>6</v>
      </c>
      <c r="AJ151" s="597"/>
      <c r="AK151" s="589"/>
      <c r="AL151" s="662">
        <v>8</v>
      </c>
      <c r="AM151" s="663"/>
      <c r="AN151" s="663"/>
      <c r="AO151" s="603"/>
      <c r="AP151" s="828"/>
      <c r="AQ151" s="812"/>
      <c r="AR151" s="812"/>
      <c r="AS151" s="812"/>
      <c r="AT151" s="812"/>
      <c r="AU151" s="812"/>
      <c r="AV151" s="812"/>
      <c r="AW151" s="812"/>
      <c r="AX151" s="812"/>
      <c r="AY151" s="812"/>
      <c r="AZ151" s="812"/>
      <c r="BA151" s="812"/>
      <c r="BB151" s="812"/>
      <c r="BC151" s="812"/>
      <c r="BD151" s="812"/>
      <c r="BE151" s="812"/>
      <c r="BF151" s="812"/>
      <c r="BG151" s="812"/>
      <c r="BH151" s="812"/>
      <c r="BI151" s="812"/>
      <c r="BJ151" s="812"/>
      <c r="BK151" s="812"/>
      <c r="BL151" s="812"/>
      <c r="BM151" s="812"/>
      <c r="BN151" s="812"/>
      <c r="BO151" s="812"/>
      <c r="BP151" s="812"/>
      <c r="BQ151" s="812"/>
      <c r="BR151" s="812"/>
      <c r="BS151" s="812"/>
      <c r="BT151" s="812"/>
      <c r="BU151" s="812"/>
      <c r="BV151" s="812"/>
      <c r="BW151" s="812"/>
      <c r="BX151" s="812"/>
      <c r="BY151" s="829"/>
      <c r="BZ151" s="9"/>
      <c r="CA151" s="9"/>
      <c r="CB151" s="9"/>
      <c r="CC151" s="9"/>
      <c r="CD151" s="115">
        <f>BR144/8</f>
        <v>58.75</v>
      </c>
      <c r="CE151" s="115"/>
      <c r="CF151" s="115"/>
      <c r="CG151" s="115"/>
      <c r="CH151" s="115">
        <f>BR144/9</f>
        <v>52.22222222222222</v>
      </c>
      <c r="CI151" s="9"/>
      <c r="CJ151" s="9"/>
      <c r="CK151" s="9"/>
      <c r="CL151" s="8">
        <f>BT144/8</f>
        <v>28</v>
      </c>
      <c r="CN151" s="8">
        <f>BT144/8</f>
        <v>28</v>
      </c>
    </row>
    <row r="152" spans="1:89" s="8" customFormat="1" ht="33.75" customHeight="1">
      <c r="A152" s="647" t="s">
        <v>176</v>
      </c>
      <c r="B152" s="648"/>
      <c r="C152" s="648"/>
      <c r="D152" s="648"/>
      <c r="E152" s="648"/>
      <c r="F152" s="648"/>
      <c r="G152" s="648"/>
      <c r="H152" s="648"/>
      <c r="I152" s="648"/>
      <c r="J152" s="648"/>
      <c r="K152" s="211">
        <v>4</v>
      </c>
      <c r="L152" s="646"/>
      <c r="M152" s="212"/>
      <c r="N152" s="649">
        <v>2</v>
      </c>
      <c r="O152" s="650"/>
      <c r="P152" s="651"/>
      <c r="Q152" s="652">
        <v>3</v>
      </c>
      <c r="R152" s="653"/>
      <c r="S152" s="654"/>
      <c r="T152" s="647" t="s">
        <v>157</v>
      </c>
      <c r="U152" s="648"/>
      <c r="V152" s="648"/>
      <c r="W152" s="648"/>
      <c r="X152" s="648"/>
      <c r="Y152" s="648"/>
      <c r="Z152" s="648"/>
      <c r="AA152" s="648"/>
      <c r="AB152" s="648"/>
      <c r="AC152" s="648"/>
      <c r="AD152" s="648"/>
      <c r="AE152" s="648"/>
      <c r="AF152" s="211">
        <v>6</v>
      </c>
      <c r="AG152" s="646"/>
      <c r="AH152" s="212"/>
      <c r="AI152" s="649">
        <v>3</v>
      </c>
      <c r="AJ152" s="650"/>
      <c r="AK152" s="651"/>
      <c r="AL152" s="213">
        <v>4</v>
      </c>
      <c r="AM152" s="646"/>
      <c r="AN152" s="646"/>
      <c r="AO152" s="214"/>
      <c r="AP152" s="828"/>
      <c r="AQ152" s="812"/>
      <c r="AR152" s="812"/>
      <c r="AS152" s="812"/>
      <c r="AT152" s="812"/>
      <c r="AU152" s="812"/>
      <c r="AV152" s="812"/>
      <c r="AW152" s="812"/>
      <c r="AX152" s="812"/>
      <c r="AY152" s="812"/>
      <c r="AZ152" s="812"/>
      <c r="BA152" s="812"/>
      <c r="BB152" s="812"/>
      <c r="BC152" s="812"/>
      <c r="BD152" s="812"/>
      <c r="BE152" s="812"/>
      <c r="BF152" s="812"/>
      <c r="BG152" s="812"/>
      <c r="BH152" s="812"/>
      <c r="BI152" s="812"/>
      <c r="BJ152" s="812"/>
      <c r="BK152" s="812"/>
      <c r="BL152" s="812"/>
      <c r="BM152" s="812"/>
      <c r="BN152" s="812"/>
      <c r="BO152" s="812"/>
      <c r="BP152" s="812"/>
      <c r="BQ152" s="812"/>
      <c r="BR152" s="812"/>
      <c r="BS152" s="812"/>
      <c r="BT152" s="812"/>
      <c r="BU152" s="812"/>
      <c r="BV152" s="812"/>
      <c r="BW152" s="812"/>
      <c r="BX152" s="812"/>
      <c r="BY152" s="829"/>
      <c r="BZ152" s="9"/>
      <c r="CA152" s="9"/>
      <c r="CB152" s="9"/>
      <c r="CC152" s="9"/>
      <c r="CD152" s="121"/>
      <c r="CE152" s="115"/>
      <c r="CF152" s="115"/>
      <c r="CG152" s="115"/>
      <c r="CH152" s="115"/>
      <c r="CI152" s="9"/>
      <c r="CJ152" s="9"/>
      <c r="CK152" s="9"/>
    </row>
    <row r="153" spans="1:89" s="8" customFormat="1" ht="21" customHeight="1" thickBot="1">
      <c r="A153" s="467" t="s">
        <v>394</v>
      </c>
      <c r="B153" s="693"/>
      <c r="C153" s="693"/>
      <c r="D153" s="693"/>
      <c r="E153" s="693"/>
      <c r="F153" s="693"/>
      <c r="G153" s="693"/>
      <c r="H153" s="693"/>
      <c r="I153" s="693"/>
      <c r="J153" s="693"/>
      <c r="K153" s="676">
        <v>5</v>
      </c>
      <c r="L153" s="677"/>
      <c r="M153" s="678"/>
      <c r="N153" s="672">
        <v>1</v>
      </c>
      <c r="O153" s="673"/>
      <c r="P153" s="675"/>
      <c r="Q153" s="672">
        <v>1</v>
      </c>
      <c r="R153" s="673"/>
      <c r="S153" s="674"/>
      <c r="T153" s="679" t="s">
        <v>152</v>
      </c>
      <c r="U153" s="680"/>
      <c r="V153" s="680"/>
      <c r="W153" s="680"/>
      <c r="X153" s="680"/>
      <c r="Y153" s="680"/>
      <c r="Z153" s="680"/>
      <c r="AA153" s="680"/>
      <c r="AB153" s="680"/>
      <c r="AC153" s="680"/>
      <c r="AD153" s="680"/>
      <c r="AE153" s="680"/>
      <c r="AF153" s="676">
        <v>8</v>
      </c>
      <c r="AG153" s="677"/>
      <c r="AH153" s="678"/>
      <c r="AI153" s="672">
        <v>7</v>
      </c>
      <c r="AJ153" s="673"/>
      <c r="AK153" s="675"/>
      <c r="AL153" s="672">
        <v>11</v>
      </c>
      <c r="AM153" s="673"/>
      <c r="AN153" s="673"/>
      <c r="AO153" s="674"/>
      <c r="AP153" s="830"/>
      <c r="AQ153" s="567"/>
      <c r="AR153" s="567"/>
      <c r="AS153" s="567"/>
      <c r="AT153" s="567"/>
      <c r="AU153" s="567"/>
      <c r="AV153" s="567"/>
      <c r="AW153" s="567"/>
      <c r="AX153" s="567"/>
      <c r="AY153" s="567"/>
      <c r="AZ153" s="567"/>
      <c r="BA153" s="567"/>
      <c r="BB153" s="567"/>
      <c r="BC153" s="567"/>
      <c r="BD153" s="567"/>
      <c r="BE153" s="567"/>
      <c r="BF153" s="567"/>
      <c r="BG153" s="567"/>
      <c r="BH153" s="567"/>
      <c r="BI153" s="567"/>
      <c r="BJ153" s="567"/>
      <c r="BK153" s="567"/>
      <c r="BL153" s="567"/>
      <c r="BM153" s="567"/>
      <c r="BN153" s="567"/>
      <c r="BO153" s="567"/>
      <c r="BP153" s="567"/>
      <c r="BQ153" s="567"/>
      <c r="BR153" s="567"/>
      <c r="BS153" s="567"/>
      <c r="BT153" s="567"/>
      <c r="BU153" s="567"/>
      <c r="BV153" s="567"/>
      <c r="BW153" s="567"/>
      <c r="BX153" s="567"/>
      <c r="BY153" s="831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</row>
    <row r="154" spans="1:77" s="9" customFormat="1" ht="27" customHeight="1" thickBot="1">
      <c r="A154" s="670" t="s">
        <v>318</v>
      </c>
      <c r="B154" s="671"/>
      <c r="C154" s="671"/>
      <c r="D154" s="671"/>
      <c r="E154" s="671"/>
      <c r="F154" s="671"/>
      <c r="G154" s="671"/>
      <c r="H154" s="671"/>
      <c r="I154" s="671"/>
      <c r="J154" s="671"/>
      <c r="K154" s="671"/>
      <c r="L154" s="671"/>
      <c r="M154" s="671"/>
      <c r="N154" s="671"/>
      <c r="O154" s="671"/>
      <c r="P154" s="671"/>
      <c r="Q154" s="671"/>
      <c r="R154" s="671"/>
      <c r="S154" s="671"/>
      <c r="T154" s="671"/>
      <c r="U154" s="671"/>
      <c r="V154" s="671"/>
      <c r="W154" s="671"/>
      <c r="X154" s="671"/>
      <c r="Y154" s="671"/>
      <c r="Z154" s="671"/>
      <c r="AA154" s="671"/>
      <c r="AB154" s="671"/>
      <c r="AC154" s="671"/>
      <c r="AD154" s="671"/>
      <c r="AE154" s="671"/>
      <c r="AF154" s="671"/>
      <c r="AG154" s="671"/>
      <c r="AH154" s="671"/>
      <c r="AI154" s="671"/>
      <c r="AJ154" s="671"/>
      <c r="AK154" s="671"/>
      <c r="AL154" s="671"/>
      <c r="AM154" s="671"/>
      <c r="AN154" s="671"/>
      <c r="AO154" s="671"/>
      <c r="AP154" s="671"/>
      <c r="AQ154" s="671"/>
      <c r="AR154" s="671"/>
      <c r="AS154" s="671"/>
      <c r="AT154" s="671"/>
      <c r="AU154" s="671"/>
      <c r="AV154" s="671"/>
      <c r="AW154" s="671"/>
      <c r="AX154" s="671"/>
      <c r="AY154" s="671"/>
      <c r="AZ154" s="671"/>
      <c r="BA154" s="671"/>
      <c r="BB154" s="671"/>
      <c r="BC154" s="671"/>
      <c r="BD154" s="671"/>
      <c r="BE154" s="671"/>
      <c r="BF154" s="671"/>
      <c r="BG154" s="671"/>
      <c r="BH154" s="671"/>
      <c r="BI154" s="671"/>
      <c r="BJ154" s="671"/>
      <c r="BK154" s="671"/>
      <c r="BL154" s="671"/>
      <c r="BM154" s="671"/>
      <c r="BN154" s="671"/>
      <c r="BO154" s="671"/>
      <c r="BP154" s="671"/>
      <c r="BQ154" s="671"/>
      <c r="BR154" s="671"/>
      <c r="BS154" s="671"/>
      <c r="BT154" s="671"/>
      <c r="BU154" s="671"/>
      <c r="BV154" s="671"/>
      <c r="BW154" s="671"/>
      <c r="BX154" s="671"/>
      <c r="BY154" s="671"/>
    </row>
    <row r="155" spans="1:77" s="9" customFormat="1" ht="85.5" customHeight="1" thickBot="1">
      <c r="A155" s="531" t="s">
        <v>211</v>
      </c>
      <c r="B155" s="669"/>
      <c r="C155" s="669"/>
      <c r="D155" s="669"/>
      <c r="E155" s="539"/>
      <c r="F155" s="533" t="s">
        <v>202</v>
      </c>
      <c r="G155" s="534"/>
      <c r="H155" s="534"/>
      <c r="I155" s="534"/>
      <c r="J155" s="534"/>
      <c r="K155" s="534"/>
      <c r="L155" s="534"/>
      <c r="M155" s="534"/>
      <c r="N155" s="534"/>
      <c r="O155" s="534"/>
      <c r="P155" s="534"/>
      <c r="Q155" s="534"/>
      <c r="R155" s="534"/>
      <c r="S155" s="534"/>
      <c r="T155" s="534"/>
      <c r="U155" s="534"/>
      <c r="V155" s="534"/>
      <c r="W155" s="534"/>
      <c r="X155" s="534"/>
      <c r="Y155" s="534"/>
      <c r="Z155" s="534"/>
      <c r="AA155" s="534"/>
      <c r="AB155" s="534"/>
      <c r="AC155" s="534"/>
      <c r="AD155" s="534"/>
      <c r="AE155" s="534"/>
      <c r="AF155" s="534"/>
      <c r="AG155" s="534"/>
      <c r="AH155" s="534"/>
      <c r="AI155" s="534"/>
      <c r="AJ155" s="534"/>
      <c r="AK155" s="534"/>
      <c r="AL155" s="534"/>
      <c r="AM155" s="534"/>
      <c r="AN155" s="534"/>
      <c r="AO155" s="534"/>
      <c r="AP155" s="534"/>
      <c r="AQ155" s="534"/>
      <c r="AR155" s="534"/>
      <c r="AS155" s="534"/>
      <c r="AT155" s="534"/>
      <c r="AU155" s="534"/>
      <c r="AV155" s="534"/>
      <c r="AW155" s="534"/>
      <c r="AX155" s="534"/>
      <c r="AY155" s="534"/>
      <c r="AZ155" s="534"/>
      <c r="BA155" s="534"/>
      <c r="BB155" s="534"/>
      <c r="BC155" s="534"/>
      <c r="BD155" s="534"/>
      <c r="BE155" s="534"/>
      <c r="BF155" s="534"/>
      <c r="BG155" s="534"/>
      <c r="BH155" s="534"/>
      <c r="BI155" s="534"/>
      <c r="BJ155" s="534"/>
      <c r="BK155" s="534"/>
      <c r="BL155" s="534"/>
      <c r="BM155" s="534"/>
      <c r="BN155" s="534"/>
      <c r="BO155" s="534"/>
      <c r="BP155" s="534"/>
      <c r="BQ155" s="534"/>
      <c r="BR155" s="534"/>
      <c r="BS155" s="534"/>
      <c r="BT155" s="534"/>
      <c r="BU155" s="534"/>
      <c r="BV155" s="534"/>
      <c r="BW155" s="535"/>
      <c r="BX155" s="667" t="s">
        <v>319</v>
      </c>
      <c r="BY155" s="668"/>
    </row>
    <row r="156" spans="1:81" s="9" customFormat="1" ht="37.5" customHeight="1">
      <c r="A156" s="690" t="s">
        <v>203</v>
      </c>
      <c r="B156" s="691"/>
      <c r="C156" s="691"/>
      <c r="D156" s="691"/>
      <c r="E156" s="692"/>
      <c r="F156" s="688" t="s">
        <v>283</v>
      </c>
      <c r="G156" s="689"/>
      <c r="H156" s="689"/>
      <c r="I156" s="689"/>
      <c r="J156" s="689"/>
      <c r="K156" s="689"/>
      <c r="L156" s="689"/>
      <c r="M156" s="689"/>
      <c r="N156" s="689"/>
      <c r="O156" s="689"/>
      <c r="P156" s="689"/>
      <c r="Q156" s="689"/>
      <c r="R156" s="689"/>
      <c r="S156" s="689"/>
      <c r="T156" s="689"/>
      <c r="U156" s="689"/>
      <c r="V156" s="689"/>
      <c r="W156" s="689"/>
      <c r="X156" s="689"/>
      <c r="Y156" s="689"/>
      <c r="Z156" s="689"/>
      <c r="AA156" s="689"/>
      <c r="AB156" s="689"/>
      <c r="AC156" s="689"/>
      <c r="AD156" s="689"/>
      <c r="AE156" s="689"/>
      <c r="AF156" s="689"/>
      <c r="AG156" s="689"/>
      <c r="AH156" s="689"/>
      <c r="AI156" s="689"/>
      <c r="AJ156" s="689"/>
      <c r="AK156" s="689"/>
      <c r="AL156" s="689"/>
      <c r="AM156" s="689"/>
      <c r="AN156" s="689"/>
      <c r="AO156" s="689"/>
      <c r="AP156" s="689"/>
      <c r="AQ156" s="689"/>
      <c r="AR156" s="689"/>
      <c r="AS156" s="689"/>
      <c r="AT156" s="689"/>
      <c r="AU156" s="689"/>
      <c r="AV156" s="689"/>
      <c r="AW156" s="689"/>
      <c r="AX156" s="689"/>
      <c r="AY156" s="689"/>
      <c r="AZ156" s="689"/>
      <c r="BA156" s="689"/>
      <c r="BB156" s="689"/>
      <c r="BC156" s="689"/>
      <c r="BD156" s="689"/>
      <c r="BE156" s="689"/>
      <c r="BF156" s="689"/>
      <c r="BG156" s="689"/>
      <c r="BH156" s="689"/>
      <c r="BI156" s="689"/>
      <c r="BJ156" s="689"/>
      <c r="BK156" s="689"/>
      <c r="BL156" s="689"/>
      <c r="BM156" s="689"/>
      <c r="BN156" s="689"/>
      <c r="BO156" s="689"/>
      <c r="BP156" s="689"/>
      <c r="BQ156" s="689"/>
      <c r="BR156" s="689"/>
      <c r="BS156" s="689"/>
      <c r="BT156" s="689"/>
      <c r="BU156" s="689"/>
      <c r="BV156" s="689"/>
      <c r="BW156" s="689"/>
      <c r="BX156" s="686" t="s">
        <v>406</v>
      </c>
      <c r="BY156" s="687"/>
      <c r="CC156" s="122"/>
    </row>
    <row r="157" spans="1:77" s="83" customFormat="1" ht="37.5" customHeight="1">
      <c r="A157" s="172" t="s">
        <v>204</v>
      </c>
      <c r="B157" s="173"/>
      <c r="C157" s="173"/>
      <c r="D157" s="173"/>
      <c r="E157" s="174"/>
      <c r="F157" s="683" t="s">
        <v>285</v>
      </c>
      <c r="G157" s="684"/>
      <c r="H157" s="684"/>
      <c r="I157" s="684"/>
      <c r="J157" s="684"/>
      <c r="K157" s="684"/>
      <c r="L157" s="684"/>
      <c r="M157" s="684"/>
      <c r="N157" s="684"/>
      <c r="O157" s="684"/>
      <c r="P157" s="684"/>
      <c r="Q157" s="684"/>
      <c r="R157" s="684"/>
      <c r="S157" s="684"/>
      <c r="T157" s="684"/>
      <c r="U157" s="684"/>
      <c r="V157" s="684"/>
      <c r="W157" s="684"/>
      <c r="X157" s="684"/>
      <c r="Y157" s="684"/>
      <c r="Z157" s="684"/>
      <c r="AA157" s="684"/>
      <c r="AB157" s="684"/>
      <c r="AC157" s="684"/>
      <c r="AD157" s="684"/>
      <c r="AE157" s="684"/>
      <c r="AF157" s="684"/>
      <c r="AG157" s="684"/>
      <c r="AH157" s="684"/>
      <c r="AI157" s="684"/>
      <c r="AJ157" s="684"/>
      <c r="AK157" s="684"/>
      <c r="AL157" s="684"/>
      <c r="AM157" s="684"/>
      <c r="AN157" s="684"/>
      <c r="AO157" s="684"/>
      <c r="AP157" s="684"/>
      <c r="AQ157" s="684"/>
      <c r="AR157" s="684"/>
      <c r="AS157" s="684"/>
      <c r="AT157" s="684"/>
      <c r="AU157" s="684"/>
      <c r="AV157" s="684"/>
      <c r="AW157" s="684"/>
      <c r="AX157" s="684"/>
      <c r="AY157" s="684"/>
      <c r="AZ157" s="684"/>
      <c r="BA157" s="684"/>
      <c r="BB157" s="684"/>
      <c r="BC157" s="684"/>
      <c r="BD157" s="684"/>
      <c r="BE157" s="684"/>
      <c r="BF157" s="684"/>
      <c r="BG157" s="684"/>
      <c r="BH157" s="684"/>
      <c r="BI157" s="684"/>
      <c r="BJ157" s="684"/>
      <c r="BK157" s="684"/>
      <c r="BL157" s="684"/>
      <c r="BM157" s="684"/>
      <c r="BN157" s="684"/>
      <c r="BO157" s="684"/>
      <c r="BP157" s="684"/>
      <c r="BQ157" s="684"/>
      <c r="BR157" s="684"/>
      <c r="BS157" s="684"/>
      <c r="BT157" s="684"/>
      <c r="BU157" s="684"/>
      <c r="BV157" s="684"/>
      <c r="BW157" s="685"/>
      <c r="BX157" s="681" t="s">
        <v>341</v>
      </c>
      <c r="BY157" s="682"/>
    </row>
    <row r="158" spans="1:77" s="9" customFormat="1" ht="37.5" customHeight="1">
      <c r="A158" s="183" t="s">
        <v>205</v>
      </c>
      <c r="B158" s="184"/>
      <c r="C158" s="184"/>
      <c r="D158" s="184"/>
      <c r="E158" s="185"/>
      <c r="F158" s="189" t="s">
        <v>293</v>
      </c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  <c r="AT158" s="187"/>
      <c r="AU158" s="187"/>
      <c r="AV158" s="187"/>
      <c r="AW158" s="187"/>
      <c r="AX158" s="187"/>
      <c r="AY158" s="187"/>
      <c r="AZ158" s="187"/>
      <c r="BA158" s="187"/>
      <c r="BB158" s="187"/>
      <c r="BC158" s="187"/>
      <c r="BD158" s="187"/>
      <c r="BE158" s="187"/>
      <c r="BF158" s="187"/>
      <c r="BG158" s="187"/>
      <c r="BH158" s="187"/>
      <c r="BI158" s="187"/>
      <c r="BJ158" s="187"/>
      <c r="BK158" s="187"/>
      <c r="BL158" s="187"/>
      <c r="BM158" s="187"/>
      <c r="BN158" s="187"/>
      <c r="BO158" s="187"/>
      <c r="BP158" s="187"/>
      <c r="BQ158" s="187"/>
      <c r="BR158" s="187"/>
      <c r="BS158" s="187"/>
      <c r="BT158" s="187"/>
      <c r="BU158" s="187"/>
      <c r="BV158" s="187"/>
      <c r="BW158" s="188"/>
      <c r="BX158" s="696" t="s">
        <v>271</v>
      </c>
      <c r="BY158" s="697"/>
    </row>
    <row r="159" spans="1:77" s="9" customFormat="1" ht="37.5" customHeight="1">
      <c r="A159" s="183" t="s">
        <v>296</v>
      </c>
      <c r="B159" s="184"/>
      <c r="C159" s="184"/>
      <c r="D159" s="184"/>
      <c r="E159" s="185"/>
      <c r="F159" s="698" t="s">
        <v>311</v>
      </c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200"/>
      <c r="AF159" s="200"/>
      <c r="AG159" s="200"/>
      <c r="AH159" s="200"/>
      <c r="AI159" s="200"/>
      <c r="AJ159" s="200"/>
      <c r="AK159" s="200"/>
      <c r="AL159" s="200"/>
      <c r="AM159" s="200"/>
      <c r="AN159" s="200"/>
      <c r="AO159" s="200"/>
      <c r="AP159" s="200"/>
      <c r="AQ159" s="200"/>
      <c r="AR159" s="200"/>
      <c r="AS159" s="200"/>
      <c r="AT159" s="200"/>
      <c r="AU159" s="200"/>
      <c r="AV159" s="200"/>
      <c r="AW159" s="200"/>
      <c r="AX159" s="200"/>
      <c r="AY159" s="200"/>
      <c r="AZ159" s="200"/>
      <c r="BA159" s="200"/>
      <c r="BB159" s="200"/>
      <c r="BC159" s="200"/>
      <c r="BD159" s="200"/>
      <c r="BE159" s="200"/>
      <c r="BF159" s="200"/>
      <c r="BG159" s="200"/>
      <c r="BH159" s="200"/>
      <c r="BI159" s="200"/>
      <c r="BJ159" s="200"/>
      <c r="BK159" s="200"/>
      <c r="BL159" s="200"/>
      <c r="BM159" s="200"/>
      <c r="BN159" s="200"/>
      <c r="BO159" s="200"/>
      <c r="BP159" s="200"/>
      <c r="BQ159" s="200"/>
      <c r="BR159" s="200"/>
      <c r="BS159" s="200"/>
      <c r="BT159" s="200"/>
      <c r="BU159" s="200"/>
      <c r="BV159" s="200"/>
      <c r="BW159" s="201"/>
      <c r="BX159" s="694" t="s">
        <v>406</v>
      </c>
      <c r="BY159" s="695"/>
    </row>
    <row r="160" spans="1:77" s="9" customFormat="1" ht="37.5" customHeight="1">
      <c r="A160" s="183" t="s">
        <v>297</v>
      </c>
      <c r="B160" s="184"/>
      <c r="C160" s="184"/>
      <c r="D160" s="184"/>
      <c r="E160" s="185"/>
      <c r="F160" s="698" t="s">
        <v>312</v>
      </c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0"/>
      <c r="AE160" s="200"/>
      <c r="AF160" s="200"/>
      <c r="AG160" s="200"/>
      <c r="AH160" s="200"/>
      <c r="AI160" s="200"/>
      <c r="AJ160" s="200"/>
      <c r="AK160" s="200"/>
      <c r="AL160" s="200"/>
      <c r="AM160" s="200"/>
      <c r="AN160" s="200"/>
      <c r="AO160" s="200"/>
      <c r="AP160" s="200"/>
      <c r="AQ160" s="200"/>
      <c r="AR160" s="200"/>
      <c r="AS160" s="200"/>
      <c r="AT160" s="200"/>
      <c r="AU160" s="200"/>
      <c r="AV160" s="200"/>
      <c r="AW160" s="200"/>
      <c r="AX160" s="200"/>
      <c r="AY160" s="200"/>
      <c r="AZ160" s="200"/>
      <c r="BA160" s="200"/>
      <c r="BB160" s="200"/>
      <c r="BC160" s="200"/>
      <c r="BD160" s="200"/>
      <c r="BE160" s="200"/>
      <c r="BF160" s="200"/>
      <c r="BG160" s="200"/>
      <c r="BH160" s="200"/>
      <c r="BI160" s="200"/>
      <c r="BJ160" s="200"/>
      <c r="BK160" s="200"/>
      <c r="BL160" s="200"/>
      <c r="BM160" s="200"/>
      <c r="BN160" s="200"/>
      <c r="BO160" s="200"/>
      <c r="BP160" s="200"/>
      <c r="BQ160" s="200"/>
      <c r="BR160" s="200"/>
      <c r="BS160" s="200"/>
      <c r="BT160" s="200"/>
      <c r="BU160" s="200"/>
      <c r="BV160" s="200"/>
      <c r="BW160" s="201"/>
      <c r="BX160" s="694" t="s">
        <v>406</v>
      </c>
      <c r="BY160" s="695"/>
    </row>
    <row r="161" spans="1:77" s="9" customFormat="1" ht="37.5" customHeight="1">
      <c r="A161" s="183" t="s">
        <v>298</v>
      </c>
      <c r="B161" s="184"/>
      <c r="C161" s="184"/>
      <c r="D161" s="184"/>
      <c r="E161" s="185"/>
      <c r="F161" s="698" t="s">
        <v>313</v>
      </c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  <c r="AJ161" s="200"/>
      <c r="AK161" s="200"/>
      <c r="AL161" s="200"/>
      <c r="AM161" s="200"/>
      <c r="AN161" s="200"/>
      <c r="AO161" s="200"/>
      <c r="AP161" s="200"/>
      <c r="AQ161" s="200"/>
      <c r="AR161" s="200"/>
      <c r="AS161" s="200"/>
      <c r="AT161" s="200"/>
      <c r="AU161" s="200"/>
      <c r="AV161" s="200"/>
      <c r="AW161" s="200"/>
      <c r="AX161" s="200"/>
      <c r="AY161" s="200"/>
      <c r="AZ161" s="200"/>
      <c r="BA161" s="200"/>
      <c r="BB161" s="200"/>
      <c r="BC161" s="200"/>
      <c r="BD161" s="200"/>
      <c r="BE161" s="200"/>
      <c r="BF161" s="200"/>
      <c r="BG161" s="200"/>
      <c r="BH161" s="200"/>
      <c r="BI161" s="200"/>
      <c r="BJ161" s="200"/>
      <c r="BK161" s="200"/>
      <c r="BL161" s="200"/>
      <c r="BM161" s="200"/>
      <c r="BN161" s="200"/>
      <c r="BO161" s="200"/>
      <c r="BP161" s="200"/>
      <c r="BQ161" s="200"/>
      <c r="BR161" s="200"/>
      <c r="BS161" s="200"/>
      <c r="BT161" s="200"/>
      <c r="BU161" s="200"/>
      <c r="BV161" s="200"/>
      <c r="BW161" s="201"/>
      <c r="BX161" s="694" t="s">
        <v>406</v>
      </c>
      <c r="BY161" s="695"/>
    </row>
    <row r="162" spans="1:77" s="9" customFormat="1" ht="24" customHeight="1">
      <c r="A162" s="183" t="s">
        <v>206</v>
      </c>
      <c r="B162" s="184"/>
      <c r="C162" s="184"/>
      <c r="D162" s="184"/>
      <c r="E162" s="185"/>
      <c r="F162" s="698" t="s">
        <v>286</v>
      </c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00"/>
      <c r="Z162" s="200"/>
      <c r="AA162" s="200"/>
      <c r="AB162" s="200"/>
      <c r="AC162" s="200"/>
      <c r="AD162" s="200"/>
      <c r="AE162" s="200"/>
      <c r="AF162" s="200"/>
      <c r="AG162" s="200"/>
      <c r="AH162" s="200"/>
      <c r="AI162" s="200"/>
      <c r="AJ162" s="200"/>
      <c r="AK162" s="200"/>
      <c r="AL162" s="200"/>
      <c r="AM162" s="200"/>
      <c r="AN162" s="200"/>
      <c r="AO162" s="200"/>
      <c r="AP162" s="200"/>
      <c r="AQ162" s="200"/>
      <c r="AR162" s="200"/>
      <c r="AS162" s="200"/>
      <c r="AT162" s="200"/>
      <c r="AU162" s="200"/>
      <c r="AV162" s="200"/>
      <c r="AW162" s="200"/>
      <c r="AX162" s="200"/>
      <c r="AY162" s="200"/>
      <c r="AZ162" s="200"/>
      <c r="BA162" s="200"/>
      <c r="BB162" s="200"/>
      <c r="BC162" s="200"/>
      <c r="BD162" s="200"/>
      <c r="BE162" s="200"/>
      <c r="BF162" s="200"/>
      <c r="BG162" s="200"/>
      <c r="BH162" s="200"/>
      <c r="BI162" s="200"/>
      <c r="BJ162" s="200"/>
      <c r="BK162" s="200"/>
      <c r="BL162" s="200"/>
      <c r="BM162" s="200"/>
      <c r="BN162" s="200"/>
      <c r="BO162" s="200"/>
      <c r="BP162" s="200"/>
      <c r="BQ162" s="200"/>
      <c r="BR162" s="200"/>
      <c r="BS162" s="200"/>
      <c r="BT162" s="200"/>
      <c r="BU162" s="200"/>
      <c r="BV162" s="200"/>
      <c r="BW162" s="201"/>
      <c r="BX162" s="694" t="s">
        <v>164</v>
      </c>
      <c r="BY162" s="695"/>
    </row>
    <row r="163" spans="1:77" s="9" customFormat="1" ht="25.5" customHeight="1">
      <c r="A163" s="183" t="s">
        <v>207</v>
      </c>
      <c r="B163" s="184"/>
      <c r="C163" s="184"/>
      <c r="D163" s="184"/>
      <c r="E163" s="185"/>
      <c r="F163" s="199" t="s">
        <v>212</v>
      </c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0"/>
      <c r="AT163" s="200"/>
      <c r="AU163" s="200"/>
      <c r="AV163" s="200"/>
      <c r="AW163" s="200"/>
      <c r="AX163" s="200"/>
      <c r="AY163" s="200"/>
      <c r="AZ163" s="200"/>
      <c r="BA163" s="200"/>
      <c r="BB163" s="200"/>
      <c r="BC163" s="200"/>
      <c r="BD163" s="200"/>
      <c r="BE163" s="200"/>
      <c r="BF163" s="200"/>
      <c r="BG163" s="200"/>
      <c r="BH163" s="200"/>
      <c r="BI163" s="200"/>
      <c r="BJ163" s="200"/>
      <c r="BK163" s="200"/>
      <c r="BL163" s="200"/>
      <c r="BM163" s="200"/>
      <c r="BN163" s="200"/>
      <c r="BO163" s="200"/>
      <c r="BP163" s="200"/>
      <c r="BQ163" s="200"/>
      <c r="BR163" s="200"/>
      <c r="BS163" s="200"/>
      <c r="BT163" s="200"/>
      <c r="BU163" s="200"/>
      <c r="BV163" s="200"/>
      <c r="BW163" s="201"/>
      <c r="BX163" s="694" t="s">
        <v>165</v>
      </c>
      <c r="BY163" s="695"/>
    </row>
    <row r="164" spans="1:89" s="8" customFormat="1" ht="23.25" customHeight="1">
      <c r="A164" s="183" t="s">
        <v>208</v>
      </c>
      <c r="B164" s="184"/>
      <c r="C164" s="184"/>
      <c r="D164" s="184"/>
      <c r="E164" s="185"/>
      <c r="F164" s="702" t="s">
        <v>213</v>
      </c>
      <c r="G164" s="703"/>
      <c r="H164" s="703"/>
      <c r="I164" s="703"/>
      <c r="J164" s="703"/>
      <c r="K164" s="703"/>
      <c r="L164" s="703"/>
      <c r="M164" s="703"/>
      <c r="N164" s="703"/>
      <c r="O164" s="703"/>
      <c r="P164" s="703"/>
      <c r="Q164" s="703"/>
      <c r="R164" s="703"/>
      <c r="S164" s="703"/>
      <c r="T164" s="703"/>
      <c r="U164" s="703"/>
      <c r="V164" s="703"/>
      <c r="W164" s="703"/>
      <c r="X164" s="703"/>
      <c r="Y164" s="703"/>
      <c r="Z164" s="703"/>
      <c r="AA164" s="703"/>
      <c r="AB164" s="703"/>
      <c r="AC164" s="703"/>
      <c r="AD164" s="703"/>
      <c r="AE164" s="703"/>
      <c r="AF164" s="703"/>
      <c r="AG164" s="703"/>
      <c r="AH164" s="703"/>
      <c r="AI164" s="703"/>
      <c r="AJ164" s="703"/>
      <c r="AK164" s="703"/>
      <c r="AL164" s="703"/>
      <c r="AM164" s="703"/>
      <c r="AN164" s="703"/>
      <c r="AO164" s="703"/>
      <c r="AP164" s="703"/>
      <c r="AQ164" s="703"/>
      <c r="AR164" s="703"/>
      <c r="AS164" s="703"/>
      <c r="AT164" s="703"/>
      <c r="AU164" s="703"/>
      <c r="AV164" s="703"/>
      <c r="AW164" s="703"/>
      <c r="AX164" s="703"/>
      <c r="AY164" s="703"/>
      <c r="AZ164" s="703"/>
      <c r="BA164" s="703"/>
      <c r="BB164" s="703"/>
      <c r="BC164" s="703"/>
      <c r="BD164" s="703"/>
      <c r="BE164" s="703"/>
      <c r="BF164" s="703"/>
      <c r="BG164" s="703"/>
      <c r="BH164" s="703"/>
      <c r="BI164" s="703"/>
      <c r="BJ164" s="703"/>
      <c r="BK164" s="703"/>
      <c r="BL164" s="703"/>
      <c r="BM164" s="703"/>
      <c r="BN164" s="703"/>
      <c r="BO164" s="703"/>
      <c r="BP164" s="703"/>
      <c r="BQ164" s="703"/>
      <c r="BR164" s="703"/>
      <c r="BS164" s="703"/>
      <c r="BT164" s="703"/>
      <c r="BU164" s="703"/>
      <c r="BV164" s="703"/>
      <c r="BW164" s="704"/>
      <c r="BX164" s="694" t="s">
        <v>163</v>
      </c>
      <c r="BY164" s="695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</row>
    <row r="165" spans="1:89" s="8" customFormat="1" ht="26.25" customHeight="1">
      <c r="A165" s="713" t="s">
        <v>209</v>
      </c>
      <c r="B165" s="714"/>
      <c r="C165" s="714"/>
      <c r="D165" s="714"/>
      <c r="E165" s="715"/>
      <c r="F165" s="710" t="s">
        <v>284</v>
      </c>
      <c r="G165" s="851"/>
      <c r="H165" s="851"/>
      <c r="I165" s="851"/>
      <c r="J165" s="851"/>
      <c r="K165" s="851"/>
      <c r="L165" s="851"/>
      <c r="M165" s="851"/>
      <c r="N165" s="851"/>
      <c r="O165" s="851"/>
      <c r="P165" s="851"/>
      <c r="Q165" s="851"/>
      <c r="R165" s="851"/>
      <c r="S165" s="851"/>
      <c r="T165" s="851"/>
      <c r="U165" s="851"/>
      <c r="V165" s="851"/>
      <c r="W165" s="851"/>
      <c r="X165" s="851"/>
      <c r="Y165" s="851"/>
      <c r="Z165" s="851"/>
      <c r="AA165" s="851"/>
      <c r="AB165" s="851"/>
      <c r="AC165" s="851"/>
      <c r="AD165" s="851"/>
      <c r="AE165" s="851"/>
      <c r="AF165" s="851"/>
      <c r="AG165" s="851"/>
      <c r="AH165" s="851"/>
      <c r="AI165" s="851"/>
      <c r="AJ165" s="851"/>
      <c r="AK165" s="851"/>
      <c r="AL165" s="851"/>
      <c r="AM165" s="851"/>
      <c r="AN165" s="851"/>
      <c r="AO165" s="851"/>
      <c r="AP165" s="851"/>
      <c r="AQ165" s="851"/>
      <c r="AR165" s="851"/>
      <c r="AS165" s="851"/>
      <c r="AT165" s="851"/>
      <c r="AU165" s="851"/>
      <c r="AV165" s="851"/>
      <c r="AW165" s="851"/>
      <c r="AX165" s="851"/>
      <c r="AY165" s="851"/>
      <c r="AZ165" s="851"/>
      <c r="BA165" s="851"/>
      <c r="BB165" s="851"/>
      <c r="BC165" s="851"/>
      <c r="BD165" s="851"/>
      <c r="BE165" s="851"/>
      <c r="BF165" s="851"/>
      <c r="BG165" s="851"/>
      <c r="BH165" s="851"/>
      <c r="BI165" s="851"/>
      <c r="BJ165" s="851"/>
      <c r="BK165" s="851"/>
      <c r="BL165" s="851"/>
      <c r="BM165" s="851"/>
      <c r="BN165" s="851"/>
      <c r="BO165" s="851"/>
      <c r="BP165" s="851"/>
      <c r="BQ165" s="851"/>
      <c r="BR165" s="851"/>
      <c r="BS165" s="851"/>
      <c r="BT165" s="851"/>
      <c r="BU165" s="851"/>
      <c r="BV165" s="851"/>
      <c r="BW165" s="852"/>
      <c r="BX165" s="694" t="s">
        <v>166</v>
      </c>
      <c r="BY165" s="695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</row>
    <row r="166" spans="1:89" s="8" customFormat="1" ht="23.25" customHeight="1">
      <c r="A166" s="713" t="s">
        <v>324</v>
      </c>
      <c r="B166" s="714"/>
      <c r="C166" s="714"/>
      <c r="D166" s="714"/>
      <c r="E166" s="715"/>
      <c r="F166" s="710" t="s">
        <v>294</v>
      </c>
      <c r="G166" s="711"/>
      <c r="H166" s="711"/>
      <c r="I166" s="711"/>
      <c r="J166" s="711"/>
      <c r="K166" s="711"/>
      <c r="L166" s="711"/>
      <c r="M166" s="711"/>
      <c r="N166" s="711"/>
      <c r="O166" s="711"/>
      <c r="P166" s="711"/>
      <c r="Q166" s="711"/>
      <c r="R166" s="711"/>
      <c r="S166" s="711"/>
      <c r="T166" s="711"/>
      <c r="U166" s="711"/>
      <c r="V166" s="711"/>
      <c r="W166" s="711"/>
      <c r="X166" s="711"/>
      <c r="Y166" s="711"/>
      <c r="Z166" s="711"/>
      <c r="AA166" s="711"/>
      <c r="AB166" s="711"/>
      <c r="AC166" s="711"/>
      <c r="AD166" s="711"/>
      <c r="AE166" s="711"/>
      <c r="AF166" s="711"/>
      <c r="AG166" s="711"/>
      <c r="AH166" s="711"/>
      <c r="AI166" s="711"/>
      <c r="AJ166" s="711"/>
      <c r="AK166" s="711"/>
      <c r="AL166" s="711"/>
      <c r="AM166" s="711"/>
      <c r="AN166" s="711"/>
      <c r="AO166" s="711"/>
      <c r="AP166" s="711"/>
      <c r="AQ166" s="711"/>
      <c r="AR166" s="711"/>
      <c r="AS166" s="711"/>
      <c r="AT166" s="711"/>
      <c r="AU166" s="711"/>
      <c r="AV166" s="711"/>
      <c r="AW166" s="711"/>
      <c r="AX166" s="711"/>
      <c r="AY166" s="711"/>
      <c r="AZ166" s="711"/>
      <c r="BA166" s="711"/>
      <c r="BB166" s="711"/>
      <c r="BC166" s="711"/>
      <c r="BD166" s="711"/>
      <c r="BE166" s="711"/>
      <c r="BF166" s="711"/>
      <c r="BG166" s="711"/>
      <c r="BH166" s="711"/>
      <c r="BI166" s="711"/>
      <c r="BJ166" s="711"/>
      <c r="BK166" s="711"/>
      <c r="BL166" s="711"/>
      <c r="BM166" s="711"/>
      <c r="BN166" s="711"/>
      <c r="BO166" s="711"/>
      <c r="BP166" s="711"/>
      <c r="BQ166" s="711"/>
      <c r="BR166" s="711"/>
      <c r="BS166" s="711"/>
      <c r="BT166" s="711"/>
      <c r="BU166" s="711"/>
      <c r="BV166" s="711"/>
      <c r="BW166" s="712"/>
      <c r="BX166" s="181" t="s">
        <v>270</v>
      </c>
      <c r="BY166" s="182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</row>
    <row r="167" spans="1:89" s="8" customFormat="1" ht="37.5" customHeight="1">
      <c r="A167" s="713" t="s">
        <v>210</v>
      </c>
      <c r="B167" s="714"/>
      <c r="C167" s="714"/>
      <c r="D167" s="714"/>
      <c r="E167" s="715"/>
      <c r="F167" s="374" t="s">
        <v>322</v>
      </c>
      <c r="G167" s="374"/>
      <c r="H167" s="374"/>
      <c r="I167" s="374"/>
      <c r="J167" s="374"/>
      <c r="K167" s="374"/>
      <c r="L167" s="374"/>
      <c r="M167" s="374"/>
      <c r="N167" s="374"/>
      <c r="O167" s="374"/>
      <c r="P167" s="374"/>
      <c r="Q167" s="374"/>
      <c r="R167" s="374"/>
      <c r="S167" s="374"/>
      <c r="T167" s="374"/>
      <c r="U167" s="374"/>
      <c r="V167" s="374"/>
      <c r="W167" s="374"/>
      <c r="X167" s="374"/>
      <c r="Y167" s="374"/>
      <c r="Z167" s="374"/>
      <c r="AA167" s="374"/>
      <c r="AB167" s="374"/>
      <c r="AC167" s="374"/>
      <c r="AD167" s="374"/>
      <c r="AE167" s="374"/>
      <c r="AF167" s="374"/>
      <c r="AG167" s="374"/>
      <c r="AH167" s="374"/>
      <c r="AI167" s="374"/>
      <c r="AJ167" s="374"/>
      <c r="AK167" s="374"/>
      <c r="AL167" s="374"/>
      <c r="AM167" s="374"/>
      <c r="AN167" s="374"/>
      <c r="AO167" s="374"/>
      <c r="AP167" s="374"/>
      <c r="AQ167" s="374"/>
      <c r="AR167" s="374"/>
      <c r="AS167" s="374"/>
      <c r="AT167" s="374"/>
      <c r="AU167" s="374"/>
      <c r="AV167" s="374"/>
      <c r="AW167" s="374"/>
      <c r="AX167" s="374"/>
      <c r="AY167" s="374"/>
      <c r="AZ167" s="374"/>
      <c r="BA167" s="374"/>
      <c r="BB167" s="374"/>
      <c r="BC167" s="374"/>
      <c r="BD167" s="374"/>
      <c r="BE167" s="374"/>
      <c r="BF167" s="374"/>
      <c r="BG167" s="374"/>
      <c r="BH167" s="374"/>
      <c r="BI167" s="374"/>
      <c r="BJ167" s="374"/>
      <c r="BK167" s="374"/>
      <c r="BL167" s="374"/>
      <c r="BM167" s="374"/>
      <c r="BN167" s="374"/>
      <c r="BO167" s="374"/>
      <c r="BP167" s="374"/>
      <c r="BQ167" s="374"/>
      <c r="BR167" s="374"/>
      <c r="BS167" s="374"/>
      <c r="BT167" s="374"/>
      <c r="BU167" s="374"/>
      <c r="BV167" s="374"/>
      <c r="BW167" s="374"/>
      <c r="BX167" s="181" t="s">
        <v>197</v>
      </c>
      <c r="BY167" s="182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</row>
    <row r="168" spans="1:89" s="84" customFormat="1" ht="24" customHeight="1">
      <c r="A168" s="699" t="s">
        <v>242</v>
      </c>
      <c r="B168" s="700"/>
      <c r="C168" s="700"/>
      <c r="D168" s="700"/>
      <c r="E168" s="701"/>
      <c r="F168" s="248" t="s">
        <v>335</v>
      </c>
      <c r="G168" s="249"/>
      <c r="H168" s="249"/>
      <c r="I168" s="249"/>
      <c r="J168" s="249"/>
      <c r="K168" s="249"/>
      <c r="L168" s="249"/>
      <c r="M168" s="249"/>
      <c r="N168" s="249"/>
      <c r="O168" s="249"/>
      <c r="P168" s="249"/>
      <c r="Q168" s="249"/>
      <c r="R168" s="249"/>
      <c r="S168" s="249"/>
      <c r="T168" s="249"/>
      <c r="U168" s="249"/>
      <c r="V168" s="249"/>
      <c r="W168" s="249"/>
      <c r="X168" s="249"/>
      <c r="Y168" s="249"/>
      <c r="Z168" s="249"/>
      <c r="AA168" s="249"/>
      <c r="AB168" s="249"/>
      <c r="AC168" s="249"/>
      <c r="AD168" s="249"/>
      <c r="AE168" s="249"/>
      <c r="AF168" s="249"/>
      <c r="AG168" s="249"/>
      <c r="AH168" s="249"/>
      <c r="AI168" s="249"/>
      <c r="AJ168" s="249"/>
      <c r="AK168" s="249"/>
      <c r="AL168" s="249"/>
      <c r="AM168" s="249"/>
      <c r="AN168" s="249"/>
      <c r="AO168" s="249"/>
      <c r="AP168" s="249"/>
      <c r="AQ168" s="249"/>
      <c r="AR168" s="249"/>
      <c r="AS168" s="249"/>
      <c r="AT168" s="249"/>
      <c r="AU168" s="249"/>
      <c r="AV168" s="249"/>
      <c r="AW168" s="249"/>
      <c r="AX168" s="249"/>
      <c r="AY168" s="249"/>
      <c r="AZ168" s="249"/>
      <c r="BA168" s="249"/>
      <c r="BB168" s="249"/>
      <c r="BC168" s="249"/>
      <c r="BD168" s="249"/>
      <c r="BE168" s="249"/>
      <c r="BF168" s="249"/>
      <c r="BG168" s="249"/>
      <c r="BH168" s="249"/>
      <c r="BI168" s="249"/>
      <c r="BJ168" s="249"/>
      <c r="BK168" s="249"/>
      <c r="BL168" s="249"/>
      <c r="BM168" s="249"/>
      <c r="BN168" s="249"/>
      <c r="BO168" s="249"/>
      <c r="BP168" s="249"/>
      <c r="BQ168" s="249"/>
      <c r="BR168" s="249"/>
      <c r="BS168" s="249"/>
      <c r="BT168" s="249"/>
      <c r="BU168" s="249"/>
      <c r="BV168" s="249"/>
      <c r="BW168" s="250"/>
      <c r="BX168" s="178" t="s">
        <v>198</v>
      </c>
      <c r="BY168" s="179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  <c r="CJ168" s="83"/>
      <c r="CK168" s="83"/>
    </row>
    <row r="169" spans="1:89" s="84" customFormat="1" ht="27.75" customHeight="1">
      <c r="A169" s="699" t="s">
        <v>281</v>
      </c>
      <c r="B169" s="700"/>
      <c r="C169" s="700"/>
      <c r="D169" s="700"/>
      <c r="E169" s="701"/>
      <c r="F169" s="248" t="s">
        <v>336</v>
      </c>
      <c r="G169" s="249"/>
      <c r="H169" s="249"/>
      <c r="I169" s="249"/>
      <c r="J169" s="249"/>
      <c r="K169" s="249"/>
      <c r="L169" s="249"/>
      <c r="M169" s="249"/>
      <c r="N169" s="249"/>
      <c r="O169" s="249"/>
      <c r="P169" s="249"/>
      <c r="Q169" s="249"/>
      <c r="R169" s="249"/>
      <c r="S169" s="249"/>
      <c r="T169" s="249"/>
      <c r="U169" s="249"/>
      <c r="V169" s="249"/>
      <c r="W169" s="249"/>
      <c r="X169" s="249"/>
      <c r="Y169" s="249"/>
      <c r="Z169" s="249"/>
      <c r="AA169" s="249"/>
      <c r="AB169" s="249"/>
      <c r="AC169" s="249"/>
      <c r="AD169" s="249"/>
      <c r="AE169" s="249"/>
      <c r="AF169" s="249"/>
      <c r="AG169" s="249"/>
      <c r="AH169" s="249"/>
      <c r="AI169" s="249"/>
      <c r="AJ169" s="249"/>
      <c r="AK169" s="249"/>
      <c r="AL169" s="249"/>
      <c r="AM169" s="249"/>
      <c r="AN169" s="249"/>
      <c r="AO169" s="249"/>
      <c r="AP169" s="249"/>
      <c r="AQ169" s="249"/>
      <c r="AR169" s="249"/>
      <c r="AS169" s="249"/>
      <c r="AT169" s="249"/>
      <c r="AU169" s="249"/>
      <c r="AV169" s="249"/>
      <c r="AW169" s="249"/>
      <c r="AX169" s="249"/>
      <c r="AY169" s="249"/>
      <c r="AZ169" s="249"/>
      <c r="BA169" s="249"/>
      <c r="BB169" s="249"/>
      <c r="BC169" s="249"/>
      <c r="BD169" s="249"/>
      <c r="BE169" s="249"/>
      <c r="BF169" s="249"/>
      <c r="BG169" s="249"/>
      <c r="BH169" s="249"/>
      <c r="BI169" s="249"/>
      <c r="BJ169" s="249"/>
      <c r="BK169" s="249"/>
      <c r="BL169" s="249"/>
      <c r="BM169" s="249"/>
      <c r="BN169" s="249"/>
      <c r="BO169" s="249"/>
      <c r="BP169" s="249"/>
      <c r="BQ169" s="249"/>
      <c r="BR169" s="249"/>
      <c r="BS169" s="249"/>
      <c r="BT169" s="249"/>
      <c r="BU169" s="249"/>
      <c r="BV169" s="249"/>
      <c r="BW169" s="250"/>
      <c r="BX169" s="178" t="s">
        <v>198</v>
      </c>
      <c r="BY169" s="179"/>
      <c r="BZ169" s="83"/>
      <c r="CA169" s="83"/>
      <c r="CB169" s="83"/>
      <c r="CC169" s="83"/>
      <c r="CD169" s="83"/>
      <c r="CE169" s="83"/>
      <c r="CF169" s="83"/>
      <c r="CG169" s="83"/>
      <c r="CH169" s="83"/>
      <c r="CI169" s="83"/>
      <c r="CJ169" s="83"/>
      <c r="CK169" s="83"/>
    </row>
    <row r="170" spans="1:89" s="84" customFormat="1" ht="20.25" customHeight="1">
      <c r="A170" s="699" t="s">
        <v>282</v>
      </c>
      <c r="B170" s="700"/>
      <c r="C170" s="700"/>
      <c r="D170" s="700"/>
      <c r="E170" s="701"/>
      <c r="F170" s="361" t="s">
        <v>338</v>
      </c>
      <c r="G170" s="705"/>
      <c r="H170" s="705"/>
      <c r="I170" s="705"/>
      <c r="J170" s="705"/>
      <c r="K170" s="705"/>
      <c r="L170" s="705"/>
      <c r="M170" s="705"/>
      <c r="N170" s="705"/>
      <c r="O170" s="705"/>
      <c r="P170" s="705"/>
      <c r="Q170" s="705"/>
      <c r="R170" s="705"/>
      <c r="S170" s="705"/>
      <c r="T170" s="705"/>
      <c r="U170" s="705"/>
      <c r="V170" s="705"/>
      <c r="W170" s="705"/>
      <c r="X170" s="705"/>
      <c r="Y170" s="705"/>
      <c r="Z170" s="705"/>
      <c r="AA170" s="705"/>
      <c r="AB170" s="705"/>
      <c r="AC170" s="705"/>
      <c r="AD170" s="705"/>
      <c r="AE170" s="705"/>
      <c r="AF170" s="705"/>
      <c r="AG170" s="705"/>
      <c r="AH170" s="705"/>
      <c r="AI170" s="705"/>
      <c r="AJ170" s="705"/>
      <c r="AK170" s="705"/>
      <c r="AL170" s="705"/>
      <c r="AM170" s="705"/>
      <c r="AN170" s="705"/>
      <c r="AO170" s="705"/>
      <c r="AP170" s="705"/>
      <c r="AQ170" s="705"/>
      <c r="AR170" s="705"/>
      <c r="AS170" s="705"/>
      <c r="AT170" s="705"/>
      <c r="AU170" s="705"/>
      <c r="AV170" s="705"/>
      <c r="AW170" s="705"/>
      <c r="AX170" s="705"/>
      <c r="AY170" s="705"/>
      <c r="AZ170" s="705"/>
      <c r="BA170" s="705"/>
      <c r="BB170" s="705"/>
      <c r="BC170" s="705"/>
      <c r="BD170" s="705"/>
      <c r="BE170" s="705"/>
      <c r="BF170" s="705"/>
      <c r="BG170" s="705"/>
      <c r="BH170" s="705"/>
      <c r="BI170" s="705"/>
      <c r="BJ170" s="705"/>
      <c r="BK170" s="705"/>
      <c r="BL170" s="705"/>
      <c r="BM170" s="705"/>
      <c r="BN170" s="705"/>
      <c r="BO170" s="705"/>
      <c r="BP170" s="705"/>
      <c r="BQ170" s="705"/>
      <c r="BR170" s="705"/>
      <c r="BS170" s="705"/>
      <c r="BT170" s="705"/>
      <c r="BU170" s="705"/>
      <c r="BV170" s="705"/>
      <c r="BW170" s="706"/>
      <c r="BX170" s="178" t="s">
        <v>199</v>
      </c>
      <c r="BY170" s="179"/>
      <c r="BZ170" s="83"/>
      <c r="CA170" s="83"/>
      <c r="CB170" s="83"/>
      <c r="CC170" s="83"/>
      <c r="CD170" s="83"/>
      <c r="CE170" s="83"/>
      <c r="CF170" s="83"/>
      <c r="CG170" s="83"/>
      <c r="CH170" s="83"/>
      <c r="CI170" s="83"/>
      <c r="CJ170" s="83"/>
      <c r="CK170" s="83"/>
    </row>
    <row r="171" spans="1:89" s="84" customFormat="1" ht="20.25" customHeight="1">
      <c r="A171" s="699" t="s">
        <v>292</v>
      </c>
      <c r="B171" s="700"/>
      <c r="C171" s="700"/>
      <c r="D171" s="700"/>
      <c r="E171" s="701"/>
      <c r="F171" s="248" t="s">
        <v>356</v>
      </c>
      <c r="G171" s="860"/>
      <c r="H171" s="860"/>
      <c r="I171" s="860"/>
      <c r="J171" s="860"/>
      <c r="K171" s="860"/>
      <c r="L171" s="860"/>
      <c r="M171" s="860"/>
      <c r="N171" s="860"/>
      <c r="O171" s="860"/>
      <c r="P171" s="860"/>
      <c r="Q171" s="860"/>
      <c r="R171" s="860"/>
      <c r="S171" s="860"/>
      <c r="T171" s="860"/>
      <c r="U171" s="860"/>
      <c r="V171" s="860"/>
      <c r="W171" s="860"/>
      <c r="X171" s="860"/>
      <c r="Y171" s="860"/>
      <c r="Z171" s="860"/>
      <c r="AA171" s="860"/>
      <c r="AB171" s="860"/>
      <c r="AC171" s="860"/>
      <c r="AD171" s="860"/>
      <c r="AE171" s="860"/>
      <c r="AF171" s="860"/>
      <c r="AG171" s="860"/>
      <c r="AH171" s="860"/>
      <c r="AI171" s="860"/>
      <c r="AJ171" s="860"/>
      <c r="AK171" s="860"/>
      <c r="AL171" s="860"/>
      <c r="AM171" s="860"/>
      <c r="AN171" s="860"/>
      <c r="AO171" s="860"/>
      <c r="AP171" s="860"/>
      <c r="AQ171" s="860"/>
      <c r="AR171" s="860"/>
      <c r="AS171" s="860"/>
      <c r="AT171" s="860"/>
      <c r="AU171" s="860"/>
      <c r="AV171" s="860"/>
      <c r="AW171" s="860"/>
      <c r="AX171" s="860"/>
      <c r="AY171" s="860"/>
      <c r="AZ171" s="860"/>
      <c r="BA171" s="860"/>
      <c r="BB171" s="860"/>
      <c r="BC171" s="860"/>
      <c r="BD171" s="860"/>
      <c r="BE171" s="860"/>
      <c r="BF171" s="860"/>
      <c r="BG171" s="860"/>
      <c r="BH171" s="860"/>
      <c r="BI171" s="860"/>
      <c r="BJ171" s="860"/>
      <c r="BK171" s="860"/>
      <c r="BL171" s="860"/>
      <c r="BM171" s="860"/>
      <c r="BN171" s="860"/>
      <c r="BO171" s="860"/>
      <c r="BP171" s="860"/>
      <c r="BQ171" s="860"/>
      <c r="BR171" s="860"/>
      <c r="BS171" s="860"/>
      <c r="BT171" s="860"/>
      <c r="BU171" s="860"/>
      <c r="BV171" s="860"/>
      <c r="BW171" s="861"/>
      <c r="BX171" s="178" t="s">
        <v>199</v>
      </c>
      <c r="BY171" s="179"/>
      <c r="BZ171" s="83"/>
      <c r="CA171" s="83"/>
      <c r="CB171" s="83"/>
      <c r="CC171" s="83"/>
      <c r="CD171" s="83"/>
      <c r="CE171" s="83"/>
      <c r="CF171" s="83"/>
      <c r="CG171" s="83"/>
      <c r="CH171" s="83"/>
      <c r="CI171" s="83"/>
      <c r="CJ171" s="83"/>
      <c r="CK171" s="83"/>
    </row>
    <row r="172" spans="1:89" s="124" customFormat="1" ht="20.25" customHeight="1">
      <c r="A172" s="713" t="s">
        <v>337</v>
      </c>
      <c r="B172" s="714"/>
      <c r="C172" s="714"/>
      <c r="D172" s="714"/>
      <c r="E172" s="715"/>
      <c r="F172" s="710" t="s">
        <v>295</v>
      </c>
      <c r="G172" s="711"/>
      <c r="H172" s="711"/>
      <c r="I172" s="711"/>
      <c r="J172" s="711"/>
      <c r="K172" s="711"/>
      <c r="L172" s="711"/>
      <c r="M172" s="711"/>
      <c r="N172" s="711"/>
      <c r="O172" s="711"/>
      <c r="P172" s="711"/>
      <c r="Q172" s="711"/>
      <c r="R172" s="711"/>
      <c r="S172" s="711"/>
      <c r="T172" s="711"/>
      <c r="U172" s="711"/>
      <c r="V172" s="711"/>
      <c r="W172" s="711"/>
      <c r="X172" s="711"/>
      <c r="Y172" s="711"/>
      <c r="Z172" s="711"/>
      <c r="AA172" s="711"/>
      <c r="AB172" s="711"/>
      <c r="AC172" s="711"/>
      <c r="AD172" s="711"/>
      <c r="AE172" s="711"/>
      <c r="AF172" s="711"/>
      <c r="AG172" s="711"/>
      <c r="AH172" s="711"/>
      <c r="AI172" s="711"/>
      <c r="AJ172" s="711"/>
      <c r="AK172" s="711"/>
      <c r="AL172" s="711"/>
      <c r="AM172" s="711"/>
      <c r="AN172" s="711"/>
      <c r="AO172" s="711"/>
      <c r="AP172" s="711"/>
      <c r="AQ172" s="711"/>
      <c r="AR172" s="711"/>
      <c r="AS172" s="711"/>
      <c r="AT172" s="711"/>
      <c r="AU172" s="711"/>
      <c r="AV172" s="711"/>
      <c r="AW172" s="711"/>
      <c r="AX172" s="711"/>
      <c r="AY172" s="711"/>
      <c r="AZ172" s="711"/>
      <c r="BA172" s="711"/>
      <c r="BB172" s="711"/>
      <c r="BC172" s="711"/>
      <c r="BD172" s="711"/>
      <c r="BE172" s="711"/>
      <c r="BF172" s="711"/>
      <c r="BG172" s="711"/>
      <c r="BH172" s="711"/>
      <c r="BI172" s="711"/>
      <c r="BJ172" s="711"/>
      <c r="BK172" s="711"/>
      <c r="BL172" s="711"/>
      <c r="BM172" s="711"/>
      <c r="BN172" s="711"/>
      <c r="BO172" s="711"/>
      <c r="BP172" s="711"/>
      <c r="BQ172" s="711"/>
      <c r="BR172" s="711"/>
      <c r="BS172" s="711"/>
      <c r="BT172" s="711"/>
      <c r="BU172" s="711"/>
      <c r="BV172" s="711"/>
      <c r="BW172" s="712"/>
      <c r="BX172" s="181" t="s">
        <v>253</v>
      </c>
      <c r="BY172" s="182"/>
      <c r="BZ172" s="123"/>
      <c r="CA172" s="123"/>
      <c r="CB172" s="123"/>
      <c r="CC172" s="123"/>
      <c r="CD172" s="123"/>
      <c r="CE172" s="123"/>
      <c r="CF172" s="123"/>
      <c r="CG172" s="123"/>
      <c r="CH172" s="123"/>
      <c r="CI172" s="123"/>
      <c r="CJ172" s="123"/>
      <c r="CK172" s="123"/>
    </row>
    <row r="173" spans="1:89" s="8" customFormat="1" ht="37.5" customHeight="1">
      <c r="A173" s="183" t="s">
        <v>214</v>
      </c>
      <c r="B173" s="184"/>
      <c r="C173" s="184"/>
      <c r="D173" s="184"/>
      <c r="E173" s="185"/>
      <c r="F173" s="707" t="s">
        <v>346</v>
      </c>
      <c r="G173" s="708"/>
      <c r="H173" s="708"/>
      <c r="I173" s="708"/>
      <c r="J173" s="708"/>
      <c r="K173" s="708"/>
      <c r="L173" s="708"/>
      <c r="M173" s="708"/>
      <c r="N173" s="708"/>
      <c r="O173" s="708"/>
      <c r="P173" s="708"/>
      <c r="Q173" s="708"/>
      <c r="R173" s="708"/>
      <c r="S173" s="708"/>
      <c r="T173" s="708"/>
      <c r="U173" s="708"/>
      <c r="V173" s="708"/>
      <c r="W173" s="708"/>
      <c r="X173" s="708"/>
      <c r="Y173" s="708"/>
      <c r="Z173" s="708"/>
      <c r="AA173" s="708"/>
      <c r="AB173" s="708"/>
      <c r="AC173" s="708"/>
      <c r="AD173" s="708"/>
      <c r="AE173" s="708"/>
      <c r="AF173" s="708"/>
      <c r="AG173" s="708"/>
      <c r="AH173" s="708"/>
      <c r="AI173" s="708"/>
      <c r="AJ173" s="708"/>
      <c r="AK173" s="708"/>
      <c r="AL173" s="708"/>
      <c r="AM173" s="708"/>
      <c r="AN173" s="708"/>
      <c r="AO173" s="708"/>
      <c r="AP173" s="708"/>
      <c r="AQ173" s="708"/>
      <c r="AR173" s="708"/>
      <c r="AS173" s="708"/>
      <c r="AT173" s="708"/>
      <c r="AU173" s="708"/>
      <c r="AV173" s="708"/>
      <c r="AW173" s="708"/>
      <c r="AX173" s="708"/>
      <c r="AY173" s="708"/>
      <c r="AZ173" s="708"/>
      <c r="BA173" s="708"/>
      <c r="BB173" s="708"/>
      <c r="BC173" s="708"/>
      <c r="BD173" s="708"/>
      <c r="BE173" s="708"/>
      <c r="BF173" s="708"/>
      <c r="BG173" s="708"/>
      <c r="BH173" s="708"/>
      <c r="BI173" s="708"/>
      <c r="BJ173" s="708"/>
      <c r="BK173" s="708"/>
      <c r="BL173" s="708"/>
      <c r="BM173" s="708"/>
      <c r="BN173" s="708"/>
      <c r="BO173" s="708"/>
      <c r="BP173" s="708"/>
      <c r="BQ173" s="708"/>
      <c r="BR173" s="708"/>
      <c r="BS173" s="708"/>
      <c r="BT173" s="708"/>
      <c r="BU173" s="708"/>
      <c r="BV173" s="708"/>
      <c r="BW173" s="709"/>
      <c r="BX173" s="181" t="s">
        <v>183</v>
      </c>
      <c r="BY173" s="182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</row>
    <row r="174" spans="1:89" s="84" customFormat="1" ht="37.5" customHeight="1">
      <c r="A174" s="172" t="s">
        <v>215</v>
      </c>
      <c r="B174" s="173"/>
      <c r="C174" s="173"/>
      <c r="D174" s="173"/>
      <c r="E174" s="174"/>
      <c r="F174" s="683" t="s">
        <v>343</v>
      </c>
      <c r="G174" s="684"/>
      <c r="H174" s="684"/>
      <c r="I174" s="684"/>
      <c r="J174" s="684"/>
      <c r="K174" s="684"/>
      <c r="L174" s="684"/>
      <c r="M174" s="684"/>
      <c r="N174" s="684"/>
      <c r="O174" s="684"/>
      <c r="P174" s="684"/>
      <c r="Q174" s="684"/>
      <c r="R174" s="684"/>
      <c r="S174" s="684"/>
      <c r="T174" s="684"/>
      <c r="U174" s="684"/>
      <c r="V174" s="684"/>
      <c r="W174" s="684"/>
      <c r="X174" s="684"/>
      <c r="Y174" s="684"/>
      <c r="Z174" s="684"/>
      <c r="AA174" s="684"/>
      <c r="AB174" s="684"/>
      <c r="AC174" s="684"/>
      <c r="AD174" s="684"/>
      <c r="AE174" s="684"/>
      <c r="AF174" s="684"/>
      <c r="AG174" s="684"/>
      <c r="AH174" s="684"/>
      <c r="AI174" s="684"/>
      <c r="AJ174" s="684"/>
      <c r="AK174" s="684"/>
      <c r="AL174" s="684"/>
      <c r="AM174" s="684"/>
      <c r="AN174" s="684"/>
      <c r="AO174" s="684"/>
      <c r="AP174" s="684"/>
      <c r="AQ174" s="684"/>
      <c r="AR174" s="684"/>
      <c r="AS174" s="684"/>
      <c r="AT174" s="684"/>
      <c r="AU174" s="684"/>
      <c r="AV174" s="684"/>
      <c r="AW174" s="684"/>
      <c r="AX174" s="684"/>
      <c r="AY174" s="684"/>
      <c r="AZ174" s="684"/>
      <c r="BA174" s="684"/>
      <c r="BB174" s="684"/>
      <c r="BC174" s="684"/>
      <c r="BD174" s="684"/>
      <c r="BE174" s="684"/>
      <c r="BF174" s="684"/>
      <c r="BG174" s="684"/>
      <c r="BH174" s="684"/>
      <c r="BI174" s="684"/>
      <c r="BJ174" s="684"/>
      <c r="BK174" s="684"/>
      <c r="BL174" s="684"/>
      <c r="BM174" s="684"/>
      <c r="BN174" s="684"/>
      <c r="BO174" s="684"/>
      <c r="BP174" s="684"/>
      <c r="BQ174" s="684"/>
      <c r="BR174" s="684"/>
      <c r="BS174" s="684"/>
      <c r="BT174" s="684"/>
      <c r="BU174" s="684"/>
      <c r="BV174" s="684"/>
      <c r="BW174" s="685"/>
      <c r="BX174" s="178" t="s">
        <v>272</v>
      </c>
      <c r="BY174" s="179"/>
      <c r="BZ174" s="83"/>
      <c r="CA174" s="83"/>
      <c r="CB174" s="83"/>
      <c r="CC174" s="83"/>
      <c r="CD174" s="83"/>
      <c r="CE174" s="83"/>
      <c r="CF174" s="83"/>
      <c r="CG174" s="83"/>
      <c r="CH174" s="83"/>
      <c r="CI174" s="83"/>
      <c r="CJ174" s="83"/>
      <c r="CK174" s="83"/>
    </row>
    <row r="175" spans="1:89" s="8" customFormat="1" ht="37.5" customHeight="1">
      <c r="A175" s="183" t="s">
        <v>216</v>
      </c>
      <c r="B175" s="184"/>
      <c r="C175" s="184"/>
      <c r="D175" s="184"/>
      <c r="E175" s="185"/>
      <c r="F175" s="707" t="s">
        <v>347</v>
      </c>
      <c r="G175" s="863"/>
      <c r="H175" s="863"/>
      <c r="I175" s="863"/>
      <c r="J175" s="863"/>
      <c r="K175" s="863"/>
      <c r="L175" s="863"/>
      <c r="M175" s="863"/>
      <c r="N175" s="863"/>
      <c r="O175" s="863"/>
      <c r="P175" s="863"/>
      <c r="Q175" s="863"/>
      <c r="R175" s="863"/>
      <c r="S175" s="863"/>
      <c r="T175" s="863"/>
      <c r="U175" s="863"/>
      <c r="V175" s="863"/>
      <c r="W175" s="863"/>
      <c r="X175" s="863"/>
      <c r="Y175" s="863"/>
      <c r="Z175" s="863"/>
      <c r="AA175" s="863"/>
      <c r="AB175" s="863"/>
      <c r="AC175" s="863"/>
      <c r="AD175" s="863"/>
      <c r="AE175" s="863"/>
      <c r="AF175" s="863"/>
      <c r="AG175" s="863"/>
      <c r="AH175" s="863"/>
      <c r="AI175" s="863"/>
      <c r="AJ175" s="863"/>
      <c r="AK175" s="863"/>
      <c r="AL175" s="863"/>
      <c r="AM175" s="863"/>
      <c r="AN175" s="863"/>
      <c r="AO175" s="863"/>
      <c r="AP175" s="863"/>
      <c r="AQ175" s="863"/>
      <c r="AR175" s="863"/>
      <c r="AS175" s="863"/>
      <c r="AT175" s="863"/>
      <c r="AU175" s="863"/>
      <c r="AV175" s="863"/>
      <c r="AW175" s="863"/>
      <c r="AX175" s="863"/>
      <c r="AY175" s="863"/>
      <c r="AZ175" s="863"/>
      <c r="BA175" s="863"/>
      <c r="BB175" s="863"/>
      <c r="BC175" s="863"/>
      <c r="BD175" s="863"/>
      <c r="BE175" s="863"/>
      <c r="BF175" s="863"/>
      <c r="BG175" s="863"/>
      <c r="BH175" s="863"/>
      <c r="BI175" s="863"/>
      <c r="BJ175" s="863"/>
      <c r="BK175" s="863"/>
      <c r="BL175" s="863"/>
      <c r="BM175" s="863"/>
      <c r="BN175" s="863"/>
      <c r="BO175" s="863"/>
      <c r="BP175" s="863"/>
      <c r="BQ175" s="863"/>
      <c r="BR175" s="863"/>
      <c r="BS175" s="863"/>
      <c r="BT175" s="863"/>
      <c r="BU175" s="863"/>
      <c r="BV175" s="863"/>
      <c r="BW175" s="864"/>
      <c r="BX175" s="181" t="s">
        <v>185</v>
      </c>
      <c r="BY175" s="182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</row>
    <row r="176" spans="1:89" s="84" customFormat="1" ht="37.5" customHeight="1">
      <c r="A176" s="172" t="s">
        <v>217</v>
      </c>
      <c r="B176" s="173"/>
      <c r="C176" s="173"/>
      <c r="D176" s="173"/>
      <c r="E176" s="174"/>
      <c r="F176" s="683" t="s">
        <v>344</v>
      </c>
      <c r="G176" s="684"/>
      <c r="H176" s="684"/>
      <c r="I176" s="684"/>
      <c r="J176" s="684"/>
      <c r="K176" s="684"/>
      <c r="L176" s="684"/>
      <c r="M176" s="684"/>
      <c r="N176" s="684"/>
      <c r="O176" s="684"/>
      <c r="P176" s="684"/>
      <c r="Q176" s="684"/>
      <c r="R176" s="684"/>
      <c r="S176" s="684"/>
      <c r="T176" s="684"/>
      <c r="U176" s="684"/>
      <c r="V176" s="684"/>
      <c r="W176" s="684"/>
      <c r="X176" s="684"/>
      <c r="Y176" s="684"/>
      <c r="Z176" s="684"/>
      <c r="AA176" s="684"/>
      <c r="AB176" s="684"/>
      <c r="AC176" s="684"/>
      <c r="AD176" s="684"/>
      <c r="AE176" s="684"/>
      <c r="AF176" s="684"/>
      <c r="AG176" s="684"/>
      <c r="AH176" s="684"/>
      <c r="AI176" s="684"/>
      <c r="AJ176" s="684"/>
      <c r="AK176" s="684"/>
      <c r="AL176" s="684"/>
      <c r="AM176" s="684"/>
      <c r="AN176" s="684"/>
      <c r="AO176" s="684"/>
      <c r="AP176" s="684"/>
      <c r="AQ176" s="684"/>
      <c r="AR176" s="684"/>
      <c r="AS176" s="684"/>
      <c r="AT176" s="684"/>
      <c r="AU176" s="684"/>
      <c r="AV176" s="684"/>
      <c r="AW176" s="684"/>
      <c r="AX176" s="684"/>
      <c r="AY176" s="684"/>
      <c r="AZ176" s="684"/>
      <c r="BA176" s="684"/>
      <c r="BB176" s="684"/>
      <c r="BC176" s="684"/>
      <c r="BD176" s="684"/>
      <c r="BE176" s="684"/>
      <c r="BF176" s="684"/>
      <c r="BG176" s="684"/>
      <c r="BH176" s="684"/>
      <c r="BI176" s="684"/>
      <c r="BJ176" s="684"/>
      <c r="BK176" s="684"/>
      <c r="BL176" s="684"/>
      <c r="BM176" s="684"/>
      <c r="BN176" s="684"/>
      <c r="BO176" s="684"/>
      <c r="BP176" s="684"/>
      <c r="BQ176" s="684"/>
      <c r="BR176" s="684"/>
      <c r="BS176" s="684"/>
      <c r="BT176" s="684"/>
      <c r="BU176" s="684"/>
      <c r="BV176" s="684"/>
      <c r="BW176" s="685"/>
      <c r="BX176" s="178" t="s">
        <v>187</v>
      </c>
      <c r="BY176" s="179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</row>
    <row r="177" spans="1:89" s="84" customFormat="1" ht="27.75" customHeight="1">
      <c r="A177" s="172" t="s">
        <v>218</v>
      </c>
      <c r="B177" s="173"/>
      <c r="C177" s="173"/>
      <c r="D177" s="173"/>
      <c r="E177" s="174"/>
      <c r="F177" s="460" t="s">
        <v>323</v>
      </c>
      <c r="G177" s="461"/>
      <c r="H177" s="461"/>
      <c r="I177" s="461"/>
      <c r="J177" s="461"/>
      <c r="K177" s="461"/>
      <c r="L177" s="461"/>
      <c r="M177" s="461"/>
      <c r="N177" s="461"/>
      <c r="O177" s="461"/>
      <c r="P177" s="461"/>
      <c r="Q177" s="461"/>
      <c r="R177" s="461"/>
      <c r="S177" s="461"/>
      <c r="T177" s="461"/>
      <c r="U177" s="461"/>
      <c r="V177" s="461"/>
      <c r="W177" s="461"/>
      <c r="X177" s="461"/>
      <c r="Y177" s="461"/>
      <c r="Z177" s="461"/>
      <c r="AA177" s="461"/>
      <c r="AB177" s="461"/>
      <c r="AC177" s="461"/>
      <c r="AD177" s="461"/>
      <c r="AE177" s="461"/>
      <c r="AF177" s="461"/>
      <c r="AG177" s="461"/>
      <c r="AH177" s="461"/>
      <c r="AI177" s="461"/>
      <c r="AJ177" s="461"/>
      <c r="AK177" s="461"/>
      <c r="AL177" s="461"/>
      <c r="AM177" s="461"/>
      <c r="AN177" s="461"/>
      <c r="AO177" s="461"/>
      <c r="AP177" s="461"/>
      <c r="AQ177" s="461"/>
      <c r="AR177" s="461"/>
      <c r="AS177" s="461"/>
      <c r="AT177" s="461"/>
      <c r="AU177" s="461"/>
      <c r="AV177" s="461"/>
      <c r="AW177" s="461"/>
      <c r="AX177" s="461"/>
      <c r="AY177" s="461"/>
      <c r="AZ177" s="461"/>
      <c r="BA177" s="461"/>
      <c r="BB177" s="461"/>
      <c r="BC177" s="461"/>
      <c r="BD177" s="461"/>
      <c r="BE177" s="461"/>
      <c r="BF177" s="461"/>
      <c r="BG177" s="461"/>
      <c r="BH177" s="461"/>
      <c r="BI177" s="461"/>
      <c r="BJ177" s="461"/>
      <c r="BK177" s="461"/>
      <c r="BL177" s="461"/>
      <c r="BM177" s="461"/>
      <c r="BN177" s="461"/>
      <c r="BO177" s="461"/>
      <c r="BP177" s="461"/>
      <c r="BQ177" s="461"/>
      <c r="BR177" s="461"/>
      <c r="BS177" s="461"/>
      <c r="BT177" s="461"/>
      <c r="BU177" s="461"/>
      <c r="BV177" s="461"/>
      <c r="BW177" s="462"/>
      <c r="BX177" s="178" t="s">
        <v>188</v>
      </c>
      <c r="BY177" s="179"/>
      <c r="BZ177" s="83"/>
      <c r="CA177" s="83"/>
      <c r="CB177" s="83"/>
      <c r="CC177" s="83"/>
      <c r="CD177" s="83"/>
      <c r="CE177" s="83"/>
      <c r="CF177" s="83"/>
      <c r="CG177" s="83"/>
      <c r="CH177" s="83"/>
      <c r="CI177" s="83"/>
      <c r="CJ177" s="83"/>
      <c r="CK177" s="83"/>
    </row>
    <row r="178" spans="1:89" s="84" customFormat="1" ht="37.5" customHeight="1">
      <c r="A178" s="172" t="s">
        <v>219</v>
      </c>
      <c r="B178" s="173"/>
      <c r="C178" s="173"/>
      <c r="D178" s="173"/>
      <c r="E178" s="174"/>
      <c r="F178" s="683" t="s">
        <v>321</v>
      </c>
      <c r="G178" s="684"/>
      <c r="H178" s="684"/>
      <c r="I178" s="684"/>
      <c r="J178" s="684"/>
      <c r="K178" s="684"/>
      <c r="L178" s="684"/>
      <c r="M178" s="684"/>
      <c r="N178" s="684"/>
      <c r="O178" s="684"/>
      <c r="P178" s="684"/>
      <c r="Q178" s="684"/>
      <c r="R178" s="684"/>
      <c r="S178" s="684"/>
      <c r="T178" s="684"/>
      <c r="U178" s="684"/>
      <c r="V178" s="684"/>
      <c r="W178" s="684"/>
      <c r="X178" s="684"/>
      <c r="Y178" s="684"/>
      <c r="Z178" s="684"/>
      <c r="AA178" s="684"/>
      <c r="AB178" s="684"/>
      <c r="AC178" s="684"/>
      <c r="AD178" s="684"/>
      <c r="AE178" s="684"/>
      <c r="AF178" s="684"/>
      <c r="AG178" s="684"/>
      <c r="AH178" s="684"/>
      <c r="AI178" s="684"/>
      <c r="AJ178" s="684"/>
      <c r="AK178" s="684"/>
      <c r="AL178" s="684"/>
      <c r="AM178" s="684"/>
      <c r="AN178" s="684"/>
      <c r="AO178" s="684"/>
      <c r="AP178" s="684"/>
      <c r="AQ178" s="684"/>
      <c r="AR178" s="684"/>
      <c r="AS178" s="684"/>
      <c r="AT178" s="684"/>
      <c r="AU178" s="684"/>
      <c r="AV178" s="684"/>
      <c r="AW178" s="684"/>
      <c r="AX178" s="684"/>
      <c r="AY178" s="684"/>
      <c r="AZ178" s="684"/>
      <c r="BA178" s="684"/>
      <c r="BB178" s="684"/>
      <c r="BC178" s="684"/>
      <c r="BD178" s="684"/>
      <c r="BE178" s="684"/>
      <c r="BF178" s="684"/>
      <c r="BG178" s="684"/>
      <c r="BH178" s="684"/>
      <c r="BI178" s="684"/>
      <c r="BJ178" s="684"/>
      <c r="BK178" s="684"/>
      <c r="BL178" s="684"/>
      <c r="BM178" s="684"/>
      <c r="BN178" s="684"/>
      <c r="BO178" s="684"/>
      <c r="BP178" s="684"/>
      <c r="BQ178" s="684"/>
      <c r="BR178" s="684"/>
      <c r="BS178" s="684"/>
      <c r="BT178" s="684"/>
      <c r="BU178" s="684"/>
      <c r="BV178" s="684"/>
      <c r="BW178" s="685"/>
      <c r="BX178" s="178" t="s">
        <v>189</v>
      </c>
      <c r="BY178" s="179"/>
      <c r="BZ178" s="83"/>
      <c r="CA178" s="83"/>
      <c r="CB178" s="83"/>
      <c r="CC178" s="83"/>
      <c r="CD178" s="83"/>
      <c r="CE178" s="83"/>
      <c r="CF178" s="83"/>
      <c r="CG178" s="83"/>
      <c r="CH178" s="83"/>
      <c r="CI178" s="83"/>
      <c r="CJ178" s="83"/>
      <c r="CK178" s="83"/>
    </row>
    <row r="179" spans="1:89" s="84" customFormat="1" ht="37.5" customHeight="1">
      <c r="A179" s="172" t="s">
        <v>220</v>
      </c>
      <c r="B179" s="173"/>
      <c r="C179" s="173"/>
      <c r="D179" s="173"/>
      <c r="E179" s="174"/>
      <c r="F179" s="683" t="s">
        <v>300</v>
      </c>
      <c r="G179" s="684"/>
      <c r="H179" s="684"/>
      <c r="I179" s="684"/>
      <c r="J179" s="684"/>
      <c r="K179" s="684"/>
      <c r="L179" s="684"/>
      <c r="M179" s="684"/>
      <c r="N179" s="684"/>
      <c r="O179" s="684"/>
      <c r="P179" s="684"/>
      <c r="Q179" s="684"/>
      <c r="R179" s="684"/>
      <c r="S179" s="684"/>
      <c r="T179" s="684"/>
      <c r="U179" s="684"/>
      <c r="V179" s="684"/>
      <c r="W179" s="684"/>
      <c r="X179" s="684"/>
      <c r="Y179" s="684"/>
      <c r="Z179" s="684"/>
      <c r="AA179" s="684"/>
      <c r="AB179" s="684"/>
      <c r="AC179" s="684"/>
      <c r="AD179" s="684"/>
      <c r="AE179" s="684"/>
      <c r="AF179" s="684"/>
      <c r="AG179" s="684"/>
      <c r="AH179" s="684"/>
      <c r="AI179" s="684"/>
      <c r="AJ179" s="684"/>
      <c r="AK179" s="684"/>
      <c r="AL179" s="684"/>
      <c r="AM179" s="684"/>
      <c r="AN179" s="684"/>
      <c r="AO179" s="684"/>
      <c r="AP179" s="684"/>
      <c r="AQ179" s="684"/>
      <c r="AR179" s="684"/>
      <c r="AS179" s="684"/>
      <c r="AT179" s="684"/>
      <c r="AU179" s="684"/>
      <c r="AV179" s="684"/>
      <c r="AW179" s="684"/>
      <c r="AX179" s="684"/>
      <c r="AY179" s="684"/>
      <c r="AZ179" s="684"/>
      <c r="BA179" s="684"/>
      <c r="BB179" s="684"/>
      <c r="BC179" s="684"/>
      <c r="BD179" s="684"/>
      <c r="BE179" s="684"/>
      <c r="BF179" s="684"/>
      <c r="BG179" s="684"/>
      <c r="BH179" s="684"/>
      <c r="BI179" s="684"/>
      <c r="BJ179" s="684"/>
      <c r="BK179" s="684"/>
      <c r="BL179" s="684"/>
      <c r="BM179" s="684"/>
      <c r="BN179" s="684"/>
      <c r="BO179" s="684"/>
      <c r="BP179" s="684"/>
      <c r="BQ179" s="684"/>
      <c r="BR179" s="684"/>
      <c r="BS179" s="684"/>
      <c r="BT179" s="684"/>
      <c r="BU179" s="684"/>
      <c r="BV179" s="684"/>
      <c r="BW179" s="685"/>
      <c r="BX179" s="178" t="s">
        <v>190</v>
      </c>
      <c r="BY179" s="179"/>
      <c r="BZ179" s="83"/>
      <c r="CA179" s="83"/>
      <c r="CB179" s="83"/>
      <c r="CC179" s="83"/>
      <c r="CD179" s="83"/>
      <c r="CE179" s="83"/>
      <c r="CF179" s="83"/>
      <c r="CG179" s="83"/>
      <c r="CH179" s="83"/>
      <c r="CI179" s="83"/>
      <c r="CJ179" s="83"/>
      <c r="CK179" s="83"/>
    </row>
    <row r="180" spans="1:89" s="84" customFormat="1" ht="21" customHeight="1" thickBot="1">
      <c r="A180" s="723" t="s">
        <v>221</v>
      </c>
      <c r="B180" s="724"/>
      <c r="C180" s="724"/>
      <c r="D180" s="724"/>
      <c r="E180" s="725"/>
      <c r="F180" s="720" t="s">
        <v>299</v>
      </c>
      <c r="G180" s="721"/>
      <c r="H180" s="721"/>
      <c r="I180" s="721"/>
      <c r="J180" s="721"/>
      <c r="K180" s="721"/>
      <c r="L180" s="721"/>
      <c r="M180" s="721"/>
      <c r="N180" s="721"/>
      <c r="O180" s="721"/>
      <c r="P180" s="721"/>
      <c r="Q180" s="721"/>
      <c r="R180" s="721"/>
      <c r="S180" s="721"/>
      <c r="T180" s="721"/>
      <c r="U180" s="721"/>
      <c r="V180" s="721"/>
      <c r="W180" s="721"/>
      <c r="X180" s="721"/>
      <c r="Y180" s="721"/>
      <c r="Z180" s="721"/>
      <c r="AA180" s="721"/>
      <c r="AB180" s="721"/>
      <c r="AC180" s="721"/>
      <c r="AD180" s="721"/>
      <c r="AE180" s="721"/>
      <c r="AF180" s="721"/>
      <c r="AG180" s="721"/>
      <c r="AH180" s="721"/>
      <c r="AI180" s="721"/>
      <c r="AJ180" s="721"/>
      <c r="AK180" s="721"/>
      <c r="AL180" s="721"/>
      <c r="AM180" s="721"/>
      <c r="AN180" s="721"/>
      <c r="AO180" s="721"/>
      <c r="AP180" s="721"/>
      <c r="AQ180" s="721"/>
      <c r="AR180" s="721"/>
      <c r="AS180" s="721"/>
      <c r="AT180" s="721"/>
      <c r="AU180" s="721"/>
      <c r="AV180" s="721"/>
      <c r="AW180" s="721"/>
      <c r="AX180" s="721"/>
      <c r="AY180" s="721"/>
      <c r="AZ180" s="721"/>
      <c r="BA180" s="721"/>
      <c r="BB180" s="721"/>
      <c r="BC180" s="721"/>
      <c r="BD180" s="721"/>
      <c r="BE180" s="721"/>
      <c r="BF180" s="721"/>
      <c r="BG180" s="721"/>
      <c r="BH180" s="721"/>
      <c r="BI180" s="721"/>
      <c r="BJ180" s="721"/>
      <c r="BK180" s="721"/>
      <c r="BL180" s="721"/>
      <c r="BM180" s="721"/>
      <c r="BN180" s="721"/>
      <c r="BO180" s="721"/>
      <c r="BP180" s="721"/>
      <c r="BQ180" s="721"/>
      <c r="BR180" s="721"/>
      <c r="BS180" s="721"/>
      <c r="BT180" s="721"/>
      <c r="BU180" s="721"/>
      <c r="BV180" s="721"/>
      <c r="BW180" s="722"/>
      <c r="BX180" s="718" t="s">
        <v>191</v>
      </c>
      <c r="BY180" s="719"/>
      <c r="BZ180" s="83"/>
      <c r="CA180" s="83"/>
      <c r="CB180" s="83"/>
      <c r="CC180" s="83"/>
      <c r="CD180" s="83"/>
      <c r="CE180" s="83"/>
      <c r="CF180" s="83"/>
      <c r="CG180" s="83"/>
      <c r="CH180" s="83"/>
      <c r="CI180" s="83"/>
      <c r="CJ180" s="83"/>
      <c r="CK180" s="83"/>
    </row>
    <row r="181" spans="1:89" s="84" customFormat="1" ht="7.5" customHeight="1">
      <c r="A181" s="105"/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6"/>
      <c r="M181" s="6"/>
      <c r="N181" s="6"/>
      <c r="O181" s="6"/>
      <c r="P181" s="7"/>
      <c r="Q181" s="7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3"/>
      <c r="CA181" s="83"/>
      <c r="CB181" s="83"/>
      <c r="CC181" s="83"/>
      <c r="CD181" s="83"/>
      <c r="CE181" s="83"/>
      <c r="CF181" s="83"/>
      <c r="CG181" s="83"/>
      <c r="CH181" s="83"/>
      <c r="CI181" s="83"/>
      <c r="CJ181" s="83"/>
      <c r="CK181" s="83"/>
    </row>
    <row r="182" spans="1:89" s="84" customFormat="1" ht="101.25" customHeight="1">
      <c r="A182" s="881" t="s">
        <v>437</v>
      </c>
      <c r="B182" s="881"/>
      <c r="C182" s="881"/>
      <c r="D182" s="881"/>
      <c r="E182" s="881"/>
      <c r="F182" s="881"/>
      <c r="G182" s="881"/>
      <c r="H182" s="881"/>
      <c r="I182" s="881"/>
      <c r="J182" s="881"/>
      <c r="K182" s="881"/>
      <c r="L182" s="881"/>
      <c r="M182" s="881"/>
      <c r="N182" s="881"/>
      <c r="O182" s="881"/>
      <c r="P182" s="881"/>
      <c r="Q182" s="881"/>
      <c r="R182" s="881"/>
      <c r="S182" s="881"/>
      <c r="T182" s="881"/>
      <c r="U182" s="881"/>
      <c r="V182" s="881"/>
      <c r="W182" s="881"/>
      <c r="X182" s="881"/>
      <c r="Y182" s="881"/>
      <c r="Z182" s="881"/>
      <c r="AA182" s="881"/>
      <c r="AB182" s="881"/>
      <c r="AC182" s="881"/>
      <c r="AD182" s="881"/>
      <c r="AE182" s="881"/>
      <c r="AF182" s="881"/>
      <c r="AG182" s="881"/>
      <c r="AH182" s="881"/>
      <c r="AI182" s="881"/>
      <c r="AJ182" s="881"/>
      <c r="AK182" s="881" t="s">
        <v>438</v>
      </c>
      <c r="AL182" s="881"/>
      <c r="AM182" s="881"/>
      <c r="AN182" s="881"/>
      <c r="AO182" s="881"/>
      <c r="AP182" s="881"/>
      <c r="AQ182" s="881"/>
      <c r="AR182" s="881"/>
      <c r="AS182" s="881"/>
      <c r="AT182" s="881"/>
      <c r="AU182" s="881"/>
      <c r="AV182" s="881"/>
      <c r="AW182" s="881"/>
      <c r="AX182" s="881"/>
      <c r="AY182" s="881"/>
      <c r="AZ182" s="881"/>
      <c r="BA182" s="881"/>
      <c r="BB182" s="881"/>
      <c r="BC182" s="881"/>
      <c r="BD182" s="881"/>
      <c r="BE182" s="881"/>
      <c r="BF182" s="881"/>
      <c r="BG182" s="881"/>
      <c r="BH182" s="881"/>
      <c r="BI182" s="881"/>
      <c r="BJ182" s="881"/>
      <c r="BK182" s="881"/>
      <c r="BL182" s="881"/>
      <c r="BM182" s="881"/>
      <c r="BN182" s="881"/>
      <c r="BO182" s="881"/>
      <c r="BP182" s="881"/>
      <c r="BQ182" s="881"/>
      <c r="BR182" s="881"/>
      <c r="BS182" s="881"/>
      <c r="BT182" s="881"/>
      <c r="BU182" s="881"/>
      <c r="BV182" s="881"/>
      <c r="BW182" s="881"/>
      <c r="BX182" s="881"/>
      <c r="BY182" s="881"/>
      <c r="BZ182" s="83"/>
      <c r="CA182" s="83"/>
      <c r="CB182" s="83"/>
      <c r="CC182" s="83"/>
      <c r="CD182" s="83"/>
      <c r="CE182" s="83"/>
      <c r="CF182" s="83"/>
      <c r="CG182" s="83"/>
      <c r="CH182" s="83"/>
      <c r="CI182" s="83"/>
      <c r="CJ182" s="83"/>
      <c r="CK182" s="83"/>
    </row>
    <row r="183" spans="1:89" s="84" customFormat="1" ht="29.25" customHeight="1" thickBot="1">
      <c r="A183" s="180" t="s">
        <v>415</v>
      </c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  <c r="AA183" s="180"/>
      <c r="AB183" s="180"/>
      <c r="AC183" s="180"/>
      <c r="AD183" s="180"/>
      <c r="AE183" s="180"/>
      <c r="AF183" s="180"/>
      <c r="AG183" s="180"/>
      <c r="AH183" s="180"/>
      <c r="AI183" s="180"/>
      <c r="AJ183" s="180"/>
      <c r="AK183" s="180"/>
      <c r="AL183" s="180"/>
      <c r="AM183" s="180"/>
      <c r="AN183" s="180"/>
      <c r="AO183" s="180"/>
      <c r="AP183" s="180"/>
      <c r="AQ183" s="180"/>
      <c r="AR183" s="180"/>
      <c r="AS183" s="180"/>
      <c r="AT183" s="180"/>
      <c r="AU183" s="180"/>
      <c r="AV183" s="180"/>
      <c r="AW183" s="180"/>
      <c r="AX183" s="180"/>
      <c r="AY183" s="180"/>
      <c r="AZ183" s="180"/>
      <c r="BA183" s="180"/>
      <c r="BB183" s="180"/>
      <c r="BC183" s="180"/>
      <c r="BD183" s="180"/>
      <c r="BE183" s="180"/>
      <c r="BF183" s="180"/>
      <c r="BG183" s="180"/>
      <c r="BH183" s="180"/>
      <c r="BI183" s="180"/>
      <c r="BJ183" s="180"/>
      <c r="BK183" s="180"/>
      <c r="BL183" s="180"/>
      <c r="BM183" s="180"/>
      <c r="BN183" s="180"/>
      <c r="BO183" s="180"/>
      <c r="BP183" s="180"/>
      <c r="BQ183" s="180"/>
      <c r="BR183" s="180"/>
      <c r="BS183" s="180"/>
      <c r="BT183" s="180"/>
      <c r="BU183" s="180"/>
      <c r="BV183" s="180"/>
      <c r="BW183" s="180"/>
      <c r="BX183" s="180"/>
      <c r="BY183" s="180"/>
      <c r="BZ183" s="83"/>
      <c r="CA183" s="83"/>
      <c r="CB183" s="83"/>
      <c r="CC183" s="83"/>
      <c r="CD183" s="83"/>
      <c r="CE183" s="83"/>
      <c r="CF183" s="83"/>
      <c r="CG183" s="83"/>
      <c r="CH183" s="83"/>
      <c r="CI183" s="83"/>
      <c r="CJ183" s="83"/>
      <c r="CK183" s="83"/>
    </row>
    <row r="184" spans="1:89" s="84" customFormat="1" ht="86.25" customHeight="1" thickBot="1">
      <c r="A184" s="531" t="s">
        <v>211</v>
      </c>
      <c r="B184" s="669"/>
      <c r="C184" s="669"/>
      <c r="D184" s="669"/>
      <c r="E184" s="539"/>
      <c r="F184" s="533" t="s">
        <v>202</v>
      </c>
      <c r="G184" s="534"/>
      <c r="H184" s="534"/>
      <c r="I184" s="534"/>
      <c r="J184" s="534"/>
      <c r="K184" s="534"/>
      <c r="L184" s="534"/>
      <c r="M184" s="534"/>
      <c r="N184" s="534"/>
      <c r="O184" s="534"/>
      <c r="P184" s="534"/>
      <c r="Q184" s="534"/>
      <c r="R184" s="534"/>
      <c r="S184" s="534"/>
      <c r="T184" s="534"/>
      <c r="U184" s="534"/>
      <c r="V184" s="534"/>
      <c r="W184" s="534"/>
      <c r="X184" s="534"/>
      <c r="Y184" s="534"/>
      <c r="Z184" s="534"/>
      <c r="AA184" s="534"/>
      <c r="AB184" s="534"/>
      <c r="AC184" s="534"/>
      <c r="AD184" s="534"/>
      <c r="AE184" s="534"/>
      <c r="AF184" s="534"/>
      <c r="AG184" s="534"/>
      <c r="AH184" s="534"/>
      <c r="AI184" s="534"/>
      <c r="AJ184" s="534"/>
      <c r="AK184" s="534"/>
      <c r="AL184" s="534"/>
      <c r="AM184" s="534"/>
      <c r="AN184" s="534"/>
      <c r="AO184" s="534"/>
      <c r="AP184" s="534"/>
      <c r="AQ184" s="534"/>
      <c r="AR184" s="534"/>
      <c r="AS184" s="534"/>
      <c r="AT184" s="534"/>
      <c r="AU184" s="534"/>
      <c r="AV184" s="534"/>
      <c r="AW184" s="534"/>
      <c r="AX184" s="534"/>
      <c r="AY184" s="534"/>
      <c r="AZ184" s="534"/>
      <c r="BA184" s="534"/>
      <c r="BB184" s="534"/>
      <c r="BC184" s="534"/>
      <c r="BD184" s="534"/>
      <c r="BE184" s="534"/>
      <c r="BF184" s="534"/>
      <c r="BG184" s="534"/>
      <c r="BH184" s="534"/>
      <c r="BI184" s="534"/>
      <c r="BJ184" s="534"/>
      <c r="BK184" s="534"/>
      <c r="BL184" s="534"/>
      <c r="BM184" s="534"/>
      <c r="BN184" s="534"/>
      <c r="BO184" s="534"/>
      <c r="BP184" s="534"/>
      <c r="BQ184" s="534"/>
      <c r="BR184" s="534"/>
      <c r="BS184" s="534"/>
      <c r="BT184" s="534"/>
      <c r="BU184" s="534"/>
      <c r="BV184" s="534"/>
      <c r="BW184" s="535"/>
      <c r="BX184" s="667" t="s">
        <v>319</v>
      </c>
      <c r="BY184" s="668"/>
      <c r="BZ184" s="83"/>
      <c r="CA184" s="83"/>
      <c r="CB184" s="83"/>
      <c r="CC184" s="83"/>
      <c r="CD184" s="83"/>
      <c r="CE184" s="83"/>
      <c r="CF184" s="83"/>
      <c r="CG184" s="83"/>
      <c r="CH184" s="83"/>
      <c r="CI184" s="83"/>
      <c r="CJ184" s="83"/>
      <c r="CK184" s="83"/>
    </row>
    <row r="185" spans="1:89" s="84" customFormat="1" ht="37.5" customHeight="1">
      <c r="A185" s="172" t="s">
        <v>222</v>
      </c>
      <c r="B185" s="173"/>
      <c r="C185" s="173"/>
      <c r="D185" s="173"/>
      <c r="E185" s="174"/>
      <c r="F185" s="683" t="s">
        <v>348</v>
      </c>
      <c r="G185" s="684"/>
      <c r="H185" s="684"/>
      <c r="I185" s="684"/>
      <c r="J185" s="684"/>
      <c r="K185" s="684"/>
      <c r="L185" s="684"/>
      <c r="M185" s="684"/>
      <c r="N185" s="684"/>
      <c r="O185" s="684"/>
      <c r="P185" s="684"/>
      <c r="Q185" s="684"/>
      <c r="R185" s="684"/>
      <c r="S185" s="684"/>
      <c r="T185" s="684"/>
      <c r="U185" s="684"/>
      <c r="V185" s="684"/>
      <c r="W185" s="684"/>
      <c r="X185" s="684"/>
      <c r="Y185" s="684"/>
      <c r="Z185" s="684"/>
      <c r="AA185" s="684"/>
      <c r="AB185" s="684"/>
      <c r="AC185" s="684"/>
      <c r="AD185" s="684"/>
      <c r="AE185" s="684"/>
      <c r="AF185" s="684"/>
      <c r="AG185" s="684"/>
      <c r="AH185" s="684"/>
      <c r="AI185" s="684"/>
      <c r="AJ185" s="684"/>
      <c r="AK185" s="684"/>
      <c r="AL185" s="684"/>
      <c r="AM185" s="684"/>
      <c r="AN185" s="684"/>
      <c r="AO185" s="684"/>
      <c r="AP185" s="684"/>
      <c r="AQ185" s="684"/>
      <c r="AR185" s="684"/>
      <c r="AS185" s="684"/>
      <c r="AT185" s="684"/>
      <c r="AU185" s="684"/>
      <c r="AV185" s="684"/>
      <c r="AW185" s="684"/>
      <c r="AX185" s="684"/>
      <c r="AY185" s="684"/>
      <c r="AZ185" s="684"/>
      <c r="BA185" s="684"/>
      <c r="BB185" s="684"/>
      <c r="BC185" s="684"/>
      <c r="BD185" s="684"/>
      <c r="BE185" s="684"/>
      <c r="BF185" s="684"/>
      <c r="BG185" s="684"/>
      <c r="BH185" s="684"/>
      <c r="BI185" s="684"/>
      <c r="BJ185" s="684"/>
      <c r="BK185" s="684"/>
      <c r="BL185" s="684"/>
      <c r="BM185" s="684"/>
      <c r="BN185" s="684"/>
      <c r="BO185" s="684"/>
      <c r="BP185" s="684"/>
      <c r="BQ185" s="684"/>
      <c r="BR185" s="684"/>
      <c r="BS185" s="684"/>
      <c r="BT185" s="684"/>
      <c r="BU185" s="684"/>
      <c r="BV185" s="684"/>
      <c r="BW185" s="685"/>
      <c r="BX185" s="178" t="s">
        <v>192</v>
      </c>
      <c r="BY185" s="179"/>
      <c r="BZ185" s="83"/>
      <c r="CA185" s="83"/>
      <c r="CB185" s="83"/>
      <c r="CC185" s="83"/>
      <c r="CD185" s="83"/>
      <c r="CE185" s="83"/>
      <c r="CF185" s="83"/>
      <c r="CG185" s="83"/>
      <c r="CH185" s="83"/>
      <c r="CI185" s="83"/>
      <c r="CJ185" s="83"/>
      <c r="CK185" s="83"/>
    </row>
    <row r="186" spans="1:89" s="84" customFormat="1" ht="37.5" customHeight="1">
      <c r="A186" s="172" t="s">
        <v>223</v>
      </c>
      <c r="B186" s="173"/>
      <c r="C186" s="173"/>
      <c r="D186" s="173"/>
      <c r="E186" s="174"/>
      <c r="F186" s="683" t="s">
        <v>301</v>
      </c>
      <c r="G186" s="716"/>
      <c r="H186" s="716"/>
      <c r="I186" s="716"/>
      <c r="J186" s="716"/>
      <c r="K186" s="716"/>
      <c r="L186" s="716"/>
      <c r="M186" s="716"/>
      <c r="N186" s="716"/>
      <c r="O186" s="716"/>
      <c r="P186" s="716"/>
      <c r="Q186" s="716"/>
      <c r="R186" s="716"/>
      <c r="S186" s="716"/>
      <c r="T186" s="716"/>
      <c r="U186" s="716"/>
      <c r="V186" s="716"/>
      <c r="W186" s="716"/>
      <c r="X186" s="716"/>
      <c r="Y186" s="716"/>
      <c r="Z186" s="716"/>
      <c r="AA186" s="716"/>
      <c r="AB186" s="716"/>
      <c r="AC186" s="716"/>
      <c r="AD186" s="716"/>
      <c r="AE186" s="716"/>
      <c r="AF186" s="716"/>
      <c r="AG186" s="716"/>
      <c r="AH186" s="716"/>
      <c r="AI186" s="716"/>
      <c r="AJ186" s="716"/>
      <c r="AK186" s="716"/>
      <c r="AL186" s="716"/>
      <c r="AM186" s="716"/>
      <c r="AN186" s="716"/>
      <c r="AO186" s="716"/>
      <c r="AP186" s="716"/>
      <c r="AQ186" s="716"/>
      <c r="AR186" s="716"/>
      <c r="AS186" s="716"/>
      <c r="AT186" s="716"/>
      <c r="AU186" s="716"/>
      <c r="AV186" s="716"/>
      <c r="AW186" s="716"/>
      <c r="AX186" s="716"/>
      <c r="AY186" s="716"/>
      <c r="AZ186" s="716"/>
      <c r="BA186" s="716"/>
      <c r="BB186" s="716"/>
      <c r="BC186" s="716"/>
      <c r="BD186" s="716"/>
      <c r="BE186" s="716"/>
      <c r="BF186" s="716"/>
      <c r="BG186" s="716"/>
      <c r="BH186" s="716"/>
      <c r="BI186" s="716"/>
      <c r="BJ186" s="716"/>
      <c r="BK186" s="716"/>
      <c r="BL186" s="716"/>
      <c r="BM186" s="716"/>
      <c r="BN186" s="716"/>
      <c r="BO186" s="716"/>
      <c r="BP186" s="716"/>
      <c r="BQ186" s="716"/>
      <c r="BR186" s="716"/>
      <c r="BS186" s="716"/>
      <c r="BT186" s="716"/>
      <c r="BU186" s="716"/>
      <c r="BV186" s="716"/>
      <c r="BW186" s="717"/>
      <c r="BX186" s="178" t="s">
        <v>279</v>
      </c>
      <c r="BY186" s="179"/>
      <c r="BZ186" s="83"/>
      <c r="CA186" s="83"/>
      <c r="CB186" s="83"/>
      <c r="CC186" s="83"/>
      <c r="CD186" s="83"/>
      <c r="CE186" s="83"/>
      <c r="CF186" s="83"/>
      <c r="CG186" s="83"/>
      <c r="CH186" s="83"/>
      <c r="CI186" s="83"/>
      <c r="CJ186" s="83"/>
      <c r="CK186" s="83"/>
    </row>
    <row r="187" spans="1:89" s="84" customFormat="1" ht="30.75" customHeight="1">
      <c r="A187" s="172" t="s">
        <v>224</v>
      </c>
      <c r="B187" s="173"/>
      <c r="C187" s="173"/>
      <c r="D187" s="173"/>
      <c r="E187" s="174"/>
      <c r="F187" s="862" t="s">
        <v>302</v>
      </c>
      <c r="G187" s="860"/>
      <c r="H187" s="860"/>
      <c r="I187" s="860"/>
      <c r="J187" s="860"/>
      <c r="K187" s="860"/>
      <c r="L187" s="860"/>
      <c r="M187" s="860"/>
      <c r="N187" s="860"/>
      <c r="O187" s="860"/>
      <c r="P187" s="860"/>
      <c r="Q187" s="860"/>
      <c r="R187" s="860"/>
      <c r="S187" s="860"/>
      <c r="T187" s="860"/>
      <c r="U187" s="860"/>
      <c r="V187" s="860"/>
      <c r="W187" s="860"/>
      <c r="X187" s="860"/>
      <c r="Y187" s="860"/>
      <c r="Z187" s="860"/>
      <c r="AA187" s="860"/>
      <c r="AB187" s="860"/>
      <c r="AC187" s="860"/>
      <c r="AD187" s="860"/>
      <c r="AE187" s="860"/>
      <c r="AF187" s="860"/>
      <c r="AG187" s="860"/>
      <c r="AH187" s="860"/>
      <c r="AI187" s="860"/>
      <c r="AJ187" s="860"/>
      <c r="AK187" s="860"/>
      <c r="AL187" s="860"/>
      <c r="AM187" s="860"/>
      <c r="AN187" s="860"/>
      <c r="AO187" s="860"/>
      <c r="AP187" s="860"/>
      <c r="AQ187" s="860"/>
      <c r="AR187" s="860"/>
      <c r="AS187" s="860"/>
      <c r="AT187" s="860"/>
      <c r="AU187" s="860"/>
      <c r="AV187" s="860"/>
      <c r="AW187" s="860"/>
      <c r="AX187" s="860"/>
      <c r="AY187" s="860"/>
      <c r="AZ187" s="860"/>
      <c r="BA187" s="860"/>
      <c r="BB187" s="860"/>
      <c r="BC187" s="860"/>
      <c r="BD187" s="860"/>
      <c r="BE187" s="860"/>
      <c r="BF187" s="860"/>
      <c r="BG187" s="860"/>
      <c r="BH187" s="860"/>
      <c r="BI187" s="860"/>
      <c r="BJ187" s="860"/>
      <c r="BK187" s="860"/>
      <c r="BL187" s="860"/>
      <c r="BM187" s="860"/>
      <c r="BN187" s="860"/>
      <c r="BO187" s="860"/>
      <c r="BP187" s="860"/>
      <c r="BQ187" s="860"/>
      <c r="BR187" s="860"/>
      <c r="BS187" s="860"/>
      <c r="BT187" s="860"/>
      <c r="BU187" s="860"/>
      <c r="BV187" s="860"/>
      <c r="BW187" s="861"/>
      <c r="BX187" s="178" t="s">
        <v>193</v>
      </c>
      <c r="BY187" s="179"/>
      <c r="BZ187" s="83"/>
      <c r="CA187" s="83"/>
      <c r="CB187" s="83"/>
      <c r="CC187" s="83"/>
      <c r="CD187" s="83"/>
      <c r="CE187" s="83"/>
      <c r="CF187" s="83"/>
      <c r="CG187" s="83"/>
      <c r="CH187" s="83"/>
      <c r="CI187" s="83"/>
      <c r="CJ187" s="83"/>
      <c r="CK187" s="83"/>
    </row>
    <row r="188" spans="1:89" s="84" customFormat="1" ht="37.5" customHeight="1">
      <c r="A188" s="172" t="s">
        <v>225</v>
      </c>
      <c r="B188" s="173"/>
      <c r="C188" s="173"/>
      <c r="D188" s="173"/>
      <c r="E188" s="174"/>
      <c r="F188" s="726" t="s">
        <v>349</v>
      </c>
      <c r="G188" s="727"/>
      <c r="H188" s="727"/>
      <c r="I188" s="727"/>
      <c r="J188" s="727"/>
      <c r="K188" s="727"/>
      <c r="L188" s="727"/>
      <c r="M188" s="727"/>
      <c r="N188" s="727"/>
      <c r="O188" s="727"/>
      <c r="P188" s="727"/>
      <c r="Q188" s="727"/>
      <c r="R188" s="727"/>
      <c r="S188" s="727"/>
      <c r="T188" s="727"/>
      <c r="U188" s="727"/>
      <c r="V188" s="727"/>
      <c r="W188" s="727"/>
      <c r="X188" s="727"/>
      <c r="Y188" s="727"/>
      <c r="Z188" s="727"/>
      <c r="AA188" s="727"/>
      <c r="AB188" s="727"/>
      <c r="AC188" s="727"/>
      <c r="AD188" s="727"/>
      <c r="AE188" s="727"/>
      <c r="AF188" s="727"/>
      <c r="AG188" s="727"/>
      <c r="AH188" s="727"/>
      <c r="AI188" s="727"/>
      <c r="AJ188" s="727"/>
      <c r="AK188" s="727"/>
      <c r="AL188" s="727"/>
      <c r="AM188" s="727"/>
      <c r="AN188" s="727"/>
      <c r="AO188" s="727"/>
      <c r="AP188" s="727"/>
      <c r="AQ188" s="727"/>
      <c r="AR188" s="727"/>
      <c r="AS188" s="727"/>
      <c r="AT188" s="727"/>
      <c r="AU188" s="727"/>
      <c r="AV188" s="727"/>
      <c r="AW188" s="727"/>
      <c r="AX188" s="727"/>
      <c r="AY188" s="727"/>
      <c r="AZ188" s="727"/>
      <c r="BA188" s="727"/>
      <c r="BB188" s="727"/>
      <c r="BC188" s="727"/>
      <c r="BD188" s="727"/>
      <c r="BE188" s="727"/>
      <c r="BF188" s="727"/>
      <c r="BG188" s="727"/>
      <c r="BH188" s="727"/>
      <c r="BI188" s="727"/>
      <c r="BJ188" s="727"/>
      <c r="BK188" s="727"/>
      <c r="BL188" s="727"/>
      <c r="BM188" s="727"/>
      <c r="BN188" s="727"/>
      <c r="BO188" s="727"/>
      <c r="BP188" s="727"/>
      <c r="BQ188" s="727"/>
      <c r="BR188" s="727"/>
      <c r="BS188" s="727"/>
      <c r="BT188" s="727"/>
      <c r="BU188" s="727"/>
      <c r="BV188" s="727"/>
      <c r="BW188" s="728"/>
      <c r="BX188" s="178" t="s">
        <v>194</v>
      </c>
      <c r="BY188" s="179"/>
      <c r="BZ188" s="83"/>
      <c r="CA188" s="83"/>
      <c r="CB188" s="83"/>
      <c r="CC188" s="83"/>
      <c r="CD188" s="83"/>
      <c r="CE188" s="83"/>
      <c r="CF188" s="83"/>
      <c r="CG188" s="83"/>
      <c r="CH188" s="83"/>
      <c r="CI188" s="83"/>
      <c r="CJ188" s="83"/>
      <c r="CK188" s="83"/>
    </row>
    <row r="189" spans="1:89" s="84" customFormat="1" ht="37.5" customHeight="1">
      <c r="A189" s="172" t="s">
        <v>325</v>
      </c>
      <c r="B189" s="173"/>
      <c r="C189" s="173"/>
      <c r="D189" s="173"/>
      <c r="E189" s="174"/>
      <c r="F189" s="683" t="s">
        <v>350</v>
      </c>
      <c r="G189" s="716"/>
      <c r="H189" s="716"/>
      <c r="I189" s="716"/>
      <c r="J189" s="716"/>
      <c r="K189" s="716"/>
      <c r="L189" s="716"/>
      <c r="M189" s="716"/>
      <c r="N189" s="716"/>
      <c r="O189" s="716"/>
      <c r="P189" s="716"/>
      <c r="Q189" s="716"/>
      <c r="R189" s="716"/>
      <c r="S189" s="716"/>
      <c r="T189" s="716"/>
      <c r="U189" s="716"/>
      <c r="V189" s="716"/>
      <c r="W189" s="716"/>
      <c r="X189" s="716"/>
      <c r="Y189" s="716"/>
      <c r="Z189" s="716"/>
      <c r="AA189" s="716"/>
      <c r="AB189" s="716"/>
      <c r="AC189" s="716"/>
      <c r="AD189" s="716"/>
      <c r="AE189" s="716"/>
      <c r="AF189" s="716"/>
      <c r="AG189" s="716"/>
      <c r="AH189" s="716"/>
      <c r="AI189" s="716"/>
      <c r="AJ189" s="716"/>
      <c r="AK189" s="716"/>
      <c r="AL189" s="716"/>
      <c r="AM189" s="716"/>
      <c r="AN189" s="716"/>
      <c r="AO189" s="716"/>
      <c r="AP189" s="716"/>
      <c r="AQ189" s="716"/>
      <c r="AR189" s="716"/>
      <c r="AS189" s="716"/>
      <c r="AT189" s="716"/>
      <c r="AU189" s="716"/>
      <c r="AV189" s="716"/>
      <c r="AW189" s="716"/>
      <c r="AX189" s="716"/>
      <c r="AY189" s="716"/>
      <c r="AZ189" s="716"/>
      <c r="BA189" s="716"/>
      <c r="BB189" s="716"/>
      <c r="BC189" s="716"/>
      <c r="BD189" s="716"/>
      <c r="BE189" s="716"/>
      <c r="BF189" s="716"/>
      <c r="BG189" s="716"/>
      <c r="BH189" s="716"/>
      <c r="BI189" s="716"/>
      <c r="BJ189" s="716"/>
      <c r="BK189" s="716"/>
      <c r="BL189" s="716"/>
      <c r="BM189" s="716"/>
      <c r="BN189" s="716"/>
      <c r="BO189" s="716"/>
      <c r="BP189" s="716"/>
      <c r="BQ189" s="716"/>
      <c r="BR189" s="716"/>
      <c r="BS189" s="716"/>
      <c r="BT189" s="716"/>
      <c r="BU189" s="716"/>
      <c r="BV189" s="716"/>
      <c r="BW189" s="717"/>
      <c r="BX189" s="178" t="s">
        <v>330</v>
      </c>
      <c r="BY189" s="179"/>
      <c r="BZ189" s="83"/>
      <c r="CA189" s="83"/>
      <c r="CB189" s="83"/>
      <c r="CC189" s="83"/>
      <c r="CD189" s="83"/>
      <c r="CE189" s="83"/>
      <c r="CF189" s="83"/>
      <c r="CG189" s="83"/>
      <c r="CH189" s="83"/>
      <c r="CI189" s="83"/>
      <c r="CJ189" s="83"/>
      <c r="CK189" s="83"/>
    </row>
    <row r="190" spans="1:89" s="84" customFormat="1" ht="20.25" customHeight="1">
      <c r="A190" s="172" t="s">
        <v>326</v>
      </c>
      <c r="B190" s="173"/>
      <c r="C190" s="173"/>
      <c r="D190" s="173"/>
      <c r="E190" s="174"/>
      <c r="F190" s="460" t="s">
        <v>315</v>
      </c>
      <c r="G190" s="461"/>
      <c r="H190" s="461"/>
      <c r="I190" s="461"/>
      <c r="J190" s="461"/>
      <c r="K190" s="461"/>
      <c r="L190" s="461"/>
      <c r="M190" s="461"/>
      <c r="N190" s="461"/>
      <c r="O190" s="461"/>
      <c r="P190" s="461"/>
      <c r="Q190" s="461"/>
      <c r="R190" s="461"/>
      <c r="S190" s="461"/>
      <c r="T190" s="461"/>
      <c r="U190" s="461"/>
      <c r="V190" s="461"/>
      <c r="W190" s="461"/>
      <c r="X190" s="461"/>
      <c r="Y190" s="461"/>
      <c r="Z190" s="461"/>
      <c r="AA190" s="461"/>
      <c r="AB190" s="461"/>
      <c r="AC190" s="461"/>
      <c r="AD190" s="461"/>
      <c r="AE190" s="461"/>
      <c r="AF190" s="461"/>
      <c r="AG190" s="461"/>
      <c r="AH190" s="461"/>
      <c r="AI190" s="461"/>
      <c r="AJ190" s="461"/>
      <c r="AK190" s="461"/>
      <c r="AL190" s="461"/>
      <c r="AM190" s="461"/>
      <c r="AN190" s="461"/>
      <c r="AO190" s="461"/>
      <c r="AP190" s="461"/>
      <c r="AQ190" s="461"/>
      <c r="AR190" s="461"/>
      <c r="AS190" s="461"/>
      <c r="AT190" s="461"/>
      <c r="AU190" s="461"/>
      <c r="AV190" s="461"/>
      <c r="AW190" s="461"/>
      <c r="AX190" s="461"/>
      <c r="AY190" s="461"/>
      <c r="AZ190" s="461"/>
      <c r="BA190" s="461"/>
      <c r="BB190" s="461"/>
      <c r="BC190" s="461"/>
      <c r="BD190" s="461"/>
      <c r="BE190" s="461"/>
      <c r="BF190" s="461"/>
      <c r="BG190" s="461"/>
      <c r="BH190" s="461"/>
      <c r="BI190" s="461"/>
      <c r="BJ190" s="461"/>
      <c r="BK190" s="461"/>
      <c r="BL190" s="461"/>
      <c r="BM190" s="461"/>
      <c r="BN190" s="461"/>
      <c r="BO190" s="461"/>
      <c r="BP190" s="461"/>
      <c r="BQ190" s="461"/>
      <c r="BR190" s="461"/>
      <c r="BS190" s="461"/>
      <c r="BT190" s="461"/>
      <c r="BU190" s="461"/>
      <c r="BV190" s="461"/>
      <c r="BW190" s="462"/>
      <c r="BX190" s="178" t="s">
        <v>331</v>
      </c>
      <c r="BY190" s="179"/>
      <c r="BZ190" s="83"/>
      <c r="CA190" s="83"/>
      <c r="CB190" s="83"/>
      <c r="CC190" s="83"/>
      <c r="CD190" s="83"/>
      <c r="CE190" s="83"/>
      <c r="CF190" s="83"/>
      <c r="CG190" s="83"/>
      <c r="CH190" s="83"/>
      <c r="CI190" s="83"/>
      <c r="CJ190" s="83"/>
      <c r="CK190" s="83"/>
    </row>
    <row r="191" spans="1:89" s="84" customFormat="1" ht="24.75" customHeight="1">
      <c r="A191" s="172" t="s">
        <v>327</v>
      </c>
      <c r="B191" s="173"/>
      <c r="C191" s="173"/>
      <c r="D191" s="173"/>
      <c r="E191" s="174"/>
      <c r="F191" s="460" t="s">
        <v>314</v>
      </c>
      <c r="G191" s="461"/>
      <c r="H191" s="461"/>
      <c r="I191" s="461"/>
      <c r="J191" s="461"/>
      <c r="K191" s="461"/>
      <c r="L191" s="461"/>
      <c r="M191" s="461"/>
      <c r="N191" s="461"/>
      <c r="O191" s="461"/>
      <c r="P191" s="461"/>
      <c r="Q191" s="461"/>
      <c r="R191" s="461"/>
      <c r="S191" s="461"/>
      <c r="T191" s="461"/>
      <c r="U191" s="461"/>
      <c r="V191" s="461"/>
      <c r="W191" s="461"/>
      <c r="X191" s="461"/>
      <c r="Y191" s="461"/>
      <c r="Z191" s="461"/>
      <c r="AA191" s="461"/>
      <c r="AB191" s="461"/>
      <c r="AC191" s="461"/>
      <c r="AD191" s="461"/>
      <c r="AE191" s="461"/>
      <c r="AF191" s="461"/>
      <c r="AG191" s="461"/>
      <c r="AH191" s="461"/>
      <c r="AI191" s="461"/>
      <c r="AJ191" s="461"/>
      <c r="AK191" s="461"/>
      <c r="AL191" s="461"/>
      <c r="AM191" s="461"/>
      <c r="AN191" s="461"/>
      <c r="AO191" s="461"/>
      <c r="AP191" s="461"/>
      <c r="AQ191" s="461"/>
      <c r="AR191" s="461"/>
      <c r="AS191" s="461"/>
      <c r="AT191" s="461"/>
      <c r="AU191" s="461"/>
      <c r="AV191" s="461"/>
      <c r="AW191" s="461"/>
      <c r="AX191" s="461"/>
      <c r="AY191" s="461"/>
      <c r="AZ191" s="461"/>
      <c r="BA191" s="461"/>
      <c r="BB191" s="461"/>
      <c r="BC191" s="461"/>
      <c r="BD191" s="461"/>
      <c r="BE191" s="461"/>
      <c r="BF191" s="461"/>
      <c r="BG191" s="461"/>
      <c r="BH191" s="461"/>
      <c r="BI191" s="461"/>
      <c r="BJ191" s="461"/>
      <c r="BK191" s="461"/>
      <c r="BL191" s="461"/>
      <c r="BM191" s="461"/>
      <c r="BN191" s="461"/>
      <c r="BO191" s="461"/>
      <c r="BP191" s="461"/>
      <c r="BQ191" s="461"/>
      <c r="BR191" s="461"/>
      <c r="BS191" s="461"/>
      <c r="BT191" s="461"/>
      <c r="BU191" s="461"/>
      <c r="BV191" s="461"/>
      <c r="BW191" s="462"/>
      <c r="BX191" s="178" t="s">
        <v>332</v>
      </c>
      <c r="BY191" s="179"/>
      <c r="BZ191" s="83"/>
      <c r="CA191" s="83"/>
      <c r="CB191" s="83"/>
      <c r="CC191" s="83"/>
      <c r="CD191" s="83"/>
      <c r="CE191" s="83"/>
      <c r="CF191" s="83"/>
      <c r="CG191" s="83"/>
      <c r="CH191" s="83"/>
      <c r="CI191" s="83"/>
      <c r="CJ191" s="83"/>
      <c r="CK191" s="83"/>
    </row>
    <row r="192" spans="1:89" s="84" customFormat="1" ht="37.5" customHeight="1">
      <c r="A192" s="172" t="s">
        <v>328</v>
      </c>
      <c r="B192" s="173"/>
      <c r="C192" s="173"/>
      <c r="D192" s="173"/>
      <c r="E192" s="174"/>
      <c r="F192" s="683" t="s">
        <v>351</v>
      </c>
      <c r="G192" s="684"/>
      <c r="H192" s="684"/>
      <c r="I192" s="684"/>
      <c r="J192" s="684"/>
      <c r="K192" s="684"/>
      <c r="L192" s="684"/>
      <c r="M192" s="684"/>
      <c r="N192" s="684"/>
      <c r="O192" s="684"/>
      <c r="P192" s="684"/>
      <c r="Q192" s="684"/>
      <c r="R192" s="684"/>
      <c r="S192" s="684"/>
      <c r="T192" s="684"/>
      <c r="U192" s="684"/>
      <c r="V192" s="684"/>
      <c r="W192" s="684"/>
      <c r="X192" s="684"/>
      <c r="Y192" s="684"/>
      <c r="Z192" s="684"/>
      <c r="AA192" s="684"/>
      <c r="AB192" s="684"/>
      <c r="AC192" s="684"/>
      <c r="AD192" s="684"/>
      <c r="AE192" s="684"/>
      <c r="AF192" s="684"/>
      <c r="AG192" s="684"/>
      <c r="AH192" s="684"/>
      <c r="AI192" s="684"/>
      <c r="AJ192" s="684"/>
      <c r="AK192" s="684"/>
      <c r="AL192" s="684"/>
      <c r="AM192" s="684"/>
      <c r="AN192" s="684"/>
      <c r="AO192" s="684"/>
      <c r="AP192" s="684"/>
      <c r="AQ192" s="684"/>
      <c r="AR192" s="684"/>
      <c r="AS192" s="684"/>
      <c r="AT192" s="684"/>
      <c r="AU192" s="684"/>
      <c r="AV192" s="684"/>
      <c r="AW192" s="684"/>
      <c r="AX192" s="684"/>
      <c r="AY192" s="684"/>
      <c r="AZ192" s="684"/>
      <c r="BA192" s="684"/>
      <c r="BB192" s="684"/>
      <c r="BC192" s="684"/>
      <c r="BD192" s="684"/>
      <c r="BE192" s="684"/>
      <c r="BF192" s="684"/>
      <c r="BG192" s="684"/>
      <c r="BH192" s="684"/>
      <c r="BI192" s="684"/>
      <c r="BJ192" s="684"/>
      <c r="BK192" s="684"/>
      <c r="BL192" s="684"/>
      <c r="BM192" s="684"/>
      <c r="BN192" s="684"/>
      <c r="BO192" s="684"/>
      <c r="BP192" s="684"/>
      <c r="BQ192" s="684"/>
      <c r="BR192" s="684"/>
      <c r="BS192" s="684"/>
      <c r="BT192" s="684"/>
      <c r="BU192" s="684"/>
      <c r="BV192" s="684"/>
      <c r="BW192" s="685"/>
      <c r="BX192" s="178" t="s">
        <v>333</v>
      </c>
      <c r="BY192" s="179"/>
      <c r="BZ192" s="83"/>
      <c r="CA192" s="83"/>
      <c r="CB192" s="83"/>
      <c r="CC192" s="83"/>
      <c r="CD192" s="83"/>
      <c r="CE192" s="83"/>
      <c r="CF192" s="83"/>
      <c r="CG192" s="83"/>
      <c r="CH192" s="83"/>
      <c r="CI192" s="83"/>
      <c r="CJ192" s="83"/>
      <c r="CK192" s="83"/>
    </row>
    <row r="193" spans="1:89" s="8" customFormat="1" ht="23.25" customHeight="1">
      <c r="A193" s="183" t="s">
        <v>226</v>
      </c>
      <c r="B193" s="184"/>
      <c r="C193" s="184"/>
      <c r="D193" s="184"/>
      <c r="E193" s="185"/>
      <c r="F193" s="186" t="s">
        <v>365</v>
      </c>
      <c r="G193" s="187"/>
      <c r="H193" s="187"/>
      <c r="I193" s="187"/>
      <c r="J193" s="187"/>
      <c r="K193" s="187"/>
      <c r="L193" s="187"/>
      <c r="M193" s="187"/>
      <c r="N193" s="187"/>
      <c r="O193" s="187"/>
      <c r="P193" s="187"/>
      <c r="Q193" s="187"/>
      <c r="R193" s="187"/>
      <c r="S193" s="187"/>
      <c r="T193" s="187"/>
      <c r="U193" s="187"/>
      <c r="V193" s="187"/>
      <c r="W193" s="187"/>
      <c r="X193" s="187"/>
      <c r="Y193" s="187"/>
      <c r="Z193" s="187"/>
      <c r="AA193" s="187"/>
      <c r="AB193" s="187"/>
      <c r="AC193" s="187"/>
      <c r="AD193" s="187"/>
      <c r="AE193" s="187"/>
      <c r="AF193" s="187"/>
      <c r="AG193" s="187"/>
      <c r="AH193" s="187"/>
      <c r="AI193" s="187"/>
      <c r="AJ193" s="187"/>
      <c r="AK193" s="187"/>
      <c r="AL193" s="187"/>
      <c r="AM193" s="187"/>
      <c r="AN193" s="187"/>
      <c r="AO193" s="187"/>
      <c r="AP193" s="187"/>
      <c r="AQ193" s="187"/>
      <c r="AR193" s="187"/>
      <c r="AS193" s="187"/>
      <c r="AT193" s="187"/>
      <c r="AU193" s="187"/>
      <c r="AV193" s="187"/>
      <c r="AW193" s="187"/>
      <c r="AX193" s="187"/>
      <c r="AY193" s="187"/>
      <c r="AZ193" s="187"/>
      <c r="BA193" s="187"/>
      <c r="BB193" s="187"/>
      <c r="BC193" s="187"/>
      <c r="BD193" s="187"/>
      <c r="BE193" s="187"/>
      <c r="BF193" s="187"/>
      <c r="BG193" s="187"/>
      <c r="BH193" s="187"/>
      <c r="BI193" s="187"/>
      <c r="BJ193" s="187"/>
      <c r="BK193" s="187"/>
      <c r="BL193" s="187"/>
      <c r="BM193" s="187"/>
      <c r="BN193" s="187"/>
      <c r="BO193" s="187"/>
      <c r="BP193" s="187"/>
      <c r="BQ193" s="187"/>
      <c r="BR193" s="187"/>
      <c r="BS193" s="187"/>
      <c r="BT193" s="187"/>
      <c r="BU193" s="187"/>
      <c r="BV193" s="187"/>
      <c r="BW193" s="188"/>
      <c r="BX193" s="181" t="s">
        <v>201</v>
      </c>
      <c r="BY193" s="182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</row>
    <row r="194" spans="1:89" s="8" customFormat="1" ht="27" customHeight="1">
      <c r="A194" s="183" t="s">
        <v>227</v>
      </c>
      <c r="B194" s="184"/>
      <c r="C194" s="184"/>
      <c r="D194" s="184"/>
      <c r="E194" s="185"/>
      <c r="F194" s="186" t="s">
        <v>366</v>
      </c>
      <c r="G194" s="187"/>
      <c r="H194" s="187"/>
      <c r="I194" s="187"/>
      <c r="J194" s="187"/>
      <c r="K194" s="187"/>
      <c r="L194" s="187"/>
      <c r="M194" s="187"/>
      <c r="N194" s="187"/>
      <c r="O194" s="187"/>
      <c r="P194" s="187"/>
      <c r="Q194" s="187"/>
      <c r="R194" s="187"/>
      <c r="S194" s="187"/>
      <c r="T194" s="187"/>
      <c r="U194" s="187"/>
      <c r="V194" s="187"/>
      <c r="W194" s="187"/>
      <c r="X194" s="187"/>
      <c r="Y194" s="187"/>
      <c r="Z194" s="187"/>
      <c r="AA194" s="187"/>
      <c r="AB194" s="187"/>
      <c r="AC194" s="187"/>
      <c r="AD194" s="187"/>
      <c r="AE194" s="187"/>
      <c r="AF194" s="187"/>
      <c r="AG194" s="187"/>
      <c r="AH194" s="187"/>
      <c r="AI194" s="187"/>
      <c r="AJ194" s="187"/>
      <c r="AK194" s="187"/>
      <c r="AL194" s="187"/>
      <c r="AM194" s="187"/>
      <c r="AN194" s="187"/>
      <c r="AO194" s="187"/>
      <c r="AP194" s="187"/>
      <c r="AQ194" s="187"/>
      <c r="AR194" s="187"/>
      <c r="AS194" s="187"/>
      <c r="AT194" s="187"/>
      <c r="AU194" s="187"/>
      <c r="AV194" s="187"/>
      <c r="AW194" s="187"/>
      <c r="AX194" s="187"/>
      <c r="AY194" s="187"/>
      <c r="AZ194" s="187"/>
      <c r="BA194" s="187"/>
      <c r="BB194" s="187"/>
      <c r="BC194" s="187"/>
      <c r="BD194" s="187"/>
      <c r="BE194" s="187"/>
      <c r="BF194" s="187"/>
      <c r="BG194" s="187"/>
      <c r="BH194" s="187"/>
      <c r="BI194" s="187"/>
      <c r="BJ194" s="187"/>
      <c r="BK194" s="187"/>
      <c r="BL194" s="187"/>
      <c r="BM194" s="187"/>
      <c r="BN194" s="187"/>
      <c r="BO194" s="187"/>
      <c r="BP194" s="187"/>
      <c r="BQ194" s="187"/>
      <c r="BR194" s="187"/>
      <c r="BS194" s="187"/>
      <c r="BT194" s="187"/>
      <c r="BU194" s="187"/>
      <c r="BV194" s="187"/>
      <c r="BW194" s="188"/>
      <c r="BX194" s="181" t="s">
        <v>250</v>
      </c>
      <c r="BY194" s="182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</row>
    <row r="195" spans="1:89" s="84" customFormat="1" ht="37.5" customHeight="1">
      <c r="A195" s="172" t="s">
        <v>228</v>
      </c>
      <c r="B195" s="173"/>
      <c r="C195" s="173"/>
      <c r="D195" s="173"/>
      <c r="E195" s="174"/>
      <c r="F195" s="463" t="s">
        <v>303</v>
      </c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2"/>
      <c r="AB195" s="152"/>
      <c r="AC195" s="152"/>
      <c r="AD195" s="152"/>
      <c r="AE195" s="152"/>
      <c r="AF195" s="152"/>
      <c r="AG195" s="152"/>
      <c r="AH195" s="152"/>
      <c r="AI195" s="152"/>
      <c r="AJ195" s="152"/>
      <c r="AK195" s="152"/>
      <c r="AL195" s="152"/>
      <c r="AM195" s="152"/>
      <c r="AN195" s="152"/>
      <c r="AO195" s="152"/>
      <c r="AP195" s="152"/>
      <c r="AQ195" s="152"/>
      <c r="AR195" s="152"/>
      <c r="AS195" s="152"/>
      <c r="AT195" s="152"/>
      <c r="AU195" s="152"/>
      <c r="AV195" s="152"/>
      <c r="AW195" s="152"/>
      <c r="AX195" s="152"/>
      <c r="AY195" s="152"/>
      <c r="AZ195" s="152"/>
      <c r="BA195" s="152"/>
      <c r="BB195" s="152"/>
      <c r="BC195" s="152"/>
      <c r="BD195" s="152"/>
      <c r="BE195" s="152"/>
      <c r="BF195" s="152"/>
      <c r="BG195" s="152"/>
      <c r="BH195" s="152"/>
      <c r="BI195" s="152"/>
      <c r="BJ195" s="152"/>
      <c r="BK195" s="152"/>
      <c r="BL195" s="152"/>
      <c r="BM195" s="152"/>
      <c r="BN195" s="152"/>
      <c r="BO195" s="152"/>
      <c r="BP195" s="152"/>
      <c r="BQ195" s="152"/>
      <c r="BR195" s="152"/>
      <c r="BS195" s="152"/>
      <c r="BT195" s="152"/>
      <c r="BU195" s="152"/>
      <c r="BV195" s="152"/>
      <c r="BW195" s="152"/>
      <c r="BX195" s="178" t="s">
        <v>251</v>
      </c>
      <c r="BY195" s="179"/>
      <c r="BZ195" s="83"/>
      <c r="CA195" s="83"/>
      <c r="CB195" s="83"/>
      <c r="CC195" s="83"/>
      <c r="CD195" s="83"/>
      <c r="CE195" s="83"/>
      <c r="CF195" s="83"/>
      <c r="CG195" s="83"/>
      <c r="CH195" s="83"/>
      <c r="CI195" s="83"/>
      <c r="CJ195" s="83"/>
      <c r="CK195" s="83"/>
    </row>
    <row r="196" spans="1:89" s="84" customFormat="1" ht="37.5" customHeight="1">
      <c r="A196" s="172" t="s">
        <v>229</v>
      </c>
      <c r="B196" s="173"/>
      <c r="C196" s="173"/>
      <c r="D196" s="173"/>
      <c r="E196" s="174"/>
      <c r="F196" s="683" t="s">
        <v>304</v>
      </c>
      <c r="G196" s="716"/>
      <c r="H196" s="716"/>
      <c r="I196" s="716"/>
      <c r="J196" s="716"/>
      <c r="K196" s="716"/>
      <c r="L196" s="716"/>
      <c r="M196" s="716"/>
      <c r="N196" s="716"/>
      <c r="O196" s="716"/>
      <c r="P196" s="716"/>
      <c r="Q196" s="716"/>
      <c r="R196" s="716"/>
      <c r="S196" s="716"/>
      <c r="T196" s="716"/>
      <c r="U196" s="716"/>
      <c r="V196" s="716"/>
      <c r="W196" s="716"/>
      <c r="X196" s="716"/>
      <c r="Y196" s="716"/>
      <c r="Z196" s="716"/>
      <c r="AA196" s="716"/>
      <c r="AB196" s="716"/>
      <c r="AC196" s="716"/>
      <c r="AD196" s="716"/>
      <c r="AE196" s="716"/>
      <c r="AF196" s="716"/>
      <c r="AG196" s="716"/>
      <c r="AH196" s="716"/>
      <c r="AI196" s="716"/>
      <c r="AJ196" s="716"/>
      <c r="AK196" s="716"/>
      <c r="AL196" s="716"/>
      <c r="AM196" s="716"/>
      <c r="AN196" s="716"/>
      <c r="AO196" s="716"/>
      <c r="AP196" s="716"/>
      <c r="AQ196" s="716"/>
      <c r="AR196" s="716"/>
      <c r="AS196" s="716"/>
      <c r="AT196" s="716"/>
      <c r="AU196" s="716"/>
      <c r="AV196" s="716"/>
      <c r="AW196" s="716"/>
      <c r="AX196" s="716"/>
      <c r="AY196" s="716"/>
      <c r="AZ196" s="716"/>
      <c r="BA196" s="716"/>
      <c r="BB196" s="716"/>
      <c r="BC196" s="716"/>
      <c r="BD196" s="716"/>
      <c r="BE196" s="716"/>
      <c r="BF196" s="716"/>
      <c r="BG196" s="716"/>
      <c r="BH196" s="716"/>
      <c r="BI196" s="716"/>
      <c r="BJ196" s="716"/>
      <c r="BK196" s="716"/>
      <c r="BL196" s="716"/>
      <c r="BM196" s="716"/>
      <c r="BN196" s="716"/>
      <c r="BO196" s="716"/>
      <c r="BP196" s="716"/>
      <c r="BQ196" s="716"/>
      <c r="BR196" s="716"/>
      <c r="BS196" s="716"/>
      <c r="BT196" s="716"/>
      <c r="BU196" s="716"/>
      <c r="BV196" s="716"/>
      <c r="BW196" s="717"/>
      <c r="BX196" s="178" t="s">
        <v>254</v>
      </c>
      <c r="BY196" s="179"/>
      <c r="BZ196" s="83"/>
      <c r="CA196" s="83"/>
      <c r="CB196" s="83"/>
      <c r="CC196" s="83"/>
      <c r="CD196" s="83"/>
      <c r="CE196" s="83"/>
      <c r="CF196" s="83"/>
      <c r="CG196" s="83"/>
      <c r="CH196" s="83"/>
      <c r="CI196" s="83"/>
      <c r="CJ196" s="83"/>
      <c r="CK196" s="83"/>
    </row>
    <row r="197" spans="1:89" s="8" customFormat="1" ht="27" customHeight="1">
      <c r="A197" s="183" t="s">
        <v>230</v>
      </c>
      <c r="B197" s="184"/>
      <c r="C197" s="184"/>
      <c r="D197" s="184"/>
      <c r="E197" s="185"/>
      <c r="F197" s="189" t="s">
        <v>441</v>
      </c>
      <c r="G197" s="187"/>
      <c r="H197" s="187"/>
      <c r="I197" s="18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7"/>
      <c r="T197" s="187"/>
      <c r="U197" s="187"/>
      <c r="V197" s="187"/>
      <c r="W197" s="187"/>
      <c r="X197" s="187"/>
      <c r="Y197" s="187"/>
      <c r="Z197" s="187"/>
      <c r="AA197" s="187"/>
      <c r="AB197" s="187"/>
      <c r="AC197" s="187"/>
      <c r="AD197" s="187"/>
      <c r="AE197" s="187"/>
      <c r="AF197" s="187"/>
      <c r="AG197" s="187"/>
      <c r="AH197" s="187"/>
      <c r="AI197" s="187"/>
      <c r="AJ197" s="187"/>
      <c r="AK197" s="187"/>
      <c r="AL197" s="187"/>
      <c r="AM197" s="187"/>
      <c r="AN197" s="187"/>
      <c r="AO197" s="187"/>
      <c r="AP197" s="187"/>
      <c r="AQ197" s="187"/>
      <c r="AR197" s="187"/>
      <c r="AS197" s="187"/>
      <c r="AT197" s="187"/>
      <c r="AU197" s="187"/>
      <c r="AV197" s="187"/>
      <c r="AW197" s="187"/>
      <c r="AX197" s="187"/>
      <c r="AY197" s="187"/>
      <c r="AZ197" s="187"/>
      <c r="BA197" s="187"/>
      <c r="BB197" s="187"/>
      <c r="BC197" s="187"/>
      <c r="BD197" s="187"/>
      <c r="BE197" s="187"/>
      <c r="BF197" s="187"/>
      <c r="BG197" s="187"/>
      <c r="BH197" s="187"/>
      <c r="BI197" s="187"/>
      <c r="BJ197" s="187"/>
      <c r="BK197" s="187"/>
      <c r="BL197" s="187"/>
      <c r="BM197" s="187"/>
      <c r="BN197" s="187"/>
      <c r="BO197" s="187"/>
      <c r="BP197" s="187"/>
      <c r="BQ197" s="187"/>
      <c r="BR197" s="187"/>
      <c r="BS197" s="187"/>
      <c r="BT197" s="187"/>
      <c r="BU197" s="187"/>
      <c r="BV197" s="187"/>
      <c r="BW197" s="188"/>
      <c r="BX197" s="181" t="s">
        <v>255</v>
      </c>
      <c r="BY197" s="182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</row>
    <row r="198" spans="1:89" s="8" customFormat="1" ht="27" customHeight="1">
      <c r="A198" s="183" t="s">
        <v>231</v>
      </c>
      <c r="B198" s="184"/>
      <c r="C198" s="184"/>
      <c r="D198" s="184"/>
      <c r="E198" s="185"/>
      <c r="F198" s="199" t="s">
        <v>306</v>
      </c>
      <c r="G198" s="200"/>
      <c r="H198" s="200"/>
      <c r="I198" s="200"/>
      <c r="J198" s="200"/>
      <c r="K198" s="200"/>
      <c r="L198" s="200"/>
      <c r="M198" s="200"/>
      <c r="N198" s="200"/>
      <c r="O198" s="200"/>
      <c r="P198" s="200"/>
      <c r="Q198" s="200"/>
      <c r="R198" s="200"/>
      <c r="S198" s="200"/>
      <c r="T198" s="200"/>
      <c r="U198" s="200"/>
      <c r="V198" s="200"/>
      <c r="W198" s="200"/>
      <c r="X198" s="200"/>
      <c r="Y198" s="200"/>
      <c r="Z198" s="200"/>
      <c r="AA198" s="200"/>
      <c r="AB198" s="200"/>
      <c r="AC198" s="200"/>
      <c r="AD198" s="200"/>
      <c r="AE198" s="200"/>
      <c r="AF198" s="200"/>
      <c r="AG198" s="200"/>
      <c r="AH198" s="200"/>
      <c r="AI198" s="200"/>
      <c r="AJ198" s="200"/>
      <c r="AK198" s="200"/>
      <c r="AL198" s="200"/>
      <c r="AM198" s="200"/>
      <c r="AN198" s="200"/>
      <c r="AO198" s="200"/>
      <c r="AP198" s="200"/>
      <c r="AQ198" s="200"/>
      <c r="AR198" s="200"/>
      <c r="AS198" s="200"/>
      <c r="AT198" s="200"/>
      <c r="AU198" s="200"/>
      <c r="AV198" s="200"/>
      <c r="AW198" s="200"/>
      <c r="AX198" s="200"/>
      <c r="AY198" s="200"/>
      <c r="AZ198" s="200"/>
      <c r="BA198" s="200"/>
      <c r="BB198" s="200"/>
      <c r="BC198" s="200"/>
      <c r="BD198" s="200"/>
      <c r="BE198" s="200"/>
      <c r="BF198" s="200"/>
      <c r="BG198" s="200"/>
      <c r="BH198" s="200"/>
      <c r="BI198" s="200"/>
      <c r="BJ198" s="200"/>
      <c r="BK198" s="200"/>
      <c r="BL198" s="200"/>
      <c r="BM198" s="200"/>
      <c r="BN198" s="200"/>
      <c r="BO198" s="200"/>
      <c r="BP198" s="200"/>
      <c r="BQ198" s="200"/>
      <c r="BR198" s="200"/>
      <c r="BS198" s="200"/>
      <c r="BT198" s="200"/>
      <c r="BU198" s="200"/>
      <c r="BV198" s="200"/>
      <c r="BW198" s="201"/>
      <c r="BX198" s="181" t="s">
        <v>255</v>
      </c>
      <c r="BY198" s="182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</row>
    <row r="199" spans="1:89" s="8" customFormat="1" ht="27" customHeight="1">
      <c r="A199" s="183" t="s">
        <v>232</v>
      </c>
      <c r="B199" s="184"/>
      <c r="C199" s="184"/>
      <c r="D199" s="184"/>
      <c r="E199" s="185"/>
      <c r="F199" s="186" t="s">
        <v>307</v>
      </c>
      <c r="G199" s="187"/>
      <c r="H199" s="187"/>
      <c r="I199" s="187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F199" s="187"/>
      <c r="AG199" s="187"/>
      <c r="AH199" s="187"/>
      <c r="AI199" s="187"/>
      <c r="AJ199" s="187"/>
      <c r="AK199" s="187"/>
      <c r="AL199" s="187"/>
      <c r="AM199" s="187"/>
      <c r="AN199" s="187"/>
      <c r="AO199" s="187"/>
      <c r="AP199" s="187"/>
      <c r="AQ199" s="187"/>
      <c r="AR199" s="187"/>
      <c r="AS199" s="187"/>
      <c r="AT199" s="187"/>
      <c r="AU199" s="187"/>
      <c r="AV199" s="187"/>
      <c r="AW199" s="187"/>
      <c r="AX199" s="187"/>
      <c r="AY199" s="187"/>
      <c r="AZ199" s="187"/>
      <c r="BA199" s="187"/>
      <c r="BB199" s="187"/>
      <c r="BC199" s="187"/>
      <c r="BD199" s="187"/>
      <c r="BE199" s="187"/>
      <c r="BF199" s="187"/>
      <c r="BG199" s="187"/>
      <c r="BH199" s="187"/>
      <c r="BI199" s="187"/>
      <c r="BJ199" s="187"/>
      <c r="BK199" s="187"/>
      <c r="BL199" s="187"/>
      <c r="BM199" s="187"/>
      <c r="BN199" s="187"/>
      <c r="BO199" s="187"/>
      <c r="BP199" s="187"/>
      <c r="BQ199" s="187"/>
      <c r="BR199" s="187"/>
      <c r="BS199" s="187"/>
      <c r="BT199" s="187"/>
      <c r="BU199" s="187"/>
      <c r="BV199" s="187"/>
      <c r="BW199" s="188"/>
      <c r="BX199" s="181" t="s">
        <v>255</v>
      </c>
      <c r="BY199" s="182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</row>
    <row r="200" spans="1:89" s="8" customFormat="1" ht="27" customHeight="1">
      <c r="A200" s="183" t="s">
        <v>233</v>
      </c>
      <c r="B200" s="184"/>
      <c r="C200" s="184"/>
      <c r="D200" s="184"/>
      <c r="E200" s="185"/>
      <c r="F200" s="189" t="s">
        <v>443</v>
      </c>
      <c r="G200" s="187"/>
      <c r="H200" s="187"/>
      <c r="I200" s="187"/>
      <c r="J200" s="187"/>
      <c r="K200" s="187"/>
      <c r="L200" s="187"/>
      <c r="M200" s="187"/>
      <c r="N200" s="187"/>
      <c r="O200" s="187"/>
      <c r="P200" s="187"/>
      <c r="Q200" s="187"/>
      <c r="R200" s="187"/>
      <c r="S200" s="187"/>
      <c r="T200" s="187"/>
      <c r="U200" s="187"/>
      <c r="V200" s="187"/>
      <c r="W200" s="187"/>
      <c r="X200" s="187"/>
      <c r="Y200" s="187"/>
      <c r="Z200" s="187"/>
      <c r="AA200" s="187"/>
      <c r="AB200" s="187"/>
      <c r="AC200" s="187"/>
      <c r="AD200" s="187"/>
      <c r="AE200" s="187"/>
      <c r="AF200" s="187"/>
      <c r="AG200" s="187"/>
      <c r="AH200" s="187"/>
      <c r="AI200" s="187"/>
      <c r="AJ200" s="187"/>
      <c r="AK200" s="187"/>
      <c r="AL200" s="187"/>
      <c r="AM200" s="187"/>
      <c r="AN200" s="187"/>
      <c r="AO200" s="187"/>
      <c r="AP200" s="187"/>
      <c r="AQ200" s="187"/>
      <c r="AR200" s="187"/>
      <c r="AS200" s="187"/>
      <c r="AT200" s="187"/>
      <c r="AU200" s="187"/>
      <c r="AV200" s="187"/>
      <c r="AW200" s="187"/>
      <c r="AX200" s="187"/>
      <c r="AY200" s="187"/>
      <c r="AZ200" s="187"/>
      <c r="BA200" s="187"/>
      <c r="BB200" s="187"/>
      <c r="BC200" s="187"/>
      <c r="BD200" s="187"/>
      <c r="BE200" s="187"/>
      <c r="BF200" s="187"/>
      <c r="BG200" s="187"/>
      <c r="BH200" s="187"/>
      <c r="BI200" s="187"/>
      <c r="BJ200" s="187"/>
      <c r="BK200" s="187"/>
      <c r="BL200" s="187"/>
      <c r="BM200" s="187"/>
      <c r="BN200" s="187"/>
      <c r="BO200" s="187"/>
      <c r="BP200" s="187"/>
      <c r="BQ200" s="187"/>
      <c r="BR200" s="187"/>
      <c r="BS200" s="187"/>
      <c r="BT200" s="187"/>
      <c r="BU200" s="187"/>
      <c r="BV200" s="187"/>
      <c r="BW200" s="188"/>
      <c r="BX200" s="181" t="s">
        <v>255</v>
      </c>
      <c r="BY200" s="182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</row>
    <row r="201" spans="1:89" s="84" customFormat="1" ht="27" customHeight="1">
      <c r="A201" s="172" t="s">
        <v>234</v>
      </c>
      <c r="B201" s="173"/>
      <c r="C201" s="173"/>
      <c r="D201" s="173"/>
      <c r="E201" s="174"/>
      <c r="F201" s="853" t="s">
        <v>407</v>
      </c>
      <c r="G201" s="854"/>
      <c r="H201" s="854"/>
      <c r="I201" s="854"/>
      <c r="J201" s="854"/>
      <c r="K201" s="854"/>
      <c r="L201" s="854"/>
      <c r="M201" s="854"/>
      <c r="N201" s="854"/>
      <c r="O201" s="854"/>
      <c r="P201" s="854"/>
      <c r="Q201" s="854"/>
      <c r="R201" s="854"/>
      <c r="S201" s="854"/>
      <c r="T201" s="854"/>
      <c r="U201" s="854"/>
      <c r="V201" s="854"/>
      <c r="W201" s="854"/>
      <c r="X201" s="854"/>
      <c r="Y201" s="854"/>
      <c r="Z201" s="854"/>
      <c r="AA201" s="854"/>
      <c r="AB201" s="854"/>
      <c r="AC201" s="854"/>
      <c r="AD201" s="854"/>
      <c r="AE201" s="854"/>
      <c r="AF201" s="854"/>
      <c r="AG201" s="854"/>
      <c r="AH201" s="854"/>
      <c r="AI201" s="854"/>
      <c r="AJ201" s="854"/>
      <c r="AK201" s="854"/>
      <c r="AL201" s="854"/>
      <c r="AM201" s="854"/>
      <c r="AN201" s="854"/>
      <c r="AO201" s="854"/>
      <c r="AP201" s="854"/>
      <c r="AQ201" s="854"/>
      <c r="AR201" s="854"/>
      <c r="AS201" s="854"/>
      <c r="AT201" s="854"/>
      <c r="AU201" s="854"/>
      <c r="AV201" s="854"/>
      <c r="AW201" s="854"/>
      <c r="AX201" s="854"/>
      <c r="AY201" s="854"/>
      <c r="AZ201" s="854"/>
      <c r="BA201" s="854"/>
      <c r="BB201" s="854"/>
      <c r="BC201" s="854"/>
      <c r="BD201" s="854"/>
      <c r="BE201" s="854"/>
      <c r="BF201" s="854"/>
      <c r="BG201" s="854"/>
      <c r="BH201" s="854"/>
      <c r="BI201" s="854"/>
      <c r="BJ201" s="854"/>
      <c r="BK201" s="854"/>
      <c r="BL201" s="854"/>
      <c r="BM201" s="854"/>
      <c r="BN201" s="854"/>
      <c r="BO201" s="854"/>
      <c r="BP201" s="854"/>
      <c r="BQ201" s="854"/>
      <c r="BR201" s="854"/>
      <c r="BS201" s="854"/>
      <c r="BT201" s="854"/>
      <c r="BU201" s="854"/>
      <c r="BV201" s="854"/>
      <c r="BW201" s="855"/>
      <c r="BX201" s="178" t="s">
        <v>259</v>
      </c>
      <c r="BY201" s="179"/>
      <c r="BZ201" s="83"/>
      <c r="CA201" s="83"/>
      <c r="CB201" s="83"/>
      <c r="CC201" s="83"/>
      <c r="CD201" s="83"/>
      <c r="CE201" s="83"/>
      <c r="CF201" s="83"/>
      <c r="CG201" s="83"/>
      <c r="CH201" s="83"/>
      <c r="CI201" s="83"/>
      <c r="CJ201" s="83"/>
      <c r="CK201" s="83"/>
    </row>
    <row r="202" spans="1:89" s="84" customFormat="1" ht="27" customHeight="1">
      <c r="A202" s="172" t="s">
        <v>235</v>
      </c>
      <c r="B202" s="173"/>
      <c r="C202" s="173"/>
      <c r="D202" s="173"/>
      <c r="E202" s="174"/>
      <c r="F202" s="683" t="s">
        <v>396</v>
      </c>
      <c r="G202" s="716"/>
      <c r="H202" s="716"/>
      <c r="I202" s="716"/>
      <c r="J202" s="716"/>
      <c r="K202" s="716"/>
      <c r="L202" s="716"/>
      <c r="M202" s="716"/>
      <c r="N202" s="716"/>
      <c r="O202" s="716"/>
      <c r="P202" s="716"/>
      <c r="Q202" s="716"/>
      <c r="R202" s="716"/>
      <c r="S202" s="716"/>
      <c r="T202" s="716"/>
      <c r="U202" s="716"/>
      <c r="V202" s="716"/>
      <c r="W202" s="716"/>
      <c r="X202" s="716"/>
      <c r="Y202" s="716"/>
      <c r="Z202" s="716"/>
      <c r="AA202" s="716"/>
      <c r="AB202" s="716"/>
      <c r="AC202" s="716"/>
      <c r="AD202" s="716"/>
      <c r="AE202" s="716"/>
      <c r="AF202" s="716"/>
      <c r="AG202" s="716"/>
      <c r="AH202" s="716"/>
      <c r="AI202" s="716"/>
      <c r="AJ202" s="716"/>
      <c r="AK202" s="716"/>
      <c r="AL202" s="716"/>
      <c r="AM202" s="716"/>
      <c r="AN202" s="716"/>
      <c r="AO202" s="716"/>
      <c r="AP202" s="716"/>
      <c r="AQ202" s="716"/>
      <c r="AR202" s="716"/>
      <c r="AS202" s="716"/>
      <c r="AT202" s="716"/>
      <c r="AU202" s="716"/>
      <c r="AV202" s="716"/>
      <c r="AW202" s="716"/>
      <c r="AX202" s="716"/>
      <c r="AY202" s="716"/>
      <c r="AZ202" s="716"/>
      <c r="BA202" s="716"/>
      <c r="BB202" s="716"/>
      <c r="BC202" s="716"/>
      <c r="BD202" s="716"/>
      <c r="BE202" s="716"/>
      <c r="BF202" s="716"/>
      <c r="BG202" s="716"/>
      <c r="BH202" s="716"/>
      <c r="BI202" s="716"/>
      <c r="BJ202" s="716"/>
      <c r="BK202" s="716"/>
      <c r="BL202" s="716"/>
      <c r="BM202" s="716"/>
      <c r="BN202" s="716"/>
      <c r="BO202" s="716"/>
      <c r="BP202" s="716"/>
      <c r="BQ202" s="716"/>
      <c r="BR202" s="716"/>
      <c r="BS202" s="716"/>
      <c r="BT202" s="716"/>
      <c r="BU202" s="716"/>
      <c r="BV202" s="716"/>
      <c r="BW202" s="717"/>
      <c r="BX202" s="178" t="s">
        <v>260</v>
      </c>
      <c r="BY202" s="179"/>
      <c r="BZ202" s="83"/>
      <c r="CA202" s="83"/>
      <c r="CB202" s="83"/>
      <c r="CC202" s="83"/>
      <c r="CD202" s="83"/>
      <c r="CE202" s="83"/>
      <c r="CF202" s="83"/>
      <c r="CG202" s="83"/>
      <c r="CH202" s="83"/>
      <c r="CI202" s="83"/>
      <c r="CJ202" s="83"/>
      <c r="CK202" s="83"/>
    </row>
    <row r="203" spans="1:89" s="84" customFormat="1" ht="27" customHeight="1">
      <c r="A203" s="172" t="s">
        <v>236</v>
      </c>
      <c r="B203" s="173"/>
      <c r="C203" s="173"/>
      <c r="D203" s="173"/>
      <c r="E203" s="174"/>
      <c r="F203" s="683" t="s">
        <v>320</v>
      </c>
      <c r="G203" s="716"/>
      <c r="H203" s="716"/>
      <c r="I203" s="716"/>
      <c r="J203" s="716"/>
      <c r="K203" s="716"/>
      <c r="L203" s="716"/>
      <c r="M203" s="716"/>
      <c r="N203" s="716"/>
      <c r="O203" s="716"/>
      <c r="P203" s="716"/>
      <c r="Q203" s="716"/>
      <c r="R203" s="716"/>
      <c r="S203" s="716"/>
      <c r="T203" s="716"/>
      <c r="U203" s="716"/>
      <c r="V203" s="716"/>
      <c r="W203" s="716"/>
      <c r="X203" s="716"/>
      <c r="Y203" s="716"/>
      <c r="Z203" s="716"/>
      <c r="AA203" s="716"/>
      <c r="AB203" s="716"/>
      <c r="AC203" s="716"/>
      <c r="AD203" s="716"/>
      <c r="AE203" s="716"/>
      <c r="AF203" s="716"/>
      <c r="AG203" s="716"/>
      <c r="AH203" s="716"/>
      <c r="AI203" s="716"/>
      <c r="AJ203" s="716"/>
      <c r="AK203" s="716"/>
      <c r="AL203" s="716"/>
      <c r="AM203" s="716"/>
      <c r="AN203" s="716"/>
      <c r="AO203" s="716"/>
      <c r="AP203" s="716"/>
      <c r="AQ203" s="716"/>
      <c r="AR203" s="716"/>
      <c r="AS203" s="716"/>
      <c r="AT203" s="716"/>
      <c r="AU203" s="716"/>
      <c r="AV203" s="716"/>
      <c r="AW203" s="716"/>
      <c r="AX203" s="716"/>
      <c r="AY203" s="716"/>
      <c r="AZ203" s="716"/>
      <c r="BA203" s="716"/>
      <c r="BB203" s="716"/>
      <c r="BC203" s="716"/>
      <c r="BD203" s="716"/>
      <c r="BE203" s="716"/>
      <c r="BF203" s="716"/>
      <c r="BG203" s="716"/>
      <c r="BH203" s="716"/>
      <c r="BI203" s="716"/>
      <c r="BJ203" s="716"/>
      <c r="BK203" s="716"/>
      <c r="BL203" s="716"/>
      <c r="BM203" s="716"/>
      <c r="BN203" s="716"/>
      <c r="BO203" s="716"/>
      <c r="BP203" s="716"/>
      <c r="BQ203" s="716"/>
      <c r="BR203" s="716"/>
      <c r="BS203" s="716"/>
      <c r="BT203" s="716"/>
      <c r="BU203" s="716"/>
      <c r="BV203" s="716"/>
      <c r="BW203" s="717"/>
      <c r="BX203" s="178" t="s">
        <v>378</v>
      </c>
      <c r="BY203" s="179"/>
      <c r="BZ203" s="83"/>
      <c r="CA203" s="83"/>
      <c r="CB203" s="83"/>
      <c r="CC203" s="83"/>
      <c r="CD203" s="83"/>
      <c r="CE203" s="83"/>
      <c r="CF203" s="83"/>
      <c r="CG203" s="83"/>
      <c r="CH203" s="83"/>
      <c r="CI203" s="83"/>
      <c r="CJ203" s="83"/>
      <c r="CK203" s="83"/>
    </row>
    <row r="204" spans="1:89" s="84" customFormat="1" ht="19.5" customHeight="1">
      <c r="A204" s="172" t="s">
        <v>237</v>
      </c>
      <c r="B204" s="173"/>
      <c r="C204" s="173"/>
      <c r="D204" s="173"/>
      <c r="E204" s="174"/>
      <c r="F204" s="460" t="s">
        <v>408</v>
      </c>
      <c r="G204" s="730"/>
      <c r="H204" s="730"/>
      <c r="I204" s="730"/>
      <c r="J204" s="730"/>
      <c r="K204" s="730"/>
      <c r="L204" s="730"/>
      <c r="M204" s="730"/>
      <c r="N204" s="730"/>
      <c r="O204" s="730"/>
      <c r="P204" s="730"/>
      <c r="Q204" s="730"/>
      <c r="R204" s="730"/>
      <c r="S204" s="730"/>
      <c r="T204" s="730"/>
      <c r="U204" s="730"/>
      <c r="V204" s="730"/>
      <c r="W204" s="730"/>
      <c r="X204" s="730"/>
      <c r="Y204" s="730"/>
      <c r="Z204" s="730"/>
      <c r="AA204" s="730"/>
      <c r="AB204" s="730"/>
      <c r="AC204" s="730"/>
      <c r="AD204" s="730"/>
      <c r="AE204" s="730"/>
      <c r="AF204" s="730"/>
      <c r="AG204" s="730"/>
      <c r="AH204" s="730"/>
      <c r="AI204" s="730"/>
      <c r="AJ204" s="730"/>
      <c r="AK204" s="730"/>
      <c r="AL204" s="730"/>
      <c r="AM204" s="730"/>
      <c r="AN204" s="730"/>
      <c r="AO204" s="730"/>
      <c r="AP204" s="730"/>
      <c r="AQ204" s="730"/>
      <c r="AR204" s="730"/>
      <c r="AS204" s="730"/>
      <c r="AT204" s="730"/>
      <c r="AU204" s="730"/>
      <c r="AV204" s="730"/>
      <c r="AW204" s="730"/>
      <c r="AX204" s="730"/>
      <c r="AY204" s="730"/>
      <c r="AZ204" s="730"/>
      <c r="BA204" s="730"/>
      <c r="BB204" s="730"/>
      <c r="BC204" s="730"/>
      <c r="BD204" s="730"/>
      <c r="BE204" s="730"/>
      <c r="BF204" s="730"/>
      <c r="BG204" s="730"/>
      <c r="BH204" s="730"/>
      <c r="BI204" s="730"/>
      <c r="BJ204" s="730"/>
      <c r="BK204" s="730"/>
      <c r="BL204" s="730"/>
      <c r="BM204" s="730"/>
      <c r="BN204" s="730"/>
      <c r="BO204" s="730"/>
      <c r="BP204" s="730"/>
      <c r="BQ204" s="730"/>
      <c r="BR204" s="730"/>
      <c r="BS204" s="730"/>
      <c r="BT204" s="730"/>
      <c r="BU204" s="730"/>
      <c r="BV204" s="730"/>
      <c r="BW204" s="730"/>
      <c r="BX204" s="178" t="s">
        <v>378</v>
      </c>
      <c r="BY204" s="179"/>
      <c r="BZ204" s="83"/>
      <c r="CA204" s="83"/>
      <c r="CB204" s="83"/>
      <c r="CC204" s="83"/>
      <c r="CD204" s="83"/>
      <c r="CE204" s="83"/>
      <c r="CF204" s="83"/>
      <c r="CG204" s="83"/>
      <c r="CH204" s="83"/>
      <c r="CI204" s="83"/>
      <c r="CJ204" s="83"/>
      <c r="CK204" s="83"/>
    </row>
    <row r="205" spans="1:89" s="84" customFormat="1" ht="44.25" customHeight="1">
      <c r="A205" s="172" t="s">
        <v>238</v>
      </c>
      <c r="B205" s="173"/>
      <c r="C205" s="173"/>
      <c r="D205" s="173"/>
      <c r="E205" s="174"/>
      <c r="F205" s="460" t="s">
        <v>352</v>
      </c>
      <c r="G205" s="461"/>
      <c r="H205" s="461"/>
      <c r="I205" s="461"/>
      <c r="J205" s="461"/>
      <c r="K205" s="461"/>
      <c r="L205" s="461"/>
      <c r="M205" s="461"/>
      <c r="N205" s="461"/>
      <c r="O205" s="461"/>
      <c r="P205" s="461"/>
      <c r="Q205" s="461"/>
      <c r="R205" s="461"/>
      <c r="S205" s="461"/>
      <c r="T205" s="461"/>
      <c r="U205" s="461"/>
      <c r="V205" s="461"/>
      <c r="W205" s="461"/>
      <c r="X205" s="461"/>
      <c r="Y205" s="461"/>
      <c r="Z205" s="461"/>
      <c r="AA205" s="461"/>
      <c r="AB205" s="461"/>
      <c r="AC205" s="461"/>
      <c r="AD205" s="461"/>
      <c r="AE205" s="461"/>
      <c r="AF205" s="461"/>
      <c r="AG205" s="461"/>
      <c r="AH205" s="461"/>
      <c r="AI205" s="461"/>
      <c r="AJ205" s="461"/>
      <c r="AK205" s="461"/>
      <c r="AL205" s="461"/>
      <c r="AM205" s="461"/>
      <c r="AN205" s="461"/>
      <c r="AO205" s="461"/>
      <c r="AP205" s="461"/>
      <c r="AQ205" s="461"/>
      <c r="AR205" s="461"/>
      <c r="AS205" s="461"/>
      <c r="AT205" s="461"/>
      <c r="AU205" s="461"/>
      <c r="AV205" s="461"/>
      <c r="AW205" s="461"/>
      <c r="AX205" s="461"/>
      <c r="AY205" s="461"/>
      <c r="AZ205" s="461"/>
      <c r="BA205" s="461"/>
      <c r="BB205" s="461"/>
      <c r="BC205" s="461"/>
      <c r="BD205" s="461"/>
      <c r="BE205" s="461"/>
      <c r="BF205" s="461"/>
      <c r="BG205" s="461"/>
      <c r="BH205" s="461"/>
      <c r="BI205" s="461"/>
      <c r="BJ205" s="461"/>
      <c r="BK205" s="461"/>
      <c r="BL205" s="461"/>
      <c r="BM205" s="461"/>
      <c r="BN205" s="461"/>
      <c r="BO205" s="461"/>
      <c r="BP205" s="461"/>
      <c r="BQ205" s="461"/>
      <c r="BR205" s="461"/>
      <c r="BS205" s="461"/>
      <c r="BT205" s="461"/>
      <c r="BU205" s="461"/>
      <c r="BV205" s="461"/>
      <c r="BW205" s="462"/>
      <c r="BX205" s="178" t="s">
        <v>263</v>
      </c>
      <c r="BY205" s="179"/>
      <c r="BZ205" s="83"/>
      <c r="CA205" s="83"/>
      <c r="CB205" s="83"/>
      <c r="CC205" s="83"/>
      <c r="CD205" s="83"/>
      <c r="CE205" s="83"/>
      <c r="CF205" s="83"/>
      <c r="CG205" s="83"/>
      <c r="CH205" s="83"/>
      <c r="CI205" s="83"/>
      <c r="CJ205" s="83"/>
      <c r="CK205" s="83"/>
    </row>
    <row r="206" spans="1:89" s="84" customFormat="1" ht="27" customHeight="1">
      <c r="A206" s="172" t="s">
        <v>239</v>
      </c>
      <c r="B206" s="173"/>
      <c r="C206" s="173"/>
      <c r="D206" s="173"/>
      <c r="E206" s="174"/>
      <c r="F206" s="729" t="s">
        <v>316</v>
      </c>
      <c r="G206" s="730"/>
      <c r="H206" s="730"/>
      <c r="I206" s="730"/>
      <c r="J206" s="730"/>
      <c r="K206" s="730"/>
      <c r="L206" s="730"/>
      <c r="M206" s="730"/>
      <c r="N206" s="730"/>
      <c r="O206" s="730"/>
      <c r="P206" s="730"/>
      <c r="Q206" s="730"/>
      <c r="R206" s="730"/>
      <c r="S206" s="730"/>
      <c r="T206" s="730"/>
      <c r="U206" s="730"/>
      <c r="V206" s="730"/>
      <c r="W206" s="730"/>
      <c r="X206" s="730"/>
      <c r="Y206" s="730"/>
      <c r="Z206" s="730"/>
      <c r="AA206" s="730"/>
      <c r="AB206" s="730"/>
      <c r="AC206" s="730"/>
      <c r="AD206" s="730"/>
      <c r="AE206" s="730"/>
      <c r="AF206" s="730"/>
      <c r="AG206" s="730"/>
      <c r="AH206" s="730"/>
      <c r="AI206" s="730"/>
      <c r="AJ206" s="730"/>
      <c r="AK206" s="730"/>
      <c r="AL206" s="730"/>
      <c r="AM206" s="730"/>
      <c r="AN206" s="730"/>
      <c r="AO206" s="730"/>
      <c r="AP206" s="730"/>
      <c r="AQ206" s="730"/>
      <c r="AR206" s="730"/>
      <c r="AS206" s="730"/>
      <c r="AT206" s="730"/>
      <c r="AU206" s="730"/>
      <c r="AV206" s="730"/>
      <c r="AW206" s="730"/>
      <c r="AX206" s="730"/>
      <c r="AY206" s="730"/>
      <c r="AZ206" s="730"/>
      <c r="BA206" s="730"/>
      <c r="BB206" s="730"/>
      <c r="BC206" s="730"/>
      <c r="BD206" s="730"/>
      <c r="BE206" s="730"/>
      <c r="BF206" s="730"/>
      <c r="BG206" s="730"/>
      <c r="BH206" s="730"/>
      <c r="BI206" s="730"/>
      <c r="BJ206" s="730"/>
      <c r="BK206" s="730"/>
      <c r="BL206" s="730"/>
      <c r="BM206" s="730"/>
      <c r="BN206" s="730"/>
      <c r="BO206" s="730"/>
      <c r="BP206" s="730"/>
      <c r="BQ206" s="730"/>
      <c r="BR206" s="730"/>
      <c r="BS206" s="730"/>
      <c r="BT206" s="730"/>
      <c r="BU206" s="730"/>
      <c r="BV206" s="730"/>
      <c r="BW206" s="731"/>
      <c r="BX206" s="178" t="s">
        <v>264</v>
      </c>
      <c r="BY206" s="179"/>
      <c r="BZ206" s="83"/>
      <c r="CA206" s="83"/>
      <c r="CB206" s="83"/>
      <c r="CC206" s="83"/>
      <c r="CD206" s="83"/>
      <c r="CE206" s="83"/>
      <c r="CF206" s="83"/>
      <c r="CG206" s="83"/>
      <c r="CH206" s="83"/>
      <c r="CI206" s="83"/>
      <c r="CJ206" s="83"/>
      <c r="CK206" s="83"/>
    </row>
    <row r="207" spans="1:89" s="84" customFormat="1" ht="27" customHeight="1">
      <c r="A207" s="172" t="s">
        <v>240</v>
      </c>
      <c r="B207" s="173"/>
      <c r="C207" s="173"/>
      <c r="D207" s="173"/>
      <c r="E207" s="174"/>
      <c r="F207" s="732" t="s">
        <v>409</v>
      </c>
      <c r="G207" s="733"/>
      <c r="H207" s="733"/>
      <c r="I207" s="733"/>
      <c r="J207" s="733"/>
      <c r="K207" s="733"/>
      <c r="L207" s="733"/>
      <c r="M207" s="733"/>
      <c r="N207" s="733"/>
      <c r="O207" s="733"/>
      <c r="P207" s="733"/>
      <c r="Q207" s="733"/>
      <c r="R207" s="733"/>
      <c r="S207" s="733"/>
      <c r="T207" s="733"/>
      <c r="U207" s="733"/>
      <c r="V207" s="733"/>
      <c r="W207" s="733"/>
      <c r="X207" s="733"/>
      <c r="Y207" s="733"/>
      <c r="Z207" s="733"/>
      <c r="AA207" s="733"/>
      <c r="AB207" s="733"/>
      <c r="AC207" s="733"/>
      <c r="AD207" s="733"/>
      <c r="AE207" s="733"/>
      <c r="AF207" s="733"/>
      <c r="AG207" s="733"/>
      <c r="AH207" s="733"/>
      <c r="AI207" s="733"/>
      <c r="AJ207" s="733"/>
      <c r="AK207" s="733"/>
      <c r="AL207" s="733"/>
      <c r="AM207" s="733"/>
      <c r="AN207" s="733"/>
      <c r="AO207" s="733"/>
      <c r="AP207" s="733"/>
      <c r="AQ207" s="733"/>
      <c r="AR207" s="733"/>
      <c r="AS207" s="733"/>
      <c r="AT207" s="733"/>
      <c r="AU207" s="733"/>
      <c r="AV207" s="733"/>
      <c r="AW207" s="733"/>
      <c r="AX207" s="733"/>
      <c r="AY207" s="733"/>
      <c r="AZ207" s="733"/>
      <c r="BA207" s="733"/>
      <c r="BB207" s="733"/>
      <c r="BC207" s="733"/>
      <c r="BD207" s="733"/>
      <c r="BE207" s="733"/>
      <c r="BF207" s="733"/>
      <c r="BG207" s="733"/>
      <c r="BH207" s="733"/>
      <c r="BI207" s="733"/>
      <c r="BJ207" s="733"/>
      <c r="BK207" s="733"/>
      <c r="BL207" s="733"/>
      <c r="BM207" s="733"/>
      <c r="BN207" s="733"/>
      <c r="BO207" s="733"/>
      <c r="BP207" s="733"/>
      <c r="BQ207" s="733"/>
      <c r="BR207" s="733"/>
      <c r="BS207" s="733"/>
      <c r="BT207" s="733"/>
      <c r="BU207" s="733"/>
      <c r="BV207" s="733"/>
      <c r="BW207" s="734"/>
      <c r="BX207" s="178" t="s">
        <v>371</v>
      </c>
      <c r="BY207" s="179"/>
      <c r="BZ207" s="83"/>
      <c r="CA207" s="83"/>
      <c r="CB207" s="83"/>
      <c r="CC207" s="83"/>
      <c r="CD207" s="83"/>
      <c r="CE207" s="83"/>
      <c r="CF207" s="83"/>
      <c r="CG207" s="83"/>
      <c r="CH207" s="83"/>
      <c r="CI207" s="83"/>
      <c r="CJ207" s="83"/>
      <c r="CK207" s="83"/>
    </row>
    <row r="208" spans="1:89" s="84" customFormat="1" ht="27" customHeight="1">
      <c r="A208" s="172" t="s">
        <v>241</v>
      </c>
      <c r="B208" s="173"/>
      <c r="C208" s="173"/>
      <c r="D208" s="173"/>
      <c r="E208" s="174"/>
      <c r="F208" s="873" t="s">
        <v>410</v>
      </c>
      <c r="G208" s="874"/>
      <c r="H208" s="874"/>
      <c r="I208" s="874"/>
      <c r="J208" s="874"/>
      <c r="K208" s="874"/>
      <c r="L208" s="874"/>
      <c r="M208" s="874"/>
      <c r="N208" s="874"/>
      <c r="O208" s="874"/>
      <c r="P208" s="874"/>
      <c r="Q208" s="874"/>
      <c r="R208" s="874"/>
      <c r="S208" s="874"/>
      <c r="T208" s="874"/>
      <c r="U208" s="874"/>
      <c r="V208" s="874"/>
      <c r="W208" s="874"/>
      <c r="X208" s="874"/>
      <c r="Y208" s="874"/>
      <c r="Z208" s="874"/>
      <c r="AA208" s="874"/>
      <c r="AB208" s="874"/>
      <c r="AC208" s="874"/>
      <c r="AD208" s="874"/>
      <c r="AE208" s="874"/>
      <c r="AF208" s="874"/>
      <c r="AG208" s="874"/>
      <c r="AH208" s="874"/>
      <c r="AI208" s="874"/>
      <c r="AJ208" s="874"/>
      <c r="AK208" s="874"/>
      <c r="AL208" s="874"/>
      <c r="AM208" s="874"/>
      <c r="AN208" s="874"/>
      <c r="AO208" s="874"/>
      <c r="AP208" s="874"/>
      <c r="AQ208" s="874"/>
      <c r="AR208" s="874"/>
      <c r="AS208" s="874"/>
      <c r="AT208" s="874"/>
      <c r="AU208" s="874"/>
      <c r="AV208" s="874"/>
      <c r="AW208" s="874"/>
      <c r="AX208" s="874"/>
      <c r="AY208" s="874"/>
      <c r="AZ208" s="874"/>
      <c r="BA208" s="874"/>
      <c r="BB208" s="874"/>
      <c r="BC208" s="874"/>
      <c r="BD208" s="874"/>
      <c r="BE208" s="874"/>
      <c r="BF208" s="874"/>
      <c r="BG208" s="874"/>
      <c r="BH208" s="874"/>
      <c r="BI208" s="874"/>
      <c r="BJ208" s="874"/>
      <c r="BK208" s="874"/>
      <c r="BL208" s="874"/>
      <c r="BM208" s="874"/>
      <c r="BN208" s="874"/>
      <c r="BO208" s="874"/>
      <c r="BP208" s="874"/>
      <c r="BQ208" s="874"/>
      <c r="BR208" s="874"/>
      <c r="BS208" s="874"/>
      <c r="BT208" s="874"/>
      <c r="BU208" s="874"/>
      <c r="BV208" s="874"/>
      <c r="BW208" s="875"/>
      <c r="BX208" s="178" t="s">
        <v>261</v>
      </c>
      <c r="BY208" s="179"/>
      <c r="BZ208" s="83"/>
      <c r="CA208" s="83"/>
      <c r="CB208" s="83"/>
      <c r="CC208" s="83"/>
      <c r="CD208" s="83"/>
      <c r="CE208" s="83"/>
      <c r="CF208" s="83"/>
      <c r="CG208" s="83"/>
      <c r="CH208" s="83"/>
      <c r="CI208" s="83"/>
      <c r="CJ208" s="83"/>
      <c r="CK208" s="83"/>
    </row>
    <row r="209" spans="1:89" s="84" customFormat="1" ht="27" customHeight="1">
      <c r="A209" s="172" t="s">
        <v>247</v>
      </c>
      <c r="B209" s="173"/>
      <c r="C209" s="173"/>
      <c r="D209" s="173"/>
      <c r="E209" s="174"/>
      <c r="F209" s="876" t="s">
        <v>411</v>
      </c>
      <c r="G209" s="877"/>
      <c r="H209" s="877"/>
      <c r="I209" s="877"/>
      <c r="J209" s="877"/>
      <c r="K209" s="877"/>
      <c r="L209" s="877"/>
      <c r="M209" s="877"/>
      <c r="N209" s="877"/>
      <c r="O209" s="877"/>
      <c r="P209" s="877"/>
      <c r="Q209" s="877"/>
      <c r="R209" s="877"/>
      <c r="S209" s="877"/>
      <c r="T209" s="877"/>
      <c r="U209" s="877"/>
      <c r="V209" s="877"/>
      <c r="W209" s="877"/>
      <c r="X209" s="877"/>
      <c r="Y209" s="877"/>
      <c r="Z209" s="877"/>
      <c r="AA209" s="877"/>
      <c r="AB209" s="877"/>
      <c r="AC209" s="877"/>
      <c r="AD209" s="877"/>
      <c r="AE209" s="877"/>
      <c r="AF209" s="877"/>
      <c r="AG209" s="877"/>
      <c r="AH209" s="877"/>
      <c r="AI209" s="877"/>
      <c r="AJ209" s="877"/>
      <c r="AK209" s="877"/>
      <c r="AL209" s="877"/>
      <c r="AM209" s="877"/>
      <c r="AN209" s="877"/>
      <c r="AO209" s="877"/>
      <c r="AP209" s="877"/>
      <c r="AQ209" s="877"/>
      <c r="AR209" s="877"/>
      <c r="AS209" s="877"/>
      <c r="AT209" s="877"/>
      <c r="AU209" s="877"/>
      <c r="AV209" s="877"/>
      <c r="AW209" s="877"/>
      <c r="AX209" s="877"/>
      <c r="AY209" s="877"/>
      <c r="AZ209" s="877"/>
      <c r="BA209" s="877"/>
      <c r="BB209" s="877"/>
      <c r="BC209" s="877"/>
      <c r="BD209" s="877"/>
      <c r="BE209" s="877"/>
      <c r="BF209" s="877"/>
      <c r="BG209" s="877"/>
      <c r="BH209" s="877"/>
      <c r="BI209" s="877"/>
      <c r="BJ209" s="877"/>
      <c r="BK209" s="877"/>
      <c r="BL209" s="877"/>
      <c r="BM209" s="877"/>
      <c r="BN209" s="877"/>
      <c r="BO209" s="877"/>
      <c r="BP209" s="877"/>
      <c r="BQ209" s="877"/>
      <c r="BR209" s="877"/>
      <c r="BS209" s="877"/>
      <c r="BT209" s="877"/>
      <c r="BU209" s="877"/>
      <c r="BV209" s="877"/>
      <c r="BW209" s="878"/>
      <c r="BX209" s="178" t="s">
        <v>377</v>
      </c>
      <c r="BY209" s="179"/>
      <c r="BZ209" s="83"/>
      <c r="CA209" s="83"/>
      <c r="CB209" s="83"/>
      <c r="CC209" s="83"/>
      <c r="CD209" s="83"/>
      <c r="CE209" s="83"/>
      <c r="CF209" s="83"/>
      <c r="CG209" s="83"/>
      <c r="CH209" s="83"/>
      <c r="CI209" s="83"/>
      <c r="CJ209" s="83"/>
      <c r="CK209" s="83"/>
    </row>
    <row r="210" spans="1:89" s="84" customFormat="1" ht="27" customHeight="1">
      <c r="A210" s="172" t="s">
        <v>248</v>
      </c>
      <c r="B210" s="173"/>
      <c r="C210" s="173"/>
      <c r="D210" s="173"/>
      <c r="E210" s="174"/>
      <c r="F210" s="460" t="s">
        <v>391</v>
      </c>
      <c r="G210" s="461"/>
      <c r="H210" s="461"/>
      <c r="I210" s="461"/>
      <c r="J210" s="461"/>
      <c r="K210" s="461"/>
      <c r="L210" s="461"/>
      <c r="M210" s="461"/>
      <c r="N210" s="461"/>
      <c r="O210" s="461"/>
      <c r="P210" s="461"/>
      <c r="Q210" s="461"/>
      <c r="R210" s="461"/>
      <c r="S210" s="461"/>
      <c r="T210" s="461"/>
      <c r="U210" s="461"/>
      <c r="V210" s="461"/>
      <c r="W210" s="461"/>
      <c r="X210" s="461"/>
      <c r="Y210" s="461"/>
      <c r="Z210" s="461"/>
      <c r="AA210" s="461"/>
      <c r="AB210" s="461"/>
      <c r="AC210" s="461"/>
      <c r="AD210" s="461"/>
      <c r="AE210" s="461"/>
      <c r="AF210" s="461"/>
      <c r="AG210" s="461"/>
      <c r="AH210" s="461"/>
      <c r="AI210" s="461"/>
      <c r="AJ210" s="461"/>
      <c r="AK210" s="461"/>
      <c r="AL210" s="461"/>
      <c r="AM210" s="461"/>
      <c r="AN210" s="461"/>
      <c r="AO210" s="461"/>
      <c r="AP210" s="461"/>
      <c r="AQ210" s="461"/>
      <c r="AR210" s="461"/>
      <c r="AS210" s="461"/>
      <c r="AT210" s="461"/>
      <c r="AU210" s="461"/>
      <c r="AV210" s="461"/>
      <c r="AW210" s="461"/>
      <c r="AX210" s="461"/>
      <c r="AY210" s="461"/>
      <c r="AZ210" s="461"/>
      <c r="BA210" s="461"/>
      <c r="BB210" s="461"/>
      <c r="BC210" s="461"/>
      <c r="BD210" s="461"/>
      <c r="BE210" s="461"/>
      <c r="BF210" s="461"/>
      <c r="BG210" s="461"/>
      <c r="BH210" s="461"/>
      <c r="BI210" s="461"/>
      <c r="BJ210" s="461"/>
      <c r="BK210" s="461"/>
      <c r="BL210" s="461"/>
      <c r="BM210" s="461"/>
      <c r="BN210" s="461"/>
      <c r="BO210" s="461"/>
      <c r="BP210" s="461"/>
      <c r="BQ210" s="461"/>
      <c r="BR210" s="461"/>
      <c r="BS210" s="461"/>
      <c r="BT210" s="461"/>
      <c r="BU210" s="461"/>
      <c r="BV210" s="461"/>
      <c r="BW210" s="462"/>
      <c r="BX210" s="178" t="s">
        <v>362</v>
      </c>
      <c r="BY210" s="179"/>
      <c r="BZ210" s="83"/>
      <c r="CA210" s="83"/>
      <c r="CB210" s="83"/>
      <c r="CC210" s="83"/>
      <c r="CD210" s="83"/>
      <c r="CE210" s="83"/>
      <c r="CF210" s="83"/>
      <c r="CG210" s="83"/>
      <c r="CH210" s="83"/>
      <c r="CI210" s="83"/>
      <c r="CJ210" s="83"/>
      <c r="CK210" s="83"/>
    </row>
    <row r="211" spans="1:89" s="84" customFormat="1" ht="27" customHeight="1">
      <c r="A211" s="172" t="s">
        <v>249</v>
      </c>
      <c r="B211" s="173"/>
      <c r="C211" s="173"/>
      <c r="D211" s="173"/>
      <c r="E211" s="174"/>
      <c r="F211" s="729" t="s">
        <v>444</v>
      </c>
      <c r="G211" s="730"/>
      <c r="H211" s="730"/>
      <c r="I211" s="730"/>
      <c r="J211" s="730"/>
      <c r="K211" s="730"/>
      <c r="L211" s="730"/>
      <c r="M211" s="730"/>
      <c r="N211" s="730"/>
      <c r="O211" s="730"/>
      <c r="P211" s="730"/>
      <c r="Q211" s="730"/>
      <c r="R211" s="730"/>
      <c r="S211" s="730"/>
      <c r="T211" s="730"/>
      <c r="U211" s="730"/>
      <c r="V211" s="730"/>
      <c r="W211" s="730"/>
      <c r="X211" s="730"/>
      <c r="Y211" s="730"/>
      <c r="Z211" s="730"/>
      <c r="AA211" s="730"/>
      <c r="AB211" s="730"/>
      <c r="AC211" s="730"/>
      <c r="AD211" s="730"/>
      <c r="AE211" s="730"/>
      <c r="AF211" s="730"/>
      <c r="AG211" s="730"/>
      <c r="AH211" s="730"/>
      <c r="AI211" s="730"/>
      <c r="AJ211" s="730"/>
      <c r="AK211" s="730"/>
      <c r="AL211" s="730"/>
      <c r="AM211" s="730"/>
      <c r="AN211" s="730"/>
      <c r="AO211" s="730"/>
      <c r="AP211" s="730"/>
      <c r="AQ211" s="730"/>
      <c r="AR211" s="730"/>
      <c r="AS211" s="730"/>
      <c r="AT211" s="730"/>
      <c r="AU211" s="730"/>
      <c r="AV211" s="730"/>
      <c r="AW211" s="730"/>
      <c r="AX211" s="730"/>
      <c r="AY211" s="730"/>
      <c r="AZ211" s="730"/>
      <c r="BA211" s="730"/>
      <c r="BB211" s="730"/>
      <c r="BC211" s="730"/>
      <c r="BD211" s="730"/>
      <c r="BE211" s="730"/>
      <c r="BF211" s="730"/>
      <c r="BG211" s="730"/>
      <c r="BH211" s="730"/>
      <c r="BI211" s="730"/>
      <c r="BJ211" s="730"/>
      <c r="BK211" s="730"/>
      <c r="BL211" s="730"/>
      <c r="BM211" s="730"/>
      <c r="BN211" s="730"/>
      <c r="BO211" s="730"/>
      <c r="BP211" s="730"/>
      <c r="BQ211" s="730"/>
      <c r="BR211" s="730"/>
      <c r="BS211" s="730"/>
      <c r="BT211" s="730"/>
      <c r="BU211" s="730"/>
      <c r="BV211" s="730"/>
      <c r="BW211" s="731"/>
      <c r="BX211" s="178" t="s">
        <v>266</v>
      </c>
      <c r="BY211" s="179"/>
      <c r="BZ211" s="83"/>
      <c r="CA211" s="83"/>
      <c r="CB211" s="83"/>
      <c r="CC211" s="83"/>
      <c r="CD211" s="83"/>
      <c r="CE211" s="83"/>
      <c r="CF211" s="83"/>
      <c r="CG211" s="83"/>
      <c r="CH211" s="83"/>
      <c r="CI211" s="83"/>
      <c r="CJ211" s="83"/>
      <c r="CK211" s="83"/>
    </row>
    <row r="212" spans="1:89" s="84" customFormat="1" ht="27" customHeight="1">
      <c r="A212" s="172" t="s">
        <v>309</v>
      </c>
      <c r="B212" s="173"/>
      <c r="C212" s="173"/>
      <c r="D212" s="173"/>
      <c r="E212" s="174"/>
      <c r="F212" s="460" t="s">
        <v>339</v>
      </c>
      <c r="G212" s="461"/>
      <c r="H212" s="461"/>
      <c r="I212" s="461"/>
      <c r="J212" s="461"/>
      <c r="K212" s="461"/>
      <c r="L212" s="461"/>
      <c r="M212" s="461"/>
      <c r="N212" s="461"/>
      <c r="O212" s="461"/>
      <c r="P212" s="461"/>
      <c r="Q212" s="461"/>
      <c r="R212" s="461"/>
      <c r="S212" s="461"/>
      <c r="T212" s="461"/>
      <c r="U212" s="461"/>
      <c r="V212" s="461"/>
      <c r="W212" s="461"/>
      <c r="X212" s="461"/>
      <c r="Y212" s="461"/>
      <c r="Z212" s="461"/>
      <c r="AA212" s="461"/>
      <c r="AB212" s="461"/>
      <c r="AC212" s="461"/>
      <c r="AD212" s="461"/>
      <c r="AE212" s="461"/>
      <c r="AF212" s="461"/>
      <c r="AG212" s="461"/>
      <c r="AH212" s="461"/>
      <c r="AI212" s="461"/>
      <c r="AJ212" s="461"/>
      <c r="AK212" s="461"/>
      <c r="AL212" s="461"/>
      <c r="AM212" s="461"/>
      <c r="AN212" s="461"/>
      <c r="AO212" s="461"/>
      <c r="AP212" s="461"/>
      <c r="AQ212" s="461"/>
      <c r="AR212" s="461"/>
      <c r="AS212" s="461"/>
      <c r="AT212" s="461"/>
      <c r="AU212" s="461"/>
      <c r="AV212" s="461"/>
      <c r="AW212" s="461"/>
      <c r="AX212" s="461"/>
      <c r="AY212" s="461"/>
      <c r="AZ212" s="461"/>
      <c r="BA212" s="461"/>
      <c r="BB212" s="461"/>
      <c r="BC212" s="461"/>
      <c r="BD212" s="461"/>
      <c r="BE212" s="461"/>
      <c r="BF212" s="461"/>
      <c r="BG212" s="461"/>
      <c r="BH212" s="461"/>
      <c r="BI212" s="461"/>
      <c r="BJ212" s="461"/>
      <c r="BK212" s="461"/>
      <c r="BL212" s="461"/>
      <c r="BM212" s="461"/>
      <c r="BN212" s="461"/>
      <c r="BO212" s="461"/>
      <c r="BP212" s="461"/>
      <c r="BQ212" s="461"/>
      <c r="BR212" s="461"/>
      <c r="BS212" s="461"/>
      <c r="BT212" s="461"/>
      <c r="BU212" s="461"/>
      <c r="BV212" s="461"/>
      <c r="BW212" s="462"/>
      <c r="BX212" s="178" t="s">
        <v>266</v>
      </c>
      <c r="BY212" s="179"/>
      <c r="BZ212" s="83"/>
      <c r="CA212" s="83"/>
      <c r="CB212" s="83"/>
      <c r="CC212" s="83"/>
      <c r="CD212" s="83"/>
      <c r="CE212" s="83"/>
      <c r="CF212" s="83"/>
      <c r="CG212" s="83"/>
      <c r="CH212" s="83"/>
      <c r="CI212" s="83"/>
      <c r="CJ212" s="83"/>
      <c r="CK212" s="83"/>
    </row>
    <row r="213" spans="1:89" s="84" customFormat="1" ht="27" customHeight="1">
      <c r="A213" s="172" t="s">
        <v>310</v>
      </c>
      <c r="B213" s="173"/>
      <c r="C213" s="173"/>
      <c r="D213" s="173"/>
      <c r="E213" s="174"/>
      <c r="F213" s="175" t="s">
        <v>340</v>
      </c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  <c r="R213" s="176"/>
      <c r="S213" s="176"/>
      <c r="T213" s="176"/>
      <c r="U213" s="176"/>
      <c r="V213" s="176"/>
      <c r="W213" s="176"/>
      <c r="X213" s="176"/>
      <c r="Y213" s="176"/>
      <c r="Z213" s="176"/>
      <c r="AA213" s="176"/>
      <c r="AB213" s="176"/>
      <c r="AC213" s="176"/>
      <c r="AD213" s="176"/>
      <c r="AE213" s="176"/>
      <c r="AF213" s="176"/>
      <c r="AG213" s="176"/>
      <c r="AH213" s="176"/>
      <c r="AI213" s="176"/>
      <c r="AJ213" s="176"/>
      <c r="AK213" s="176"/>
      <c r="AL213" s="176"/>
      <c r="AM213" s="176"/>
      <c r="AN213" s="176"/>
      <c r="AO213" s="176"/>
      <c r="AP213" s="176"/>
      <c r="AQ213" s="176"/>
      <c r="AR213" s="176"/>
      <c r="AS213" s="176"/>
      <c r="AT213" s="176"/>
      <c r="AU213" s="176"/>
      <c r="AV213" s="176"/>
      <c r="AW213" s="176"/>
      <c r="AX213" s="176"/>
      <c r="AY213" s="176"/>
      <c r="AZ213" s="176"/>
      <c r="BA213" s="176"/>
      <c r="BB213" s="176"/>
      <c r="BC213" s="176"/>
      <c r="BD213" s="176"/>
      <c r="BE213" s="176"/>
      <c r="BF213" s="176"/>
      <c r="BG213" s="176"/>
      <c r="BH213" s="176"/>
      <c r="BI213" s="176"/>
      <c r="BJ213" s="176"/>
      <c r="BK213" s="176"/>
      <c r="BL213" s="176"/>
      <c r="BM213" s="176"/>
      <c r="BN213" s="176"/>
      <c r="BO213" s="176"/>
      <c r="BP213" s="176"/>
      <c r="BQ213" s="176"/>
      <c r="BR213" s="176"/>
      <c r="BS213" s="176"/>
      <c r="BT213" s="176"/>
      <c r="BU213" s="176"/>
      <c r="BV213" s="176"/>
      <c r="BW213" s="177"/>
      <c r="BX213" s="178" t="s">
        <v>266</v>
      </c>
      <c r="BY213" s="179"/>
      <c r="BZ213" s="83"/>
      <c r="CA213" s="83"/>
      <c r="CB213" s="83"/>
      <c r="CC213" s="83"/>
      <c r="CD213" s="83"/>
      <c r="CE213" s="83"/>
      <c r="CF213" s="83"/>
      <c r="CG213" s="83"/>
      <c r="CH213" s="83"/>
      <c r="CI213" s="83"/>
      <c r="CJ213" s="83"/>
      <c r="CK213" s="83"/>
    </row>
    <row r="214" spans="1:89" s="84" customFormat="1" ht="27" customHeight="1" thickBot="1">
      <c r="A214" s="172" t="s">
        <v>369</v>
      </c>
      <c r="B214" s="173"/>
      <c r="C214" s="173"/>
      <c r="D214" s="173"/>
      <c r="E214" s="174"/>
      <c r="F214" s="175" t="s">
        <v>308</v>
      </c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  <c r="R214" s="176"/>
      <c r="S214" s="176"/>
      <c r="T214" s="176"/>
      <c r="U214" s="176"/>
      <c r="V214" s="176"/>
      <c r="W214" s="176"/>
      <c r="X214" s="176"/>
      <c r="Y214" s="176"/>
      <c r="Z214" s="176"/>
      <c r="AA214" s="176"/>
      <c r="AB214" s="176"/>
      <c r="AC214" s="176"/>
      <c r="AD214" s="176"/>
      <c r="AE214" s="176"/>
      <c r="AF214" s="176"/>
      <c r="AG214" s="176"/>
      <c r="AH214" s="176"/>
      <c r="AI214" s="176"/>
      <c r="AJ214" s="176"/>
      <c r="AK214" s="176"/>
      <c r="AL214" s="176"/>
      <c r="AM214" s="176"/>
      <c r="AN214" s="176"/>
      <c r="AO214" s="176"/>
      <c r="AP214" s="176"/>
      <c r="AQ214" s="176"/>
      <c r="AR214" s="176"/>
      <c r="AS214" s="176"/>
      <c r="AT214" s="176"/>
      <c r="AU214" s="176"/>
      <c r="AV214" s="176"/>
      <c r="AW214" s="176"/>
      <c r="AX214" s="176"/>
      <c r="AY214" s="176"/>
      <c r="AZ214" s="176"/>
      <c r="BA214" s="176"/>
      <c r="BB214" s="176"/>
      <c r="BC214" s="176"/>
      <c r="BD214" s="176"/>
      <c r="BE214" s="176"/>
      <c r="BF214" s="176"/>
      <c r="BG214" s="176"/>
      <c r="BH214" s="176"/>
      <c r="BI214" s="176"/>
      <c r="BJ214" s="176"/>
      <c r="BK214" s="176"/>
      <c r="BL214" s="176"/>
      <c r="BM214" s="176"/>
      <c r="BN214" s="176"/>
      <c r="BO214" s="176"/>
      <c r="BP214" s="176"/>
      <c r="BQ214" s="176"/>
      <c r="BR214" s="176"/>
      <c r="BS214" s="176"/>
      <c r="BT214" s="176"/>
      <c r="BU214" s="176"/>
      <c r="BV214" s="176"/>
      <c r="BW214" s="177"/>
      <c r="BX214" s="178" t="s">
        <v>266</v>
      </c>
      <c r="BY214" s="179"/>
      <c r="BZ214" s="83"/>
      <c r="CA214" s="83"/>
      <c r="CB214" s="83"/>
      <c r="CC214" s="83"/>
      <c r="CD214" s="83"/>
      <c r="CE214" s="83"/>
      <c r="CF214" s="83"/>
      <c r="CG214" s="83"/>
      <c r="CH214" s="83"/>
      <c r="CI214" s="83"/>
      <c r="CJ214" s="83"/>
      <c r="CK214" s="83"/>
    </row>
    <row r="215" spans="1:89" s="84" customFormat="1" ht="81.75" customHeight="1" thickBot="1">
      <c r="A215" s="531" t="s">
        <v>211</v>
      </c>
      <c r="B215" s="669"/>
      <c r="C215" s="669"/>
      <c r="D215" s="669"/>
      <c r="E215" s="539"/>
      <c r="F215" s="533" t="s">
        <v>202</v>
      </c>
      <c r="G215" s="534"/>
      <c r="H215" s="534"/>
      <c r="I215" s="534"/>
      <c r="J215" s="534"/>
      <c r="K215" s="534"/>
      <c r="L215" s="534"/>
      <c r="M215" s="534"/>
      <c r="N215" s="534"/>
      <c r="O215" s="534"/>
      <c r="P215" s="534"/>
      <c r="Q215" s="534"/>
      <c r="R215" s="534"/>
      <c r="S215" s="534"/>
      <c r="T215" s="534"/>
      <c r="U215" s="534"/>
      <c r="V215" s="534"/>
      <c r="W215" s="534"/>
      <c r="X215" s="534"/>
      <c r="Y215" s="534"/>
      <c r="Z215" s="534"/>
      <c r="AA215" s="534"/>
      <c r="AB215" s="534"/>
      <c r="AC215" s="534"/>
      <c r="AD215" s="534"/>
      <c r="AE215" s="534"/>
      <c r="AF215" s="534"/>
      <c r="AG215" s="534"/>
      <c r="AH215" s="534"/>
      <c r="AI215" s="534"/>
      <c r="AJ215" s="534"/>
      <c r="AK215" s="534"/>
      <c r="AL215" s="534"/>
      <c r="AM215" s="534"/>
      <c r="AN215" s="534"/>
      <c r="AO215" s="534"/>
      <c r="AP215" s="534"/>
      <c r="AQ215" s="534"/>
      <c r="AR215" s="534"/>
      <c r="AS215" s="534"/>
      <c r="AT215" s="534"/>
      <c r="AU215" s="534"/>
      <c r="AV215" s="534"/>
      <c r="AW215" s="534"/>
      <c r="AX215" s="534"/>
      <c r="AY215" s="534"/>
      <c r="AZ215" s="534"/>
      <c r="BA215" s="534"/>
      <c r="BB215" s="534"/>
      <c r="BC215" s="534"/>
      <c r="BD215" s="534"/>
      <c r="BE215" s="534"/>
      <c r="BF215" s="534"/>
      <c r="BG215" s="534"/>
      <c r="BH215" s="534"/>
      <c r="BI215" s="534"/>
      <c r="BJ215" s="534"/>
      <c r="BK215" s="534"/>
      <c r="BL215" s="534"/>
      <c r="BM215" s="534"/>
      <c r="BN215" s="534"/>
      <c r="BO215" s="534"/>
      <c r="BP215" s="534"/>
      <c r="BQ215" s="534"/>
      <c r="BR215" s="534"/>
      <c r="BS215" s="534"/>
      <c r="BT215" s="534"/>
      <c r="BU215" s="534"/>
      <c r="BV215" s="534"/>
      <c r="BW215" s="535"/>
      <c r="BX215" s="667" t="s">
        <v>319</v>
      </c>
      <c r="BY215" s="668"/>
      <c r="BZ215" s="83"/>
      <c r="CA215" s="83"/>
      <c r="CB215" s="83"/>
      <c r="CC215" s="83"/>
      <c r="CD215" s="83"/>
      <c r="CE215" s="83"/>
      <c r="CF215" s="83"/>
      <c r="CG215" s="83"/>
      <c r="CH215" s="83"/>
      <c r="CI215" s="83"/>
      <c r="CJ215" s="83"/>
      <c r="CK215" s="83"/>
    </row>
    <row r="216" spans="1:89" s="84" customFormat="1" ht="27" customHeight="1">
      <c r="A216" s="699" t="s">
        <v>368</v>
      </c>
      <c r="B216" s="700"/>
      <c r="C216" s="700"/>
      <c r="D216" s="700"/>
      <c r="E216" s="701"/>
      <c r="F216" s="460" t="s">
        <v>412</v>
      </c>
      <c r="G216" s="461"/>
      <c r="H216" s="461"/>
      <c r="I216" s="461"/>
      <c r="J216" s="461"/>
      <c r="K216" s="461"/>
      <c r="L216" s="461"/>
      <c r="M216" s="461"/>
      <c r="N216" s="461"/>
      <c r="O216" s="461"/>
      <c r="P216" s="461"/>
      <c r="Q216" s="461"/>
      <c r="R216" s="461"/>
      <c r="S216" s="461"/>
      <c r="T216" s="461"/>
      <c r="U216" s="461"/>
      <c r="V216" s="461"/>
      <c r="W216" s="461"/>
      <c r="X216" s="461"/>
      <c r="Y216" s="461"/>
      <c r="Z216" s="461"/>
      <c r="AA216" s="461"/>
      <c r="AB216" s="461"/>
      <c r="AC216" s="461"/>
      <c r="AD216" s="461"/>
      <c r="AE216" s="461"/>
      <c r="AF216" s="461"/>
      <c r="AG216" s="461"/>
      <c r="AH216" s="461"/>
      <c r="AI216" s="461"/>
      <c r="AJ216" s="461"/>
      <c r="AK216" s="461"/>
      <c r="AL216" s="461"/>
      <c r="AM216" s="461"/>
      <c r="AN216" s="461"/>
      <c r="AO216" s="461"/>
      <c r="AP216" s="461"/>
      <c r="AQ216" s="461"/>
      <c r="AR216" s="461"/>
      <c r="AS216" s="461"/>
      <c r="AT216" s="461"/>
      <c r="AU216" s="461"/>
      <c r="AV216" s="461"/>
      <c r="AW216" s="461"/>
      <c r="AX216" s="461"/>
      <c r="AY216" s="461"/>
      <c r="AZ216" s="461"/>
      <c r="BA216" s="461"/>
      <c r="BB216" s="461"/>
      <c r="BC216" s="461"/>
      <c r="BD216" s="461"/>
      <c r="BE216" s="461"/>
      <c r="BF216" s="461"/>
      <c r="BG216" s="461"/>
      <c r="BH216" s="461"/>
      <c r="BI216" s="461"/>
      <c r="BJ216" s="461"/>
      <c r="BK216" s="461"/>
      <c r="BL216" s="461"/>
      <c r="BM216" s="461"/>
      <c r="BN216" s="461"/>
      <c r="BO216" s="461"/>
      <c r="BP216" s="461"/>
      <c r="BQ216" s="461"/>
      <c r="BR216" s="461"/>
      <c r="BS216" s="461"/>
      <c r="BT216" s="461"/>
      <c r="BU216" s="461"/>
      <c r="BV216" s="461"/>
      <c r="BW216" s="461"/>
      <c r="BX216" s="871" t="s">
        <v>363</v>
      </c>
      <c r="BY216" s="872"/>
      <c r="BZ216" s="83"/>
      <c r="CA216" s="83"/>
      <c r="CB216" s="83"/>
      <c r="CC216" s="83"/>
      <c r="CD216" s="83"/>
      <c r="CE216" s="83"/>
      <c r="CF216" s="83"/>
      <c r="CG216" s="83"/>
      <c r="CH216" s="83"/>
      <c r="CI216" s="83"/>
      <c r="CJ216" s="83"/>
      <c r="CK216" s="83"/>
    </row>
    <row r="217" spans="1:89" s="84" customFormat="1" ht="25.5" customHeight="1">
      <c r="A217" s="699" t="s">
        <v>387</v>
      </c>
      <c r="B217" s="700"/>
      <c r="C217" s="700"/>
      <c r="D217" s="700"/>
      <c r="E217" s="701"/>
      <c r="F217" s="460" t="s">
        <v>417</v>
      </c>
      <c r="G217" s="461"/>
      <c r="H217" s="461"/>
      <c r="I217" s="461"/>
      <c r="J217" s="461"/>
      <c r="K217" s="461"/>
      <c r="L217" s="461"/>
      <c r="M217" s="461"/>
      <c r="N217" s="461"/>
      <c r="O217" s="461"/>
      <c r="P217" s="461"/>
      <c r="Q217" s="461"/>
      <c r="R217" s="461"/>
      <c r="S217" s="461"/>
      <c r="T217" s="461"/>
      <c r="U217" s="461"/>
      <c r="V217" s="461"/>
      <c r="W217" s="461"/>
      <c r="X217" s="461"/>
      <c r="Y217" s="461"/>
      <c r="Z217" s="461"/>
      <c r="AA217" s="461"/>
      <c r="AB217" s="461"/>
      <c r="AC217" s="461"/>
      <c r="AD217" s="461"/>
      <c r="AE217" s="461"/>
      <c r="AF217" s="461"/>
      <c r="AG217" s="461"/>
      <c r="AH217" s="461"/>
      <c r="AI217" s="461"/>
      <c r="AJ217" s="461"/>
      <c r="AK217" s="461"/>
      <c r="AL217" s="461"/>
      <c r="AM217" s="461"/>
      <c r="AN217" s="461"/>
      <c r="AO217" s="461"/>
      <c r="AP217" s="461"/>
      <c r="AQ217" s="461"/>
      <c r="AR217" s="461"/>
      <c r="AS217" s="461"/>
      <c r="AT217" s="461"/>
      <c r="AU217" s="461"/>
      <c r="AV217" s="461"/>
      <c r="AW217" s="461"/>
      <c r="AX217" s="461"/>
      <c r="AY217" s="461"/>
      <c r="AZ217" s="461"/>
      <c r="BA217" s="461"/>
      <c r="BB217" s="461"/>
      <c r="BC217" s="461"/>
      <c r="BD217" s="461"/>
      <c r="BE217" s="461"/>
      <c r="BF217" s="461"/>
      <c r="BG217" s="461"/>
      <c r="BH217" s="461"/>
      <c r="BI217" s="461"/>
      <c r="BJ217" s="461"/>
      <c r="BK217" s="461"/>
      <c r="BL217" s="461"/>
      <c r="BM217" s="461"/>
      <c r="BN217" s="461"/>
      <c r="BO217" s="461"/>
      <c r="BP217" s="461"/>
      <c r="BQ217" s="461"/>
      <c r="BR217" s="461"/>
      <c r="BS217" s="461"/>
      <c r="BT217" s="461"/>
      <c r="BU217" s="461"/>
      <c r="BV217" s="461"/>
      <c r="BW217" s="461"/>
      <c r="BX217" s="871" t="s">
        <v>364</v>
      </c>
      <c r="BY217" s="872"/>
      <c r="BZ217" s="83"/>
      <c r="CA217" s="83"/>
      <c r="CB217" s="83"/>
      <c r="CC217" s="83"/>
      <c r="CD217" s="83"/>
      <c r="CE217" s="83"/>
      <c r="CF217" s="83"/>
      <c r="CG217" s="83"/>
      <c r="CH217" s="83"/>
      <c r="CI217" s="83"/>
      <c r="CJ217" s="83"/>
      <c r="CK217" s="83"/>
    </row>
    <row r="218" spans="1:89" s="84" customFormat="1" ht="37.5" customHeight="1">
      <c r="A218" s="699" t="s">
        <v>388</v>
      </c>
      <c r="B218" s="700"/>
      <c r="C218" s="700"/>
      <c r="D218" s="700"/>
      <c r="E218" s="701"/>
      <c r="F218" s="726" t="s">
        <v>442</v>
      </c>
      <c r="G218" s="438"/>
      <c r="H218" s="438"/>
      <c r="I218" s="438"/>
      <c r="J218" s="438"/>
      <c r="K218" s="438"/>
      <c r="L218" s="438"/>
      <c r="M218" s="438"/>
      <c r="N218" s="438"/>
      <c r="O218" s="438"/>
      <c r="P218" s="438"/>
      <c r="Q218" s="438"/>
      <c r="R218" s="438"/>
      <c r="S218" s="438"/>
      <c r="T218" s="438"/>
      <c r="U218" s="438"/>
      <c r="V218" s="438"/>
      <c r="W218" s="438"/>
      <c r="X218" s="438"/>
      <c r="Y218" s="438"/>
      <c r="Z218" s="438"/>
      <c r="AA218" s="438"/>
      <c r="AB218" s="438"/>
      <c r="AC218" s="438"/>
      <c r="AD218" s="438"/>
      <c r="AE218" s="438"/>
      <c r="AF218" s="438"/>
      <c r="AG218" s="438"/>
      <c r="AH218" s="438"/>
      <c r="AI218" s="438"/>
      <c r="AJ218" s="438"/>
      <c r="AK218" s="438"/>
      <c r="AL218" s="438"/>
      <c r="AM218" s="438"/>
      <c r="AN218" s="438"/>
      <c r="AO218" s="438"/>
      <c r="AP218" s="438"/>
      <c r="AQ218" s="438"/>
      <c r="AR218" s="438"/>
      <c r="AS218" s="438"/>
      <c r="AT218" s="438"/>
      <c r="AU218" s="438"/>
      <c r="AV218" s="438"/>
      <c r="AW218" s="438"/>
      <c r="AX218" s="438"/>
      <c r="AY218" s="438"/>
      <c r="AZ218" s="438"/>
      <c r="BA218" s="438"/>
      <c r="BB218" s="438"/>
      <c r="BC218" s="438"/>
      <c r="BD218" s="438"/>
      <c r="BE218" s="438"/>
      <c r="BF218" s="438"/>
      <c r="BG218" s="438"/>
      <c r="BH218" s="438"/>
      <c r="BI218" s="438"/>
      <c r="BJ218" s="438"/>
      <c r="BK218" s="438"/>
      <c r="BL218" s="438"/>
      <c r="BM218" s="438"/>
      <c r="BN218" s="438"/>
      <c r="BO218" s="438"/>
      <c r="BP218" s="438"/>
      <c r="BQ218" s="438"/>
      <c r="BR218" s="438"/>
      <c r="BS218" s="438"/>
      <c r="BT218" s="438"/>
      <c r="BU218" s="438"/>
      <c r="BV218" s="438"/>
      <c r="BW218" s="438"/>
      <c r="BX218" s="871" t="s">
        <v>383</v>
      </c>
      <c r="BY218" s="872"/>
      <c r="BZ218" s="83"/>
      <c r="CA218" s="83"/>
      <c r="CB218" s="83"/>
      <c r="CC218" s="83"/>
      <c r="CD218" s="83"/>
      <c r="CE218" s="83"/>
      <c r="CF218" s="83"/>
      <c r="CG218" s="83"/>
      <c r="CH218" s="83"/>
      <c r="CI218" s="83"/>
      <c r="CJ218" s="83"/>
      <c r="CK218" s="83"/>
    </row>
    <row r="219" spans="1:89" s="84" customFormat="1" ht="37.5" customHeight="1">
      <c r="A219" s="699" t="s">
        <v>389</v>
      </c>
      <c r="B219" s="700"/>
      <c r="C219" s="700"/>
      <c r="D219" s="700"/>
      <c r="E219" s="701"/>
      <c r="F219" s="726" t="s">
        <v>418</v>
      </c>
      <c r="G219" s="438"/>
      <c r="H219" s="438"/>
      <c r="I219" s="438"/>
      <c r="J219" s="438"/>
      <c r="K219" s="438"/>
      <c r="L219" s="438"/>
      <c r="M219" s="438"/>
      <c r="N219" s="438"/>
      <c r="O219" s="438"/>
      <c r="P219" s="438"/>
      <c r="Q219" s="438"/>
      <c r="R219" s="438"/>
      <c r="S219" s="438"/>
      <c r="T219" s="438"/>
      <c r="U219" s="438"/>
      <c r="V219" s="438"/>
      <c r="W219" s="438"/>
      <c r="X219" s="438"/>
      <c r="Y219" s="438"/>
      <c r="Z219" s="438"/>
      <c r="AA219" s="438"/>
      <c r="AB219" s="438"/>
      <c r="AC219" s="438"/>
      <c r="AD219" s="438"/>
      <c r="AE219" s="438"/>
      <c r="AF219" s="438"/>
      <c r="AG219" s="438"/>
      <c r="AH219" s="438"/>
      <c r="AI219" s="438"/>
      <c r="AJ219" s="438"/>
      <c r="AK219" s="438"/>
      <c r="AL219" s="438"/>
      <c r="AM219" s="438"/>
      <c r="AN219" s="438"/>
      <c r="AO219" s="438"/>
      <c r="AP219" s="438"/>
      <c r="AQ219" s="438"/>
      <c r="AR219" s="438"/>
      <c r="AS219" s="438"/>
      <c r="AT219" s="438"/>
      <c r="AU219" s="438"/>
      <c r="AV219" s="438"/>
      <c r="AW219" s="438"/>
      <c r="AX219" s="438"/>
      <c r="AY219" s="438"/>
      <c r="AZ219" s="438"/>
      <c r="BA219" s="438"/>
      <c r="BB219" s="438"/>
      <c r="BC219" s="438"/>
      <c r="BD219" s="438"/>
      <c r="BE219" s="438"/>
      <c r="BF219" s="438"/>
      <c r="BG219" s="438"/>
      <c r="BH219" s="438"/>
      <c r="BI219" s="438"/>
      <c r="BJ219" s="438"/>
      <c r="BK219" s="438"/>
      <c r="BL219" s="438"/>
      <c r="BM219" s="438"/>
      <c r="BN219" s="438"/>
      <c r="BO219" s="438"/>
      <c r="BP219" s="438"/>
      <c r="BQ219" s="438"/>
      <c r="BR219" s="438"/>
      <c r="BS219" s="438"/>
      <c r="BT219" s="438"/>
      <c r="BU219" s="438"/>
      <c r="BV219" s="438"/>
      <c r="BW219" s="438"/>
      <c r="BX219" s="871" t="s">
        <v>265</v>
      </c>
      <c r="BY219" s="872"/>
      <c r="BZ219" s="83"/>
      <c r="CA219" s="83"/>
      <c r="CB219" s="83"/>
      <c r="CC219" s="83"/>
      <c r="CD219" s="83"/>
      <c r="CE219" s="83"/>
      <c r="CF219" s="83"/>
      <c r="CG219" s="83"/>
      <c r="CH219" s="83"/>
      <c r="CI219" s="83"/>
      <c r="CJ219" s="83"/>
      <c r="CK219" s="83"/>
    </row>
    <row r="220" spans="1:89" s="84" customFormat="1" ht="37.5" customHeight="1" thickBot="1">
      <c r="A220" s="739" t="s">
        <v>390</v>
      </c>
      <c r="B220" s="740"/>
      <c r="C220" s="740"/>
      <c r="D220" s="740"/>
      <c r="E220" s="741"/>
      <c r="F220" s="736" t="s">
        <v>399</v>
      </c>
      <c r="G220" s="737"/>
      <c r="H220" s="737"/>
      <c r="I220" s="737"/>
      <c r="J220" s="737"/>
      <c r="K220" s="737"/>
      <c r="L220" s="737"/>
      <c r="M220" s="737"/>
      <c r="N220" s="737"/>
      <c r="O220" s="737"/>
      <c r="P220" s="737"/>
      <c r="Q220" s="737"/>
      <c r="R220" s="737"/>
      <c r="S220" s="737"/>
      <c r="T220" s="737"/>
      <c r="U220" s="737"/>
      <c r="V220" s="737"/>
      <c r="W220" s="737"/>
      <c r="X220" s="737"/>
      <c r="Y220" s="737"/>
      <c r="Z220" s="737"/>
      <c r="AA220" s="737"/>
      <c r="AB220" s="737"/>
      <c r="AC220" s="737"/>
      <c r="AD220" s="737"/>
      <c r="AE220" s="737"/>
      <c r="AF220" s="737"/>
      <c r="AG220" s="737"/>
      <c r="AH220" s="737"/>
      <c r="AI220" s="737"/>
      <c r="AJ220" s="737"/>
      <c r="AK220" s="737"/>
      <c r="AL220" s="737"/>
      <c r="AM220" s="737"/>
      <c r="AN220" s="737"/>
      <c r="AO220" s="737"/>
      <c r="AP220" s="737"/>
      <c r="AQ220" s="737"/>
      <c r="AR220" s="737"/>
      <c r="AS220" s="737"/>
      <c r="AT220" s="737"/>
      <c r="AU220" s="737"/>
      <c r="AV220" s="737"/>
      <c r="AW220" s="737"/>
      <c r="AX220" s="737"/>
      <c r="AY220" s="737"/>
      <c r="AZ220" s="737"/>
      <c r="BA220" s="737"/>
      <c r="BB220" s="737"/>
      <c r="BC220" s="737"/>
      <c r="BD220" s="737"/>
      <c r="BE220" s="737"/>
      <c r="BF220" s="737"/>
      <c r="BG220" s="737"/>
      <c r="BH220" s="737"/>
      <c r="BI220" s="737"/>
      <c r="BJ220" s="737"/>
      <c r="BK220" s="737"/>
      <c r="BL220" s="737"/>
      <c r="BM220" s="737"/>
      <c r="BN220" s="737"/>
      <c r="BO220" s="737"/>
      <c r="BP220" s="737"/>
      <c r="BQ220" s="737"/>
      <c r="BR220" s="737"/>
      <c r="BS220" s="737"/>
      <c r="BT220" s="737"/>
      <c r="BU220" s="737"/>
      <c r="BV220" s="737"/>
      <c r="BW220" s="738"/>
      <c r="BX220" s="718" t="s">
        <v>269</v>
      </c>
      <c r="BY220" s="719"/>
      <c r="BZ220" s="83"/>
      <c r="CA220" s="83"/>
      <c r="CB220" s="83"/>
      <c r="CC220" s="83"/>
      <c r="CD220" s="83"/>
      <c r="CE220" s="83"/>
      <c r="CF220" s="83"/>
      <c r="CG220" s="83"/>
      <c r="CH220" s="83"/>
      <c r="CI220" s="83"/>
      <c r="CJ220" s="83"/>
      <c r="CK220" s="83"/>
    </row>
    <row r="221" spans="1:77" ht="20.25" customHeight="1">
      <c r="A221" s="735" t="s">
        <v>393</v>
      </c>
      <c r="B221" s="735"/>
      <c r="C221" s="735"/>
      <c r="D221" s="735"/>
      <c r="E221" s="735"/>
      <c r="F221" s="735"/>
      <c r="G221" s="735"/>
      <c r="H221" s="735"/>
      <c r="I221" s="735"/>
      <c r="J221" s="735"/>
      <c r="K221" s="735"/>
      <c r="L221" s="735"/>
      <c r="M221" s="735"/>
      <c r="N221" s="735"/>
      <c r="O221" s="735"/>
      <c r="P221" s="735"/>
      <c r="Q221" s="735"/>
      <c r="R221" s="735"/>
      <c r="S221" s="735"/>
      <c r="T221" s="735"/>
      <c r="U221" s="735"/>
      <c r="V221" s="735"/>
      <c r="W221" s="735"/>
      <c r="X221" s="735"/>
      <c r="Y221" s="735"/>
      <c r="Z221" s="735"/>
      <c r="AA221" s="735"/>
      <c r="AB221" s="735"/>
      <c r="AC221" s="735"/>
      <c r="AD221" s="735"/>
      <c r="AE221" s="735"/>
      <c r="AF221" s="735"/>
      <c r="AG221" s="735"/>
      <c r="AH221" s="735"/>
      <c r="AI221" s="735"/>
      <c r="AJ221" s="735"/>
      <c r="AK221" s="735"/>
      <c r="AL221" s="735"/>
      <c r="AM221" s="735"/>
      <c r="AN221" s="735"/>
      <c r="AO221" s="735"/>
      <c r="AP221" s="735"/>
      <c r="AQ221" s="735"/>
      <c r="AR221" s="735"/>
      <c r="AS221" s="735"/>
      <c r="AT221" s="735"/>
      <c r="AU221" s="735"/>
      <c r="AV221" s="735"/>
      <c r="AW221" s="735"/>
      <c r="AX221" s="735"/>
      <c r="AY221" s="735"/>
      <c r="AZ221" s="735"/>
      <c r="BA221" s="735"/>
      <c r="BB221" s="735"/>
      <c r="BC221" s="735"/>
      <c r="BD221" s="735"/>
      <c r="BE221" s="735"/>
      <c r="BF221" s="735"/>
      <c r="BG221" s="735"/>
      <c r="BH221" s="735"/>
      <c r="BI221" s="735"/>
      <c r="BJ221" s="735"/>
      <c r="BK221" s="735"/>
      <c r="BL221" s="735"/>
      <c r="BM221" s="735"/>
      <c r="BN221" s="735"/>
      <c r="BO221" s="735"/>
      <c r="BP221" s="735"/>
      <c r="BQ221" s="735"/>
      <c r="BR221" s="735"/>
      <c r="BS221" s="735"/>
      <c r="BT221" s="735"/>
      <c r="BU221" s="735"/>
      <c r="BV221" s="735"/>
      <c r="BW221" s="735"/>
      <c r="BX221" s="135"/>
      <c r="BY221" s="135"/>
    </row>
    <row r="222" spans="1:77" ht="18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</row>
    <row r="223" spans="1:77" ht="18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</row>
    <row r="224" spans="1:77" ht="18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</row>
    <row r="225" spans="1:77" ht="18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</row>
    <row r="226" spans="1:77" ht="28.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</row>
    <row r="227" spans="1:77" ht="29.2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</row>
    <row r="228" spans="1:77" ht="18" customHeight="1">
      <c r="A228" s="197" t="s">
        <v>433</v>
      </c>
      <c r="B228" s="198"/>
      <c r="C228" s="198"/>
      <c r="D228" s="198"/>
      <c r="E228" s="198"/>
      <c r="F228" s="198"/>
      <c r="G228" s="198"/>
      <c r="H228" s="198"/>
      <c r="I228" s="198"/>
      <c r="J228" s="198"/>
      <c r="K228" s="198"/>
      <c r="L228" s="198"/>
      <c r="M228" s="198"/>
      <c r="N228" s="198"/>
      <c r="O228" s="198"/>
      <c r="P228" s="198"/>
      <c r="Q228" s="198"/>
      <c r="R228" s="198"/>
      <c r="S228" s="198"/>
      <c r="T228" s="198"/>
      <c r="U228" s="198"/>
      <c r="V228" s="198"/>
      <c r="W228" s="198"/>
      <c r="X228" s="198"/>
      <c r="Y228" s="198"/>
      <c r="Z228" s="198"/>
      <c r="AA228" s="198"/>
      <c r="AB228" s="198"/>
      <c r="AC228" s="198"/>
      <c r="AD228" s="125"/>
      <c r="AE228" s="125"/>
      <c r="AF228" s="197" t="s">
        <v>434</v>
      </c>
      <c r="AG228" s="198"/>
      <c r="AH228" s="198"/>
      <c r="AI228" s="198"/>
      <c r="AJ228" s="198"/>
      <c r="AK228" s="198"/>
      <c r="AL228" s="198"/>
      <c r="AM228" s="198"/>
      <c r="AN228" s="198"/>
      <c r="AO228" s="198"/>
      <c r="AP228" s="198"/>
      <c r="AQ228" s="198"/>
      <c r="AR228" s="198"/>
      <c r="AS228" s="198"/>
      <c r="AT228" s="198"/>
      <c r="AU228" s="198"/>
      <c r="AV228" s="198"/>
      <c r="AW228" s="198"/>
      <c r="AX228" s="198"/>
      <c r="AY228" s="198"/>
      <c r="AZ228" s="19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25"/>
      <c r="BK228" s="125"/>
      <c r="BL228" s="125"/>
      <c r="BM228" s="125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</row>
    <row r="229" spans="1:77" ht="18" customHeight="1">
      <c r="A229" s="198"/>
      <c r="B229" s="198"/>
      <c r="C229" s="198"/>
      <c r="D229" s="198"/>
      <c r="E229" s="198"/>
      <c r="F229" s="198"/>
      <c r="G229" s="198"/>
      <c r="H229" s="198"/>
      <c r="I229" s="198"/>
      <c r="J229" s="198"/>
      <c r="K229" s="198"/>
      <c r="L229" s="198"/>
      <c r="M229" s="198"/>
      <c r="N229" s="198"/>
      <c r="O229" s="198"/>
      <c r="P229" s="198"/>
      <c r="Q229" s="198"/>
      <c r="R229" s="198"/>
      <c r="S229" s="198"/>
      <c r="T229" s="198"/>
      <c r="U229" s="198"/>
      <c r="V229" s="198"/>
      <c r="W229" s="198"/>
      <c r="X229" s="198"/>
      <c r="Y229" s="198"/>
      <c r="Z229" s="198"/>
      <c r="AA229" s="198"/>
      <c r="AB229" s="198"/>
      <c r="AC229" s="198"/>
      <c r="AD229" s="125"/>
      <c r="AE229" s="125"/>
      <c r="AF229" s="198"/>
      <c r="AG229" s="198"/>
      <c r="AH229" s="198"/>
      <c r="AI229" s="198"/>
      <c r="AJ229" s="198"/>
      <c r="AK229" s="198"/>
      <c r="AL229" s="198"/>
      <c r="AM229" s="198"/>
      <c r="AN229" s="198"/>
      <c r="AO229" s="198"/>
      <c r="AP229" s="198"/>
      <c r="AQ229" s="198"/>
      <c r="AR229" s="198"/>
      <c r="AS229" s="198"/>
      <c r="AT229" s="198"/>
      <c r="AU229" s="198"/>
      <c r="AV229" s="198"/>
      <c r="AW229" s="198"/>
      <c r="AX229" s="198"/>
      <c r="AY229" s="198"/>
      <c r="AZ229" s="19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25"/>
      <c r="BK229" s="125"/>
      <c r="BL229" s="125"/>
      <c r="BM229" s="125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</row>
    <row r="230" spans="1:77" ht="18" customHeight="1">
      <c r="A230" s="198"/>
      <c r="B230" s="198"/>
      <c r="C230" s="198"/>
      <c r="D230" s="198"/>
      <c r="E230" s="198"/>
      <c r="F230" s="198"/>
      <c r="G230" s="198"/>
      <c r="H230" s="198"/>
      <c r="I230" s="198"/>
      <c r="J230" s="198"/>
      <c r="K230" s="198"/>
      <c r="L230" s="198"/>
      <c r="M230" s="198"/>
      <c r="N230" s="198"/>
      <c r="O230" s="198"/>
      <c r="P230" s="198"/>
      <c r="Q230" s="198"/>
      <c r="R230" s="198"/>
      <c r="S230" s="198"/>
      <c r="T230" s="198"/>
      <c r="U230" s="198"/>
      <c r="V230" s="198"/>
      <c r="W230" s="198"/>
      <c r="X230" s="198"/>
      <c r="Y230" s="198"/>
      <c r="Z230" s="198"/>
      <c r="AA230" s="198"/>
      <c r="AB230" s="198"/>
      <c r="AC230" s="198"/>
      <c r="AD230" s="125"/>
      <c r="AE230" s="125"/>
      <c r="AF230" s="198"/>
      <c r="AG230" s="198"/>
      <c r="AH230" s="198"/>
      <c r="AI230" s="198"/>
      <c r="AJ230" s="198"/>
      <c r="AK230" s="198"/>
      <c r="AL230" s="198"/>
      <c r="AM230" s="198"/>
      <c r="AN230" s="198"/>
      <c r="AO230" s="198"/>
      <c r="AP230" s="198"/>
      <c r="AQ230" s="198"/>
      <c r="AR230" s="198"/>
      <c r="AS230" s="198"/>
      <c r="AT230" s="198"/>
      <c r="AU230" s="198"/>
      <c r="AV230" s="198"/>
      <c r="AW230" s="198"/>
      <c r="AX230" s="198"/>
      <c r="AY230" s="198"/>
      <c r="AZ230" s="19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25"/>
      <c r="BK230" s="125"/>
      <c r="BL230" s="125"/>
      <c r="BM230" s="125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</row>
    <row r="231" spans="1:77" ht="18" customHeight="1">
      <c r="A231" s="198"/>
      <c r="B231" s="198"/>
      <c r="C231" s="198"/>
      <c r="D231" s="198"/>
      <c r="E231" s="198"/>
      <c r="F231" s="198"/>
      <c r="G231" s="198"/>
      <c r="H231" s="198"/>
      <c r="I231" s="198"/>
      <c r="J231" s="198"/>
      <c r="K231" s="198"/>
      <c r="L231" s="198"/>
      <c r="M231" s="198"/>
      <c r="N231" s="198"/>
      <c r="O231" s="198"/>
      <c r="P231" s="198"/>
      <c r="Q231" s="198"/>
      <c r="R231" s="198"/>
      <c r="S231" s="198"/>
      <c r="T231" s="198"/>
      <c r="U231" s="198"/>
      <c r="V231" s="198"/>
      <c r="W231" s="198"/>
      <c r="X231" s="198"/>
      <c r="Y231" s="198"/>
      <c r="Z231" s="198"/>
      <c r="AA231" s="198"/>
      <c r="AB231" s="198"/>
      <c r="AC231" s="198"/>
      <c r="AD231" s="125"/>
      <c r="AE231" s="125"/>
      <c r="AF231" s="198"/>
      <c r="AG231" s="198"/>
      <c r="AH231" s="198"/>
      <c r="AI231" s="198"/>
      <c r="AJ231" s="198"/>
      <c r="AK231" s="198"/>
      <c r="AL231" s="198"/>
      <c r="AM231" s="198"/>
      <c r="AN231" s="198"/>
      <c r="AO231" s="198"/>
      <c r="AP231" s="198"/>
      <c r="AQ231" s="198"/>
      <c r="AR231" s="198"/>
      <c r="AS231" s="198"/>
      <c r="AT231" s="198"/>
      <c r="AU231" s="198"/>
      <c r="AV231" s="198"/>
      <c r="AW231" s="198"/>
      <c r="AX231" s="198"/>
      <c r="AY231" s="198"/>
      <c r="AZ231" s="19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25"/>
      <c r="BK231" s="125"/>
      <c r="BL231" s="125"/>
      <c r="BM231" s="125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</row>
    <row r="232" spans="1:77" ht="18" customHeight="1">
      <c r="A232" s="198"/>
      <c r="B232" s="198"/>
      <c r="C232" s="198"/>
      <c r="D232" s="198"/>
      <c r="E232" s="198"/>
      <c r="F232" s="198"/>
      <c r="G232" s="198"/>
      <c r="H232" s="198"/>
      <c r="I232" s="198"/>
      <c r="J232" s="198"/>
      <c r="K232" s="198"/>
      <c r="L232" s="198"/>
      <c r="M232" s="198"/>
      <c r="N232" s="198"/>
      <c r="O232" s="198"/>
      <c r="P232" s="198"/>
      <c r="Q232" s="198"/>
      <c r="R232" s="198"/>
      <c r="S232" s="198"/>
      <c r="T232" s="198"/>
      <c r="U232" s="198"/>
      <c r="V232" s="198"/>
      <c r="W232" s="198"/>
      <c r="X232" s="198"/>
      <c r="Y232" s="198"/>
      <c r="Z232" s="198"/>
      <c r="AA232" s="198"/>
      <c r="AB232" s="198"/>
      <c r="AC232" s="198"/>
      <c r="AD232" s="125"/>
      <c r="AE232" s="125"/>
      <c r="AF232" s="198"/>
      <c r="AG232" s="198"/>
      <c r="AH232" s="198"/>
      <c r="AI232" s="198"/>
      <c r="AJ232" s="198"/>
      <c r="AK232" s="198"/>
      <c r="AL232" s="198"/>
      <c r="AM232" s="198"/>
      <c r="AN232" s="198"/>
      <c r="AO232" s="198"/>
      <c r="AP232" s="198"/>
      <c r="AQ232" s="198"/>
      <c r="AR232" s="198"/>
      <c r="AS232" s="198"/>
      <c r="AT232" s="198"/>
      <c r="AU232" s="198"/>
      <c r="AV232" s="198"/>
      <c r="AW232" s="198"/>
      <c r="AX232" s="198"/>
      <c r="AY232" s="198"/>
      <c r="AZ232" s="19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25"/>
      <c r="BK232" s="125"/>
      <c r="BL232" s="125"/>
      <c r="BM232" s="125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</row>
    <row r="233" spans="1:77" ht="18" customHeight="1">
      <c r="A233" s="198"/>
      <c r="B233" s="198"/>
      <c r="C233" s="198"/>
      <c r="D233" s="198"/>
      <c r="E233" s="198"/>
      <c r="F233" s="198"/>
      <c r="G233" s="198"/>
      <c r="H233" s="198"/>
      <c r="I233" s="198"/>
      <c r="J233" s="198"/>
      <c r="K233" s="198"/>
      <c r="L233" s="198"/>
      <c r="M233" s="198"/>
      <c r="N233" s="198"/>
      <c r="O233" s="198"/>
      <c r="P233" s="198"/>
      <c r="Q233" s="198"/>
      <c r="R233" s="198"/>
      <c r="S233" s="198"/>
      <c r="T233" s="198"/>
      <c r="U233" s="198"/>
      <c r="V233" s="198"/>
      <c r="W233" s="198"/>
      <c r="X233" s="198"/>
      <c r="Y233" s="198"/>
      <c r="Z233" s="198"/>
      <c r="AA233" s="198"/>
      <c r="AB233" s="198"/>
      <c r="AC233" s="198"/>
      <c r="AD233" s="125"/>
      <c r="AE233" s="125"/>
      <c r="AF233" s="198"/>
      <c r="AG233" s="198"/>
      <c r="AH233" s="198"/>
      <c r="AI233" s="198"/>
      <c r="AJ233" s="198"/>
      <c r="AK233" s="198"/>
      <c r="AL233" s="198"/>
      <c r="AM233" s="198"/>
      <c r="AN233" s="198"/>
      <c r="AO233" s="198"/>
      <c r="AP233" s="198"/>
      <c r="AQ233" s="198"/>
      <c r="AR233" s="198"/>
      <c r="AS233" s="198"/>
      <c r="AT233" s="198"/>
      <c r="AU233" s="198"/>
      <c r="AV233" s="198"/>
      <c r="AW233" s="198"/>
      <c r="AX233" s="198"/>
      <c r="AY233" s="198"/>
      <c r="AZ233" s="19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25"/>
      <c r="BK233" s="125"/>
      <c r="BL233" s="125"/>
      <c r="BM233" s="125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</row>
    <row r="234" spans="1:77" ht="18" customHeight="1">
      <c r="A234" s="198"/>
      <c r="B234" s="198"/>
      <c r="C234" s="198"/>
      <c r="D234" s="198"/>
      <c r="E234" s="198"/>
      <c r="F234" s="198"/>
      <c r="G234" s="198"/>
      <c r="H234" s="198"/>
      <c r="I234" s="198"/>
      <c r="J234" s="198"/>
      <c r="K234" s="198"/>
      <c r="L234" s="198"/>
      <c r="M234" s="198"/>
      <c r="N234" s="198"/>
      <c r="O234" s="198"/>
      <c r="P234" s="198"/>
      <c r="Q234" s="198"/>
      <c r="R234" s="198"/>
      <c r="S234" s="198"/>
      <c r="T234" s="198"/>
      <c r="U234" s="198"/>
      <c r="V234" s="198"/>
      <c r="W234" s="198"/>
      <c r="X234" s="198"/>
      <c r="Y234" s="198"/>
      <c r="Z234" s="198"/>
      <c r="AA234" s="198"/>
      <c r="AB234" s="198"/>
      <c r="AC234" s="198"/>
      <c r="AD234" s="125"/>
      <c r="AE234" s="125"/>
      <c r="AF234" s="198"/>
      <c r="AG234" s="198"/>
      <c r="AH234" s="198"/>
      <c r="AI234" s="198"/>
      <c r="AJ234" s="198"/>
      <c r="AK234" s="198"/>
      <c r="AL234" s="198"/>
      <c r="AM234" s="198"/>
      <c r="AN234" s="198"/>
      <c r="AO234" s="198"/>
      <c r="AP234" s="198"/>
      <c r="AQ234" s="198"/>
      <c r="AR234" s="198"/>
      <c r="AS234" s="198"/>
      <c r="AT234" s="198"/>
      <c r="AU234" s="198"/>
      <c r="AV234" s="198"/>
      <c r="AW234" s="198"/>
      <c r="AX234" s="198"/>
      <c r="AY234" s="198"/>
      <c r="AZ234" s="19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25"/>
      <c r="BK234" s="125"/>
      <c r="BL234" s="125"/>
      <c r="BM234" s="125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</row>
    <row r="235" spans="1:77" ht="18" customHeight="1">
      <c r="A235" s="198"/>
      <c r="B235" s="198"/>
      <c r="C235" s="198"/>
      <c r="D235" s="198"/>
      <c r="E235" s="198"/>
      <c r="F235" s="198"/>
      <c r="G235" s="198"/>
      <c r="H235" s="198"/>
      <c r="I235" s="198"/>
      <c r="J235" s="198"/>
      <c r="K235" s="198"/>
      <c r="L235" s="198"/>
      <c r="M235" s="198"/>
      <c r="N235" s="198"/>
      <c r="O235" s="198"/>
      <c r="P235" s="198"/>
      <c r="Q235" s="198"/>
      <c r="R235" s="198"/>
      <c r="S235" s="198"/>
      <c r="T235" s="198"/>
      <c r="U235" s="198"/>
      <c r="V235" s="198"/>
      <c r="W235" s="198"/>
      <c r="X235" s="198"/>
      <c r="Y235" s="198"/>
      <c r="Z235" s="198"/>
      <c r="AA235" s="198"/>
      <c r="AB235" s="198"/>
      <c r="AC235" s="198"/>
      <c r="AD235" s="125"/>
      <c r="AE235" s="125"/>
      <c r="AF235" s="198"/>
      <c r="AG235" s="198"/>
      <c r="AH235" s="198"/>
      <c r="AI235" s="198"/>
      <c r="AJ235" s="198"/>
      <c r="AK235" s="198"/>
      <c r="AL235" s="198"/>
      <c r="AM235" s="198"/>
      <c r="AN235" s="198"/>
      <c r="AO235" s="198"/>
      <c r="AP235" s="198"/>
      <c r="AQ235" s="198"/>
      <c r="AR235" s="198"/>
      <c r="AS235" s="198"/>
      <c r="AT235" s="198"/>
      <c r="AU235" s="198"/>
      <c r="AV235" s="198"/>
      <c r="AW235" s="198"/>
      <c r="AX235" s="198"/>
      <c r="AY235" s="198"/>
      <c r="AZ235" s="19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25"/>
      <c r="BK235" s="125"/>
      <c r="BL235" s="125"/>
      <c r="BM235" s="125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</row>
    <row r="236" spans="1:77" ht="18" customHeight="1">
      <c r="A236" s="198"/>
      <c r="B236" s="198"/>
      <c r="C236" s="198"/>
      <c r="D236" s="198"/>
      <c r="E236" s="198"/>
      <c r="F236" s="198"/>
      <c r="G236" s="198"/>
      <c r="H236" s="198"/>
      <c r="I236" s="198"/>
      <c r="J236" s="198"/>
      <c r="K236" s="198"/>
      <c r="L236" s="198"/>
      <c r="M236" s="198"/>
      <c r="N236" s="198"/>
      <c r="O236" s="198"/>
      <c r="P236" s="198"/>
      <c r="Q236" s="198"/>
      <c r="R236" s="198"/>
      <c r="S236" s="198"/>
      <c r="T236" s="198"/>
      <c r="U236" s="198"/>
      <c r="V236" s="198"/>
      <c r="W236" s="198"/>
      <c r="X236" s="198"/>
      <c r="Y236" s="198"/>
      <c r="Z236" s="198"/>
      <c r="AA236" s="198"/>
      <c r="AB236" s="198"/>
      <c r="AC236" s="198"/>
      <c r="AD236" s="125"/>
      <c r="AE236" s="125"/>
      <c r="AF236" s="198"/>
      <c r="AG236" s="198"/>
      <c r="AH236" s="198"/>
      <c r="AI236" s="198"/>
      <c r="AJ236" s="198"/>
      <c r="AK236" s="198"/>
      <c r="AL236" s="198"/>
      <c r="AM236" s="198"/>
      <c r="AN236" s="198"/>
      <c r="AO236" s="198"/>
      <c r="AP236" s="198"/>
      <c r="AQ236" s="198"/>
      <c r="AR236" s="198"/>
      <c r="AS236" s="198"/>
      <c r="AT236" s="198"/>
      <c r="AU236" s="198"/>
      <c r="AV236" s="198"/>
      <c r="AW236" s="198"/>
      <c r="AX236" s="198"/>
      <c r="AY236" s="198"/>
      <c r="AZ236" s="19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25"/>
      <c r="BK236" s="125"/>
      <c r="BL236" s="125"/>
      <c r="BM236" s="125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</row>
    <row r="237" spans="1:77" ht="18" customHeight="1">
      <c r="A237" s="198"/>
      <c r="B237" s="198"/>
      <c r="C237" s="198"/>
      <c r="D237" s="198"/>
      <c r="E237" s="198"/>
      <c r="F237" s="198"/>
      <c r="G237" s="198"/>
      <c r="H237" s="198"/>
      <c r="I237" s="198"/>
      <c r="J237" s="198"/>
      <c r="K237" s="198"/>
      <c r="L237" s="198"/>
      <c r="M237" s="198"/>
      <c r="N237" s="198"/>
      <c r="O237" s="198"/>
      <c r="P237" s="198"/>
      <c r="Q237" s="198"/>
      <c r="R237" s="198"/>
      <c r="S237" s="198"/>
      <c r="T237" s="198"/>
      <c r="U237" s="198"/>
      <c r="V237" s="198"/>
      <c r="W237" s="198"/>
      <c r="X237" s="198"/>
      <c r="Y237" s="198"/>
      <c r="Z237" s="198"/>
      <c r="AA237" s="198"/>
      <c r="AB237" s="198"/>
      <c r="AC237" s="198"/>
      <c r="AD237" s="125"/>
      <c r="AE237" s="125"/>
      <c r="AF237" s="198"/>
      <c r="AG237" s="198"/>
      <c r="AH237" s="198"/>
      <c r="AI237" s="198"/>
      <c r="AJ237" s="198"/>
      <c r="AK237" s="198"/>
      <c r="AL237" s="198"/>
      <c r="AM237" s="198"/>
      <c r="AN237" s="198"/>
      <c r="AO237" s="198"/>
      <c r="AP237" s="198"/>
      <c r="AQ237" s="198"/>
      <c r="AR237" s="198"/>
      <c r="AS237" s="198"/>
      <c r="AT237" s="198"/>
      <c r="AU237" s="198"/>
      <c r="AV237" s="198"/>
      <c r="AW237" s="198"/>
      <c r="AX237" s="198"/>
      <c r="AY237" s="198"/>
      <c r="AZ237" s="19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25"/>
      <c r="BK237" s="125"/>
      <c r="BL237" s="125"/>
      <c r="BM237" s="125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</row>
    <row r="238" spans="1:77" ht="18" customHeight="1">
      <c r="A238" s="198"/>
      <c r="B238" s="198"/>
      <c r="C238" s="198"/>
      <c r="D238" s="198"/>
      <c r="E238" s="198"/>
      <c r="F238" s="198"/>
      <c r="G238" s="198"/>
      <c r="H238" s="198"/>
      <c r="I238" s="198"/>
      <c r="J238" s="198"/>
      <c r="K238" s="198"/>
      <c r="L238" s="198"/>
      <c r="M238" s="198"/>
      <c r="N238" s="198"/>
      <c r="O238" s="198"/>
      <c r="P238" s="198"/>
      <c r="Q238" s="198"/>
      <c r="R238" s="198"/>
      <c r="S238" s="198"/>
      <c r="T238" s="198"/>
      <c r="U238" s="198"/>
      <c r="V238" s="198"/>
      <c r="W238" s="198"/>
      <c r="X238" s="198"/>
      <c r="Y238" s="198"/>
      <c r="Z238" s="198"/>
      <c r="AA238" s="198"/>
      <c r="AB238" s="198"/>
      <c r="AC238" s="198"/>
      <c r="AD238" s="125"/>
      <c r="AE238" s="125"/>
      <c r="AF238" s="198"/>
      <c r="AG238" s="198"/>
      <c r="AH238" s="198"/>
      <c r="AI238" s="198"/>
      <c r="AJ238" s="198"/>
      <c r="AK238" s="198"/>
      <c r="AL238" s="198"/>
      <c r="AM238" s="198"/>
      <c r="AN238" s="198"/>
      <c r="AO238" s="198"/>
      <c r="AP238" s="198"/>
      <c r="AQ238" s="198"/>
      <c r="AR238" s="198"/>
      <c r="AS238" s="198"/>
      <c r="AT238" s="198"/>
      <c r="AU238" s="198"/>
      <c r="AV238" s="198"/>
      <c r="AW238" s="198"/>
      <c r="AX238" s="198"/>
      <c r="AY238" s="198"/>
      <c r="AZ238" s="19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25"/>
      <c r="BK238" s="125"/>
      <c r="BL238" s="125"/>
      <c r="BM238" s="125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</row>
    <row r="239" spans="1:77" ht="18" customHeight="1">
      <c r="A239" s="198"/>
      <c r="B239" s="198"/>
      <c r="C239" s="198"/>
      <c r="D239" s="198"/>
      <c r="E239" s="198"/>
      <c r="F239" s="198"/>
      <c r="G239" s="198"/>
      <c r="H239" s="198"/>
      <c r="I239" s="198"/>
      <c r="J239" s="198"/>
      <c r="K239" s="198"/>
      <c r="L239" s="198"/>
      <c r="M239" s="198"/>
      <c r="N239" s="198"/>
      <c r="O239" s="198"/>
      <c r="P239" s="198"/>
      <c r="Q239" s="198"/>
      <c r="R239" s="198"/>
      <c r="S239" s="198"/>
      <c r="T239" s="198"/>
      <c r="U239" s="198"/>
      <c r="V239" s="198"/>
      <c r="W239" s="198"/>
      <c r="X239" s="198"/>
      <c r="Y239" s="198"/>
      <c r="Z239" s="198"/>
      <c r="AA239" s="198"/>
      <c r="AB239" s="198"/>
      <c r="AC239" s="198"/>
      <c r="AD239" s="125"/>
      <c r="AE239" s="125"/>
      <c r="AF239" s="198"/>
      <c r="AG239" s="198"/>
      <c r="AH239" s="198"/>
      <c r="AI239" s="198"/>
      <c r="AJ239" s="198"/>
      <c r="AK239" s="198"/>
      <c r="AL239" s="198"/>
      <c r="AM239" s="198"/>
      <c r="AN239" s="198"/>
      <c r="AO239" s="198"/>
      <c r="AP239" s="198"/>
      <c r="AQ239" s="198"/>
      <c r="AR239" s="198"/>
      <c r="AS239" s="198"/>
      <c r="AT239" s="198"/>
      <c r="AU239" s="198"/>
      <c r="AV239" s="198"/>
      <c r="AW239" s="198"/>
      <c r="AX239" s="198"/>
      <c r="AY239" s="198"/>
      <c r="AZ239" s="19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25"/>
      <c r="BK239" s="125"/>
      <c r="BL239" s="125"/>
      <c r="BM239" s="125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</row>
    <row r="240" spans="1:77" ht="18" customHeight="1">
      <c r="A240" s="198"/>
      <c r="B240" s="198"/>
      <c r="C240" s="198"/>
      <c r="D240" s="198"/>
      <c r="E240" s="198"/>
      <c r="F240" s="198"/>
      <c r="G240" s="198"/>
      <c r="H240" s="198"/>
      <c r="I240" s="198"/>
      <c r="J240" s="198"/>
      <c r="K240" s="198"/>
      <c r="L240" s="198"/>
      <c r="M240" s="198"/>
      <c r="N240" s="198"/>
      <c r="O240" s="198"/>
      <c r="P240" s="198"/>
      <c r="Q240" s="198"/>
      <c r="R240" s="198"/>
      <c r="S240" s="198"/>
      <c r="T240" s="198"/>
      <c r="U240" s="198"/>
      <c r="V240" s="198"/>
      <c r="W240" s="198"/>
      <c r="X240" s="198"/>
      <c r="Y240" s="198"/>
      <c r="Z240" s="198"/>
      <c r="AA240" s="198"/>
      <c r="AB240" s="198"/>
      <c r="AC240" s="198"/>
      <c r="AD240" s="125"/>
      <c r="AE240" s="125"/>
      <c r="AF240" s="198"/>
      <c r="AG240" s="198"/>
      <c r="AH240" s="198"/>
      <c r="AI240" s="198"/>
      <c r="AJ240" s="198"/>
      <c r="AK240" s="198"/>
      <c r="AL240" s="198"/>
      <c r="AM240" s="198"/>
      <c r="AN240" s="198"/>
      <c r="AO240" s="198"/>
      <c r="AP240" s="198"/>
      <c r="AQ240" s="198"/>
      <c r="AR240" s="198"/>
      <c r="AS240" s="198"/>
      <c r="AT240" s="198"/>
      <c r="AU240" s="198"/>
      <c r="AV240" s="198"/>
      <c r="AW240" s="198"/>
      <c r="AX240" s="198"/>
      <c r="AY240" s="198"/>
      <c r="AZ240" s="19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25"/>
      <c r="BK240" s="125"/>
      <c r="BL240" s="125"/>
      <c r="BM240" s="125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</row>
    <row r="241" spans="1:77" ht="18" customHeight="1">
      <c r="A241" s="198"/>
      <c r="B241" s="198"/>
      <c r="C241" s="198"/>
      <c r="D241" s="198"/>
      <c r="E241" s="198"/>
      <c r="F241" s="198"/>
      <c r="G241" s="198"/>
      <c r="H241" s="198"/>
      <c r="I241" s="198"/>
      <c r="J241" s="198"/>
      <c r="K241" s="198"/>
      <c r="L241" s="198"/>
      <c r="M241" s="198"/>
      <c r="N241" s="198"/>
      <c r="O241" s="198"/>
      <c r="P241" s="198"/>
      <c r="Q241" s="198"/>
      <c r="R241" s="198"/>
      <c r="S241" s="198"/>
      <c r="T241" s="198"/>
      <c r="U241" s="198"/>
      <c r="V241" s="198"/>
      <c r="W241" s="198"/>
      <c r="X241" s="198"/>
      <c r="Y241" s="198"/>
      <c r="Z241" s="198"/>
      <c r="AA241" s="198"/>
      <c r="AB241" s="198"/>
      <c r="AC241" s="198"/>
      <c r="AD241" s="125"/>
      <c r="AE241" s="125"/>
      <c r="AF241" s="198"/>
      <c r="AG241" s="198"/>
      <c r="AH241" s="198"/>
      <c r="AI241" s="198"/>
      <c r="AJ241" s="198"/>
      <c r="AK241" s="198"/>
      <c r="AL241" s="198"/>
      <c r="AM241" s="198"/>
      <c r="AN241" s="198"/>
      <c r="AO241" s="198"/>
      <c r="AP241" s="198"/>
      <c r="AQ241" s="198"/>
      <c r="AR241" s="198"/>
      <c r="AS241" s="198"/>
      <c r="AT241" s="198"/>
      <c r="AU241" s="198"/>
      <c r="AV241" s="198"/>
      <c r="AW241" s="198"/>
      <c r="AX241" s="198"/>
      <c r="AY241" s="198"/>
      <c r="AZ241" s="19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25"/>
      <c r="BK241" s="125"/>
      <c r="BL241" s="125"/>
      <c r="BM241" s="125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</row>
    <row r="242" spans="1:77" ht="18" customHeight="1">
      <c r="A242" s="198"/>
      <c r="B242" s="198"/>
      <c r="C242" s="198"/>
      <c r="D242" s="198"/>
      <c r="E242" s="198"/>
      <c r="F242" s="198"/>
      <c r="G242" s="198"/>
      <c r="H242" s="198"/>
      <c r="I242" s="198"/>
      <c r="J242" s="198"/>
      <c r="K242" s="198"/>
      <c r="L242" s="198"/>
      <c r="M242" s="198"/>
      <c r="N242" s="198"/>
      <c r="O242" s="198"/>
      <c r="P242" s="198"/>
      <c r="Q242" s="198"/>
      <c r="R242" s="198"/>
      <c r="S242" s="198"/>
      <c r="T242" s="198"/>
      <c r="U242" s="198"/>
      <c r="V242" s="198"/>
      <c r="W242" s="198"/>
      <c r="X242" s="198"/>
      <c r="Y242" s="198"/>
      <c r="Z242" s="198"/>
      <c r="AA242" s="198"/>
      <c r="AB242" s="198"/>
      <c r="AC242" s="198"/>
      <c r="AD242" s="125"/>
      <c r="AE242" s="125"/>
      <c r="AF242" s="198"/>
      <c r="AG242" s="198"/>
      <c r="AH242" s="198"/>
      <c r="AI242" s="198"/>
      <c r="AJ242" s="198"/>
      <c r="AK242" s="198"/>
      <c r="AL242" s="198"/>
      <c r="AM242" s="198"/>
      <c r="AN242" s="198"/>
      <c r="AO242" s="198"/>
      <c r="AP242" s="198"/>
      <c r="AQ242" s="198"/>
      <c r="AR242" s="198"/>
      <c r="AS242" s="198"/>
      <c r="AT242" s="198"/>
      <c r="AU242" s="198"/>
      <c r="AV242" s="198"/>
      <c r="AW242" s="198"/>
      <c r="AX242" s="198"/>
      <c r="AY242" s="198"/>
      <c r="AZ242" s="19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25"/>
      <c r="BK242" s="125"/>
      <c r="BL242" s="125"/>
      <c r="BM242" s="125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</row>
    <row r="243" spans="1:77" ht="18" customHeight="1">
      <c r="A243" s="198"/>
      <c r="B243" s="198"/>
      <c r="C243" s="198"/>
      <c r="D243" s="198"/>
      <c r="E243" s="198"/>
      <c r="F243" s="198"/>
      <c r="G243" s="198"/>
      <c r="H243" s="198"/>
      <c r="I243" s="198"/>
      <c r="J243" s="198"/>
      <c r="K243" s="198"/>
      <c r="L243" s="198"/>
      <c r="M243" s="198"/>
      <c r="N243" s="198"/>
      <c r="O243" s="198"/>
      <c r="P243" s="198"/>
      <c r="Q243" s="198"/>
      <c r="R243" s="198"/>
      <c r="S243" s="198"/>
      <c r="T243" s="198"/>
      <c r="U243" s="198"/>
      <c r="V243" s="198"/>
      <c r="W243" s="198"/>
      <c r="X243" s="198"/>
      <c r="Y243" s="198"/>
      <c r="Z243" s="198"/>
      <c r="AA243" s="198"/>
      <c r="AB243" s="198"/>
      <c r="AC243" s="198"/>
      <c r="AD243" s="125"/>
      <c r="AE243" s="125"/>
      <c r="AF243" s="198"/>
      <c r="AG243" s="198"/>
      <c r="AH243" s="198"/>
      <c r="AI243" s="198"/>
      <c r="AJ243" s="198"/>
      <c r="AK243" s="198"/>
      <c r="AL243" s="198"/>
      <c r="AM243" s="198"/>
      <c r="AN243" s="198"/>
      <c r="AO243" s="198"/>
      <c r="AP243" s="198"/>
      <c r="AQ243" s="198"/>
      <c r="AR243" s="198"/>
      <c r="AS243" s="198"/>
      <c r="AT243" s="198"/>
      <c r="AU243" s="198"/>
      <c r="AV243" s="198"/>
      <c r="AW243" s="198"/>
      <c r="AX243" s="198"/>
      <c r="AY243" s="198"/>
      <c r="AZ243" s="19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25"/>
      <c r="BK243" s="125"/>
      <c r="BL243" s="125"/>
      <c r="BM243" s="125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</row>
    <row r="244" spans="1:77" ht="18" customHeight="1">
      <c r="A244" s="198"/>
      <c r="B244" s="198"/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8"/>
      <c r="P244" s="198"/>
      <c r="Q244" s="198"/>
      <c r="R244" s="198"/>
      <c r="S244" s="198"/>
      <c r="T244" s="198"/>
      <c r="U244" s="198"/>
      <c r="V244" s="198"/>
      <c r="W244" s="198"/>
      <c r="X244" s="198"/>
      <c r="Y244" s="198"/>
      <c r="Z244" s="198"/>
      <c r="AA244" s="198"/>
      <c r="AB244" s="198"/>
      <c r="AC244" s="198"/>
      <c r="AD244" s="125"/>
      <c r="AE244" s="125"/>
      <c r="AF244" s="198"/>
      <c r="AG244" s="198"/>
      <c r="AH244" s="198"/>
      <c r="AI244" s="198"/>
      <c r="AJ244" s="198"/>
      <c r="AK244" s="198"/>
      <c r="AL244" s="198"/>
      <c r="AM244" s="198"/>
      <c r="AN244" s="198"/>
      <c r="AO244" s="198"/>
      <c r="AP244" s="198"/>
      <c r="AQ244" s="198"/>
      <c r="AR244" s="198"/>
      <c r="AS244" s="198"/>
      <c r="AT244" s="198"/>
      <c r="AU244" s="198"/>
      <c r="AV244" s="198"/>
      <c r="AW244" s="198"/>
      <c r="AX244" s="198"/>
      <c r="AY244" s="198"/>
      <c r="AZ244" s="19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25"/>
      <c r="BK244" s="125"/>
      <c r="BL244" s="125"/>
      <c r="BM244" s="125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</row>
    <row r="245" spans="1:77" ht="18" customHeight="1">
      <c r="A245" s="198"/>
      <c r="B245" s="198"/>
      <c r="C245" s="198"/>
      <c r="D245" s="198"/>
      <c r="E245" s="198"/>
      <c r="F245" s="198"/>
      <c r="G245" s="198"/>
      <c r="H245" s="198"/>
      <c r="I245" s="198"/>
      <c r="J245" s="198"/>
      <c r="K245" s="198"/>
      <c r="L245" s="198"/>
      <c r="M245" s="198"/>
      <c r="N245" s="198"/>
      <c r="O245" s="198"/>
      <c r="P245" s="198"/>
      <c r="Q245" s="198"/>
      <c r="R245" s="198"/>
      <c r="S245" s="198"/>
      <c r="T245" s="198"/>
      <c r="U245" s="198"/>
      <c r="V245" s="198"/>
      <c r="W245" s="198"/>
      <c r="X245" s="198"/>
      <c r="Y245" s="198"/>
      <c r="Z245" s="198"/>
      <c r="AA245" s="198"/>
      <c r="AB245" s="198"/>
      <c r="AC245" s="198"/>
      <c r="AD245" s="125"/>
      <c r="AE245" s="125"/>
      <c r="AF245" s="198"/>
      <c r="AG245" s="198"/>
      <c r="AH245" s="198"/>
      <c r="AI245" s="198"/>
      <c r="AJ245" s="198"/>
      <c r="AK245" s="198"/>
      <c r="AL245" s="198"/>
      <c r="AM245" s="198"/>
      <c r="AN245" s="198"/>
      <c r="AO245" s="198"/>
      <c r="AP245" s="198"/>
      <c r="AQ245" s="198"/>
      <c r="AR245" s="198"/>
      <c r="AS245" s="198"/>
      <c r="AT245" s="198"/>
      <c r="AU245" s="198"/>
      <c r="AV245" s="198"/>
      <c r="AW245" s="198"/>
      <c r="AX245" s="198"/>
      <c r="AY245" s="198"/>
      <c r="AZ245" s="19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25"/>
      <c r="BK245" s="125"/>
      <c r="BL245" s="125"/>
      <c r="BM245" s="125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</row>
    <row r="246" spans="1:77" ht="18" customHeight="1">
      <c r="A246" s="198"/>
      <c r="B246" s="198"/>
      <c r="C246" s="198"/>
      <c r="D246" s="198"/>
      <c r="E246" s="198"/>
      <c r="F246" s="198"/>
      <c r="G246" s="198"/>
      <c r="H246" s="198"/>
      <c r="I246" s="198"/>
      <c r="J246" s="198"/>
      <c r="K246" s="198"/>
      <c r="L246" s="198"/>
      <c r="M246" s="198"/>
      <c r="N246" s="198"/>
      <c r="O246" s="198"/>
      <c r="P246" s="198"/>
      <c r="Q246" s="198"/>
      <c r="R246" s="198"/>
      <c r="S246" s="198"/>
      <c r="T246" s="198"/>
      <c r="U246" s="198"/>
      <c r="V246" s="198"/>
      <c r="W246" s="198"/>
      <c r="X246" s="198"/>
      <c r="Y246" s="198"/>
      <c r="Z246" s="198"/>
      <c r="AA246" s="198"/>
      <c r="AB246" s="198"/>
      <c r="AC246" s="198"/>
      <c r="AD246" s="125"/>
      <c r="AE246" s="125"/>
      <c r="AF246" s="198"/>
      <c r="AG246" s="198"/>
      <c r="AH246" s="198"/>
      <c r="AI246" s="198"/>
      <c r="AJ246" s="198"/>
      <c r="AK246" s="198"/>
      <c r="AL246" s="198"/>
      <c r="AM246" s="198"/>
      <c r="AN246" s="198"/>
      <c r="AO246" s="198"/>
      <c r="AP246" s="198"/>
      <c r="AQ246" s="198"/>
      <c r="AR246" s="198"/>
      <c r="AS246" s="198"/>
      <c r="AT246" s="198"/>
      <c r="AU246" s="198"/>
      <c r="AV246" s="198"/>
      <c r="AW246" s="198"/>
      <c r="AX246" s="198"/>
      <c r="AY246" s="198"/>
      <c r="AZ246" s="19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25"/>
      <c r="BK246" s="125"/>
      <c r="BL246" s="125"/>
      <c r="BM246" s="125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</row>
    <row r="247" spans="1:77" ht="18" customHeight="1">
      <c r="A247" s="198"/>
      <c r="B247" s="198"/>
      <c r="C247" s="198"/>
      <c r="D247" s="198"/>
      <c r="E247" s="198"/>
      <c r="F247" s="198"/>
      <c r="G247" s="198"/>
      <c r="H247" s="198"/>
      <c r="I247" s="198"/>
      <c r="J247" s="198"/>
      <c r="K247" s="198"/>
      <c r="L247" s="198"/>
      <c r="M247" s="198"/>
      <c r="N247" s="198"/>
      <c r="O247" s="198"/>
      <c r="P247" s="198"/>
      <c r="Q247" s="198"/>
      <c r="R247" s="198"/>
      <c r="S247" s="198"/>
      <c r="T247" s="198"/>
      <c r="U247" s="198"/>
      <c r="V247" s="198"/>
      <c r="W247" s="198"/>
      <c r="X247" s="198"/>
      <c r="Y247" s="198"/>
      <c r="Z247" s="198"/>
      <c r="AA247" s="198"/>
      <c r="AB247" s="198"/>
      <c r="AC247" s="198"/>
      <c r="AD247" s="125"/>
      <c r="AE247" s="125"/>
      <c r="AF247" s="198"/>
      <c r="AG247" s="198"/>
      <c r="AH247" s="198"/>
      <c r="AI247" s="198"/>
      <c r="AJ247" s="198"/>
      <c r="AK247" s="198"/>
      <c r="AL247" s="198"/>
      <c r="AM247" s="198"/>
      <c r="AN247" s="198"/>
      <c r="AO247" s="198"/>
      <c r="AP247" s="198"/>
      <c r="AQ247" s="198"/>
      <c r="AR247" s="198"/>
      <c r="AS247" s="198"/>
      <c r="AT247" s="198"/>
      <c r="AU247" s="198"/>
      <c r="AV247" s="198"/>
      <c r="AW247" s="198"/>
      <c r="AX247" s="198"/>
      <c r="AY247" s="198"/>
      <c r="AZ247" s="19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25"/>
      <c r="BK247" s="125"/>
      <c r="BL247" s="125"/>
      <c r="BM247" s="125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</row>
    <row r="248" spans="1:77" ht="18" customHeight="1">
      <c r="A248" s="198"/>
      <c r="B248" s="198"/>
      <c r="C248" s="198"/>
      <c r="D248" s="198"/>
      <c r="E248" s="198"/>
      <c r="F248" s="198"/>
      <c r="G248" s="198"/>
      <c r="H248" s="198"/>
      <c r="I248" s="198"/>
      <c r="J248" s="198"/>
      <c r="K248" s="198"/>
      <c r="L248" s="198"/>
      <c r="M248" s="198"/>
      <c r="N248" s="198"/>
      <c r="O248" s="198"/>
      <c r="P248" s="198"/>
      <c r="Q248" s="198"/>
      <c r="R248" s="198"/>
      <c r="S248" s="198"/>
      <c r="T248" s="198"/>
      <c r="U248" s="198"/>
      <c r="V248" s="198"/>
      <c r="W248" s="198"/>
      <c r="X248" s="198"/>
      <c r="Y248" s="198"/>
      <c r="Z248" s="198"/>
      <c r="AA248" s="198"/>
      <c r="AB248" s="198"/>
      <c r="AC248" s="198"/>
      <c r="AD248" s="125"/>
      <c r="AE248" s="125"/>
      <c r="AF248" s="198"/>
      <c r="AG248" s="198"/>
      <c r="AH248" s="198"/>
      <c r="AI248" s="198"/>
      <c r="AJ248" s="198"/>
      <c r="AK248" s="198"/>
      <c r="AL248" s="198"/>
      <c r="AM248" s="198"/>
      <c r="AN248" s="198"/>
      <c r="AO248" s="198"/>
      <c r="AP248" s="198"/>
      <c r="AQ248" s="198"/>
      <c r="AR248" s="198"/>
      <c r="AS248" s="198"/>
      <c r="AT248" s="198"/>
      <c r="AU248" s="198"/>
      <c r="AV248" s="198"/>
      <c r="AW248" s="198"/>
      <c r="AX248" s="198"/>
      <c r="AY248" s="198"/>
      <c r="AZ248" s="19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25"/>
      <c r="BK248" s="125"/>
      <c r="BL248" s="125"/>
      <c r="BM248" s="125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</row>
    <row r="249" spans="1:77" ht="18" customHeight="1">
      <c r="A249" s="198"/>
      <c r="B249" s="198"/>
      <c r="C249" s="198"/>
      <c r="D249" s="198"/>
      <c r="E249" s="198"/>
      <c r="F249" s="198"/>
      <c r="G249" s="198"/>
      <c r="H249" s="198"/>
      <c r="I249" s="198"/>
      <c r="J249" s="198"/>
      <c r="K249" s="198"/>
      <c r="L249" s="198"/>
      <c r="M249" s="198"/>
      <c r="N249" s="198"/>
      <c r="O249" s="198"/>
      <c r="P249" s="198"/>
      <c r="Q249" s="198"/>
      <c r="R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8"/>
      <c r="AE249" s="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</row>
    <row r="250" spans="1:77" ht="18" customHeight="1">
      <c r="A250" s="198"/>
      <c r="B250" s="198"/>
      <c r="C250" s="198"/>
      <c r="D250" s="198"/>
      <c r="E250" s="198"/>
      <c r="F250" s="198"/>
      <c r="G250" s="198"/>
      <c r="H250" s="198"/>
      <c r="I250" s="198"/>
      <c r="J250" s="198"/>
      <c r="K250" s="198"/>
      <c r="L250" s="198"/>
      <c r="M250" s="198"/>
      <c r="N250" s="198"/>
      <c r="O250" s="198"/>
      <c r="P250" s="198"/>
      <c r="Q250" s="198"/>
      <c r="R250" s="198"/>
      <c r="S250" s="198"/>
      <c r="T250" s="198"/>
      <c r="U250" s="198"/>
      <c r="V250" s="198"/>
      <c r="W250" s="198"/>
      <c r="X250" s="198"/>
      <c r="Y250" s="198"/>
      <c r="Z250" s="198"/>
      <c r="AA250" s="198"/>
      <c r="AB250" s="198"/>
      <c r="AC250" s="198"/>
      <c r="AD250" s="8"/>
      <c r="AE250" s="8"/>
      <c r="AF250" s="198"/>
      <c r="AG250" s="198"/>
      <c r="AH250" s="198"/>
      <c r="AI250" s="198"/>
      <c r="AJ250" s="198"/>
      <c r="AK250" s="198"/>
      <c r="AL250" s="198"/>
      <c r="AM250" s="198"/>
      <c r="AN250" s="198"/>
      <c r="AO250" s="198"/>
      <c r="AP250" s="198"/>
      <c r="AQ250" s="198"/>
      <c r="AR250" s="198"/>
      <c r="AS250" s="198"/>
      <c r="AT250" s="198"/>
      <c r="AU250" s="198"/>
      <c r="AV250" s="198"/>
      <c r="AW250" s="198"/>
      <c r="AX250" s="198"/>
      <c r="AY250" s="198"/>
      <c r="AZ250" s="19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</row>
    <row r="251" spans="1:77" ht="18" customHeight="1">
      <c r="A251" s="198"/>
      <c r="B251" s="198"/>
      <c r="C251" s="198"/>
      <c r="D251" s="198"/>
      <c r="E251" s="198"/>
      <c r="F251" s="198"/>
      <c r="G251" s="198"/>
      <c r="H251" s="198"/>
      <c r="I251" s="198"/>
      <c r="J251" s="198"/>
      <c r="K251" s="198"/>
      <c r="L251" s="198"/>
      <c r="M251" s="198"/>
      <c r="N251" s="198"/>
      <c r="O251" s="198"/>
      <c r="P251" s="198"/>
      <c r="Q251" s="198"/>
      <c r="R251" s="198"/>
      <c r="S251" s="198"/>
      <c r="T251" s="198"/>
      <c r="U251" s="198"/>
      <c r="V251" s="198"/>
      <c r="W251" s="198"/>
      <c r="X251" s="198"/>
      <c r="Y251" s="198"/>
      <c r="Z251" s="198"/>
      <c r="AA251" s="198"/>
      <c r="AB251" s="198"/>
      <c r="AC251" s="19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</row>
    <row r="252" spans="1:77" ht="18" customHeight="1">
      <c r="A252" s="198"/>
      <c r="B252" s="198"/>
      <c r="C252" s="198"/>
      <c r="D252" s="198"/>
      <c r="E252" s="198"/>
      <c r="F252" s="198"/>
      <c r="G252" s="198"/>
      <c r="H252" s="198"/>
      <c r="I252" s="198"/>
      <c r="J252" s="198"/>
      <c r="K252" s="198"/>
      <c r="L252" s="198"/>
      <c r="M252" s="198"/>
      <c r="N252" s="198"/>
      <c r="O252" s="198"/>
      <c r="P252" s="198"/>
      <c r="Q252" s="198"/>
      <c r="R252" s="198"/>
      <c r="S252" s="198"/>
      <c r="T252" s="198"/>
      <c r="U252" s="198"/>
      <c r="V252" s="198"/>
      <c r="W252" s="198"/>
      <c r="X252" s="198"/>
      <c r="Y252" s="198"/>
      <c r="Z252" s="198"/>
      <c r="AA252" s="198"/>
      <c r="AB252" s="198"/>
      <c r="AC252" s="19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</row>
    <row r="253" spans="1:77" ht="18" customHeight="1">
      <c r="A253" s="198"/>
      <c r="B253" s="198"/>
      <c r="C253" s="198"/>
      <c r="D253" s="198"/>
      <c r="E253" s="198"/>
      <c r="F253" s="198"/>
      <c r="G253" s="198"/>
      <c r="H253" s="198"/>
      <c r="I253" s="198"/>
      <c r="J253" s="198"/>
      <c r="K253" s="198"/>
      <c r="L253" s="198"/>
      <c r="M253" s="198"/>
      <c r="N253" s="198"/>
      <c r="O253" s="198"/>
      <c r="P253" s="198"/>
      <c r="Q253" s="198"/>
      <c r="R253" s="198"/>
      <c r="S253" s="198"/>
      <c r="T253" s="198"/>
      <c r="U253" s="198"/>
      <c r="V253" s="198"/>
      <c r="W253" s="198"/>
      <c r="X253" s="198"/>
      <c r="Y253" s="198"/>
      <c r="Z253" s="198"/>
      <c r="AA253" s="198"/>
      <c r="AB253" s="198"/>
      <c r="AC253" s="19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</row>
    <row r="254" spans="1:77" ht="18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</row>
    <row r="255" spans="1:77" ht="18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</row>
    <row r="256" spans="1:77" ht="18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</row>
    <row r="257" spans="1:77" ht="18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</row>
    <row r="258" spans="1:77" ht="2.2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</row>
    <row r="259" spans="1:77" ht="18" customHeight="1" hidden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</row>
    <row r="260" spans="1:77" ht="18" customHeight="1" hidden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</row>
    <row r="261" spans="1:77" ht="18" customHeight="1" hidden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</row>
    <row r="262" spans="1:77" ht="18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</row>
    <row r="263" spans="1:77" ht="18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</row>
    <row r="264" spans="1:77" ht="18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</row>
    <row r="265" spans="1:77" ht="18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</row>
    <row r="266" spans="1:77" ht="18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</row>
    <row r="267" spans="1:77" ht="18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</row>
    <row r="268" spans="1:77" ht="18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</row>
    <row r="269" spans="1:77" ht="18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</row>
    <row r="270" spans="1:77" ht="18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</row>
    <row r="271" spans="1:77" ht="18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</row>
    <row r="272" spans="1:77" ht="18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</row>
    <row r="273" spans="1:77" ht="18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</row>
    <row r="274" spans="1:77" ht="18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</row>
    <row r="275" spans="1:77" ht="18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</row>
    <row r="276" spans="1:77" ht="18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</row>
    <row r="277" spans="1:77" ht="18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</row>
    <row r="278" spans="1:77" ht="18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</row>
    <row r="279" spans="1:77" ht="18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</row>
    <row r="280" spans="1:77" ht="18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</row>
    <row r="281" spans="1:77" ht="18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</row>
    <row r="282" spans="1:77" ht="18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</row>
    <row r="283" spans="1:77" ht="18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</row>
    <row r="284" spans="1:77" ht="18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</row>
    <row r="285" spans="1:77" ht="18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</row>
    <row r="286" spans="1:77" ht="18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</row>
    <row r="287" spans="1:77" ht="18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</row>
    <row r="288" spans="1:77" ht="18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</row>
    <row r="289" spans="1:77" ht="18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</row>
    <row r="290" spans="1:77" ht="18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</row>
    <row r="291" spans="1:77" ht="18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</row>
    <row r="292" spans="1:77" ht="18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</row>
    <row r="293" spans="1:77" ht="18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</row>
    <row r="294" spans="1:77" ht="18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</row>
    <row r="295" spans="1:77" ht="18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</row>
    <row r="296" spans="1:77" ht="18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</row>
    <row r="297" spans="1:77" ht="18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</row>
    <row r="298" spans="1:77" ht="18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</row>
  </sheetData>
  <sheetProtection/>
  <mergeCells count="3117">
    <mergeCell ref="A185:E185"/>
    <mergeCell ref="F185:BW185"/>
    <mergeCell ref="AV105:AW105"/>
    <mergeCell ref="AX105:AY105"/>
    <mergeCell ref="A215:E215"/>
    <mergeCell ref="F215:BW215"/>
    <mergeCell ref="BP105:BQ105"/>
    <mergeCell ref="BR105:BS105"/>
    <mergeCell ref="AZ105:BA105"/>
    <mergeCell ref="BB105:BC105"/>
    <mergeCell ref="BX215:BY215"/>
    <mergeCell ref="BT105:BU105"/>
    <mergeCell ref="BV105:BW105"/>
    <mergeCell ref="BX105:BY105"/>
    <mergeCell ref="A182:AJ182"/>
    <mergeCell ref="AK182:BY182"/>
    <mergeCell ref="BH105:BI105"/>
    <mergeCell ref="BJ105:BK105"/>
    <mergeCell ref="BL105:BM105"/>
    <mergeCell ref="BN105:BO105"/>
    <mergeCell ref="BD105:BE105"/>
    <mergeCell ref="BF105:BG105"/>
    <mergeCell ref="AJ105:AK105"/>
    <mergeCell ref="AL105:AM105"/>
    <mergeCell ref="AN105:AO105"/>
    <mergeCell ref="AP105:AQ105"/>
    <mergeCell ref="AR105:AS105"/>
    <mergeCell ref="AT105:AU105"/>
    <mergeCell ref="X105:Y105"/>
    <mergeCell ref="Z105:AA105"/>
    <mergeCell ref="AB105:AC105"/>
    <mergeCell ref="AD105:AE105"/>
    <mergeCell ref="AF105:AG105"/>
    <mergeCell ref="AH105:AI105"/>
    <mergeCell ref="BR104:BS104"/>
    <mergeCell ref="BT104:BU104"/>
    <mergeCell ref="BV104:BW104"/>
    <mergeCell ref="B105:K105"/>
    <mergeCell ref="L105:M105"/>
    <mergeCell ref="N105:O105"/>
    <mergeCell ref="P105:Q105"/>
    <mergeCell ref="R105:S105"/>
    <mergeCell ref="T105:U105"/>
    <mergeCell ref="V105:W105"/>
    <mergeCell ref="BF104:BG104"/>
    <mergeCell ref="BH104:BI104"/>
    <mergeCell ref="BJ104:BK104"/>
    <mergeCell ref="BL104:BM104"/>
    <mergeCell ref="BN104:BO104"/>
    <mergeCell ref="BP104:BQ104"/>
    <mergeCell ref="AT104:AU104"/>
    <mergeCell ref="AV104:AW104"/>
    <mergeCell ref="AX104:AY104"/>
    <mergeCell ref="AZ104:BA104"/>
    <mergeCell ref="BB104:BC104"/>
    <mergeCell ref="BD104:BE104"/>
    <mergeCell ref="BR100:BW103"/>
    <mergeCell ref="AB104:AC104"/>
    <mergeCell ref="AD104:AE104"/>
    <mergeCell ref="AF104:AG104"/>
    <mergeCell ref="AH104:AI104"/>
    <mergeCell ref="AJ104:AK104"/>
    <mergeCell ref="AL104:AM104"/>
    <mergeCell ref="AN104:AO104"/>
    <mergeCell ref="AP104:AQ104"/>
    <mergeCell ref="AR104:AS104"/>
    <mergeCell ref="AH100:AM103"/>
    <mergeCell ref="AN100:AS103"/>
    <mergeCell ref="AT100:AY103"/>
    <mergeCell ref="AZ100:BE103"/>
    <mergeCell ref="BF100:BK103"/>
    <mergeCell ref="BL100:BQ103"/>
    <mergeCell ref="T99:AA99"/>
    <mergeCell ref="AB99:AM99"/>
    <mergeCell ref="AN99:AY99"/>
    <mergeCell ref="AZ99:BK99"/>
    <mergeCell ref="BL99:BW99"/>
    <mergeCell ref="T100:U104"/>
    <mergeCell ref="V100:W104"/>
    <mergeCell ref="X100:Y104"/>
    <mergeCell ref="Z100:AA104"/>
    <mergeCell ref="AB100:AG103"/>
    <mergeCell ref="A71:BY71"/>
    <mergeCell ref="A98:A104"/>
    <mergeCell ref="B98:K104"/>
    <mergeCell ref="L98:M104"/>
    <mergeCell ref="N98:O104"/>
    <mergeCell ref="P98:AA98"/>
    <mergeCell ref="AB98:BW98"/>
    <mergeCell ref="BX98:BY104"/>
    <mergeCell ref="P99:Q104"/>
    <mergeCell ref="R99:S104"/>
    <mergeCell ref="BR50:BS50"/>
    <mergeCell ref="BT50:BU50"/>
    <mergeCell ref="BV50:BW50"/>
    <mergeCell ref="BX50:BY50"/>
    <mergeCell ref="A70:AJ70"/>
    <mergeCell ref="AK70:BY70"/>
    <mergeCell ref="BF50:BG50"/>
    <mergeCell ref="BH50:BI50"/>
    <mergeCell ref="BJ50:BK50"/>
    <mergeCell ref="BL50:BM50"/>
    <mergeCell ref="BN50:BO50"/>
    <mergeCell ref="BP50:BQ50"/>
    <mergeCell ref="AT50:AU50"/>
    <mergeCell ref="AV50:AW50"/>
    <mergeCell ref="AX50:AY50"/>
    <mergeCell ref="AZ50:BA50"/>
    <mergeCell ref="BB50:BC50"/>
    <mergeCell ref="BD50:BE50"/>
    <mergeCell ref="AH50:AI50"/>
    <mergeCell ref="AJ50:AK50"/>
    <mergeCell ref="AL50:AM50"/>
    <mergeCell ref="AN50:AO50"/>
    <mergeCell ref="AP50:AQ50"/>
    <mergeCell ref="AR50:AS50"/>
    <mergeCell ref="V50:W50"/>
    <mergeCell ref="X50:Y50"/>
    <mergeCell ref="Z50:AA50"/>
    <mergeCell ref="AB50:AC50"/>
    <mergeCell ref="AD50:AE50"/>
    <mergeCell ref="AF50:AG50"/>
    <mergeCell ref="B50:K50"/>
    <mergeCell ref="L50:M50"/>
    <mergeCell ref="N50:O50"/>
    <mergeCell ref="P50:Q50"/>
    <mergeCell ref="R50:S50"/>
    <mergeCell ref="T50:U50"/>
    <mergeCell ref="AZ45:BE48"/>
    <mergeCell ref="BF45:BK48"/>
    <mergeCell ref="BL45:BQ48"/>
    <mergeCell ref="BR45:BW48"/>
    <mergeCell ref="AF49:AG49"/>
    <mergeCell ref="AL49:AM49"/>
    <mergeCell ref="AR49:AS49"/>
    <mergeCell ref="AX49:AY49"/>
    <mergeCell ref="BP49:BQ49"/>
    <mergeCell ref="BV49:BW49"/>
    <mergeCell ref="X45:Y49"/>
    <mergeCell ref="Z45:AA49"/>
    <mergeCell ref="AB45:AG48"/>
    <mergeCell ref="AH45:AM48"/>
    <mergeCell ref="AN45:AS48"/>
    <mergeCell ref="AT45:AY48"/>
    <mergeCell ref="AT49:AU49"/>
    <mergeCell ref="AV49:AW49"/>
    <mergeCell ref="BX43:BY49"/>
    <mergeCell ref="P44:Q49"/>
    <mergeCell ref="R44:S49"/>
    <mergeCell ref="T44:AA44"/>
    <mergeCell ref="AB44:AM44"/>
    <mergeCell ref="AN44:AY44"/>
    <mergeCell ref="AZ44:BK44"/>
    <mergeCell ref="BL44:BW44"/>
    <mergeCell ref="T45:U49"/>
    <mergeCell ref="V45:W49"/>
    <mergeCell ref="A43:A49"/>
    <mergeCell ref="B43:K49"/>
    <mergeCell ref="L43:M49"/>
    <mergeCell ref="N43:O49"/>
    <mergeCell ref="P43:AA43"/>
    <mergeCell ref="AB43:BW43"/>
    <mergeCell ref="AH49:AI49"/>
    <mergeCell ref="AJ49:AK49"/>
    <mergeCell ref="AN49:AO49"/>
    <mergeCell ref="AP49:AQ49"/>
    <mergeCell ref="A119:AJ119"/>
    <mergeCell ref="AK119:BY119"/>
    <mergeCell ref="BL134:BM134"/>
    <mergeCell ref="BN134:BO134"/>
    <mergeCell ref="BP134:BQ134"/>
    <mergeCell ref="BR134:BS134"/>
    <mergeCell ref="BT134:BU134"/>
    <mergeCell ref="BV134:BW134"/>
    <mergeCell ref="AZ134:BA134"/>
    <mergeCell ref="BB134:BC134"/>
    <mergeCell ref="BD134:BE134"/>
    <mergeCell ref="BF134:BG134"/>
    <mergeCell ref="BH134:BI134"/>
    <mergeCell ref="BJ134:BK134"/>
    <mergeCell ref="AN134:AO134"/>
    <mergeCell ref="AP134:AQ134"/>
    <mergeCell ref="AR134:AS134"/>
    <mergeCell ref="AT134:AU134"/>
    <mergeCell ref="AV134:AW134"/>
    <mergeCell ref="AX134:AY134"/>
    <mergeCell ref="AB134:AC134"/>
    <mergeCell ref="AD134:AE134"/>
    <mergeCell ref="AF134:AG134"/>
    <mergeCell ref="AH134:AI134"/>
    <mergeCell ref="AJ134:AK134"/>
    <mergeCell ref="AL134:AM134"/>
    <mergeCell ref="BV133:BW133"/>
    <mergeCell ref="B134:K134"/>
    <mergeCell ref="L134:M134"/>
    <mergeCell ref="N134:O134"/>
    <mergeCell ref="P134:Q134"/>
    <mergeCell ref="R134:S134"/>
    <mergeCell ref="T134:U134"/>
    <mergeCell ref="V134:W134"/>
    <mergeCell ref="X134:Y134"/>
    <mergeCell ref="Z134:AA134"/>
    <mergeCell ref="BJ133:BK133"/>
    <mergeCell ref="BL133:BM133"/>
    <mergeCell ref="BN133:BO133"/>
    <mergeCell ref="BP133:BQ133"/>
    <mergeCell ref="BR133:BS133"/>
    <mergeCell ref="BT133:BU133"/>
    <mergeCell ref="AX133:AY133"/>
    <mergeCell ref="AZ133:BA133"/>
    <mergeCell ref="BB133:BC133"/>
    <mergeCell ref="BD133:BE133"/>
    <mergeCell ref="BF133:BG133"/>
    <mergeCell ref="BH133:BI133"/>
    <mergeCell ref="AL133:AM133"/>
    <mergeCell ref="AN133:AO133"/>
    <mergeCell ref="AP133:AQ133"/>
    <mergeCell ref="AR133:AS133"/>
    <mergeCell ref="AT133:AU133"/>
    <mergeCell ref="AV133:AW133"/>
    <mergeCell ref="Z133:AA133"/>
    <mergeCell ref="AB133:AC133"/>
    <mergeCell ref="AD133:AE133"/>
    <mergeCell ref="AF133:AG133"/>
    <mergeCell ref="AH133:AI133"/>
    <mergeCell ref="AJ133:AK133"/>
    <mergeCell ref="BT113:BU113"/>
    <mergeCell ref="BV113:BW113"/>
    <mergeCell ref="B133:K133"/>
    <mergeCell ref="L133:M133"/>
    <mergeCell ref="N133:O133"/>
    <mergeCell ref="P133:Q133"/>
    <mergeCell ref="R133:S133"/>
    <mergeCell ref="T133:U133"/>
    <mergeCell ref="V133:W133"/>
    <mergeCell ref="X133:Y133"/>
    <mergeCell ref="BH113:BI113"/>
    <mergeCell ref="BJ113:BK113"/>
    <mergeCell ref="BL113:BM113"/>
    <mergeCell ref="BN113:BO113"/>
    <mergeCell ref="BP113:BQ113"/>
    <mergeCell ref="BR113:BS113"/>
    <mergeCell ref="AV113:AW113"/>
    <mergeCell ref="AX113:AY113"/>
    <mergeCell ref="AZ113:BA113"/>
    <mergeCell ref="BB113:BC113"/>
    <mergeCell ref="BD113:BE113"/>
    <mergeCell ref="BF113:BG113"/>
    <mergeCell ref="AJ113:AK113"/>
    <mergeCell ref="AL113:AM113"/>
    <mergeCell ref="AN113:AO113"/>
    <mergeCell ref="AP113:AQ113"/>
    <mergeCell ref="AR113:AS113"/>
    <mergeCell ref="AT113:AU113"/>
    <mergeCell ref="X113:Y113"/>
    <mergeCell ref="Z113:AA113"/>
    <mergeCell ref="AB113:AC113"/>
    <mergeCell ref="AD113:AE113"/>
    <mergeCell ref="AF113:AG113"/>
    <mergeCell ref="AH113:AI113"/>
    <mergeCell ref="BR112:BS112"/>
    <mergeCell ref="BT112:BU112"/>
    <mergeCell ref="BV112:BW112"/>
    <mergeCell ref="B113:K113"/>
    <mergeCell ref="L113:M113"/>
    <mergeCell ref="N113:O113"/>
    <mergeCell ref="P113:Q113"/>
    <mergeCell ref="R113:S113"/>
    <mergeCell ref="T113:U113"/>
    <mergeCell ref="V113:W113"/>
    <mergeCell ref="BF112:BG112"/>
    <mergeCell ref="BH112:BI112"/>
    <mergeCell ref="BJ112:BK112"/>
    <mergeCell ref="BL112:BM112"/>
    <mergeCell ref="BN112:BO112"/>
    <mergeCell ref="BP112:BQ112"/>
    <mergeCell ref="AT112:AU112"/>
    <mergeCell ref="AV112:AW112"/>
    <mergeCell ref="AX112:AY112"/>
    <mergeCell ref="AZ112:BA112"/>
    <mergeCell ref="BB112:BC112"/>
    <mergeCell ref="BD112:BE112"/>
    <mergeCell ref="AH112:AI112"/>
    <mergeCell ref="AJ112:AK112"/>
    <mergeCell ref="AL112:AM112"/>
    <mergeCell ref="AN112:AO112"/>
    <mergeCell ref="AP112:AQ112"/>
    <mergeCell ref="AR112:AS112"/>
    <mergeCell ref="V112:W112"/>
    <mergeCell ref="X112:Y112"/>
    <mergeCell ref="Z112:AA112"/>
    <mergeCell ref="AB112:AC112"/>
    <mergeCell ref="AD112:AE112"/>
    <mergeCell ref="AF112:AG112"/>
    <mergeCell ref="BR108:BS108"/>
    <mergeCell ref="BT108:BU108"/>
    <mergeCell ref="BV108:BW108"/>
    <mergeCell ref="BX108:BY108"/>
    <mergeCell ref="B112:K112"/>
    <mergeCell ref="L112:M112"/>
    <mergeCell ref="N112:O112"/>
    <mergeCell ref="P112:Q112"/>
    <mergeCell ref="R112:S112"/>
    <mergeCell ref="T112:U112"/>
    <mergeCell ref="BF108:BG108"/>
    <mergeCell ref="BH108:BI108"/>
    <mergeCell ref="BJ108:BK108"/>
    <mergeCell ref="BL108:BM108"/>
    <mergeCell ref="BN108:BO108"/>
    <mergeCell ref="BP108:BQ108"/>
    <mergeCell ref="AT108:AU108"/>
    <mergeCell ref="AV108:AW108"/>
    <mergeCell ref="AX108:AY108"/>
    <mergeCell ref="AZ108:BA108"/>
    <mergeCell ref="BB108:BC108"/>
    <mergeCell ref="BD108:BE108"/>
    <mergeCell ref="AH108:AI108"/>
    <mergeCell ref="AJ108:AK108"/>
    <mergeCell ref="AL108:AM108"/>
    <mergeCell ref="AN108:AO108"/>
    <mergeCell ref="AP108:AQ108"/>
    <mergeCell ref="AR108:AS108"/>
    <mergeCell ref="V108:W108"/>
    <mergeCell ref="X108:Y108"/>
    <mergeCell ref="Z108:AA108"/>
    <mergeCell ref="AB108:AC108"/>
    <mergeCell ref="AD108:AE108"/>
    <mergeCell ref="AF108:AG108"/>
    <mergeCell ref="B108:K108"/>
    <mergeCell ref="L108:M108"/>
    <mergeCell ref="N108:O108"/>
    <mergeCell ref="P108:Q108"/>
    <mergeCell ref="R108:S108"/>
    <mergeCell ref="T108:U108"/>
    <mergeCell ref="A219:E219"/>
    <mergeCell ref="F216:BW216"/>
    <mergeCell ref="BX216:BY216"/>
    <mergeCell ref="F217:BW217"/>
    <mergeCell ref="BX217:BY217"/>
    <mergeCell ref="A208:E208"/>
    <mergeCell ref="A209:E209"/>
    <mergeCell ref="F208:BW208"/>
    <mergeCell ref="BX208:BY208"/>
    <mergeCell ref="F209:BW209"/>
    <mergeCell ref="F218:BW218"/>
    <mergeCell ref="BX218:BY218"/>
    <mergeCell ref="F219:BW219"/>
    <mergeCell ref="BX219:BY219"/>
    <mergeCell ref="BJ132:BK132"/>
    <mergeCell ref="BX112:BY112"/>
    <mergeCell ref="BX113:BY113"/>
    <mergeCell ref="BX133:BY133"/>
    <mergeCell ref="BX134:BY134"/>
    <mergeCell ref="BX209:BY209"/>
    <mergeCell ref="BV132:BW132"/>
    <mergeCell ref="BX132:BY132"/>
    <mergeCell ref="BL132:BM132"/>
    <mergeCell ref="BN132:BO132"/>
    <mergeCell ref="BP132:BQ132"/>
    <mergeCell ref="BR132:BS132"/>
    <mergeCell ref="BT132:BU132"/>
    <mergeCell ref="AX132:AY132"/>
    <mergeCell ref="AZ132:BA132"/>
    <mergeCell ref="BB132:BC132"/>
    <mergeCell ref="BD132:BE132"/>
    <mergeCell ref="BF132:BG132"/>
    <mergeCell ref="BH132:BI132"/>
    <mergeCell ref="AL132:AM132"/>
    <mergeCell ref="AN132:AO132"/>
    <mergeCell ref="AP132:AQ132"/>
    <mergeCell ref="AR132:AS132"/>
    <mergeCell ref="AT132:AU132"/>
    <mergeCell ref="AV132:AW132"/>
    <mergeCell ref="Z132:AA132"/>
    <mergeCell ref="AB132:AC132"/>
    <mergeCell ref="AD132:AE132"/>
    <mergeCell ref="AF132:AG132"/>
    <mergeCell ref="AH132:AI132"/>
    <mergeCell ref="AJ132:AK132"/>
    <mergeCell ref="BV135:BW135"/>
    <mergeCell ref="BX135:BY135"/>
    <mergeCell ref="B132:K132"/>
    <mergeCell ref="L132:M132"/>
    <mergeCell ref="N132:O132"/>
    <mergeCell ref="P132:Q132"/>
    <mergeCell ref="R132:S132"/>
    <mergeCell ref="T132:U132"/>
    <mergeCell ref="V132:W132"/>
    <mergeCell ref="X132:Y132"/>
    <mergeCell ref="BJ135:BK135"/>
    <mergeCell ref="BL135:BM135"/>
    <mergeCell ref="BN135:BO135"/>
    <mergeCell ref="BP135:BQ135"/>
    <mergeCell ref="BR135:BS135"/>
    <mergeCell ref="BT135:BU135"/>
    <mergeCell ref="AX135:AY135"/>
    <mergeCell ref="AZ135:BA135"/>
    <mergeCell ref="BB135:BC135"/>
    <mergeCell ref="BD135:BE135"/>
    <mergeCell ref="BF135:BG135"/>
    <mergeCell ref="BH135:BI135"/>
    <mergeCell ref="AL135:AM135"/>
    <mergeCell ref="AN135:AO135"/>
    <mergeCell ref="AP135:AQ135"/>
    <mergeCell ref="AR135:AS135"/>
    <mergeCell ref="AT135:AU135"/>
    <mergeCell ref="AV135:AW135"/>
    <mergeCell ref="Z135:AA135"/>
    <mergeCell ref="AB135:AC135"/>
    <mergeCell ref="AD135:AE135"/>
    <mergeCell ref="AF135:AG135"/>
    <mergeCell ref="AH135:AI135"/>
    <mergeCell ref="AJ135:AK135"/>
    <mergeCell ref="BV131:BW131"/>
    <mergeCell ref="BX131:BY131"/>
    <mergeCell ref="B135:K135"/>
    <mergeCell ref="L135:M135"/>
    <mergeCell ref="N135:O135"/>
    <mergeCell ref="P135:Q135"/>
    <mergeCell ref="R135:S135"/>
    <mergeCell ref="T135:U135"/>
    <mergeCell ref="V135:W135"/>
    <mergeCell ref="X135:Y135"/>
    <mergeCell ref="BJ131:BK131"/>
    <mergeCell ref="BL131:BM131"/>
    <mergeCell ref="BN131:BO131"/>
    <mergeCell ref="BP131:BQ131"/>
    <mergeCell ref="BR131:BS131"/>
    <mergeCell ref="BT131:BU131"/>
    <mergeCell ref="AX131:AY131"/>
    <mergeCell ref="AZ131:BA131"/>
    <mergeCell ref="BB131:BC131"/>
    <mergeCell ref="BD131:BE131"/>
    <mergeCell ref="BF131:BG131"/>
    <mergeCell ref="BH131:BI131"/>
    <mergeCell ref="AL131:AM131"/>
    <mergeCell ref="AN131:AO131"/>
    <mergeCell ref="AP131:AQ131"/>
    <mergeCell ref="AR131:AS131"/>
    <mergeCell ref="AT131:AU131"/>
    <mergeCell ref="AV131:AW131"/>
    <mergeCell ref="Z131:AA131"/>
    <mergeCell ref="AB131:AC131"/>
    <mergeCell ref="AD131:AE131"/>
    <mergeCell ref="AF131:AG131"/>
    <mergeCell ref="AH131:AI131"/>
    <mergeCell ref="AJ131:AK131"/>
    <mergeCell ref="BV130:BW130"/>
    <mergeCell ref="BX130:BY130"/>
    <mergeCell ref="B131:K131"/>
    <mergeCell ref="L131:M131"/>
    <mergeCell ref="N131:O131"/>
    <mergeCell ref="P131:Q131"/>
    <mergeCell ref="R131:S131"/>
    <mergeCell ref="T131:U131"/>
    <mergeCell ref="V131:W131"/>
    <mergeCell ref="X131:Y131"/>
    <mergeCell ref="BJ130:BK130"/>
    <mergeCell ref="BL130:BM130"/>
    <mergeCell ref="BN130:BO130"/>
    <mergeCell ref="BP130:BQ130"/>
    <mergeCell ref="BR130:BS130"/>
    <mergeCell ref="BT130:BU130"/>
    <mergeCell ref="AX130:AY130"/>
    <mergeCell ref="AZ130:BA130"/>
    <mergeCell ref="BB130:BC130"/>
    <mergeCell ref="BD130:BE130"/>
    <mergeCell ref="BF130:BG130"/>
    <mergeCell ref="BH130:BI130"/>
    <mergeCell ref="AL130:AM130"/>
    <mergeCell ref="AN130:AO130"/>
    <mergeCell ref="AP130:AQ130"/>
    <mergeCell ref="AR130:AS130"/>
    <mergeCell ref="AT130:AU130"/>
    <mergeCell ref="AV130:AW130"/>
    <mergeCell ref="P130:Q130"/>
    <mergeCell ref="R130:S130"/>
    <mergeCell ref="T130:U130"/>
    <mergeCell ref="V130:W130"/>
    <mergeCell ref="AH130:AI130"/>
    <mergeCell ref="AJ130:AK130"/>
    <mergeCell ref="BX175:BY175"/>
    <mergeCell ref="F175:BW175"/>
    <mergeCell ref="AJ93:AK93"/>
    <mergeCell ref="AL93:AM93"/>
    <mergeCell ref="AN93:AO93"/>
    <mergeCell ref="AP93:AQ93"/>
    <mergeCell ref="AR93:AS93"/>
    <mergeCell ref="B130:K130"/>
    <mergeCell ref="L130:M130"/>
    <mergeCell ref="N130:O130"/>
    <mergeCell ref="A166:E166"/>
    <mergeCell ref="F166:BW166"/>
    <mergeCell ref="BX166:BY166"/>
    <mergeCell ref="A169:E169"/>
    <mergeCell ref="F169:BW169"/>
    <mergeCell ref="BX169:BY169"/>
    <mergeCell ref="A167:E167"/>
    <mergeCell ref="BX93:BY93"/>
    <mergeCell ref="T93:U93"/>
    <mergeCell ref="V93:W93"/>
    <mergeCell ref="X93:Y93"/>
    <mergeCell ref="Z93:AA93"/>
    <mergeCell ref="BB93:BC93"/>
    <mergeCell ref="AZ93:BA93"/>
    <mergeCell ref="AX93:AY93"/>
    <mergeCell ref="AV93:AW93"/>
    <mergeCell ref="AT93:AU93"/>
    <mergeCell ref="F192:BW192"/>
    <mergeCell ref="BX192:BY192"/>
    <mergeCell ref="A192:E192"/>
    <mergeCell ref="A171:E171"/>
    <mergeCell ref="F171:BW171"/>
    <mergeCell ref="BX171:BY171"/>
    <mergeCell ref="BX187:BY187"/>
    <mergeCell ref="F187:BW187"/>
    <mergeCell ref="A187:E187"/>
    <mergeCell ref="BX186:BY186"/>
    <mergeCell ref="BV84:BW84"/>
    <mergeCell ref="BX84:BY84"/>
    <mergeCell ref="AR84:AS84"/>
    <mergeCell ref="AT84:AU84"/>
    <mergeCell ref="AV84:AW84"/>
    <mergeCell ref="AX84:AY84"/>
    <mergeCell ref="AZ84:BA84"/>
    <mergeCell ref="BB84:BC84"/>
    <mergeCell ref="CP84:CQ84"/>
    <mergeCell ref="BD84:BE84"/>
    <mergeCell ref="BF84:BG84"/>
    <mergeCell ref="BH84:BI84"/>
    <mergeCell ref="BJ84:BK84"/>
    <mergeCell ref="BL84:BM84"/>
    <mergeCell ref="BN84:BO84"/>
    <mergeCell ref="BP84:BQ84"/>
    <mergeCell ref="BR84:BS84"/>
    <mergeCell ref="BT84:BU84"/>
    <mergeCell ref="AF84:AG84"/>
    <mergeCell ref="AH84:AI84"/>
    <mergeCell ref="AJ84:AK84"/>
    <mergeCell ref="AL84:AM84"/>
    <mergeCell ref="AN84:AO84"/>
    <mergeCell ref="AP84:AQ84"/>
    <mergeCell ref="T84:U84"/>
    <mergeCell ref="V84:W84"/>
    <mergeCell ref="X84:Y84"/>
    <mergeCell ref="Z84:AA84"/>
    <mergeCell ref="AB84:AC84"/>
    <mergeCell ref="AD84:AE84"/>
    <mergeCell ref="BR81:BS81"/>
    <mergeCell ref="BT81:BU81"/>
    <mergeCell ref="BV81:BW81"/>
    <mergeCell ref="BX81:BY81"/>
    <mergeCell ref="CP81:CQ81"/>
    <mergeCell ref="B84:K84"/>
    <mergeCell ref="L84:M84"/>
    <mergeCell ref="N84:O84"/>
    <mergeCell ref="P84:Q84"/>
    <mergeCell ref="R84:S84"/>
    <mergeCell ref="BF81:BG81"/>
    <mergeCell ref="BH81:BI81"/>
    <mergeCell ref="BJ81:BK81"/>
    <mergeCell ref="BL81:BM81"/>
    <mergeCell ref="BN81:BO81"/>
    <mergeCell ref="BP81:BQ81"/>
    <mergeCell ref="AT81:AU81"/>
    <mergeCell ref="AV81:AW81"/>
    <mergeCell ref="AX81:AY81"/>
    <mergeCell ref="AZ81:BA81"/>
    <mergeCell ref="BB81:BC81"/>
    <mergeCell ref="BD81:BE81"/>
    <mergeCell ref="AH81:AI81"/>
    <mergeCell ref="AJ81:AK81"/>
    <mergeCell ref="AL81:AM81"/>
    <mergeCell ref="AN81:AO81"/>
    <mergeCell ref="AP81:AQ81"/>
    <mergeCell ref="AR81:AS81"/>
    <mergeCell ref="V81:W81"/>
    <mergeCell ref="X81:Y81"/>
    <mergeCell ref="Z81:AA81"/>
    <mergeCell ref="AB81:AC81"/>
    <mergeCell ref="AD81:AE81"/>
    <mergeCell ref="AF81:AG81"/>
    <mergeCell ref="BR80:BS80"/>
    <mergeCell ref="BT80:BU80"/>
    <mergeCell ref="BV80:BW80"/>
    <mergeCell ref="BX80:BY80"/>
    <mergeCell ref="B81:K81"/>
    <mergeCell ref="L81:M81"/>
    <mergeCell ref="N81:O81"/>
    <mergeCell ref="P81:Q81"/>
    <mergeCell ref="R81:S81"/>
    <mergeCell ref="T81:U81"/>
    <mergeCell ref="BF80:BG80"/>
    <mergeCell ref="BH80:BI80"/>
    <mergeCell ref="BJ80:BK80"/>
    <mergeCell ref="BL80:BM80"/>
    <mergeCell ref="BN80:BO80"/>
    <mergeCell ref="BP80:BQ80"/>
    <mergeCell ref="AT80:AU80"/>
    <mergeCell ref="AV80:AW80"/>
    <mergeCell ref="AX80:AY80"/>
    <mergeCell ref="AZ80:BA80"/>
    <mergeCell ref="BB80:BC80"/>
    <mergeCell ref="BD80:BE80"/>
    <mergeCell ref="AH80:AI80"/>
    <mergeCell ref="AJ80:AK80"/>
    <mergeCell ref="AL80:AM80"/>
    <mergeCell ref="AN80:AO80"/>
    <mergeCell ref="AP80:AQ80"/>
    <mergeCell ref="AR80:AS80"/>
    <mergeCell ref="V80:W80"/>
    <mergeCell ref="X80:Y80"/>
    <mergeCell ref="Z80:AA80"/>
    <mergeCell ref="AB80:AC80"/>
    <mergeCell ref="AD80:AE80"/>
    <mergeCell ref="AF80:AG80"/>
    <mergeCell ref="B80:K80"/>
    <mergeCell ref="L80:M80"/>
    <mergeCell ref="N80:O80"/>
    <mergeCell ref="P80:Q80"/>
    <mergeCell ref="R80:S80"/>
    <mergeCell ref="T80:U80"/>
    <mergeCell ref="BJ16:BM17"/>
    <mergeCell ref="BJ18:BM18"/>
    <mergeCell ref="BJ19:BM19"/>
    <mergeCell ref="BJ20:BM20"/>
    <mergeCell ref="BJ21:BM21"/>
    <mergeCell ref="BJ22:BM22"/>
    <mergeCell ref="A165:E165"/>
    <mergeCell ref="F165:BW165"/>
    <mergeCell ref="F167:BW167"/>
    <mergeCell ref="A204:E204"/>
    <mergeCell ref="F204:BW204"/>
    <mergeCell ref="BX204:BY204"/>
    <mergeCell ref="BX167:BY167"/>
    <mergeCell ref="BX201:BY201"/>
    <mergeCell ref="F201:BW201"/>
    <mergeCell ref="A201:E201"/>
    <mergeCell ref="F160:BW160"/>
    <mergeCell ref="F161:BW161"/>
    <mergeCell ref="BX159:BY159"/>
    <mergeCell ref="BX160:BY160"/>
    <mergeCell ref="BX161:BY161"/>
    <mergeCell ref="BX165:BY165"/>
    <mergeCell ref="BV92:BW92"/>
    <mergeCell ref="BX92:BY92"/>
    <mergeCell ref="A194:E194"/>
    <mergeCell ref="F194:BW194"/>
    <mergeCell ref="BX194:BY194"/>
    <mergeCell ref="BJ92:BK92"/>
    <mergeCell ref="BL92:BM92"/>
    <mergeCell ref="BN92:BO92"/>
    <mergeCell ref="BP92:BQ92"/>
    <mergeCell ref="BR92:BS92"/>
    <mergeCell ref="BT92:BU92"/>
    <mergeCell ref="AX92:AY92"/>
    <mergeCell ref="AZ92:BA92"/>
    <mergeCell ref="BB92:BC92"/>
    <mergeCell ref="BD92:BE92"/>
    <mergeCell ref="BF92:BG92"/>
    <mergeCell ref="BH92:BI92"/>
    <mergeCell ref="AL92:AM92"/>
    <mergeCell ref="AN92:AO92"/>
    <mergeCell ref="AP92:AQ92"/>
    <mergeCell ref="AR92:AS92"/>
    <mergeCell ref="AT92:AU92"/>
    <mergeCell ref="AV92:AW92"/>
    <mergeCell ref="BR82:BS82"/>
    <mergeCell ref="BT82:BU82"/>
    <mergeCell ref="BV82:BW82"/>
    <mergeCell ref="BX82:BY82"/>
    <mergeCell ref="B83:K83"/>
    <mergeCell ref="L83:M83"/>
    <mergeCell ref="N83:O83"/>
    <mergeCell ref="P83:Q83"/>
    <mergeCell ref="R83:S83"/>
    <mergeCell ref="T83:U83"/>
    <mergeCell ref="BF82:BG82"/>
    <mergeCell ref="BH82:BI82"/>
    <mergeCell ref="BJ82:BK82"/>
    <mergeCell ref="BL82:BM82"/>
    <mergeCell ref="BN82:BO82"/>
    <mergeCell ref="BP82:BQ82"/>
    <mergeCell ref="AT82:AU82"/>
    <mergeCell ref="AV82:AW82"/>
    <mergeCell ref="AX82:AY82"/>
    <mergeCell ref="AZ82:BA82"/>
    <mergeCell ref="BB82:BC82"/>
    <mergeCell ref="BD82:BE82"/>
    <mergeCell ref="AH82:AI82"/>
    <mergeCell ref="AJ82:AK82"/>
    <mergeCell ref="AL82:AM82"/>
    <mergeCell ref="AN82:AO82"/>
    <mergeCell ref="AP82:AQ82"/>
    <mergeCell ref="AR82:AS82"/>
    <mergeCell ref="BR40:BS40"/>
    <mergeCell ref="BT40:BU40"/>
    <mergeCell ref="BV40:BW40"/>
    <mergeCell ref="BX40:BY40"/>
    <mergeCell ref="V82:W82"/>
    <mergeCell ref="X82:Y82"/>
    <mergeCell ref="Z82:AA82"/>
    <mergeCell ref="AB82:AC82"/>
    <mergeCell ref="AD82:AE82"/>
    <mergeCell ref="AF82:AG82"/>
    <mergeCell ref="BF40:BG40"/>
    <mergeCell ref="BH40:BI40"/>
    <mergeCell ref="BJ40:BK40"/>
    <mergeCell ref="BL40:BM40"/>
    <mergeCell ref="BN40:BO40"/>
    <mergeCell ref="BP40:BQ40"/>
    <mergeCell ref="AT40:AU40"/>
    <mergeCell ref="AV40:AW40"/>
    <mergeCell ref="AX40:AY40"/>
    <mergeCell ref="AZ40:BA40"/>
    <mergeCell ref="BB40:BC40"/>
    <mergeCell ref="BD40:BE40"/>
    <mergeCell ref="AH40:AI40"/>
    <mergeCell ref="AJ40:AK40"/>
    <mergeCell ref="AL40:AM40"/>
    <mergeCell ref="AN40:AO40"/>
    <mergeCell ref="AP40:AQ40"/>
    <mergeCell ref="AR40:AS40"/>
    <mergeCell ref="V40:W40"/>
    <mergeCell ref="X40:Y40"/>
    <mergeCell ref="Z40:AA40"/>
    <mergeCell ref="AB40:AC40"/>
    <mergeCell ref="AD40:AE40"/>
    <mergeCell ref="AF40:AG40"/>
    <mergeCell ref="BR39:BS39"/>
    <mergeCell ref="BT39:BU39"/>
    <mergeCell ref="BV39:BW39"/>
    <mergeCell ref="BX39:BY39"/>
    <mergeCell ref="B40:K40"/>
    <mergeCell ref="L40:M40"/>
    <mergeCell ref="N40:O40"/>
    <mergeCell ref="P40:Q40"/>
    <mergeCell ref="R40:S40"/>
    <mergeCell ref="T40:U40"/>
    <mergeCell ref="BF39:BG39"/>
    <mergeCell ref="BH39:BI39"/>
    <mergeCell ref="BJ39:BK39"/>
    <mergeCell ref="BL39:BM39"/>
    <mergeCell ref="BN39:BO39"/>
    <mergeCell ref="BP39:BQ39"/>
    <mergeCell ref="AT39:AU39"/>
    <mergeCell ref="AV39:AW39"/>
    <mergeCell ref="AX39:AY39"/>
    <mergeCell ref="AZ39:BA39"/>
    <mergeCell ref="BB39:BC39"/>
    <mergeCell ref="BD39:BE39"/>
    <mergeCell ref="AH39:AI39"/>
    <mergeCell ref="AJ39:AK39"/>
    <mergeCell ref="AL39:AM39"/>
    <mergeCell ref="AN39:AO39"/>
    <mergeCell ref="AP39:AQ39"/>
    <mergeCell ref="AR39:AS39"/>
    <mergeCell ref="V39:W39"/>
    <mergeCell ref="X39:Y39"/>
    <mergeCell ref="Z39:AA39"/>
    <mergeCell ref="AB39:AC39"/>
    <mergeCell ref="AD39:AE39"/>
    <mergeCell ref="AF39:AG39"/>
    <mergeCell ref="B39:K39"/>
    <mergeCell ref="L39:M39"/>
    <mergeCell ref="N39:O39"/>
    <mergeCell ref="P39:Q39"/>
    <mergeCell ref="R39:S39"/>
    <mergeCell ref="T39:U39"/>
    <mergeCell ref="G16:I16"/>
    <mergeCell ref="F16:F17"/>
    <mergeCell ref="B16:E16"/>
    <mergeCell ref="A16:A17"/>
    <mergeCell ref="W16:W17"/>
    <mergeCell ref="T16:V16"/>
    <mergeCell ref="S16:S17"/>
    <mergeCell ref="O16:R16"/>
    <mergeCell ref="K16:N16"/>
    <mergeCell ref="J16:J17"/>
    <mergeCell ref="AJ16:AJ17"/>
    <mergeCell ref="AG16:AI16"/>
    <mergeCell ref="AF16:AF17"/>
    <mergeCell ref="AB16:AE16"/>
    <mergeCell ref="AA16:AA17"/>
    <mergeCell ref="X16:Z16"/>
    <mergeCell ref="AX16:BA16"/>
    <mergeCell ref="AW16:AW17"/>
    <mergeCell ref="AT16:AV16"/>
    <mergeCell ref="AS16:AS17"/>
    <mergeCell ref="AO16:AR16"/>
    <mergeCell ref="AK16:AN16"/>
    <mergeCell ref="BD18:BE18"/>
    <mergeCell ref="BB18:BC18"/>
    <mergeCell ref="BP16:BQ17"/>
    <mergeCell ref="BN16:BO17"/>
    <mergeCell ref="BH16:BI17"/>
    <mergeCell ref="BF16:BG17"/>
    <mergeCell ref="BD16:BE17"/>
    <mergeCell ref="BB16:BC17"/>
    <mergeCell ref="BP18:BQ18"/>
    <mergeCell ref="BN18:BO18"/>
    <mergeCell ref="BH18:BI18"/>
    <mergeCell ref="BF18:BG18"/>
    <mergeCell ref="AP149:BY149"/>
    <mergeCell ref="BD20:BE20"/>
    <mergeCell ref="BB20:BC20"/>
    <mergeCell ref="BP19:BQ19"/>
    <mergeCell ref="BN19:BO19"/>
    <mergeCell ref="BH19:BI19"/>
    <mergeCell ref="BF19:BG19"/>
    <mergeCell ref="BD19:BE19"/>
    <mergeCell ref="BB19:BC19"/>
    <mergeCell ref="BP20:BQ20"/>
    <mergeCell ref="BN20:BO20"/>
    <mergeCell ref="BH20:BI20"/>
    <mergeCell ref="BF20:BG20"/>
    <mergeCell ref="AP150:BY153"/>
    <mergeCell ref="BD22:BE22"/>
    <mergeCell ref="BB22:BC22"/>
    <mergeCell ref="BP21:BQ21"/>
    <mergeCell ref="BN21:BO21"/>
    <mergeCell ref="BH21:BI21"/>
    <mergeCell ref="BF21:BG21"/>
    <mergeCell ref="BD21:BE21"/>
    <mergeCell ref="BB21:BC21"/>
    <mergeCell ref="BP22:BQ22"/>
    <mergeCell ref="BN22:BO22"/>
    <mergeCell ref="BH22:BI22"/>
    <mergeCell ref="BF22:BG22"/>
    <mergeCell ref="A29:A35"/>
    <mergeCell ref="BA25:BH25"/>
    <mergeCell ref="AL25:AX25"/>
    <mergeCell ref="Z25:AJ25"/>
    <mergeCell ref="N25:X25"/>
    <mergeCell ref="AL23:AX23"/>
    <mergeCell ref="Z23:AH23"/>
    <mergeCell ref="N23:X23"/>
    <mergeCell ref="D23:K23"/>
    <mergeCell ref="T30:AA30"/>
    <mergeCell ref="BX29:BY35"/>
    <mergeCell ref="AB29:BW29"/>
    <mergeCell ref="P29:AA29"/>
    <mergeCell ref="N29:O35"/>
    <mergeCell ref="L29:M35"/>
    <mergeCell ref="B29:K35"/>
    <mergeCell ref="BL30:BW30"/>
    <mergeCell ref="AZ30:BK30"/>
    <mergeCell ref="AN30:AY30"/>
    <mergeCell ref="AB30:AM30"/>
    <mergeCell ref="R30:S35"/>
    <mergeCell ref="AH31:AM34"/>
    <mergeCell ref="AB31:AG34"/>
    <mergeCell ref="Z31:AA35"/>
    <mergeCell ref="X31:Y35"/>
    <mergeCell ref="V31:W35"/>
    <mergeCell ref="T31:U35"/>
    <mergeCell ref="BR31:BW34"/>
    <mergeCell ref="BL31:BQ34"/>
    <mergeCell ref="BF31:BK34"/>
    <mergeCell ref="AZ31:BE34"/>
    <mergeCell ref="AT31:AY34"/>
    <mergeCell ref="AN31:AS34"/>
    <mergeCell ref="N36:O36"/>
    <mergeCell ref="L36:M36"/>
    <mergeCell ref="B36:K36"/>
    <mergeCell ref="BV35:BW35"/>
    <mergeCell ref="BP35:BQ35"/>
    <mergeCell ref="AX35:AY35"/>
    <mergeCell ref="AR35:AS35"/>
    <mergeCell ref="AL35:AM35"/>
    <mergeCell ref="AF35:AG35"/>
    <mergeCell ref="P30:Q35"/>
    <mergeCell ref="Z36:AA36"/>
    <mergeCell ref="X36:Y36"/>
    <mergeCell ref="V36:W36"/>
    <mergeCell ref="T36:U36"/>
    <mergeCell ref="R36:S36"/>
    <mergeCell ref="P36:Q36"/>
    <mergeCell ref="AL36:AM36"/>
    <mergeCell ref="AJ36:AK36"/>
    <mergeCell ref="AH36:AI36"/>
    <mergeCell ref="AF36:AG36"/>
    <mergeCell ref="AD36:AE36"/>
    <mergeCell ref="AB36:AC36"/>
    <mergeCell ref="AX36:AY36"/>
    <mergeCell ref="AV36:AW36"/>
    <mergeCell ref="AT36:AU36"/>
    <mergeCell ref="AR36:AS36"/>
    <mergeCell ref="AP36:AQ36"/>
    <mergeCell ref="AN36:AO36"/>
    <mergeCell ref="BJ36:BK36"/>
    <mergeCell ref="BH36:BI36"/>
    <mergeCell ref="BF36:BG36"/>
    <mergeCell ref="BD36:BE36"/>
    <mergeCell ref="BB36:BC36"/>
    <mergeCell ref="AZ36:BA36"/>
    <mergeCell ref="N37:O37"/>
    <mergeCell ref="L37:M37"/>
    <mergeCell ref="B37:K37"/>
    <mergeCell ref="BX36:BY36"/>
    <mergeCell ref="BV36:BW36"/>
    <mergeCell ref="BT36:BU36"/>
    <mergeCell ref="BR36:BS36"/>
    <mergeCell ref="BP36:BQ36"/>
    <mergeCell ref="BN36:BO36"/>
    <mergeCell ref="BL36:BM36"/>
    <mergeCell ref="Z37:AA37"/>
    <mergeCell ref="X37:Y37"/>
    <mergeCell ref="V37:W37"/>
    <mergeCell ref="T37:U37"/>
    <mergeCell ref="R37:S37"/>
    <mergeCell ref="P37:Q37"/>
    <mergeCell ref="AL37:AM37"/>
    <mergeCell ref="AJ37:AK37"/>
    <mergeCell ref="AH37:AI37"/>
    <mergeCell ref="AF37:AG37"/>
    <mergeCell ref="AD37:AE37"/>
    <mergeCell ref="AB37:AC37"/>
    <mergeCell ref="AX37:AY37"/>
    <mergeCell ref="AV37:AW37"/>
    <mergeCell ref="AT37:AU37"/>
    <mergeCell ref="AR37:AS37"/>
    <mergeCell ref="AP37:AQ37"/>
    <mergeCell ref="AN37:AO37"/>
    <mergeCell ref="BJ37:BK37"/>
    <mergeCell ref="BH37:BI37"/>
    <mergeCell ref="BF37:BG37"/>
    <mergeCell ref="BD37:BE37"/>
    <mergeCell ref="BB37:BC37"/>
    <mergeCell ref="AZ37:BA37"/>
    <mergeCell ref="P38:Q38"/>
    <mergeCell ref="N38:O38"/>
    <mergeCell ref="L38:M38"/>
    <mergeCell ref="B38:K38"/>
    <mergeCell ref="BV37:BW37"/>
    <mergeCell ref="BT37:BU37"/>
    <mergeCell ref="BR37:BS37"/>
    <mergeCell ref="BP37:BQ37"/>
    <mergeCell ref="BN37:BO37"/>
    <mergeCell ref="BL37:BM37"/>
    <mergeCell ref="AB38:AC38"/>
    <mergeCell ref="Z38:AA38"/>
    <mergeCell ref="X38:Y38"/>
    <mergeCell ref="V38:W38"/>
    <mergeCell ref="T38:U38"/>
    <mergeCell ref="R38:S38"/>
    <mergeCell ref="AN38:AO38"/>
    <mergeCell ref="AL38:AM38"/>
    <mergeCell ref="AJ38:AK38"/>
    <mergeCell ref="AH38:AI38"/>
    <mergeCell ref="AF38:AG38"/>
    <mergeCell ref="AD38:AE38"/>
    <mergeCell ref="AZ38:BA38"/>
    <mergeCell ref="AX38:AY38"/>
    <mergeCell ref="AV38:AW38"/>
    <mergeCell ref="AT38:AU38"/>
    <mergeCell ref="AR38:AS38"/>
    <mergeCell ref="AP38:AQ38"/>
    <mergeCell ref="BL38:BM38"/>
    <mergeCell ref="BJ38:BK38"/>
    <mergeCell ref="BH38:BI38"/>
    <mergeCell ref="BF38:BG38"/>
    <mergeCell ref="BD38:BE38"/>
    <mergeCell ref="BB38:BC38"/>
    <mergeCell ref="P41:Q41"/>
    <mergeCell ref="N41:O41"/>
    <mergeCell ref="L41:M41"/>
    <mergeCell ref="B41:K41"/>
    <mergeCell ref="BX38:BY38"/>
    <mergeCell ref="BV38:BW38"/>
    <mergeCell ref="BT38:BU38"/>
    <mergeCell ref="BR38:BS38"/>
    <mergeCell ref="BP38:BQ38"/>
    <mergeCell ref="BN38:BO38"/>
    <mergeCell ref="AB41:AC41"/>
    <mergeCell ref="Z41:AA41"/>
    <mergeCell ref="X41:Y41"/>
    <mergeCell ref="V41:W41"/>
    <mergeCell ref="T41:U41"/>
    <mergeCell ref="R41:S41"/>
    <mergeCell ref="AN41:AO41"/>
    <mergeCell ref="AL41:AM41"/>
    <mergeCell ref="AJ41:AK41"/>
    <mergeCell ref="AH41:AI41"/>
    <mergeCell ref="AF41:AG41"/>
    <mergeCell ref="AD41:AE41"/>
    <mergeCell ref="AZ41:BA41"/>
    <mergeCell ref="AX41:AY41"/>
    <mergeCell ref="AV41:AW41"/>
    <mergeCell ref="AT41:AU41"/>
    <mergeCell ref="AR41:AS41"/>
    <mergeCell ref="AP41:AQ41"/>
    <mergeCell ref="BL41:BM41"/>
    <mergeCell ref="BJ41:BK41"/>
    <mergeCell ref="BH41:BI41"/>
    <mergeCell ref="BF41:BG41"/>
    <mergeCell ref="BD41:BE41"/>
    <mergeCell ref="BB41:BC41"/>
    <mergeCell ref="P42:Q42"/>
    <mergeCell ref="N42:O42"/>
    <mergeCell ref="L42:M42"/>
    <mergeCell ref="B42:K42"/>
    <mergeCell ref="BX41:BY41"/>
    <mergeCell ref="BV41:BW41"/>
    <mergeCell ref="BT41:BU41"/>
    <mergeCell ref="BR41:BS41"/>
    <mergeCell ref="BP41:BQ41"/>
    <mergeCell ref="BN41:BO41"/>
    <mergeCell ref="AB42:AC42"/>
    <mergeCell ref="Z42:AA42"/>
    <mergeCell ref="X42:Y42"/>
    <mergeCell ref="V42:W42"/>
    <mergeCell ref="T42:U42"/>
    <mergeCell ref="R42:S42"/>
    <mergeCell ref="AN42:AO42"/>
    <mergeCell ref="AL42:AM42"/>
    <mergeCell ref="AJ42:AK42"/>
    <mergeCell ref="AH42:AI42"/>
    <mergeCell ref="AF42:AG42"/>
    <mergeCell ref="AD42:AE42"/>
    <mergeCell ref="AZ42:BA42"/>
    <mergeCell ref="AX42:AY42"/>
    <mergeCell ref="AV42:AW42"/>
    <mergeCell ref="AT42:AU42"/>
    <mergeCell ref="AR42:AS42"/>
    <mergeCell ref="AP42:AQ42"/>
    <mergeCell ref="BL42:BM42"/>
    <mergeCell ref="BJ42:BK42"/>
    <mergeCell ref="BH42:BI42"/>
    <mergeCell ref="BF42:BG42"/>
    <mergeCell ref="BD42:BE42"/>
    <mergeCell ref="BB42:BC42"/>
    <mergeCell ref="BX42:BY42"/>
    <mergeCell ref="BV42:BW42"/>
    <mergeCell ref="BT42:BU42"/>
    <mergeCell ref="BR42:BS42"/>
    <mergeCell ref="BP42:BQ42"/>
    <mergeCell ref="BN42:BO42"/>
    <mergeCell ref="T51:U51"/>
    <mergeCell ref="R51:S51"/>
    <mergeCell ref="P51:Q51"/>
    <mergeCell ref="N51:O51"/>
    <mergeCell ref="L51:M51"/>
    <mergeCell ref="B51:K51"/>
    <mergeCell ref="AF51:AG51"/>
    <mergeCell ref="AD51:AE51"/>
    <mergeCell ref="AB51:AC51"/>
    <mergeCell ref="Z51:AA51"/>
    <mergeCell ref="X51:Y51"/>
    <mergeCell ref="V51:W51"/>
    <mergeCell ref="AR51:AS51"/>
    <mergeCell ref="AP51:AQ51"/>
    <mergeCell ref="AN51:AO51"/>
    <mergeCell ref="AL51:AM51"/>
    <mergeCell ref="AJ51:AK51"/>
    <mergeCell ref="AH51:AI51"/>
    <mergeCell ref="BD51:BE51"/>
    <mergeCell ref="BB51:BC51"/>
    <mergeCell ref="AZ51:BA51"/>
    <mergeCell ref="AX51:AY51"/>
    <mergeCell ref="AV51:AW51"/>
    <mergeCell ref="AT51:AU51"/>
    <mergeCell ref="L52:M52"/>
    <mergeCell ref="B52:K52"/>
    <mergeCell ref="BX51:BY51"/>
    <mergeCell ref="BV51:BW51"/>
    <mergeCell ref="BT51:BU51"/>
    <mergeCell ref="BR51:BS51"/>
    <mergeCell ref="BP51:BQ51"/>
    <mergeCell ref="BN51:BO51"/>
    <mergeCell ref="BH51:BI51"/>
    <mergeCell ref="BF51:BG51"/>
    <mergeCell ref="X52:Y52"/>
    <mergeCell ref="V52:W52"/>
    <mergeCell ref="T52:U52"/>
    <mergeCell ref="R52:S52"/>
    <mergeCell ref="P52:Q52"/>
    <mergeCell ref="N52:O52"/>
    <mergeCell ref="AJ52:AK52"/>
    <mergeCell ref="AH52:AI52"/>
    <mergeCell ref="AF52:AG52"/>
    <mergeCell ref="AD52:AE52"/>
    <mergeCell ref="AB52:AC52"/>
    <mergeCell ref="Z52:AA52"/>
    <mergeCell ref="AV52:AW52"/>
    <mergeCell ref="AT52:AU52"/>
    <mergeCell ref="AR52:AS52"/>
    <mergeCell ref="AP52:AQ52"/>
    <mergeCell ref="AN52:AO52"/>
    <mergeCell ref="AL52:AM52"/>
    <mergeCell ref="BH52:BI52"/>
    <mergeCell ref="BF52:BG52"/>
    <mergeCell ref="BD52:BE52"/>
    <mergeCell ref="BB52:BC52"/>
    <mergeCell ref="AZ52:BA52"/>
    <mergeCell ref="AX52:AY52"/>
    <mergeCell ref="L53:M53"/>
    <mergeCell ref="B53:K53"/>
    <mergeCell ref="BX52:BY52"/>
    <mergeCell ref="BV52:BW52"/>
    <mergeCell ref="BT52:BU52"/>
    <mergeCell ref="BR52:BS52"/>
    <mergeCell ref="BP52:BQ52"/>
    <mergeCell ref="BN52:BO52"/>
    <mergeCell ref="BL52:BM52"/>
    <mergeCell ref="BJ52:BK52"/>
    <mergeCell ref="X53:Y53"/>
    <mergeCell ref="V53:W53"/>
    <mergeCell ref="T53:U53"/>
    <mergeCell ref="R53:S53"/>
    <mergeCell ref="P53:Q53"/>
    <mergeCell ref="N53:O53"/>
    <mergeCell ref="AJ53:AK53"/>
    <mergeCell ref="AH53:AI53"/>
    <mergeCell ref="AF53:AG53"/>
    <mergeCell ref="AD53:AE53"/>
    <mergeCell ref="AB53:AC53"/>
    <mergeCell ref="Z53:AA53"/>
    <mergeCell ref="AV53:AW53"/>
    <mergeCell ref="AT53:AU53"/>
    <mergeCell ref="AR53:AS53"/>
    <mergeCell ref="AP53:AQ53"/>
    <mergeCell ref="AN53:AO53"/>
    <mergeCell ref="AL53:AM53"/>
    <mergeCell ref="BH53:BI53"/>
    <mergeCell ref="BF53:BG53"/>
    <mergeCell ref="BD53:BE53"/>
    <mergeCell ref="BB53:BC53"/>
    <mergeCell ref="AZ53:BA53"/>
    <mergeCell ref="AX53:AY53"/>
    <mergeCell ref="L54:M54"/>
    <mergeCell ref="B54:K54"/>
    <mergeCell ref="BX53:BY53"/>
    <mergeCell ref="BV53:BW53"/>
    <mergeCell ref="BT53:BU53"/>
    <mergeCell ref="BR53:BS53"/>
    <mergeCell ref="BP53:BQ53"/>
    <mergeCell ref="BN53:BO53"/>
    <mergeCell ref="BL53:BM53"/>
    <mergeCell ref="BJ53:BK53"/>
    <mergeCell ref="X54:Y54"/>
    <mergeCell ref="V54:W54"/>
    <mergeCell ref="T54:U54"/>
    <mergeCell ref="R54:S54"/>
    <mergeCell ref="P54:Q54"/>
    <mergeCell ref="N54:O54"/>
    <mergeCell ref="AJ54:AK54"/>
    <mergeCell ref="AH54:AI54"/>
    <mergeCell ref="AF54:AG54"/>
    <mergeCell ref="AD54:AE54"/>
    <mergeCell ref="AB54:AC54"/>
    <mergeCell ref="Z54:AA54"/>
    <mergeCell ref="A211:E211"/>
    <mergeCell ref="A221:BW221"/>
    <mergeCell ref="BX220:BY220"/>
    <mergeCell ref="F220:BW220"/>
    <mergeCell ref="A220:E220"/>
    <mergeCell ref="BX211:BY211"/>
    <mergeCell ref="F211:BW211"/>
    <mergeCell ref="A216:E216"/>
    <mergeCell ref="A217:E217"/>
    <mergeCell ref="A218:E218"/>
    <mergeCell ref="BX210:BY210"/>
    <mergeCell ref="F210:BW210"/>
    <mergeCell ref="A210:E210"/>
    <mergeCell ref="A203:E203"/>
    <mergeCell ref="F203:BW203"/>
    <mergeCell ref="BX203:BY203"/>
    <mergeCell ref="BX207:BY207"/>
    <mergeCell ref="F207:BW207"/>
    <mergeCell ref="A207:E207"/>
    <mergeCell ref="BX206:BY206"/>
    <mergeCell ref="F206:BW206"/>
    <mergeCell ref="A206:E206"/>
    <mergeCell ref="BX205:BY205"/>
    <mergeCell ref="F205:BW205"/>
    <mergeCell ref="A205:E205"/>
    <mergeCell ref="BX202:BY202"/>
    <mergeCell ref="F202:BW202"/>
    <mergeCell ref="A202:E202"/>
    <mergeCell ref="BX197:BY197"/>
    <mergeCell ref="F197:BW197"/>
    <mergeCell ref="A197:E197"/>
    <mergeCell ref="BX196:BY196"/>
    <mergeCell ref="F196:BW196"/>
    <mergeCell ref="A196:E196"/>
    <mergeCell ref="BX195:BY195"/>
    <mergeCell ref="F195:BW195"/>
    <mergeCell ref="A195:E195"/>
    <mergeCell ref="BX193:BY193"/>
    <mergeCell ref="F193:BW193"/>
    <mergeCell ref="A193:E193"/>
    <mergeCell ref="BX188:BY188"/>
    <mergeCell ref="F188:BW188"/>
    <mergeCell ref="A188:E188"/>
    <mergeCell ref="F189:BW189"/>
    <mergeCell ref="F190:BW190"/>
    <mergeCell ref="F191:BW191"/>
    <mergeCell ref="A191:E191"/>
    <mergeCell ref="F186:BW186"/>
    <mergeCell ref="A186:E186"/>
    <mergeCell ref="BX180:BY180"/>
    <mergeCell ref="F180:BW180"/>
    <mergeCell ref="A180:E180"/>
    <mergeCell ref="A184:E184"/>
    <mergeCell ref="F184:BW184"/>
    <mergeCell ref="BX184:BY184"/>
    <mergeCell ref="BX185:BY185"/>
    <mergeCell ref="A183:BY183"/>
    <mergeCell ref="A175:E175"/>
    <mergeCell ref="BX179:BY179"/>
    <mergeCell ref="F179:BW179"/>
    <mergeCell ref="A179:E179"/>
    <mergeCell ref="BX178:BY178"/>
    <mergeCell ref="F178:BW178"/>
    <mergeCell ref="A178:E178"/>
    <mergeCell ref="A177:E177"/>
    <mergeCell ref="F177:BW177"/>
    <mergeCell ref="BX177:BY177"/>
    <mergeCell ref="BX174:BY174"/>
    <mergeCell ref="F174:BW174"/>
    <mergeCell ref="A174:E174"/>
    <mergeCell ref="BX200:BY200"/>
    <mergeCell ref="A212:E212"/>
    <mergeCell ref="F212:BW212"/>
    <mergeCell ref="BX212:BY212"/>
    <mergeCell ref="BX176:BY176"/>
    <mergeCell ref="F176:BW176"/>
    <mergeCell ref="A176:E176"/>
    <mergeCell ref="BX173:BY173"/>
    <mergeCell ref="F173:BW173"/>
    <mergeCell ref="A173:E173"/>
    <mergeCell ref="BX172:BY172"/>
    <mergeCell ref="F172:BW172"/>
    <mergeCell ref="A172:E172"/>
    <mergeCell ref="B92:K92"/>
    <mergeCell ref="L92:M92"/>
    <mergeCell ref="N92:O92"/>
    <mergeCell ref="P92:Q92"/>
    <mergeCell ref="R92:S92"/>
    <mergeCell ref="T92:U92"/>
    <mergeCell ref="V92:W92"/>
    <mergeCell ref="BX170:BY170"/>
    <mergeCell ref="F170:BW170"/>
    <mergeCell ref="A170:E170"/>
    <mergeCell ref="X92:Y92"/>
    <mergeCell ref="Z92:AA92"/>
    <mergeCell ref="AB92:AC92"/>
    <mergeCell ref="AD92:AE92"/>
    <mergeCell ref="AF92:AG92"/>
    <mergeCell ref="AH92:AI92"/>
    <mergeCell ref="AJ92:AK92"/>
    <mergeCell ref="BX168:BY168"/>
    <mergeCell ref="F168:BW168"/>
    <mergeCell ref="A168:E168"/>
    <mergeCell ref="BX164:BY164"/>
    <mergeCell ref="F164:BW164"/>
    <mergeCell ref="A164:E164"/>
    <mergeCell ref="BX162:BY162"/>
    <mergeCell ref="F162:BW162"/>
    <mergeCell ref="A162:E162"/>
    <mergeCell ref="A163:E163"/>
    <mergeCell ref="F163:BW163"/>
    <mergeCell ref="BX163:BY163"/>
    <mergeCell ref="BX158:BY158"/>
    <mergeCell ref="F158:BW158"/>
    <mergeCell ref="A158:E158"/>
    <mergeCell ref="A159:E159"/>
    <mergeCell ref="A160:E160"/>
    <mergeCell ref="A161:E161"/>
    <mergeCell ref="F159:BW159"/>
    <mergeCell ref="Q153:S153"/>
    <mergeCell ref="N153:P153"/>
    <mergeCell ref="BX157:BY157"/>
    <mergeCell ref="F157:BW157"/>
    <mergeCell ref="A157:E157"/>
    <mergeCell ref="BX156:BY156"/>
    <mergeCell ref="F156:BW156"/>
    <mergeCell ref="A156:E156"/>
    <mergeCell ref="K153:M153"/>
    <mergeCell ref="A153:J153"/>
    <mergeCell ref="T151:AE151"/>
    <mergeCell ref="T152:AE152"/>
    <mergeCell ref="BX155:BY155"/>
    <mergeCell ref="F155:BW155"/>
    <mergeCell ref="A155:E155"/>
    <mergeCell ref="A154:BY154"/>
    <mergeCell ref="AL153:AO153"/>
    <mergeCell ref="AI153:AK153"/>
    <mergeCell ref="AF153:AH153"/>
    <mergeCell ref="T153:AE153"/>
    <mergeCell ref="Q151:S151"/>
    <mergeCell ref="N151:P151"/>
    <mergeCell ref="K151:M151"/>
    <mergeCell ref="A151:J151"/>
    <mergeCell ref="AL152:AO152"/>
    <mergeCell ref="AI152:AK152"/>
    <mergeCell ref="AF152:AH152"/>
    <mergeCell ref="AL151:AO151"/>
    <mergeCell ref="AI151:AK151"/>
    <mergeCell ref="AF151:AH151"/>
    <mergeCell ref="K152:M152"/>
    <mergeCell ref="A152:J152"/>
    <mergeCell ref="N152:P152"/>
    <mergeCell ref="A150:J150"/>
    <mergeCell ref="Q152:S152"/>
    <mergeCell ref="T149:AO149"/>
    <mergeCell ref="A149:S149"/>
    <mergeCell ref="AL150:AO150"/>
    <mergeCell ref="AI150:AK150"/>
    <mergeCell ref="T150:AE150"/>
    <mergeCell ref="K150:M150"/>
    <mergeCell ref="AF150:AH150"/>
    <mergeCell ref="Q150:S150"/>
    <mergeCell ref="N150:P150"/>
    <mergeCell ref="BX148:BY148"/>
    <mergeCell ref="BR148:BW148"/>
    <mergeCell ref="BL148:BQ148"/>
    <mergeCell ref="BF148:BK148"/>
    <mergeCell ref="AZ148:BE148"/>
    <mergeCell ref="AT148:AY148"/>
    <mergeCell ref="AN148:AS148"/>
    <mergeCell ref="AH148:AM148"/>
    <mergeCell ref="AB148:AG148"/>
    <mergeCell ref="Z148:AA148"/>
    <mergeCell ref="X148:Y148"/>
    <mergeCell ref="V148:W148"/>
    <mergeCell ref="T148:U148"/>
    <mergeCell ref="R148:S148"/>
    <mergeCell ref="P148:Q148"/>
    <mergeCell ref="A148:O148"/>
    <mergeCell ref="BX147:BY147"/>
    <mergeCell ref="BR147:BW147"/>
    <mergeCell ref="BL147:BQ147"/>
    <mergeCell ref="BF147:BK147"/>
    <mergeCell ref="AZ147:BE147"/>
    <mergeCell ref="AT147:AY147"/>
    <mergeCell ref="AN147:AS147"/>
    <mergeCell ref="AH147:AM147"/>
    <mergeCell ref="AB147:AG147"/>
    <mergeCell ref="Z147:AA147"/>
    <mergeCell ref="X147:Y147"/>
    <mergeCell ref="V147:W147"/>
    <mergeCell ref="T147:U147"/>
    <mergeCell ref="R147:S147"/>
    <mergeCell ref="P147:Q147"/>
    <mergeCell ref="A147:O147"/>
    <mergeCell ref="BX146:BY146"/>
    <mergeCell ref="BR146:BW146"/>
    <mergeCell ref="BL146:BQ146"/>
    <mergeCell ref="BF146:BK146"/>
    <mergeCell ref="AZ146:BE146"/>
    <mergeCell ref="AT146:AY146"/>
    <mergeCell ref="AN146:AS146"/>
    <mergeCell ref="AH146:AM146"/>
    <mergeCell ref="AB146:AG146"/>
    <mergeCell ref="Z146:AA146"/>
    <mergeCell ref="X146:Y146"/>
    <mergeCell ref="V146:W146"/>
    <mergeCell ref="T146:U146"/>
    <mergeCell ref="R146:S146"/>
    <mergeCell ref="P146:Q146"/>
    <mergeCell ref="A146:O146"/>
    <mergeCell ref="BX145:BY145"/>
    <mergeCell ref="BR145:BW145"/>
    <mergeCell ref="BL145:BQ145"/>
    <mergeCell ref="BF145:BK145"/>
    <mergeCell ref="AZ145:BE145"/>
    <mergeCell ref="AT145:AY145"/>
    <mergeCell ref="AN145:AS145"/>
    <mergeCell ref="AH145:AM145"/>
    <mergeCell ref="AB145:AG145"/>
    <mergeCell ref="Z145:AA145"/>
    <mergeCell ref="X145:Y145"/>
    <mergeCell ref="V145:W145"/>
    <mergeCell ref="T145:U145"/>
    <mergeCell ref="R145:S145"/>
    <mergeCell ref="P145:Q145"/>
    <mergeCell ref="A145:O145"/>
    <mergeCell ref="BX144:BY144"/>
    <mergeCell ref="BV144:BW144"/>
    <mergeCell ref="BT144:BU144"/>
    <mergeCell ref="BR144:BS144"/>
    <mergeCell ref="BP144:BQ144"/>
    <mergeCell ref="BN144:BO144"/>
    <mergeCell ref="BL144:BM144"/>
    <mergeCell ref="BJ144:BK144"/>
    <mergeCell ref="BH144:BI144"/>
    <mergeCell ref="BF144:BG144"/>
    <mergeCell ref="BD144:BE144"/>
    <mergeCell ref="BB144:BC144"/>
    <mergeCell ref="AZ144:BA144"/>
    <mergeCell ref="AX144:AY144"/>
    <mergeCell ref="AV144:AW144"/>
    <mergeCell ref="AT144:AU144"/>
    <mergeCell ref="AR144:AS144"/>
    <mergeCell ref="AP144:AQ144"/>
    <mergeCell ref="AN144:AO144"/>
    <mergeCell ref="AL144:AM144"/>
    <mergeCell ref="AJ144:AK144"/>
    <mergeCell ref="AH144:AI144"/>
    <mergeCell ref="AF144:AG144"/>
    <mergeCell ref="AD144:AE144"/>
    <mergeCell ref="AB144:AC144"/>
    <mergeCell ref="Z144:AA144"/>
    <mergeCell ref="X144:Y144"/>
    <mergeCell ref="V144:W144"/>
    <mergeCell ref="T144:U144"/>
    <mergeCell ref="R144:S144"/>
    <mergeCell ref="P144:Q144"/>
    <mergeCell ref="A144:O144"/>
    <mergeCell ref="BX143:BY143"/>
    <mergeCell ref="BV143:BW143"/>
    <mergeCell ref="BT143:BU143"/>
    <mergeCell ref="BR143:BS143"/>
    <mergeCell ref="BP143:BQ143"/>
    <mergeCell ref="BN143:BO143"/>
    <mergeCell ref="BL143:BM143"/>
    <mergeCell ref="BJ143:BK143"/>
    <mergeCell ref="BH143:BI143"/>
    <mergeCell ref="BF143:BG143"/>
    <mergeCell ref="BD143:BE143"/>
    <mergeCell ref="BB143:BC143"/>
    <mergeCell ref="AZ143:BA143"/>
    <mergeCell ref="AX143:AY143"/>
    <mergeCell ref="AV143:AW143"/>
    <mergeCell ref="AT143:AU143"/>
    <mergeCell ref="AR143:AS143"/>
    <mergeCell ref="AP143:AQ143"/>
    <mergeCell ref="AN143:AO143"/>
    <mergeCell ref="AL143:AM143"/>
    <mergeCell ref="AJ143:AK143"/>
    <mergeCell ref="AH143:AI143"/>
    <mergeCell ref="AF143:AG143"/>
    <mergeCell ref="AD143:AE143"/>
    <mergeCell ref="AB143:AC143"/>
    <mergeCell ref="Z143:AA143"/>
    <mergeCell ref="X143:Y143"/>
    <mergeCell ref="V143:W143"/>
    <mergeCell ref="T143:U143"/>
    <mergeCell ref="R143:S143"/>
    <mergeCell ref="P143:Q143"/>
    <mergeCell ref="N143:O143"/>
    <mergeCell ref="L143:M143"/>
    <mergeCell ref="B143:K143"/>
    <mergeCell ref="BX142:BY142"/>
    <mergeCell ref="BV142:BW142"/>
    <mergeCell ref="BT142:BU142"/>
    <mergeCell ref="BR142:BS142"/>
    <mergeCell ref="BP142:BQ142"/>
    <mergeCell ref="BN142:BO142"/>
    <mergeCell ref="BL142:BM142"/>
    <mergeCell ref="BJ142:BK142"/>
    <mergeCell ref="BH142:BI142"/>
    <mergeCell ref="BF142:BG142"/>
    <mergeCell ref="BD142:BE142"/>
    <mergeCell ref="BB142:BC142"/>
    <mergeCell ref="AZ142:BA142"/>
    <mergeCell ref="AX142:AY142"/>
    <mergeCell ref="AV142:AW142"/>
    <mergeCell ref="AT142:AU142"/>
    <mergeCell ref="AR142:AS142"/>
    <mergeCell ref="AP142:AQ142"/>
    <mergeCell ref="AN142:AO142"/>
    <mergeCell ref="AL142:AM142"/>
    <mergeCell ref="AJ142:AK142"/>
    <mergeCell ref="AH142:AI142"/>
    <mergeCell ref="AF142:AG142"/>
    <mergeCell ref="AD142:AE142"/>
    <mergeCell ref="AB142:AC142"/>
    <mergeCell ref="Z142:AA142"/>
    <mergeCell ref="X142:Y142"/>
    <mergeCell ref="V142:W142"/>
    <mergeCell ref="T142:U142"/>
    <mergeCell ref="R142:S142"/>
    <mergeCell ref="P142:Q142"/>
    <mergeCell ref="N142:O142"/>
    <mergeCell ref="L142:M142"/>
    <mergeCell ref="B142:K142"/>
    <mergeCell ref="BX141:BY141"/>
    <mergeCell ref="BV141:BW141"/>
    <mergeCell ref="BT141:BU141"/>
    <mergeCell ref="BR141:BS141"/>
    <mergeCell ref="BP141:BQ141"/>
    <mergeCell ref="BN141:BO141"/>
    <mergeCell ref="BL141:BM141"/>
    <mergeCell ref="BJ141:BK141"/>
    <mergeCell ref="BH141:BI141"/>
    <mergeCell ref="BF141:BG141"/>
    <mergeCell ref="BD141:BE141"/>
    <mergeCell ref="BB141:BC141"/>
    <mergeCell ref="AZ141:BA141"/>
    <mergeCell ref="AX141:AY141"/>
    <mergeCell ref="AV141:AW141"/>
    <mergeCell ref="AT141:AU141"/>
    <mergeCell ref="AR141:AS141"/>
    <mergeCell ref="AP141:AQ141"/>
    <mergeCell ref="AN141:AO141"/>
    <mergeCell ref="AL141:AM141"/>
    <mergeCell ref="AJ141:AK141"/>
    <mergeCell ref="AH141:AI141"/>
    <mergeCell ref="AF141:AG141"/>
    <mergeCell ref="AD141:AE141"/>
    <mergeCell ref="AB141:AC141"/>
    <mergeCell ref="Z141:AA141"/>
    <mergeCell ref="X141:Y141"/>
    <mergeCell ref="V141:W141"/>
    <mergeCell ref="T141:U141"/>
    <mergeCell ref="R141:S141"/>
    <mergeCell ref="P141:Q141"/>
    <mergeCell ref="N141:O141"/>
    <mergeCell ref="L141:M141"/>
    <mergeCell ref="B141:K141"/>
    <mergeCell ref="BX140:BY140"/>
    <mergeCell ref="BV140:BW140"/>
    <mergeCell ref="BT140:BU140"/>
    <mergeCell ref="BR140:BS140"/>
    <mergeCell ref="BP140:BQ140"/>
    <mergeCell ref="BN140:BO140"/>
    <mergeCell ref="BL140:BM140"/>
    <mergeCell ref="BJ140:BK140"/>
    <mergeCell ref="BH140:BI140"/>
    <mergeCell ref="BF140:BG140"/>
    <mergeCell ref="BD140:BE140"/>
    <mergeCell ref="BB140:BC140"/>
    <mergeCell ref="AZ140:BA140"/>
    <mergeCell ref="AX140:AY140"/>
    <mergeCell ref="AV140:AW140"/>
    <mergeCell ref="AT140:AU140"/>
    <mergeCell ref="AR140:AS140"/>
    <mergeCell ref="AP140:AQ140"/>
    <mergeCell ref="AN140:AO140"/>
    <mergeCell ref="AL140:AM140"/>
    <mergeCell ref="AJ140:AK140"/>
    <mergeCell ref="AH140:AI140"/>
    <mergeCell ref="AF140:AG140"/>
    <mergeCell ref="AD140:AE140"/>
    <mergeCell ref="AB140:AC140"/>
    <mergeCell ref="Z140:AA140"/>
    <mergeCell ref="X140:Y140"/>
    <mergeCell ref="V140:W140"/>
    <mergeCell ref="T140:U140"/>
    <mergeCell ref="R140:S140"/>
    <mergeCell ref="P140:Q140"/>
    <mergeCell ref="N140:O140"/>
    <mergeCell ref="L140:M140"/>
    <mergeCell ref="B140:K140"/>
    <mergeCell ref="BX139:BY139"/>
    <mergeCell ref="BV139:BW139"/>
    <mergeCell ref="BT139:BU139"/>
    <mergeCell ref="BR139:BS139"/>
    <mergeCell ref="BP139:BQ139"/>
    <mergeCell ref="BN139:BO139"/>
    <mergeCell ref="BL139:BM139"/>
    <mergeCell ref="BJ139:BK139"/>
    <mergeCell ref="BH139:BI139"/>
    <mergeCell ref="BF139:BG139"/>
    <mergeCell ref="BD139:BE139"/>
    <mergeCell ref="BB139:BC139"/>
    <mergeCell ref="AZ139:BA139"/>
    <mergeCell ref="AX139:AY139"/>
    <mergeCell ref="AV139:AW139"/>
    <mergeCell ref="AT139:AU139"/>
    <mergeCell ref="AR139:AS139"/>
    <mergeCell ref="AP139:AQ139"/>
    <mergeCell ref="AN139:AO139"/>
    <mergeCell ref="AL139:AM139"/>
    <mergeCell ref="AJ139:AK139"/>
    <mergeCell ref="AH139:AI139"/>
    <mergeCell ref="AF139:AG139"/>
    <mergeCell ref="AD139:AE139"/>
    <mergeCell ref="AB139:AC139"/>
    <mergeCell ref="Z139:AA139"/>
    <mergeCell ref="X139:Y139"/>
    <mergeCell ref="V139:W139"/>
    <mergeCell ref="T139:U139"/>
    <mergeCell ref="R139:S139"/>
    <mergeCell ref="P139:Q139"/>
    <mergeCell ref="N139:O139"/>
    <mergeCell ref="L139:M139"/>
    <mergeCell ref="B139:K139"/>
    <mergeCell ref="BX138:BY138"/>
    <mergeCell ref="BV138:BW138"/>
    <mergeCell ref="BT138:BU138"/>
    <mergeCell ref="BR138:BS138"/>
    <mergeCell ref="BP138:BQ138"/>
    <mergeCell ref="BN138:BO138"/>
    <mergeCell ref="BL138:BM138"/>
    <mergeCell ref="BJ138:BK138"/>
    <mergeCell ref="BH138:BI138"/>
    <mergeCell ref="BF138:BG138"/>
    <mergeCell ref="BD138:BE138"/>
    <mergeCell ref="BB138:BC138"/>
    <mergeCell ref="AZ138:BA138"/>
    <mergeCell ref="AX138:AY138"/>
    <mergeCell ref="AV138:AW138"/>
    <mergeCell ref="AT138:AU138"/>
    <mergeCell ref="AR138:AS138"/>
    <mergeCell ref="AP138:AQ138"/>
    <mergeCell ref="AN138:AO138"/>
    <mergeCell ref="AL138:AM138"/>
    <mergeCell ref="AJ138:AK138"/>
    <mergeCell ref="AH138:AI138"/>
    <mergeCell ref="AF138:AG138"/>
    <mergeCell ref="AD138:AE138"/>
    <mergeCell ref="AB138:AC138"/>
    <mergeCell ref="Z138:AA138"/>
    <mergeCell ref="X138:Y138"/>
    <mergeCell ref="V138:W138"/>
    <mergeCell ref="T138:U138"/>
    <mergeCell ref="R138:S138"/>
    <mergeCell ref="P138:Q138"/>
    <mergeCell ref="N138:O138"/>
    <mergeCell ref="L138:M138"/>
    <mergeCell ref="B138:K138"/>
    <mergeCell ref="BX137:BY137"/>
    <mergeCell ref="BV137:BW137"/>
    <mergeCell ref="BT137:BU137"/>
    <mergeCell ref="BR137:BS137"/>
    <mergeCell ref="BP137:BQ137"/>
    <mergeCell ref="BN137:BO137"/>
    <mergeCell ref="BL137:BM137"/>
    <mergeCell ref="BJ137:BK137"/>
    <mergeCell ref="BH137:BI137"/>
    <mergeCell ref="BF137:BG137"/>
    <mergeCell ref="BD137:BE137"/>
    <mergeCell ref="BB137:BC137"/>
    <mergeCell ref="AZ137:BA137"/>
    <mergeCell ref="AX137:AY137"/>
    <mergeCell ref="AV137:AW137"/>
    <mergeCell ref="AT137:AU137"/>
    <mergeCell ref="AR137:AS137"/>
    <mergeCell ref="AP137:AQ137"/>
    <mergeCell ref="AN137:AO137"/>
    <mergeCell ref="AL137:AM137"/>
    <mergeCell ref="AJ137:AK137"/>
    <mergeCell ref="AH137:AI137"/>
    <mergeCell ref="AF137:AG137"/>
    <mergeCell ref="AD137:AE137"/>
    <mergeCell ref="AB137:AC137"/>
    <mergeCell ref="Z137:AA137"/>
    <mergeCell ref="X137:Y137"/>
    <mergeCell ref="V137:W137"/>
    <mergeCell ref="T137:U137"/>
    <mergeCell ref="R137:S137"/>
    <mergeCell ref="P137:Q137"/>
    <mergeCell ref="N137:O137"/>
    <mergeCell ref="L137:M137"/>
    <mergeCell ref="B137:K137"/>
    <mergeCell ref="BX136:BY136"/>
    <mergeCell ref="BV136:BW136"/>
    <mergeCell ref="BT136:BU136"/>
    <mergeCell ref="BR136:BS136"/>
    <mergeCell ref="BP136:BQ136"/>
    <mergeCell ref="BN136:BO136"/>
    <mergeCell ref="BL136:BM136"/>
    <mergeCell ref="BJ136:BK136"/>
    <mergeCell ref="BH136:BI136"/>
    <mergeCell ref="BF136:BG136"/>
    <mergeCell ref="BD136:BE136"/>
    <mergeCell ref="BB136:BC136"/>
    <mergeCell ref="AZ136:BA136"/>
    <mergeCell ref="AX136:AY136"/>
    <mergeCell ref="AV136:AW136"/>
    <mergeCell ref="AT136:AU136"/>
    <mergeCell ref="AR136:AS136"/>
    <mergeCell ref="AP136:AQ136"/>
    <mergeCell ref="AN136:AO136"/>
    <mergeCell ref="AL136:AM136"/>
    <mergeCell ref="AJ136:AK136"/>
    <mergeCell ref="AH136:AI136"/>
    <mergeCell ref="AF136:AG136"/>
    <mergeCell ref="AD136:AE136"/>
    <mergeCell ref="AB136:AC136"/>
    <mergeCell ref="Z136:AA136"/>
    <mergeCell ref="L136:M136"/>
    <mergeCell ref="B136:K136"/>
    <mergeCell ref="X136:Y136"/>
    <mergeCell ref="V136:W136"/>
    <mergeCell ref="T136:U136"/>
    <mergeCell ref="R136:S136"/>
    <mergeCell ref="P136:Q136"/>
    <mergeCell ref="N136:O136"/>
    <mergeCell ref="BX129:BY129"/>
    <mergeCell ref="BV129:BW129"/>
    <mergeCell ref="BT129:BU129"/>
    <mergeCell ref="BR129:BS129"/>
    <mergeCell ref="BP129:BQ129"/>
    <mergeCell ref="BN129:BO129"/>
    <mergeCell ref="BH129:BI129"/>
    <mergeCell ref="BF129:BG129"/>
    <mergeCell ref="BD129:BE129"/>
    <mergeCell ref="BB129:BC129"/>
    <mergeCell ref="AZ129:BA129"/>
    <mergeCell ref="AX129:AY129"/>
    <mergeCell ref="AV129:AW129"/>
    <mergeCell ref="AT129:AU129"/>
    <mergeCell ref="AR129:AS129"/>
    <mergeCell ref="AP129:AQ129"/>
    <mergeCell ref="AN129:AO129"/>
    <mergeCell ref="AL129:AM129"/>
    <mergeCell ref="AJ129:AK129"/>
    <mergeCell ref="AH129:AI129"/>
    <mergeCell ref="AF129:AG129"/>
    <mergeCell ref="AD129:AE129"/>
    <mergeCell ref="AB129:AC129"/>
    <mergeCell ref="Z129:AA129"/>
    <mergeCell ref="X129:Y129"/>
    <mergeCell ref="V129:W129"/>
    <mergeCell ref="T129:U129"/>
    <mergeCell ref="R129:S129"/>
    <mergeCell ref="P129:Q129"/>
    <mergeCell ref="N129:O129"/>
    <mergeCell ref="L129:M129"/>
    <mergeCell ref="B129:K129"/>
    <mergeCell ref="BV128:BW128"/>
    <mergeCell ref="BT128:BU128"/>
    <mergeCell ref="BR128:BS128"/>
    <mergeCell ref="BP128:BQ128"/>
    <mergeCell ref="BN128:BO128"/>
    <mergeCell ref="BL128:BM128"/>
    <mergeCell ref="BJ128:BK128"/>
    <mergeCell ref="BH128:BI128"/>
    <mergeCell ref="AP128:AQ128"/>
    <mergeCell ref="AN128:AO128"/>
    <mergeCell ref="AL128:AM128"/>
    <mergeCell ref="AJ128:AK128"/>
    <mergeCell ref="BF128:BG128"/>
    <mergeCell ref="BD128:BE128"/>
    <mergeCell ref="BB128:BC128"/>
    <mergeCell ref="AZ128:BA128"/>
    <mergeCell ref="AX128:AY128"/>
    <mergeCell ref="AV128:AW128"/>
    <mergeCell ref="AD128:AE128"/>
    <mergeCell ref="AB128:AC128"/>
    <mergeCell ref="BR124:BW127"/>
    <mergeCell ref="BL124:BQ127"/>
    <mergeCell ref="BF124:BK127"/>
    <mergeCell ref="AZ124:BE127"/>
    <mergeCell ref="AT124:AY127"/>
    <mergeCell ref="AN124:AS127"/>
    <mergeCell ref="AT128:AU128"/>
    <mergeCell ref="AR128:AS128"/>
    <mergeCell ref="T123:AA123"/>
    <mergeCell ref="R123:S128"/>
    <mergeCell ref="AH124:AM127"/>
    <mergeCell ref="AB124:AG127"/>
    <mergeCell ref="Z124:AA128"/>
    <mergeCell ref="X124:Y128"/>
    <mergeCell ref="V124:W128"/>
    <mergeCell ref="T124:U128"/>
    <mergeCell ref="AH128:AI128"/>
    <mergeCell ref="AF128:AG128"/>
    <mergeCell ref="P123:Q128"/>
    <mergeCell ref="BX122:BY128"/>
    <mergeCell ref="AB122:BW122"/>
    <mergeCell ref="P122:AA122"/>
    <mergeCell ref="N122:O128"/>
    <mergeCell ref="L122:M128"/>
    <mergeCell ref="BL123:BW123"/>
    <mergeCell ref="AZ123:BK123"/>
    <mergeCell ref="AN123:AY123"/>
    <mergeCell ref="AB123:AM123"/>
    <mergeCell ref="B122:K128"/>
    <mergeCell ref="A122:A128"/>
    <mergeCell ref="BX117:BY117"/>
    <mergeCell ref="BV117:BW117"/>
    <mergeCell ref="BT117:BU117"/>
    <mergeCell ref="BR117:BS117"/>
    <mergeCell ref="BP117:BQ117"/>
    <mergeCell ref="BN117:BO117"/>
    <mergeCell ref="BL117:BM117"/>
    <mergeCell ref="BJ117:BK117"/>
    <mergeCell ref="BH117:BI117"/>
    <mergeCell ref="BF117:BG117"/>
    <mergeCell ref="BD117:BE117"/>
    <mergeCell ref="BB117:BC117"/>
    <mergeCell ref="AZ117:BA117"/>
    <mergeCell ref="AX117:AY117"/>
    <mergeCell ref="AV117:AW117"/>
    <mergeCell ref="AT117:AU117"/>
    <mergeCell ref="AR117:AS117"/>
    <mergeCell ref="AP117:AQ117"/>
    <mergeCell ref="AN117:AO117"/>
    <mergeCell ref="AL117:AM117"/>
    <mergeCell ref="R117:S117"/>
    <mergeCell ref="P117:Q117"/>
    <mergeCell ref="N117:O117"/>
    <mergeCell ref="AJ117:AK117"/>
    <mergeCell ref="AH117:AI117"/>
    <mergeCell ref="AF117:AG117"/>
    <mergeCell ref="AD117:AE117"/>
    <mergeCell ref="AB117:AC117"/>
    <mergeCell ref="Z117:AA117"/>
    <mergeCell ref="L117:M117"/>
    <mergeCell ref="B117:K117"/>
    <mergeCell ref="BX189:BY189"/>
    <mergeCell ref="BX190:BY190"/>
    <mergeCell ref="BX191:BY191"/>
    <mergeCell ref="A189:E189"/>
    <mergeCell ref="A190:E190"/>
    <mergeCell ref="X117:Y117"/>
    <mergeCell ref="V117:W117"/>
    <mergeCell ref="T117:U117"/>
    <mergeCell ref="B116:K116"/>
    <mergeCell ref="L116:M116"/>
    <mergeCell ref="N116:O116"/>
    <mergeCell ref="P116:Q116"/>
    <mergeCell ref="R116:S116"/>
    <mergeCell ref="T116:U116"/>
    <mergeCell ref="V116:W116"/>
    <mergeCell ref="X116:Y116"/>
    <mergeCell ref="Z116:AA116"/>
    <mergeCell ref="AB116:AC116"/>
    <mergeCell ref="AD116:AE116"/>
    <mergeCell ref="AF116:AG116"/>
    <mergeCell ref="AH116:AI116"/>
    <mergeCell ref="AJ116:AK116"/>
    <mergeCell ref="AL116:AM116"/>
    <mergeCell ref="AN116:AO116"/>
    <mergeCell ref="AP116:AQ116"/>
    <mergeCell ref="AR116:AS116"/>
    <mergeCell ref="AT116:AU116"/>
    <mergeCell ref="AV116:AW116"/>
    <mergeCell ref="AX116:AY116"/>
    <mergeCell ref="AZ116:BA116"/>
    <mergeCell ref="BB116:BC116"/>
    <mergeCell ref="BD116:BE116"/>
    <mergeCell ref="BF116:BG116"/>
    <mergeCell ref="BH116:BI116"/>
    <mergeCell ref="BJ116:BK116"/>
    <mergeCell ref="BL116:BM116"/>
    <mergeCell ref="BN116:BO116"/>
    <mergeCell ref="BP116:BQ116"/>
    <mergeCell ref="BR116:BS116"/>
    <mergeCell ref="BT116:BU116"/>
    <mergeCell ref="BV116:BW116"/>
    <mergeCell ref="BX116:BY116"/>
    <mergeCell ref="BX115:BY115"/>
    <mergeCell ref="BV115:BW115"/>
    <mergeCell ref="BT115:BU115"/>
    <mergeCell ref="BR115:BS115"/>
    <mergeCell ref="BP115:BQ115"/>
    <mergeCell ref="BN115:BO115"/>
    <mergeCell ref="BL115:BM115"/>
    <mergeCell ref="BJ115:BK115"/>
    <mergeCell ref="BH115:BI115"/>
    <mergeCell ref="BF115:BG115"/>
    <mergeCell ref="BD115:BE115"/>
    <mergeCell ref="BB115:BC115"/>
    <mergeCell ref="AZ115:BA115"/>
    <mergeCell ref="AX115:AY115"/>
    <mergeCell ref="AV115:AW115"/>
    <mergeCell ref="AT115:AU115"/>
    <mergeCell ref="AR115:AS115"/>
    <mergeCell ref="AP115:AQ115"/>
    <mergeCell ref="AN115:AO115"/>
    <mergeCell ref="AL115:AM115"/>
    <mergeCell ref="AJ115:AK115"/>
    <mergeCell ref="AH115:AI115"/>
    <mergeCell ref="AF115:AG115"/>
    <mergeCell ref="AD115:AE115"/>
    <mergeCell ref="AB115:AC115"/>
    <mergeCell ref="Z115:AA115"/>
    <mergeCell ref="X115:Y115"/>
    <mergeCell ref="V115:W115"/>
    <mergeCell ref="T115:U115"/>
    <mergeCell ref="R115:S115"/>
    <mergeCell ref="P115:Q115"/>
    <mergeCell ref="N115:O115"/>
    <mergeCell ref="L115:M115"/>
    <mergeCell ref="B115:K115"/>
    <mergeCell ref="BX114:BY114"/>
    <mergeCell ref="BV114:BW114"/>
    <mergeCell ref="BT114:BU114"/>
    <mergeCell ref="BR114:BS114"/>
    <mergeCell ref="BP114:BQ114"/>
    <mergeCell ref="BN114:BO114"/>
    <mergeCell ref="BL114:BM114"/>
    <mergeCell ref="BJ114:BK114"/>
    <mergeCell ref="BH114:BI114"/>
    <mergeCell ref="BF114:BG114"/>
    <mergeCell ref="BD114:BE114"/>
    <mergeCell ref="BB114:BC114"/>
    <mergeCell ref="AZ114:BA114"/>
    <mergeCell ref="AX114:AY114"/>
    <mergeCell ref="AV114:AW114"/>
    <mergeCell ref="AT114:AU114"/>
    <mergeCell ref="AR114:AS114"/>
    <mergeCell ref="AP114:AQ114"/>
    <mergeCell ref="AN114:AO114"/>
    <mergeCell ref="AL114:AM114"/>
    <mergeCell ref="AJ114:AK114"/>
    <mergeCell ref="AH114:AI114"/>
    <mergeCell ref="AF114:AG114"/>
    <mergeCell ref="AD114:AE114"/>
    <mergeCell ref="AB114:AC114"/>
    <mergeCell ref="Z114:AA114"/>
    <mergeCell ref="X114:Y114"/>
    <mergeCell ref="V114:W114"/>
    <mergeCell ref="T114:U114"/>
    <mergeCell ref="R114:S114"/>
    <mergeCell ref="P114:Q114"/>
    <mergeCell ref="N114:O114"/>
    <mergeCell ref="L114:M114"/>
    <mergeCell ref="B114:K114"/>
    <mergeCell ref="BX110:BY110"/>
    <mergeCell ref="BV110:BW110"/>
    <mergeCell ref="BT110:BU110"/>
    <mergeCell ref="BR110:BS110"/>
    <mergeCell ref="BP110:BQ110"/>
    <mergeCell ref="BN110:BO110"/>
    <mergeCell ref="BL110:BM110"/>
    <mergeCell ref="BJ110:BK110"/>
    <mergeCell ref="BH110:BI110"/>
    <mergeCell ref="BF110:BG110"/>
    <mergeCell ref="BD110:BE110"/>
    <mergeCell ref="BB110:BC110"/>
    <mergeCell ref="AZ110:BA110"/>
    <mergeCell ref="AX110:AY110"/>
    <mergeCell ref="AV110:AW110"/>
    <mergeCell ref="AT110:AU110"/>
    <mergeCell ref="AR110:AS110"/>
    <mergeCell ref="AP110:AQ110"/>
    <mergeCell ref="AN110:AO110"/>
    <mergeCell ref="AL110:AM110"/>
    <mergeCell ref="AJ110:AK110"/>
    <mergeCell ref="AH110:AI110"/>
    <mergeCell ref="AF110:AG110"/>
    <mergeCell ref="AD110:AE110"/>
    <mergeCell ref="AB110:AC110"/>
    <mergeCell ref="Z110:AA110"/>
    <mergeCell ref="X110:Y110"/>
    <mergeCell ref="V110:W110"/>
    <mergeCell ref="T110:U110"/>
    <mergeCell ref="R110:S110"/>
    <mergeCell ref="P110:Q110"/>
    <mergeCell ref="N110:O110"/>
    <mergeCell ref="L110:M110"/>
    <mergeCell ref="B110:K110"/>
    <mergeCell ref="BX111:BY111"/>
    <mergeCell ref="BV111:BW111"/>
    <mergeCell ref="BT111:BU111"/>
    <mergeCell ref="BR111:BS111"/>
    <mergeCell ref="BP111:BQ111"/>
    <mergeCell ref="BN111:BO111"/>
    <mergeCell ref="BL111:BM111"/>
    <mergeCell ref="BJ111:BK111"/>
    <mergeCell ref="BH111:BI111"/>
    <mergeCell ref="BF111:BG111"/>
    <mergeCell ref="BD111:BE111"/>
    <mergeCell ref="BB111:BC111"/>
    <mergeCell ref="AZ111:BA111"/>
    <mergeCell ref="AX111:AY111"/>
    <mergeCell ref="AV111:AW111"/>
    <mergeCell ref="AT111:AU111"/>
    <mergeCell ref="AR111:AS111"/>
    <mergeCell ref="AP111:AQ111"/>
    <mergeCell ref="AN111:AO111"/>
    <mergeCell ref="AL111:AM111"/>
    <mergeCell ref="AJ111:AK111"/>
    <mergeCell ref="AH111:AI111"/>
    <mergeCell ref="AF111:AG111"/>
    <mergeCell ref="AD111:AE111"/>
    <mergeCell ref="AB111:AC111"/>
    <mergeCell ref="Z111:AA111"/>
    <mergeCell ref="X111:Y111"/>
    <mergeCell ref="V111:W111"/>
    <mergeCell ref="T111:U111"/>
    <mergeCell ref="R111:S111"/>
    <mergeCell ref="P111:Q111"/>
    <mergeCell ref="N111:O111"/>
    <mergeCell ref="L111:M111"/>
    <mergeCell ref="B111:K111"/>
    <mergeCell ref="BX109:BY109"/>
    <mergeCell ref="BV109:BW109"/>
    <mergeCell ref="BT109:BU109"/>
    <mergeCell ref="BR109:BS109"/>
    <mergeCell ref="BP109:BQ109"/>
    <mergeCell ref="BN109:BO109"/>
    <mergeCell ref="BL109:BM109"/>
    <mergeCell ref="BJ109:BK109"/>
    <mergeCell ref="BH109:BI109"/>
    <mergeCell ref="BF109:BG109"/>
    <mergeCell ref="BD109:BE109"/>
    <mergeCell ref="BB109:BC109"/>
    <mergeCell ref="AZ109:BA109"/>
    <mergeCell ref="AX109:AY109"/>
    <mergeCell ref="AV109:AW109"/>
    <mergeCell ref="AT109:AU109"/>
    <mergeCell ref="AR109:AS109"/>
    <mergeCell ref="AP109:AQ109"/>
    <mergeCell ref="AN109:AO109"/>
    <mergeCell ref="AL109:AM109"/>
    <mergeCell ref="AJ109:AK109"/>
    <mergeCell ref="AH109:AI109"/>
    <mergeCell ref="AF109:AG109"/>
    <mergeCell ref="AD109:AE109"/>
    <mergeCell ref="AB109:AC109"/>
    <mergeCell ref="Z109:AA109"/>
    <mergeCell ref="X109:Y109"/>
    <mergeCell ref="V109:W109"/>
    <mergeCell ref="T109:U109"/>
    <mergeCell ref="R109:S109"/>
    <mergeCell ref="P109:Q109"/>
    <mergeCell ref="N109:O109"/>
    <mergeCell ref="L109:M109"/>
    <mergeCell ref="B109:K109"/>
    <mergeCell ref="BX107:BY107"/>
    <mergeCell ref="BV107:BW107"/>
    <mergeCell ref="BT107:BU107"/>
    <mergeCell ref="BR107:BS107"/>
    <mergeCell ref="BP107:BQ107"/>
    <mergeCell ref="BN107:BO107"/>
    <mergeCell ref="BL107:BM107"/>
    <mergeCell ref="BJ107:BK107"/>
    <mergeCell ref="BH107:BI107"/>
    <mergeCell ref="BF107:BG107"/>
    <mergeCell ref="BD107:BE107"/>
    <mergeCell ref="BB107:BC107"/>
    <mergeCell ref="AZ107:BA107"/>
    <mergeCell ref="AX107:AY107"/>
    <mergeCell ref="AV107:AW107"/>
    <mergeCell ref="AT107:AU107"/>
    <mergeCell ref="AR107:AS107"/>
    <mergeCell ref="AP107:AQ107"/>
    <mergeCell ref="AN107:AO107"/>
    <mergeCell ref="AL107:AM107"/>
    <mergeCell ref="AJ107:AK107"/>
    <mergeCell ref="AH107:AI107"/>
    <mergeCell ref="AF107:AG107"/>
    <mergeCell ref="AD107:AE107"/>
    <mergeCell ref="AB107:AC107"/>
    <mergeCell ref="Z107:AA107"/>
    <mergeCell ref="X107:Y107"/>
    <mergeCell ref="V107:W107"/>
    <mergeCell ref="T107:U107"/>
    <mergeCell ref="R107:S107"/>
    <mergeCell ref="P107:Q107"/>
    <mergeCell ref="N107:O107"/>
    <mergeCell ref="L107:M107"/>
    <mergeCell ref="B107:K107"/>
    <mergeCell ref="BX106:BY106"/>
    <mergeCell ref="BV106:BW106"/>
    <mergeCell ref="BT106:BU106"/>
    <mergeCell ref="BR106:BS106"/>
    <mergeCell ref="BP106:BQ106"/>
    <mergeCell ref="BN106:BO106"/>
    <mergeCell ref="BL106:BM106"/>
    <mergeCell ref="BJ106:BK106"/>
    <mergeCell ref="BH106:BI106"/>
    <mergeCell ref="BF106:BG106"/>
    <mergeCell ref="BD106:BE106"/>
    <mergeCell ref="BB106:BC106"/>
    <mergeCell ref="AZ106:BA106"/>
    <mergeCell ref="AX106:AY106"/>
    <mergeCell ref="AV106:AW106"/>
    <mergeCell ref="AT106:AU106"/>
    <mergeCell ref="AR106:AS106"/>
    <mergeCell ref="AP106:AQ106"/>
    <mergeCell ref="AN106:AO106"/>
    <mergeCell ref="AL106:AM106"/>
    <mergeCell ref="AJ106:AK106"/>
    <mergeCell ref="AH106:AI106"/>
    <mergeCell ref="AF106:AG106"/>
    <mergeCell ref="AD106:AE106"/>
    <mergeCell ref="AB106:AC106"/>
    <mergeCell ref="Z106:AA106"/>
    <mergeCell ref="X106:Y106"/>
    <mergeCell ref="V106:W106"/>
    <mergeCell ref="T106:U106"/>
    <mergeCell ref="R106:S106"/>
    <mergeCell ref="P106:Q106"/>
    <mergeCell ref="N106:O106"/>
    <mergeCell ref="L106:M106"/>
    <mergeCell ref="B106:K106"/>
    <mergeCell ref="BX97:BY97"/>
    <mergeCell ref="BV97:BW97"/>
    <mergeCell ref="BT97:BU97"/>
    <mergeCell ref="BR97:BS97"/>
    <mergeCell ref="BP97:BQ97"/>
    <mergeCell ref="BN97:BO97"/>
    <mergeCell ref="BL97:BM97"/>
    <mergeCell ref="BJ97:BK97"/>
    <mergeCell ref="BH97:BI97"/>
    <mergeCell ref="BF97:BG97"/>
    <mergeCell ref="BD97:BE97"/>
    <mergeCell ref="BB97:BC97"/>
    <mergeCell ref="AZ97:BA97"/>
    <mergeCell ref="AX97:AY97"/>
    <mergeCell ref="AV97:AW97"/>
    <mergeCell ref="AT97:AU97"/>
    <mergeCell ref="AR97:AS97"/>
    <mergeCell ref="AP97:AQ97"/>
    <mergeCell ref="AN97:AO97"/>
    <mergeCell ref="AL97:AM97"/>
    <mergeCell ref="AJ97:AK97"/>
    <mergeCell ref="AH97:AI97"/>
    <mergeCell ref="AF97:AG97"/>
    <mergeCell ref="AD97:AE97"/>
    <mergeCell ref="AB97:AC97"/>
    <mergeCell ref="Z97:AA97"/>
    <mergeCell ref="X97:Y97"/>
    <mergeCell ref="V97:W97"/>
    <mergeCell ref="T97:U97"/>
    <mergeCell ref="R97:S97"/>
    <mergeCell ref="P97:Q97"/>
    <mergeCell ref="N97:O97"/>
    <mergeCell ref="L97:M97"/>
    <mergeCell ref="B97:K97"/>
    <mergeCell ref="BX96:BY96"/>
    <mergeCell ref="BV96:BW96"/>
    <mergeCell ref="BT96:BU96"/>
    <mergeCell ref="BR96:BS96"/>
    <mergeCell ref="BP96:BQ96"/>
    <mergeCell ref="BN96:BO96"/>
    <mergeCell ref="BL96:BM96"/>
    <mergeCell ref="BJ96:BK96"/>
    <mergeCell ref="BH96:BI96"/>
    <mergeCell ref="BF96:BG96"/>
    <mergeCell ref="BD96:BE96"/>
    <mergeCell ref="BB96:BC96"/>
    <mergeCell ref="AZ96:BA96"/>
    <mergeCell ref="AX96:AY96"/>
    <mergeCell ref="AV96:AW96"/>
    <mergeCell ref="AT96:AU96"/>
    <mergeCell ref="AR96:AS96"/>
    <mergeCell ref="AP96:AQ96"/>
    <mergeCell ref="AN96:AO96"/>
    <mergeCell ref="AL96:AM96"/>
    <mergeCell ref="AJ96:AK96"/>
    <mergeCell ref="AH96:AI96"/>
    <mergeCell ref="AF96:AG96"/>
    <mergeCell ref="AD96:AE96"/>
    <mergeCell ref="AB96:AC96"/>
    <mergeCell ref="Z96:AA96"/>
    <mergeCell ref="X96:Y96"/>
    <mergeCell ref="V96:W96"/>
    <mergeCell ref="T96:U96"/>
    <mergeCell ref="R96:S96"/>
    <mergeCell ref="P96:Q96"/>
    <mergeCell ref="N96:O96"/>
    <mergeCell ref="L96:M96"/>
    <mergeCell ref="B96:K96"/>
    <mergeCell ref="BX95:BY95"/>
    <mergeCell ref="BV95:BW95"/>
    <mergeCell ref="BT95:BU95"/>
    <mergeCell ref="BR95:BS95"/>
    <mergeCell ref="BP95:BQ95"/>
    <mergeCell ref="BN95:BO95"/>
    <mergeCell ref="BL95:BM95"/>
    <mergeCell ref="BJ95:BK95"/>
    <mergeCell ref="BH95:BI95"/>
    <mergeCell ref="BF95:BG95"/>
    <mergeCell ref="BD95:BE95"/>
    <mergeCell ref="BB95:BC95"/>
    <mergeCell ref="AZ95:BA95"/>
    <mergeCell ref="AX95:AY95"/>
    <mergeCell ref="AV95:AW95"/>
    <mergeCell ref="AT95:AU95"/>
    <mergeCell ref="AR95:AS95"/>
    <mergeCell ref="AP95:AQ95"/>
    <mergeCell ref="AN95:AO95"/>
    <mergeCell ref="AL95:AM95"/>
    <mergeCell ref="AJ95:AK95"/>
    <mergeCell ref="AH95:AI95"/>
    <mergeCell ref="AF95:AG95"/>
    <mergeCell ref="AD95:AE95"/>
    <mergeCell ref="AB95:AC95"/>
    <mergeCell ref="Z95:AA95"/>
    <mergeCell ref="X95:Y95"/>
    <mergeCell ref="V95:W95"/>
    <mergeCell ref="T95:U95"/>
    <mergeCell ref="R95:S95"/>
    <mergeCell ref="P95:Q95"/>
    <mergeCell ref="N95:O95"/>
    <mergeCell ref="L95:M95"/>
    <mergeCell ref="B95:K95"/>
    <mergeCell ref="BX94:BY94"/>
    <mergeCell ref="BV94:BW94"/>
    <mergeCell ref="BT94:BU94"/>
    <mergeCell ref="BR94:BS94"/>
    <mergeCell ref="BP94:BQ94"/>
    <mergeCell ref="BN94:BO94"/>
    <mergeCell ref="BL94:BM94"/>
    <mergeCell ref="BJ94:BK94"/>
    <mergeCell ref="BH94:BI94"/>
    <mergeCell ref="BF94:BG94"/>
    <mergeCell ref="BD94:BE94"/>
    <mergeCell ref="BB94:BC94"/>
    <mergeCell ref="AZ94:BA94"/>
    <mergeCell ref="AX94:AY94"/>
    <mergeCell ref="AV94:AW94"/>
    <mergeCell ref="AT94:AU94"/>
    <mergeCell ref="AR94:AS94"/>
    <mergeCell ref="AP94:AQ94"/>
    <mergeCell ref="AN94:AO94"/>
    <mergeCell ref="AL94:AM94"/>
    <mergeCell ref="AJ94:AK94"/>
    <mergeCell ref="AH94:AI94"/>
    <mergeCell ref="AF94:AG94"/>
    <mergeCell ref="AD94:AE94"/>
    <mergeCell ref="AB94:AC94"/>
    <mergeCell ref="Z94:AA94"/>
    <mergeCell ref="X94:Y94"/>
    <mergeCell ref="V94:W94"/>
    <mergeCell ref="T94:U94"/>
    <mergeCell ref="R94:S94"/>
    <mergeCell ref="P94:Q94"/>
    <mergeCell ref="N94:O94"/>
    <mergeCell ref="L94:M94"/>
    <mergeCell ref="B94:K94"/>
    <mergeCell ref="BV93:BW93"/>
    <mergeCell ref="BT93:BU93"/>
    <mergeCell ref="BR93:BS93"/>
    <mergeCell ref="BP93:BQ93"/>
    <mergeCell ref="BN93:BO93"/>
    <mergeCell ref="R93:S93"/>
    <mergeCell ref="BL93:BM93"/>
    <mergeCell ref="BJ93:BK93"/>
    <mergeCell ref="BH93:BI93"/>
    <mergeCell ref="BF93:BG93"/>
    <mergeCell ref="BD93:BE93"/>
    <mergeCell ref="P93:Q93"/>
    <mergeCell ref="AB93:AC93"/>
    <mergeCell ref="AD93:AE93"/>
    <mergeCell ref="AF93:AG93"/>
    <mergeCell ref="AH93:AI93"/>
    <mergeCell ref="N93:O93"/>
    <mergeCell ref="L93:M93"/>
    <mergeCell ref="B93:K93"/>
    <mergeCell ref="BX91:BY91"/>
    <mergeCell ref="BV91:BW91"/>
    <mergeCell ref="BT91:BU91"/>
    <mergeCell ref="BR91:BS91"/>
    <mergeCell ref="BP91:BQ91"/>
    <mergeCell ref="BN91:BO91"/>
    <mergeCell ref="BL91:BM91"/>
    <mergeCell ref="BJ91:BK91"/>
    <mergeCell ref="BH91:BI91"/>
    <mergeCell ref="BF91:BG91"/>
    <mergeCell ref="BD91:BE91"/>
    <mergeCell ref="BB91:BC91"/>
    <mergeCell ref="AZ91:BA91"/>
    <mergeCell ref="AX91:AY91"/>
    <mergeCell ref="AV91:AW91"/>
    <mergeCell ref="AT91:AU91"/>
    <mergeCell ref="AR91:AS91"/>
    <mergeCell ref="AP91:AQ91"/>
    <mergeCell ref="AN91:AO91"/>
    <mergeCell ref="AL91:AM91"/>
    <mergeCell ref="AJ91:AK91"/>
    <mergeCell ref="AH91:AI91"/>
    <mergeCell ref="AF91:AG91"/>
    <mergeCell ref="AD91:AE91"/>
    <mergeCell ref="AB91:AC91"/>
    <mergeCell ref="Z91:AA91"/>
    <mergeCell ref="X91:Y91"/>
    <mergeCell ref="V91:W91"/>
    <mergeCell ref="T91:U91"/>
    <mergeCell ref="R91:S91"/>
    <mergeCell ref="P91:Q91"/>
    <mergeCell ref="N91:O91"/>
    <mergeCell ref="L91:M91"/>
    <mergeCell ref="B91:K91"/>
    <mergeCell ref="BX90:BY90"/>
    <mergeCell ref="BV90:BW90"/>
    <mergeCell ref="BT90:BU90"/>
    <mergeCell ref="BR90:BS90"/>
    <mergeCell ref="BP90:BQ90"/>
    <mergeCell ref="BN90:BO90"/>
    <mergeCell ref="BL90:BM90"/>
    <mergeCell ref="BJ90:BK90"/>
    <mergeCell ref="BH90:BI90"/>
    <mergeCell ref="BF90:BG90"/>
    <mergeCell ref="BD90:BE90"/>
    <mergeCell ref="BB90:BC90"/>
    <mergeCell ref="AZ90:BA90"/>
    <mergeCell ref="AX90:AY90"/>
    <mergeCell ref="AV90:AW90"/>
    <mergeCell ref="AT90:AU90"/>
    <mergeCell ref="AR90:AS90"/>
    <mergeCell ref="AP90:AQ90"/>
    <mergeCell ref="AN90:AO90"/>
    <mergeCell ref="AL90:AM90"/>
    <mergeCell ref="AJ90:AK90"/>
    <mergeCell ref="AH90:AI90"/>
    <mergeCell ref="AF90:AG90"/>
    <mergeCell ref="AD90:AE90"/>
    <mergeCell ref="AB90:AC90"/>
    <mergeCell ref="Z90:AA90"/>
    <mergeCell ref="X90:Y90"/>
    <mergeCell ref="V90:W90"/>
    <mergeCell ref="T90:U90"/>
    <mergeCell ref="R90:S90"/>
    <mergeCell ref="P90:Q90"/>
    <mergeCell ref="N90:O90"/>
    <mergeCell ref="L90:M90"/>
    <mergeCell ref="B90:K90"/>
    <mergeCell ref="BX89:BY89"/>
    <mergeCell ref="BV89:BW89"/>
    <mergeCell ref="BT89:BU89"/>
    <mergeCell ref="BR89:BS89"/>
    <mergeCell ref="BP89:BQ89"/>
    <mergeCell ref="BN89:BO89"/>
    <mergeCell ref="BL89:BM89"/>
    <mergeCell ref="BJ89:BK89"/>
    <mergeCell ref="BH89:BI89"/>
    <mergeCell ref="BF89:BG89"/>
    <mergeCell ref="BD89:BE89"/>
    <mergeCell ref="BB89:BC89"/>
    <mergeCell ref="AZ89:BA89"/>
    <mergeCell ref="AX89:AY89"/>
    <mergeCell ref="AV89:AW89"/>
    <mergeCell ref="AT89:AU89"/>
    <mergeCell ref="AR89:AS89"/>
    <mergeCell ref="AP89:AQ89"/>
    <mergeCell ref="AN89:AO89"/>
    <mergeCell ref="AL89:AM89"/>
    <mergeCell ref="AJ89:AK89"/>
    <mergeCell ref="AH89:AI89"/>
    <mergeCell ref="AF89:AG89"/>
    <mergeCell ref="AD89:AE89"/>
    <mergeCell ref="AB89:AC89"/>
    <mergeCell ref="Z89:AA89"/>
    <mergeCell ref="X89:Y89"/>
    <mergeCell ref="V89:W89"/>
    <mergeCell ref="T89:U89"/>
    <mergeCell ref="R89:S89"/>
    <mergeCell ref="P89:Q89"/>
    <mergeCell ref="N89:O89"/>
    <mergeCell ref="L89:M89"/>
    <mergeCell ref="B89:K89"/>
    <mergeCell ref="BX88:BY88"/>
    <mergeCell ref="BV88:BW88"/>
    <mergeCell ref="BT88:BU88"/>
    <mergeCell ref="BR88:BS88"/>
    <mergeCell ref="BP88:BQ88"/>
    <mergeCell ref="BN88:BO88"/>
    <mergeCell ref="BL88:BM88"/>
    <mergeCell ref="BJ88:BK88"/>
    <mergeCell ref="BH88:BI88"/>
    <mergeCell ref="BF88:BG88"/>
    <mergeCell ref="BD88:BE88"/>
    <mergeCell ref="BB88:BC88"/>
    <mergeCell ref="AZ88:BA88"/>
    <mergeCell ref="AX88:AY88"/>
    <mergeCell ref="AV88:AW88"/>
    <mergeCell ref="AT88:AU88"/>
    <mergeCell ref="AR88:AS88"/>
    <mergeCell ref="AP88:AQ88"/>
    <mergeCell ref="AN88:AO88"/>
    <mergeCell ref="AL88:AM88"/>
    <mergeCell ref="AJ88:AK88"/>
    <mergeCell ref="AH88:AI88"/>
    <mergeCell ref="AF88:AG88"/>
    <mergeCell ref="AD88:AE88"/>
    <mergeCell ref="AB88:AC88"/>
    <mergeCell ref="Z88:AA88"/>
    <mergeCell ref="X88:Y88"/>
    <mergeCell ref="V88:W88"/>
    <mergeCell ref="T88:U88"/>
    <mergeCell ref="R88:S88"/>
    <mergeCell ref="P88:Q88"/>
    <mergeCell ref="N88:O88"/>
    <mergeCell ref="L88:M88"/>
    <mergeCell ref="B88:K88"/>
    <mergeCell ref="BX87:BY87"/>
    <mergeCell ref="BV87:BW87"/>
    <mergeCell ref="BT87:BU87"/>
    <mergeCell ref="BR87:BS87"/>
    <mergeCell ref="BP87:BQ87"/>
    <mergeCell ref="BN87:BO87"/>
    <mergeCell ref="BL87:BM87"/>
    <mergeCell ref="BJ87:BK87"/>
    <mergeCell ref="BH87:BI87"/>
    <mergeCell ref="BF87:BG87"/>
    <mergeCell ref="BD87:BE87"/>
    <mergeCell ref="BB87:BC87"/>
    <mergeCell ref="AZ87:BA87"/>
    <mergeCell ref="AX87:AY87"/>
    <mergeCell ref="AV87:AW87"/>
    <mergeCell ref="AT87:AU87"/>
    <mergeCell ref="AR87:AS87"/>
    <mergeCell ref="AP87:AQ87"/>
    <mergeCell ref="AN87:AO87"/>
    <mergeCell ref="AL87:AM87"/>
    <mergeCell ref="AJ87:AK87"/>
    <mergeCell ref="AH87:AI87"/>
    <mergeCell ref="AF87:AG87"/>
    <mergeCell ref="AD87:AE87"/>
    <mergeCell ref="AB87:AC87"/>
    <mergeCell ref="Z87:AA87"/>
    <mergeCell ref="X87:Y87"/>
    <mergeCell ref="V87:W87"/>
    <mergeCell ref="T87:U87"/>
    <mergeCell ref="R87:S87"/>
    <mergeCell ref="P87:Q87"/>
    <mergeCell ref="N87:O87"/>
    <mergeCell ref="L87:M87"/>
    <mergeCell ref="B87:K87"/>
    <mergeCell ref="BX86:BY86"/>
    <mergeCell ref="BV86:BW86"/>
    <mergeCell ref="BT86:BU86"/>
    <mergeCell ref="BR86:BS86"/>
    <mergeCell ref="BP86:BQ86"/>
    <mergeCell ref="BN86:BO86"/>
    <mergeCell ref="BL86:BM86"/>
    <mergeCell ref="BJ86:BK86"/>
    <mergeCell ref="BH86:BI86"/>
    <mergeCell ref="BF86:BG86"/>
    <mergeCell ref="BD86:BE86"/>
    <mergeCell ref="BB86:BC86"/>
    <mergeCell ref="AZ86:BA86"/>
    <mergeCell ref="AX86:AY86"/>
    <mergeCell ref="AV86:AW86"/>
    <mergeCell ref="AT86:AU86"/>
    <mergeCell ref="AR86:AS86"/>
    <mergeCell ref="AP86:AQ86"/>
    <mergeCell ref="AN86:AO86"/>
    <mergeCell ref="AL86:AM86"/>
    <mergeCell ref="AJ86:AK86"/>
    <mergeCell ref="AH86:AI86"/>
    <mergeCell ref="AF86:AG86"/>
    <mergeCell ref="AD86:AE86"/>
    <mergeCell ref="AB86:AC86"/>
    <mergeCell ref="Z86:AA86"/>
    <mergeCell ref="X86:Y86"/>
    <mergeCell ref="V86:W86"/>
    <mergeCell ref="T86:U86"/>
    <mergeCell ref="R86:S86"/>
    <mergeCell ref="P86:Q86"/>
    <mergeCell ref="N86:O86"/>
    <mergeCell ref="L86:M86"/>
    <mergeCell ref="B86:K86"/>
    <mergeCell ref="BX85:BY85"/>
    <mergeCell ref="BV85:BW85"/>
    <mergeCell ref="BT85:BU85"/>
    <mergeCell ref="BR85:BS85"/>
    <mergeCell ref="BP85:BQ85"/>
    <mergeCell ref="BN85:BO85"/>
    <mergeCell ref="BL85:BM85"/>
    <mergeCell ref="BJ85:BK85"/>
    <mergeCell ref="BH85:BI85"/>
    <mergeCell ref="BF85:BG85"/>
    <mergeCell ref="BD85:BE85"/>
    <mergeCell ref="BB85:BC85"/>
    <mergeCell ref="AZ85:BA85"/>
    <mergeCell ref="AX85:AY85"/>
    <mergeCell ref="AV85:AW85"/>
    <mergeCell ref="AT85:AU85"/>
    <mergeCell ref="AR85:AS85"/>
    <mergeCell ref="AP85:AQ85"/>
    <mergeCell ref="AN85:AO85"/>
    <mergeCell ref="AL85:AM85"/>
    <mergeCell ref="AJ85:AK85"/>
    <mergeCell ref="AH85:AI85"/>
    <mergeCell ref="AF85:AG85"/>
    <mergeCell ref="AD85:AE85"/>
    <mergeCell ref="AB85:AC85"/>
    <mergeCell ref="Z85:AA85"/>
    <mergeCell ref="X85:Y85"/>
    <mergeCell ref="V85:W85"/>
    <mergeCell ref="T85:U85"/>
    <mergeCell ref="R85:S85"/>
    <mergeCell ref="P85:Q85"/>
    <mergeCell ref="N85:O85"/>
    <mergeCell ref="L85:M85"/>
    <mergeCell ref="B85:K85"/>
    <mergeCell ref="BX79:BY79"/>
    <mergeCell ref="BV79:BW79"/>
    <mergeCell ref="BT79:BU79"/>
    <mergeCell ref="BR79:BS79"/>
    <mergeCell ref="BP79:BQ79"/>
    <mergeCell ref="BN79:BO79"/>
    <mergeCell ref="BL79:BM79"/>
    <mergeCell ref="BJ79:BK79"/>
    <mergeCell ref="BH79:BI79"/>
    <mergeCell ref="BF79:BG79"/>
    <mergeCell ref="BD79:BE79"/>
    <mergeCell ref="BB79:BC79"/>
    <mergeCell ref="AZ79:BA79"/>
    <mergeCell ref="AX79:AY79"/>
    <mergeCell ref="AV79:AW79"/>
    <mergeCell ref="AT79:AU79"/>
    <mergeCell ref="AR79:AS79"/>
    <mergeCell ref="AP79:AQ79"/>
    <mergeCell ref="AN79:AO79"/>
    <mergeCell ref="AL79:AM79"/>
    <mergeCell ref="AJ79:AK79"/>
    <mergeCell ref="AH79:AI79"/>
    <mergeCell ref="AF79:AG79"/>
    <mergeCell ref="AD79:AE79"/>
    <mergeCell ref="AB79:AC79"/>
    <mergeCell ref="Z79:AA79"/>
    <mergeCell ref="X79:Y79"/>
    <mergeCell ref="V79:W79"/>
    <mergeCell ref="T79:U79"/>
    <mergeCell ref="R79:S79"/>
    <mergeCell ref="P79:Q79"/>
    <mergeCell ref="N79:O79"/>
    <mergeCell ref="L79:M79"/>
    <mergeCell ref="B79:K79"/>
    <mergeCell ref="BV78:BW78"/>
    <mergeCell ref="BT78:BU78"/>
    <mergeCell ref="BR78:BS78"/>
    <mergeCell ref="BP78:BQ78"/>
    <mergeCell ref="BN78:BO78"/>
    <mergeCell ref="BL78:BM78"/>
    <mergeCell ref="BJ78:BK78"/>
    <mergeCell ref="BH78:BI78"/>
    <mergeCell ref="AP78:AQ78"/>
    <mergeCell ref="AN78:AO78"/>
    <mergeCell ref="AL78:AM78"/>
    <mergeCell ref="AJ78:AK78"/>
    <mergeCell ref="BF78:BG78"/>
    <mergeCell ref="BD78:BE78"/>
    <mergeCell ref="BB78:BC78"/>
    <mergeCell ref="AZ78:BA78"/>
    <mergeCell ref="BR74:BW77"/>
    <mergeCell ref="BL74:BQ77"/>
    <mergeCell ref="BF74:BK77"/>
    <mergeCell ref="AZ74:BE77"/>
    <mergeCell ref="AT74:AY77"/>
    <mergeCell ref="AN74:AS77"/>
    <mergeCell ref="V74:W78"/>
    <mergeCell ref="T74:U78"/>
    <mergeCell ref="AX78:AY78"/>
    <mergeCell ref="AV78:AW78"/>
    <mergeCell ref="AD78:AE78"/>
    <mergeCell ref="AB78:AC78"/>
    <mergeCell ref="BX72:BY78"/>
    <mergeCell ref="AB72:BW72"/>
    <mergeCell ref="P72:AA72"/>
    <mergeCell ref="AT78:AU78"/>
    <mergeCell ref="AR78:AS78"/>
    <mergeCell ref="T73:AA73"/>
    <mergeCell ref="R73:S78"/>
    <mergeCell ref="AH74:AM77"/>
    <mergeCell ref="AB74:AG77"/>
    <mergeCell ref="Z74:AA78"/>
    <mergeCell ref="N72:O78"/>
    <mergeCell ref="L72:M78"/>
    <mergeCell ref="BL73:BW73"/>
    <mergeCell ref="AZ73:BK73"/>
    <mergeCell ref="AN73:AY73"/>
    <mergeCell ref="AB73:AM73"/>
    <mergeCell ref="AH78:AI78"/>
    <mergeCell ref="AF78:AG78"/>
    <mergeCell ref="P73:Q78"/>
    <mergeCell ref="X74:Y78"/>
    <mergeCell ref="B72:K78"/>
    <mergeCell ref="A72:A78"/>
    <mergeCell ref="BX68:BY68"/>
    <mergeCell ref="BV68:BW68"/>
    <mergeCell ref="BT68:BU68"/>
    <mergeCell ref="BR68:BS68"/>
    <mergeCell ref="BP68:BQ68"/>
    <mergeCell ref="BN68:BO68"/>
    <mergeCell ref="BL68:BM68"/>
    <mergeCell ref="BJ68:BK68"/>
    <mergeCell ref="BH68:BI68"/>
    <mergeCell ref="BF68:BG68"/>
    <mergeCell ref="BD68:BE68"/>
    <mergeCell ref="BB68:BC68"/>
    <mergeCell ref="AZ68:BA68"/>
    <mergeCell ref="AX68:AY68"/>
    <mergeCell ref="AV68:AW68"/>
    <mergeCell ref="AT68:AU68"/>
    <mergeCell ref="AR68:AS68"/>
    <mergeCell ref="AP68:AQ68"/>
    <mergeCell ref="AN68:AO68"/>
    <mergeCell ref="AL68:AM68"/>
    <mergeCell ref="AJ68:AK68"/>
    <mergeCell ref="AH68:AI68"/>
    <mergeCell ref="AF68:AG68"/>
    <mergeCell ref="AD68:AE68"/>
    <mergeCell ref="AB68:AC68"/>
    <mergeCell ref="Z68:AA68"/>
    <mergeCell ref="X68:Y68"/>
    <mergeCell ref="V68:W68"/>
    <mergeCell ref="T68:U68"/>
    <mergeCell ref="R68:S68"/>
    <mergeCell ref="P68:Q68"/>
    <mergeCell ref="N68:O68"/>
    <mergeCell ref="L68:M68"/>
    <mergeCell ref="B68:K68"/>
    <mergeCell ref="BX67:BY67"/>
    <mergeCell ref="BV67:BW67"/>
    <mergeCell ref="BT67:BU67"/>
    <mergeCell ref="BR67:BS67"/>
    <mergeCell ref="BP67:BQ67"/>
    <mergeCell ref="BN67:BO67"/>
    <mergeCell ref="BL67:BM67"/>
    <mergeCell ref="BJ67:BK67"/>
    <mergeCell ref="BH67:BI67"/>
    <mergeCell ref="BF67:BG67"/>
    <mergeCell ref="BD67:BE67"/>
    <mergeCell ref="BB67:BC67"/>
    <mergeCell ref="AZ67:BA67"/>
    <mergeCell ref="AX67:AY67"/>
    <mergeCell ref="AV67:AW67"/>
    <mergeCell ref="AT67:AU67"/>
    <mergeCell ref="AR67:AS67"/>
    <mergeCell ref="AP67:AQ67"/>
    <mergeCell ref="AN67:AO67"/>
    <mergeCell ref="AL67:AM67"/>
    <mergeCell ref="AJ67:AK67"/>
    <mergeCell ref="AH67:AI67"/>
    <mergeCell ref="AF67:AG67"/>
    <mergeCell ref="AD67:AE67"/>
    <mergeCell ref="AB67:AC67"/>
    <mergeCell ref="Z67:AA67"/>
    <mergeCell ref="X67:Y67"/>
    <mergeCell ref="V67:W67"/>
    <mergeCell ref="T67:U67"/>
    <mergeCell ref="R67:S67"/>
    <mergeCell ref="P67:Q67"/>
    <mergeCell ref="N67:O67"/>
    <mergeCell ref="L67:M67"/>
    <mergeCell ref="B67:K67"/>
    <mergeCell ref="BX66:BY66"/>
    <mergeCell ref="BV66:BW66"/>
    <mergeCell ref="BT66:BU66"/>
    <mergeCell ref="BR66:BS66"/>
    <mergeCell ref="BP66:BQ66"/>
    <mergeCell ref="BN66:BO66"/>
    <mergeCell ref="BL66:BM66"/>
    <mergeCell ref="BJ66:BK66"/>
    <mergeCell ref="BH66:BI66"/>
    <mergeCell ref="BF66:BG66"/>
    <mergeCell ref="BD66:BE66"/>
    <mergeCell ref="BB66:BC66"/>
    <mergeCell ref="AZ66:BA66"/>
    <mergeCell ref="AX66:AY66"/>
    <mergeCell ref="AV66:AW66"/>
    <mergeCell ref="AT66:AU66"/>
    <mergeCell ref="AR66:AS66"/>
    <mergeCell ref="AP66:AQ66"/>
    <mergeCell ref="AN66:AO66"/>
    <mergeCell ref="AL66:AM66"/>
    <mergeCell ref="AJ66:AK66"/>
    <mergeCell ref="AH66:AI66"/>
    <mergeCell ref="AF66:AG66"/>
    <mergeCell ref="AD66:AE66"/>
    <mergeCell ref="AB66:AC66"/>
    <mergeCell ref="Z66:AA66"/>
    <mergeCell ref="X66:Y66"/>
    <mergeCell ref="V66:W66"/>
    <mergeCell ref="T66:U66"/>
    <mergeCell ref="R66:S66"/>
    <mergeCell ref="P66:Q66"/>
    <mergeCell ref="N66:O66"/>
    <mergeCell ref="L66:M66"/>
    <mergeCell ref="B66:K66"/>
    <mergeCell ref="BX65:BY65"/>
    <mergeCell ref="BV65:BW65"/>
    <mergeCell ref="BT65:BU65"/>
    <mergeCell ref="BR65:BS65"/>
    <mergeCell ref="BP65:BQ65"/>
    <mergeCell ref="BN65:BO65"/>
    <mergeCell ref="BL65:BM65"/>
    <mergeCell ref="BJ65:BK65"/>
    <mergeCell ref="AN65:AO65"/>
    <mergeCell ref="AL65:AM65"/>
    <mergeCell ref="BH65:BI65"/>
    <mergeCell ref="BF65:BG65"/>
    <mergeCell ref="BD65:BE65"/>
    <mergeCell ref="BB65:BC65"/>
    <mergeCell ref="AZ65:BA65"/>
    <mergeCell ref="AX65:AY65"/>
    <mergeCell ref="N65:O65"/>
    <mergeCell ref="AJ65:AK65"/>
    <mergeCell ref="AH65:AI65"/>
    <mergeCell ref="AF65:AG65"/>
    <mergeCell ref="AD65:AE65"/>
    <mergeCell ref="AB65:AC65"/>
    <mergeCell ref="Z65:AA65"/>
    <mergeCell ref="BJ64:BK64"/>
    <mergeCell ref="X65:Y65"/>
    <mergeCell ref="V65:W65"/>
    <mergeCell ref="T65:U65"/>
    <mergeCell ref="R65:S65"/>
    <mergeCell ref="P65:Q65"/>
    <mergeCell ref="AV65:AW65"/>
    <mergeCell ref="AT65:AU65"/>
    <mergeCell ref="AR65:AS65"/>
    <mergeCell ref="AP65:AQ65"/>
    <mergeCell ref="AX64:AY64"/>
    <mergeCell ref="L65:M65"/>
    <mergeCell ref="B65:K65"/>
    <mergeCell ref="BX64:BY64"/>
    <mergeCell ref="BV64:BW64"/>
    <mergeCell ref="BT64:BU64"/>
    <mergeCell ref="BR64:BS64"/>
    <mergeCell ref="BP64:BQ64"/>
    <mergeCell ref="BN64:BO64"/>
    <mergeCell ref="BL64:BM64"/>
    <mergeCell ref="AT64:AU64"/>
    <mergeCell ref="AR64:AS64"/>
    <mergeCell ref="AP64:AQ64"/>
    <mergeCell ref="AN64:AO64"/>
    <mergeCell ref="AL64:AM64"/>
    <mergeCell ref="BH64:BI64"/>
    <mergeCell ref="BF64:BG64"/>
    <mergeCell ref="BD64:BE64"/>
    <mergeCell ref="BB64:BC64"/>
    <mergeCell ref="AZ64:BA64"/>
    <mergeCell ref="BJ63:BK63"/>
    <mergeCell ref="X64:Y64"/>
    <mergeCell ref="V64:W64"/>
    <mergeCell ref="T64:U64"/>
    <mergeCell ref="R64:S64"/>
    <mergeCell ref="P64:Q64"/>
    <mergeCell ref="AJ64:AK64"/>
    <mergeCell ref="AH64:AI64"/>
    <mergeCell ref="AF64:AG64"/>
    <mergeCell ref="AD64:AE64"/>
    <mergeCell ref="BX63:BY63"/>
    <mergeCell ref="BV63:BW63"/>
    <mergeCell ref="BT63:BU63"/>
    <mergeCell ref="BR63:BS63"/>
    <mergeCell ref="BP63:BQ63"/>
    <mergeCell ref="BN63:BO63"/>
    <mergeCell ref="BD63:BE63"/>
    <mergeCell ref="BB63:BC63"/>
    <mergeCell ref="AZ63:BA63"/>
    <mergeCell ref="AX63:AY63"/>
    <mergeCell ref="L64:M64"/>
    <mergeCell ref="B64:K64"/>
    <mergeCell ref="N64:O64"/>
    <mergeCell ref="AB64:AC64"/>
    <mergeCell ref="Z64:AA64"/>
    <mergeCell ref="AV64:AW64"/>
    <mergeCell ref="Z63:AA63"/>
    <mergeCell ref="AV63:AW63"/>
    <mergeCell ref="AT63:AU63"/>
    <mergeCell ref="AR63:AS63"/>
    <mergeCell ref="AP63:AQ63"/>
    <mergeCell ref="AN63:AO63"/>
    <mergeCell ref="AL63:AM63"/>
    <mergeCell ref="V63:W63"/>
    <mergeCell ref="T63:U63"/>
    <mergeCell ref="R63:S63"/>
    <mergeCell ref="P63:Q63"/>
    <mergeCell ref="N63:O63"/>
    <mergeCell ref="AJ63:AK63"/>
    <mergeCell ref="AH63:AI63"/>
    <mergeCell ref="AF63:AG63"/>
    <mergeCell ref="AD63:AE63"/>
    <mergeCell ref="AB63:AC63"/>
    <mergeCell ref="L63:M63"/>
    <mergeCell ref="B63:K63"/>
    <mergeCell ref="BX62:BY62"/>
    <mergeCell ref="BV62:BW62"/>
    <mergeCell ref="BT62:BU62"/>
    <mergeCell ref="BR62:BS62"/>
    <mergeCell ref="BP62:BQ62"/>
    <mergeCell ref="BN62:BO62"/>
    <mergeCell ref="BL62:BM62"/>
    <mergeCell ref="X63:Y63"/>
    <mergeCell ref="BH62:BI62"/>
    <mergeCell ref="BF62:BG62"/>
    <mergeCell ref="BD62:BE62"/>
    <mergeCell ref="BB62:BC62"/>
    <mergeCell ref="AZ62:BA62"/>
    <mergeCell ref="AX62:AY62"/>
    <mergeCell ref="AH62:AI62"/>
    <mergeCell ref="AF62:AG62"/>
    <mergeCell ref="AD62:AE62"/>
    <mergeCell ref="AT62:AU62"/>
    <mergeCell ref="AR62:AS62"/>
    <mergeCell ref="AP62:AQ62"/>
    <mergeCell ref="AN62:AO62"/>
    <mergeCell ref="AL62:AM62"/>
    <mergeCell ref="N62:O62"/>
    <mergeCell ref="AB62:AC62"/>
    <mergeCell ref="Z62:AA62"/>
    <mergeCell ref="AV62:AW62"/>
    <mergeCell ref="X62:Y62"/>
    <mergeCell ref="V62:W62"/>
    <mergeCell ref="T62:U62"/>
    <mergeCell ref="R62:S62"/>
    <mergeCell ref="P62:Q62"/>
    <mergeCell ref="AJ62:AK62"/>
    <mergeCell ref="BL59:BM59"/>
    <mergeCell ref="BJ59:BK59"/>
    <mergeCell ref="BJ62:BK62"/>
    <mergeCell ref="BH63:BI63"/>
    <mergeCell ref="BF63:BG63"/>
    <mergeCell ref="BL63:BM63"/>
    <mergeCell ref="BH59:BI59"/>
    <mergeCell ref="BF59:BG59"/>
    <mergeCell ref="BH60:BI60"/>
    <mergeCell ref="BJ60:BK60"/>
    <mergeCell ref="BX59:BY59"/>
    <mergeCell ref="BV59:BW59"/>
    <mergeCell ref="BT59:BU59"/>
    <mergeCell ref="BR59:BS59"/>
    <mergeCell ref="BP59:BQ59"/>
    <mergeCell ref="BN59:BO59"/>
    <mergeCell ref="BD59:BE59"/>
    <mergeCell ref="BB59:BC59"/>
    <mergeCell ref="AZ59:BA59"/>
    <mergeCell ref="AX59:AY59"/>
    <mergeCell ref="AV59:AW59"/>
    <mergeCell ref="AT59:AU59"/>
    <mergeCell ref="AR59:AS59"/>
    <mergeCell ref="AP59:AQ59"/>
    <mergeCell ref="AN59:AO59"/>
    <mergeCell ref="AL59:AM59"/>
    <mergeCell ref="AJ59:AK59"/>
    <mergeCell ref="AH59:AI59"/>
    <mergeCell ref="AF59:AG59"/>
    <mergeCell ref="AD59:AE59"/>
    <mergeCell ref="AB59:AC59"/>
    <mergeCell ref="Z59:AA59"/>
    <mergeCell ref="X59:Y59"/>
    <mergeCell ref="V59:W59"/>
    <mergeCell ref="T59:U59"/>
    <mergeCell ref="R59:S59"/>
    <mergeCell ref="P59:Q59"/>
    <mergeCell ref="N59:O59"/>
    <mergeCell ref="L59:M59"/>
    <mergeCell ref="B59:K59"/>
    <mergeCell ref="BX58:BY58"/>
    <mergeCell ref="BV58:BW58"/>
    <mergeCell ref="BT58:BU58"/>
    <mergeCell ref="BR58:BS58"/>
    <mergeCell ref="BP58:BQ58"/>
    <mergeCell ref="BN58:BO58"/>
    <mergeCell ref="BL58:BM58"/>
    <mergeCell ref="BJ58:BK58"/>
    <mergeCell ref="BH58:BI58"/>
    <mergeCell ref="BF58:BG58"/>
    <mergeCell ref="BD58:BE58"/>
    <mergeCell ref="BB58:BC58"/>
    <mergeCell ref="AZ58:BA58"/>
    <mergeCell ref="AX58:AY58"/>
    <mergeCell ref="AV58:AW58"/>
    <mergeCell ref="AT58:AU58"/>
    <mergeCell ref="AR58:AS58"/>
    <mergeCell ref="AP58:AQ58"/>
    <mergeCell ref="AN58:AO58"/>
    <mergeCell ref="AL58:AM58"/>
    <mergeCell ref="AJ58:AK58"/>
    <mergeCell ref="AH58:AI58"/>
    <mergeCell ref="AF58:AG58"/>
    <mergeCell ref="AD58:AE58"/>
    <mergeCell ref="AB58:AC58"/>
    <mergeCell ref="Z58:AA58"/>
    <mergeCell ref="X58:Y58"/>
    <mergeCell ref="V58:W58"/>
    <mergeCell ref="T58:U58"/>
    <mergeCell ref="R58:S58"/>
    <mergeCell ref="P58:Q58"/>
    <mergeCell ref="N58:O58"/>
    <mergeCell ref="L58:M58"/>
    <mergeCell ref="B58:K58"/>
    <mergeCell ref="BX57:BY57"/>
    <mergeCell ref="BV57:BW57"/>
    <mergeCell ref="BT57:BU57"/>
    <mergeCell ref="BR57:BS57"/>
    <mergeCell ref="BP57:BQ57"/>
    <mergeCell ref="BN57:BO57"/>
    <mergeCell ref="BL57:BM57"/>
    <mergeCell ref="BJ57:BK57"/>
    <mergeCell ref="BH57:BI57"/>
    <mergeCell ref="BF57:BG57"/>
    <mergeCell ref="BD57:BE57"/>
    <mergeCell ref="BB57:BC57"/>
    <mergeCell ref="AZ57:BA57"/>
    <mergeCell ref="AX57:AY57"/>
    <mergeCell ref="AV57:AW57"/>
    <mergeCell ref="AT57:AU57"/>
    <mergeCell ref="AR57:AS57"/>
    <mergeCell ref="AP57:AQ57"/>
    <mergeCell ref="AN57:AO57"/>
    <mergeCell ref="AL57:AM57"/>
    <mergeCell ref="AJ57:AK57"/>
    <mergeCell ref="AH57:AI57"/>
    <mergeCell ref="AF57:AG57"/>
    <mergeCell ref="AD57:AE57"/>
    <mergeCell ref="AB57:AC57"/>
    <mergeCell ref="Z57:AA57"/>
    <mergeCell ref="X57:Y57"/>
    <mergeCell ref="V57:W57"/>
    <mergeCell ref="T57:U57"/>
    <mergeCell ref="R57:S57"/>
    <mergeCell ref="P57:Q57"/>
    <mergeCell ref="N57:O57"/>
    <mergeCell ref="L57:M57"/>
    <mergeCell ref="B57:K57"/>
    <mergeCell ref="BX56:BY56"/>
    <mergeCell ref="BV56:BW56"/>
    <mergeCell ref="BT56:BU56"/>
    <mergeCell ref="BR56:BS56"/>
    <mergeCell ref="BP56:BQ56"/>
    <mergeCell ref="BN56:BO56"/>
    <mergeCell ref="BL56:BM56"/>
    <mergeCell ref="BJ56:BK56"/>
    <mergeCell ref="BH56:BI56"/>
    <mergeCell ref="BF56:BG56"/>
    <mergeCell ref="BD56:BE56"/>
    <mergeCell ref="BB56:BC56"/>
    <mergeCell ref="AZ56:BA56"/>
    <mergeCell ref="AX56:AY56"/>
    <mergeCell ref="AV56:AW56"/>
    <mergeCell ref="AT56:AU56"/>
    <mergeCell ref="AR56:AS56"/>
    <mergeCell ref="AP56:AQ56"/>
    <mergeCell ref="AN56:AO56"/>
    <mergeCell ref="AL56:AM56"/>
    <mergeCell ref="AJ56:AK56"/>
    <mergeCell ref="AH56:AI56"/>
    <mergeCell ref="AF56:AG56"/>
    <mergeCell ref="AD56:AE56"/>
    <mergeCell ref="AB56:AC56"/>
    <mergeCell ref="Z56:AA56"/>
    <mergeCell ref="X56:Y56"/>
    <mergeCell ref="V56:W56"/>
    <mergeCell ref="T56:U56"/>
    <mergeCell ref="R56:S56"/>
    <mergeCell ref="P56:Q56"/>
    <mergeCell ref="N56:O56"/>
    <mergeCell ref="L56:M56"/>
    <mergeCell ref="B56:K56"/>
    <mergeCell ref="BX55:BY55"/>
    <mergeCell ref="BV55:BW55"/>
    <mergeCell ref="BT55:BU55"/>
    <mergeCell ref="BR55:BS55"/>
    <mergeCell ref="BP55:BQ55"/>
    <mergeCell ref="BN55:BO55"/>
    <mergeCell ref="BL55:BM55"/>
    <mergeCell ref="BJ55:BK55"/>
    <mergeCell ref="BH55:BI55"/>
    <mergeCell ref="BF55:BG55"/>
    <mergeCell ref="BD55:BE55"/>
    <mergeCell ref="BB55:BC55"/>
    <mergeCell ref="AZ55:BA55"/>
    <mergeCell ref="AX55:AY55"/>
    <mergeCell ref="AV55:AW55"/>
    <mergeCell ref="AT55:AU55"/>
    <mergeCell ref="AR55:AS55"/>
    <mergeCell ref="AP55:AQ55"/>
    <mergeCell ref="AN55:AO55"/>
    <mergeCell ref="AL55:AM55"/>
    <mergeCell ref="AJ55:AK55"/>
    <mergeCell ref="AH55:AI55"/>
    <mergeCell ref="AF55:AG55"/>
    <mergeCell ref="AD55:AE55"/>
    <mergeCell ref="AB55:AC55"/>
    <mergeCell ref="Z55:AA55"/>
    <mergeCell ref="X55:Y55"/>
    <mergeCell ref="V55:W55"/>
    <mergeCell ref="T55:U55"/>
    <mergeCell ref="R55:S55"/>
    <mergeCell ref="P55:Q55"/>
    <mergeCell ref="N55:O55"/>
    <mergeCell ref="L55:M55"/>
    <mergeCell ref="B55:K55"/>
    <mergeCell ref="BX54:BY54"/>
    <mergeCell ref="BV54:BW54"/>
    <mergeCell ref="BT54:BU54"/>
    <mergeCell ref="BR54:BS54"/>
    <mergeCell ref="BP54:BQ54"/>
    <mergeCell ref="BN54:BO54"/>
    <mergeCell ref="AT54:AU54"/>
    <mergeCell ref="AR54:AS54"/>
    <mergeCell ref="AP54:AQ54"/>
    <mergeCell ref="BL54:BM54"/>
    <mergeCell ref="BJ54:BK54"/>
    <mergeCell ref="BH54:BI54"/>
    <mergeCell ref="BF54:BG54"/>
    <mergeCell ref="BD54:BE54"/>
    <mergeCell ref="BB54:BC54"/>
    <mergeCell ref="A228:AC253"/>
    <mergeCell ref="AF228:BI250"/>
    <mergeCell ref="A198:E198"/>
    <mergeCell ref="F198:BW198"/>
    <mergeCell ref="B61:K61"/>
    <mergeCell ref="L61:M61"/>
    <mergeCell ref="N61:O61"/>
    <mergeCell ref="P61:Q61"/>
    <mergeCell ref="L62:M62"/>
    <mergeCell ref="B62:K62"/>
    <mergeCell ref="A199:E199"/>
    <mergeCell ref="F199:BW199"/>
    <mergeCell ref="BX199:BY199"/>
    <mergeCell ref="A200:E200"/>
    <mergeCell ref="F200:BW200"/>
    <mergeCell ref="AN54:AO54"/>
    <mergeCell ref="AL54:AM54"/>
    <mergeCell ref="AZ54:BA54"/>
    <mergeCell ref="AX54:AY54"/>
    <mergeCell ref="AV54:AW54"/>
    <mergeCell ref="CP117:CQ117"/>
    <mergeCell ref="CP115:CQ115"/>
    <mergeCell ref="A213:E213"/>
    <mergeCell ref="F213:BW213"/>
    <mergeCell ref="BX213:BY213"/>
    <mergeCell ref="A214:E214"/>
    <mergeCell ref="F214:BW214"/>
    <mergeCell ref="BX214:BY214"/>
    <mergeCell ref="A121:BY121"/>
    <mergeCell ref="BX198:BY198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R61:AS61"/>
    <mergeCell ref="AT61:AU61"/>
    <mergeCell ref="AV61:AW61"/>
    <mergeCell ref="AX61:AY61"/>
    <mergeCell ref="AZ61:BA61"/>
    <mergeCell ref="BB61:BC61"/>
    <mergeCell ref="BD61:BE61"/>
    <mergeCell ref="BF61:BG61"/>
    <mergeCell ref="BH61:BI61"/>
    <mergeCell ref="BJ61:BK61"/>
    <mergeCell ref="BL61:BM61"/>
    <mergeCell ref="BN61:BO61"/>
    <mergeCell ref="BP61:BQ61"/>
    <mergeCell ref="BR61:BS61"/>
    <mergeCell ref="BT61:BU61"/>
    <mergeCell ref="BV61:BW61"/>
    <mergeCell ref="BX61:BY61"/>
    <mergeCell ref="B82:K82"/>
    <mergeCell ref="L82:M82"/>
    <mergeCell ref="N82:O82"/>
    <mergeCell ref="P82:Q82"/>
    <mergeCell ref="R82:S82"/>
    <mergeCell ref="T82:U82"/>
    <mergeCell ref="V83:W83"/>
    <mergeCell ref="X83:Y83"/>
    <mergeCell ref="Z83:AA83"/>
    <mergeCell ref="AB83:AC83"/>
    <mergeCell ref="AD83:AE83"/>
    <mergeCell ref="AF83:AG83"/>
    <mergeCell ref="AH83:AI83"/>
    <mergeCell ref="AJ83:AK83"/>
    <mergeCell ref="AL83:AM83"/>
    <mergeCell ref="AN83:AO83"/>
    <mergeCell ref="AP83:AQ83"/>
    <mergeCell ref="AR83:AS83"/>
    <mergeCell ref="AT83:AU83"/>
    <mergeCell ref="AV83:AW83"/>
    <mergeCell ref="AX83:AY83"/>
    <mergeCell ref="AZ83:BA83"/>
    <mergeCell ref="BB83:BC83"/>
    <mergeCell ref="BD83:BE83"/>
    <mergeCell ref="BR83:BS83"/>
    <mergeCell ref="BT83:BU83"/>
    <mergeCell ref="BV83:BW83"/>
    <mergeCell ref="BX83:BY83"/>
    <mergeCell ref="BF83:BG83"/>
    <mergeCell ref="BH83:BI83"/>
    <mergeCell ref="BJ83:BK83"/>
    <mergeCell ref="BL83:BM83"/>
    <mergeCell ref="BN83:BO83"/>
    <mergeCell ref="BP83:BQ83"/>
    <mergeCell ref="B60:K60"/>
    <mergeCell ref="L60:M60"/>
    <mergeCell ref="N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L60:AM60"/>
    <mergeCell ref="AN60:AO60"/>
    <mergeCell ref="AP60:AQ60"/>
    <mergeCell ref="AR60:AS60"/>
    <mergeCell ref="BL60:BM60"/>
    <mergeCell ref="BN60:BO60"/>
    <mergeCell ref="BP60:BQ60"/>
    <mergeCell ref="AT60:AU60"/>
    <mergeCell ref="AV60:AW60"/>
    <mergeCell ref="AX60:AY60"/>
    <mergeCell ref="AZ60:BA60"/>
    <mergeCell ref="BB60:BC60"/>
    <mergeCell ref="BD60:BE60"/>
    <mergeCell ref="BR60:BS60"/>
    <mergeCell ref="BT60:BU60"/>
    <mergeCell ref="BV60:BW60"/>
    <mergeCell ref="BX60:BY60"/>
    <mergeCell ref="BF60:BG60"/>
    <mergeCell ref="X130:Y130"/>
    <mergeCell ref="Z130:AA130"/>
    <mergeCell ref="AB130:AC130"/>
    <mergeCell ref="AD130:AE130"/>
    <mergeCell ref="AF130:AG130"/>
    <mergeCell ref="BL49:BM49"/>
    <mergeCell ref="BN49:BO49"/>
    <mergeCell ref="BR49:BS49"/>
    <mergeCell ref="BT49:BU49"/>
    <mergeCell ref="AZ49:BA49"/>
    <mergeCell ref="BB49:BC49"/>
    <mergeCell ref="BD49:BE49"/>
    <mergeCell ref="BF49:BG49"/>
    <mergeCell ref="BH49:BI49"/>
    <mergeCell ref="BJ49:BK49"/>
  </mergeCells>
  <printOptions/>
  <pageMargins left="0.15748031496062992" right="0.15748031496062992" top="0.3937007874015748" bottom="0.3937007874015748" header="0.5118110236220472" footer="0.5118110236220472"/>
  <pageSetup fitToHeight="0" horizontalDpi="600" verticalDpi="600" orientation="landscape" paperSize="8" scale="54" r:id="rId2"/>
  <rowBreaks count="6" manualBreakCount="6">
    <brk id="42" max="76" man="1"/>
    <brk id="70" max="76" man="1"/>
    <brk id="97" max="76" man="1"/>
    <brk id="119" max="76" man="1"/>
    <brk id="153" max="76" man="1"/>
    <brk id="182" max="76" man="1"/>
  </rowBreaks>
  <colBreaks count="1" manualBreakCount="1">
    <brk id="7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NIISport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Михайлова Инна Николаевна</cp:lastModifiedBy>
  <cp:lastPrinted>2021-04-28T09:15:43Z</cp:lastPrinted>
  <dcterms:created xsi:type="dcterms:W3CDTF">2012-11-29T06:53:11Z</dcterms:created>
  <dcterms:modified xsi:type="dcterms:W3CDTF">2021-04-28T09:16:05Z</dcterms:modified>
  <cp:category/>
  <cp:version/>
  <cp:contentType/>
  <cp:contentStatus/>
</cp:coreProperties>
</file>