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0212" activeTab="0"/>
  </bookViews>
  <sheets>
    <sheet name="уч план (Тр.р.)" sheetId="1" r:id="rId1"/>
  </sheets>
  <definedNames>
    <definedName name="OLE_LINK1" localSheetId="0">'уч план (Тр.р.)'!#REF!</definedName>
  </definedNames>
  <calcPr fullCalcOnLoad="1" refMode="R1C1"/>
</workbook>
</file>

<file path=xl/sharedStrings.xml><?xml version="1.0" encoding="utf-8"?>
<sst xmlns="http://schemas.openxmlformats.org/spreadsheetml/2006/main" count="1117" uniqueCount="441">
  <si>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</si>
  <si>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</si>
  <si>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</si>
  <si>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</si>
  <si>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</si>
  <si>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</si>
  <si>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</si>
  <si>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</si>
  <si>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</si>
  <si>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</si>
  <si>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</si>
  <si>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</si>
  <si>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</si>
  <si>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</si>
  <si>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</si>
  <si>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</si>
  <si>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</si>
  <si>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</si>
  <si>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</si>
  <si>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</si>
  <si>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</si>
  <si>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</si>
  <si>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</si>
  <si>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</si>
  <si>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</si>
  <si>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</si>
  <si>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</si>
  <si>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</si>
  <si>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</si>
  <si>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</si>
  <si>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</si>
  <si>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</si>
  <si>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</si>
  <si>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</si>
  <si>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</si>
  <si>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</si>
  <si>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</si>
  <si>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</si>
  <si>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</si>
  <si>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</si>
  <si>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</si>
  <si>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</si>
  <si>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</si>
  <si>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</si>
  <si>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</si>
  <si>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</si>
  <si>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</si>
  <si>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</si>
  <si>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</si>
  <si>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</si>
  <si>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</si>
  <si>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</si>
  <si>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</si>
  <si>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</si>
  <si>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</si>
  <si>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</si>
  <si>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</si>
  <si>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</si>
  <si>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</si>
  <si>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</si>
  <si>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</si>
  <si>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</si>
  <si>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</si>
  <si>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</si>
  <si>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</si>
  <si>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</si>
  <si>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</si>
  <si>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</si>
  <si>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</si>
  <si>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</si>
  <si>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</si>
  <si>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</si>
  <si>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</si>
  <si>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</si>
  <si>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</si>
  <si>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</si>
  <si>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</si>
  <si>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</si>
  <si>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</si>
  <si>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</si>
  <si>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</si>
  <si>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</si>
  <si>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</si>
  <si>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</si>
  <si>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</si>
  <si>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</si>
  <si>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</si>
  <si>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</si>
  <si>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</si>
  <si>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</si>
  <si>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</si>
  <si>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</si>
  <si>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</si>
  <si>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</si>
  <si>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</si>
  <si>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</si>
  <si>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</si>
  <si>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</si>
  <si>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</si>
  <si>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</si>
  <si>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</si>
  <si>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</si>
  <si>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</si>
  <si>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</si>
  <si>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</si>
  <si>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</si>
  <si>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</si>
  <si>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</si>
  <si>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</si>
  <si>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</si>
  <si>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</si>
  <si>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</si>
  <si>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</si>
  <si>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</si>
  <si>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</si>
  <si>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</si>
  <si>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</si>
  <si>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</si>
  <si>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</si>
  <si>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</si>
  <si>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</si>
  <si>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</si>
  <si>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</si>
  <si>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</si>
  <si>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</si>
  <si>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</si>
  <si>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</si>
  <si>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</si>
  <si>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</si>
  <si>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</si>
  <si>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</si>
  <si>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</si>
  <si>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</si>
  <si>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</si>
  <si>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</si>
  <si>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</si>
  <si>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</si>
  <si>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</si>
  <si>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</si>
  <si>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</si>
  <si>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</si>
  <si>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</si>
  <si>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</si>
  <si>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</si>
  <si>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</si>
  <si>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</si>
  <si>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</si>
  <si>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</si>
  <si>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</si>
  <si>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</si>
  <si>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</si>
  <si>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По туризму</t>
  </si>
  <si>
    <t>Педагогическая</t>
  </si>
  <si>
    <t>Преддипломная</t>
  </si>
  <si>
    <t>3 семестр, 
18 недель</t>
  </si>
  <si>
    <t>1 семестр, 
18 недель</t>
  </si>
  <si>
    <t>7 семестр, 
18 недель</t>
  </si>
  <si>
    <t>2 семестр,
17  недель</t>
  </si>
  <si>
    <t>Информационные технологии в физической культуре и спорте</t>
  </si>
  <si>
    <t>Дополнительные виды обучения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</si>
  <si>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</si>
  <si>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</si>
  <si>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</si>
  <si>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</si>
  <si>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</si>
  <si>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</si>
  <si>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</si>
  <si>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</si>
  <si>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4 семестр,
 16 недель</t>
  </si>
  <si>
    <t>5 семестр, 
11 недель</t>
  </si>
  <si>
    <t>Социально-гуманитарный модуль -2</t>
  </si>
  <si>
    <t>Психологический модуль</t>
  </si>
  <si>
    <t>Модуль "Биомеханика и измерения в физической культуре и спорте"</t>
  </si>
  <si>
    <t>Модуль "Общепрофессиональные  дисциплины"</t>
  </si>
  <si>
    <t>Код компетенции</t>
  </si>
  <si>
    <t>Профессионально-
ориентированная</t>
  </si>
  <si>
    <t>6 семестр,
 15 недель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</si>
  <si>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</si>
  <si>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</si>
  <si>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</si>
  <si>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</si>
  <si>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8 семестр,
8 недель</t>
  </si>
  <si>
    <t>Модуль "Управление и право"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</si>
  <si>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</si>
  <si>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</si>
  <si>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</si>
  <si>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</si>
  <si>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</si>
  <si>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</si>
  <si>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</si>
  <si>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</si>
  <si>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</si>
  <si>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</si>
  <si>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</si>
  <si>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</si>
  <si>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</si>
  <si>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</si>
  <si>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</si>
  <si>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</si>
  <si>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</si>
  <si>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</si>
  <si>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</si>
  <si>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Социально-гуманитарный
 модуль -1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</si>
  <si>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</si>
  <si>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</si>
  <si>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</si>
  <si>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</si>
  <si>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</si>
  <si>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</si>
  <si>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</si>
  <si>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</si>
  <si>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</si>
  <si>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</si>
  <si>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</si>
  <si>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</si>
  <si>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</si>
  <si>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</si>
  <si>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</si>
  <si>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</si>
  <si>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</si>
  <si>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</si>
  <si>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</si>
  <si>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</si>
  <si>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</si>
  <si>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</si>
  <si>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</si>
  <si>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</si>
  <si>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</si>
  <si>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</si>
  <si>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</si>
  <si>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</si>
  <si>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</si>
  <si>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</si>
  <si>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</si>
  <si>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</si>
  <si>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</si>
  <si>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</si>
  <si>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</si>
  <si>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</si>
  <si>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</si>
  <si>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</si>
  <si>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</si>
  <si>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/34</t>
  </si>
  <si>
    <t>/54</t>
  </si>
  <si>
    <t>СК-17</t>
  </si>
  <si>
    <t>СК-18</t>
  </si>
  <si>
    <t>СК-19</t>
  </si>
  <si>
    <t>2.2.2</t>
  </si>
  <si>
    <t>2.3</t>
  </si>
  <si>
    <t>2.3.1</t>
  </si>
  <si>
    <t>2.3.2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</si>
  <si>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</si>
  <si>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</si>
  <si>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</si>
  <si>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</si>
  <si>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</si>
  <si>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</si>
  <si>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</si>
  <si>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</si>
  <si>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</si>
  <si>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</si>
  <si>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</si>
  <si>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</si>
  <si>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</si>
  <si>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2.8.1</t>
  </si>
  <si>
    <t>2.8.2</t>
  </si>
  <si>
    <t>1.2.1</t>
  </si>
  <si>
    <t>1.3.3</t>
  </si>
  <si>
    <t>/100</t>
  </si>
  <si>
    <t>/700</t>
  </si>
  <si>
    <t xml:space="preserve">Лабораторные </t>
  </si>
  <si>
    <t xml:space="preserve">Практические </t>
  </si>
  <si>
    <t xml:space="preserve">Семинарские </t>
  </si>
  <si>
    <t>Спортивные единоборства/ Современные виды фитнеса/ Атлетизм/ Спортивные танцы/ Спортивно-прикладная акробатика</t>
  </si>
  <si>
    <t>/4</t>
  </si>
  <si>
    <t>1.4.7</t>
  </si>
  <si>
    <t xml:space="preserve"> 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</si>
  <si>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</si>
  <si>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</si>
  <si>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</si>
  <si>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Массаж</t>
  </si>
  <si>
    <t>1.3.2
2.7.3</t>
  </si>
  <si>
    <t>Основы теории и методики избранного вида спорта</t>
  </si>
  <si>
    <t>Система подготовки в избранном виде спорта</t>
  </si>
  <si>
    <t>/36</t>
  </si>
  <si>
    <t>/64</t>
  </si>
  <si>
    <t>Лечебная физическая культура</t>
  </si>
  <si>
    <t>1</t>
  </si>
  <si>
    <t>УК-16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</si>
  <si>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</si>
  <si>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Применять навыки проведения массажа  для различных категорий лиц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</si>
  <si>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</si>
  <si>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</si>
  <si>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</si>
  <si>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</si>
  <si>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Применять методики биомеханического анализа спортивных упражнений в профессиональной деятельности</t>
  </si>
  <si>
    <t>Применять основы теоретико-методических знаний лечебной физической культуры, навыки проведения занятий физической культурой с лицами, имеющими отклонения в состоянии здоровья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</si>
  <si>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</si>
  <si>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>Владеть навыками организации и судейства спортивных соревнований, реализовывать имеющийся уровень технико-тактической и физической подготовленности в условиях 
учебно-тренировочной и соревновательной деятельности в избранном виде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</si>
  <si>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</si>
  <si>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</si>
  <si>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 xml:space="preserve">Анализировать психологические особенности тренировочного и соревновательного процессов и планировать психологическую подготовку спортсменов
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</si>
  <si>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</si>
  <si>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</si>
  <si>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</si>
  <si>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СК-22</t>
  </si>
  <si>
    <t>СК-23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</si>
  <si>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</si>
  <si>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</si>
  <si>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 xml:space="preserve">Применять на практике полученные знания об олимпийском движении и олимпийском спорте
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</si>
  <si>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</si>
  <si>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VII. Матрица компетенций</t>
  </si>
  <si>
    <t>Код модуля, учебной дисциплины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</si>
  <si>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</si>
  <si>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Осуществлять беседы на профессиональные темы в  соответствии с правилами эффективного общения
 </t>
  </si>
  <si>
    <t xml:space="preserve">Планировать, организовывать, контролировать и корректировать спортивную подготовку спортсменов различной квалификации в избранном виде спорта </t>
  </si>
  <si>
    <t xml:space="preserve">Анализировать образ жизни человека и определять направления повышения его качества
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</si>
  <si>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</si>
  <si>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</si>
  <si>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</si>
  <si>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УК-11</t>
  </si>
  <si>
    <t>БПК-13</t>
  </si>
  <si>
    <t>БПК-14</t>
  </si>
  <si>
    <t>БПК-15</t>
  </si>
  <si>
    <t>БПК-16</t>
  </si>
  <si>
    <t xml:space="preserve">
СК-15</t>
  </si>
  <si>
    <t xml:space="preserve">
СК-16</t>
  </si>
  <si>
    <t>1.6</t>
  </si>
  <si>
    <t>1.6.1</t>
  </si>
  <si>
    <t>1.6.2</t>
  </si>
  <si>
    <t>1.6.3</t>
  </si>
  <si>
    <t>1.6.4</t>
  </si>
  <si>
    <t>СК-11/
СК-12</t>
  </si>
  <si>
    <t>По лыжному спорту 
(ознакомительная)</t>
  </si>
  <si>
    <t>Находить решение проблемы национальной самоидентификации человека в условиях глобализации общества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</si>
  <si>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</si>
  <si>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Редактировать научные тексты с использованием приёмов транспарантного изложения научных данных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</si>
  <si>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</si>
  <si>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</si>
  <si>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</si>
  <si>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</si>
  <si>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>Спортивно-педагогический модуль -1</t>
  </si>
  <si>
    <t>Спортивно-педагогический модуль-2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</si>
  <si>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</si>
  <si>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</si>
  <si>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</si>
  <si>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</si>
  <si>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</si>
  <si>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Лингвистический модуль</t>
  </si>
  <si>
    <t>Модуль "Информационные технологии"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</si>
  <si>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условия труда </t>
  </si>
  <si>
    <t>Медико-биологический 
модуль-1</t>
  </si>
  <si>
    <t>1,4,
6</t>
  </si>
  <si>
    <t>15</t>
  </si>
  <si>
    <t>2¹</t>
  </si>
  <si>
    <t>СК-24</t>
  </si>
  <si>
    <t>Медико-биологический 
модуль-2</t>
  </si>
  <si>
    <t>2.8.3</t>
  </si>
  <si>
    <t>СК-25</t>
  </si>
  <si>
    <t>Использовать знания по Олимпизму и олимпийскому движению в профессиональной деятельности</t>
  </si>
  <si>
    <t>СК-26</t>
  </si>
  <si>
    <t>СК-27</t>
  </si>
  <si>
    <t xml:space="preserve">Применять теоретические знания о закономерностях становления функциональных возможностей организма человека c учетом возраста и наследственной предрасположенности в процессе адаптации к физическим нагрузкам при занятиях спортивной и физкультурно-оздоровительной деятельностью </t>
  </si>
  <si>
    <t>Владеть навыками  практического судейства в баскетболе и баскетболе 3х3</t>
  </si>
  <si>
    <t>Оценивать функциональное состояние организма человека с учетом генетических закономерностей переносимости физической нагрузки различной направленности</t>
  </si>
  <si>
    <t>Владеть навыками реализации технологии медико-реабилитационного сопровождения учебно-тренировочного процесса спортсменов-инвалидов в избранном виде спорта</t>
  </si>
  <si>
    <t>Анализировать финансово-экономические процессы в спорте высших достижений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</si>
  <si>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 </t>
  </si>
  <si>
    <t>Владеть навыками оценки рациона питания и соответствия его биохимическим и физиологическим потребностям организма человека в зависимости от возраста и характера двигательной активности</t>
  </si>
  <si>
    <t>/7</t>
  </si>
  <si>
    <t>/2¹,4
6¹,7¹</t>
  </si>
  <si>
    <t>История белорусской государственности</t>
  </si>
  <si>
    <t>Современная политэкономия</t>
  </si>
  <si>
    <t>2.1.4</t>
  </si>
  <si>
    <t>1¹</t>
  </si>
  <si>
    <t>Социология</t>
  </si>
  <si>
    <t>4¹</t>
  </si>
  <si>
    <t xml:space="preserve">Анализировать проблематику современного спорта,  использовать  теоретические знания и учитывать современные тенденции развития  спорта в профессиональной деятельности </t>
  </si>
  <si>
    <t>Владеть терминами и понятиями,  знаниями истории и современного состояния, правилами спортивных соревнований избранного вида  спорта; ориентироваться и использовать знания о методиках развития физических качеств, обучения  технике и тактике для планирования учебно-тренировочного и соревновательного процессов в избранном виде спорта</t>
  </si>
  <si>
    <t xml:space="preserve">Медико-реабилитационное сопровождение учебно-тренировочного процесса спортсменов-инвалидов/ Психологическое сопровождение спортивной деятельности/
Спортивная генетика/
Биохимические и физиологические основы питания
</t>
  </si>
  <si>
    <t xml:space="preserve">
СК-7/
СК-8/
СК-27/
СК-21
</t>
  </si>
  <si>
    <r>
      <t>29</t>
    </r>
    <r>
      <rPr>
        <sz val="13"/>
        <color indexed="8"/>
        <rFont val="Times New Roman"/>
        <family val="1"/>
      </rPr>
      <t xml:space="preserve">
09
</t>
    </r>
    <r>
      <rPr>
        <u val="single"/>
        <sz val="13"/>
        <color indexed="8"/>
        <rFont val="Times New Roman"/>
        <family val="1"/>
      </rPr>
      <t>05</t>
    </r>
    <r>
      <rPr>
        <sz val="13"/>
        <color indexed="8"/>
        <rFont val="Times New Roman"/>
        <family val="1"/>
      </rPr>
      <t xml:space="preserve">
10</t>
    </r>
  </si>
  <si>
    <r>
      <t>27</t>
    </r>
    <r>
      <rPr>
        <sz val="13"/>
        <color indexed="8"/>
        <rFont val="Times New Roman"/>
        <family val="1"/>
      </rPr>
      <t xml:space="preserve">
10
</t>
    </r>
    <r>
      <rPr>
        <u val="single"/>
        <sz val="13"/>
        <color indexed="8"/>
        <rFont val="Times New Roman"/>
        <family val="1"/>
      </rPr>
      <t>02</t>
    </r>
    <r>
      <rPr>
        <sz val="13"/>
        <color indexed="8"/>
        <rFont val="Times New Roman"/>
        <family val="1"/>
      </rPr>
      <t xml:space="preserve">
11</t>
    </r>
  </si>
  <si>
    <r>
      <t>29</t>
    </r>
    <r>
      <rPr>
        <sz val="13"/>
        <color indexed="8"/>
        <rFont val="Times New Roman"/>
        <family val="1"/>
      </rPr>
      <t xml:space="preserve">
12
</t>
    </r>
    <r>
      <rPr>
        <u val="single"/>
        <sz val="13"/>
        <color indexed="8"/>
        <rFont val="Times New Roman"/>
        <family val="1"/>
      </rPr>
      <t>04</t>
    </r>
    <r>
      <rPr>
        <sz val="13"/>
        <color indexed="8"/>
        <rFont val="Times New Roman"/>
        <family val="1"/>
      </rPr>
      <t xml:space="preserve">
01</t>
    </r>
  </si>
  <si>
    <r>
      <t>26</t>
    </r>
    <r>
      <rPr>
        <sz val="13"/>
        <color indexed="8"/>
        <rFont val="Times New Roman"/>
        <family val="1"/>
      </rPr>
      <t xml:space="preserve">
01
</t>
    </r>
    <r>
      <rPr>
        <u val="single"/>
        <sz val="13"/>
        <color indexed="8"/>
        <rFont val="Times New Roman"/>
        <family val="1"/>
      </rPr>
      <t>01</t>
    </r>
    <r>
      <rPr>
        <sz val="13"/>
        <color indexed="8"/>
        <rFont val="Times New Roman"/>
        <family val="1"/>
      </rPr>
      <t xml:space="preserve">
02</t>
    </r>
  </si>
  <si>
    <r>
      <t>23</t>
    </r>
    <r>
      <rPr>
        <sz val="13"/>
        <color indexed="8"/>
        <rFont val="Times New Roman"/>
        <family val="1"/>
      </rPr>
      <t xml:space="preserve">
02
01
03</t>
    </r>
  </si>
  <si>
    <r>
      <t>30</t>
    </r>
    <r>
      <rPr>
        <sz val="13"/>
        <color indexed="8"/>
        <rFont val="Times New Roman"/>
        <family val="1"/>
      </rPr>
      <t xml:space="preserve">
03
</t>
    </r>
    <r>
      <rPr>
        <u val="single"/>
        <sz val="13"/>
        <color indexed="8"/>
        <rFont val="Times New Roman"/>
        <family val="1"/>
      </rPr>
      <t>05</t>
    </r>
    <r>
      <rPr>
        <sz val="13"/>
        <color indexed="8"/>
        <rFont val="Times New Roman"/>
        <family val="1"/>
      </rPr>
      <t xml:space="preserve">
04</t>
    </r>
  </si>
  <si>
    <r>
      <t>27</t>
    </r>
    <r>
      <rPr>
        <sz val="13"/>
        <color indexed="8"/>
        <rFont val="Times New Roman"/>
        <family val="1"/>
      </rPr>
      <t xml:space="preserve">
04
</t>
    </r>
    <r>
      <rPr>
        <u val="single"/>
        <sz val="13"/>
        <color indexed="8"/>
        <rFont val="Times New Roman"/>
        <family val="1"/>
      </rPr>
      <t>03</t>
    </r>
    <r>
      <rPr>
        <sz val="13"/>
        <color indexed="8"/>
        <rFont val="Times New Roman"/>
        <family val="1"/>
      </rPr>
      <t xml:space="preserve">
05</t>
    </r>
  </si>
  <si>
    <r>
      <t>29</t>
    </r>
    <r>
      <rPr>
        <sz val="13"/>
        <color indexed="8"/>
        <rFont val="Times New Roman"/>
        <family val="1"/>
      </rPr>
      <t xml:space="preserve">
06
</t>
    </r>
    <r>
      <rPr>
        <u val="single"/>
        <sz val="13"/>
        <color indexed="8"/>
        <rFont val="Times New Roman"/>
        <family val="1"/>
      </rPr>
      <t>05</t>
    </r>
    <r>
      <rPr>
        <sz val="13"/>
        <color indexed="8"/>
        <rFont val="Times New Roman"/>
        <family val="1"/>
      </rPr>
      <t xml:space="preserve">
07</t>
    </r>
  </si>
  <si>
    <r>
      <t>27</t>
    </r>
    <r>
      <rPr>
        <sz val="13"/>
        <color indexed="8"/>
        <rFont val="Times New Roman"/>
        <family val="1"/>
      </rPr>
      <t xml:space="preserve">
07
</t>
    </r>
    <r>
      <rPr>
        <u val="single"/>
        <sz val="13"/>
        <color indexed="8"/>
        <rFont val="Times New Roman"/>
        <family val="1"/>
      </rPr>
      <t>02</t>
    </r>
    <r>
      <rPr>
        <sz val="13"/>
        <color indexed="8"/>
        <rFont val="Times New Roman"/>
        <family val="1"/>
      </rPr>
      <t xml:space="preserve">
08</t>
    </r>
  </si>
  <si>
    <t>Современные проблемы идеологии спорта: эстетика человеческой телесности и здоровье нации/
Культурология/ Искусство разрешения конфликтов/ Стилистика научной речи</t>
  </si>
  <si>
    <t xml:space="preserve">
УК-14/
УК-15/ 
СК-6/ СК-20 </t>
  </si>
  <si>
    <t>Культура речи спортивного педагога (тренера)/
Основы экономики спорта высших достижений/ 
Основы математической статистики/
Цивилизация и Олимпизм</t>
  </si>
  <si>
    <t>СК-19/ СК-24/  СК-22/
СК-26</t>
  </si>
  <si>
    <t>Владеть методикой составления суточного пищевого рациона и его оценки для восстановления функциональной работоспособности, навыками применения дополнительных средств физического воспитания</t>
  </si>
  <si>
    <t xml:space="preserve">Владеть технологией организации медицинского обеспечения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</si>
  <si>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</si>
  <si>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</si>
  <si>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 физической культурой и спортом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</si>
  <si>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 физической культурой и спортом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</si>
  <si>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</si>
  <si>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Политология / Великая Отечественная война советского народа (в контексте Второй мировой войны)</t>
  </si>
  <si>
    <t>УК-13/
УК-17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</si>
  <si>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</si>
  <si>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</si>
  <si>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r>
      <t xml:space="preserve">Продолжение примерного учебного плана по  специальности 6-05-1012-02 Тренерская деятельность (с указанием вида спорта), регистрационный № </t>
    </r>
    <r>
      <rPr>
        <u val="single"/>
        <sz val="14"/>
        <color indexed="8"/>
        <rFont val="Times New Roman"/>
        <family val="1"/>
      </rPr>
      <t>_______________</t>
    </r>
  </si>
  <si>
    <t>2.9</t>
  </si>
  <si>
    <t>2.9.1</t>
  </si>
  <si>
    <t>2.10</t>
  </si>
  <si>
    <t>2.10.1</t>
  </si>
  <si>
    <t>2.10.2</t>
  </si>
  <si>
    <t xml:space="preserve">СК-3
СК-5 </t>
  </si>
  <si>
    <t>Модуль дисциплин по выбору (4 из 8)</t>
  </si>
  <si>
    <t>Актуальные проблемы современного спорта/ Олимпийский спорт/Основы теории и методики подготовки судей по баскетболу и баскетболу 3х3</t>
  </si>
  <si>
    <t xml:space="preserve"> СК-17/
СК-18/
СК-25</t>
  </si>
  <si>
    <t>2.8.4</t>
  </si>
  <si>
    <t>Возрастная физиология/ Психология здоровья/</t>
  </si>
  <si>
    <t xml:space="preserve">2.8.4
</t>
  </si>
  <si>
    <t>УК-17</t>
  </si>
  <si>
    <t xml:space="preserve"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 </t>
  </si>
  <si>
    <r>
      <rPr>
        <i/>
        <sz val="15"/>
        <color indexed="8"/>
        <rFont val="Times New Roman"/>
        <family val="1"/>
      </rPr>
      <t>Модуль  "Теория и методика избранного вида спорта"</t>
    </r>
    <r>
      <rPr>
        <sz val="15"/>
        <color indexed="8"/>
        <rFont val="Times New Roman"/>
        <family val="1"/>
      </rPr>
      <t xml:space="preserve"> ³</t>
    </r>
  </si>
  <si>
    <t>Основы управления интеллектуальной собственностью²/
 Правовое обеспечение профессионального спорта</t>
  </si>
  <si>
    <t>Курсовая работа ⁴</t>
  </si>
  <si>
    <t>Повышение спортивного мастерства ³</t>
  </si>
  <si>
    <t>VI. Итоговая аттестация ⁵</t>
  </si>
  <si>
    <r>
      <rPr>
        <b/>
        <sz val="12"/>
        <rFont val="Times New Roman"/>
        <family val="1"/>
      </rPr>
      <t xml:space="preserve">СОГЛАСОВАНО </t>
    </r>
    <r>
      <rPr>
        <sz val="12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Государственного учреждения образования «Республиканский институт высшей школы»
________________  И.В.Титович
_______________
Эксперт-нормоконтролер
________________ М.М. Байдун
_______________
</t>
    </r>
  </si>
  <si>
    <r>
      <rPr>
        <b/>
        <sz val="12"/>
        <rFont val="Times New Roman"/>
        <family val="1"/>
      </rPr>
      <t>СОГЛАСОВАНО</t>
    </r>
    <r>
      <rPr>
        <sz val="12"/>
        <rFont val="Times New Roman"/>
        <family val="1"/>
      </rPr>
      <t xml:space="preserve">
Заместитель Министра спорта и туризма 
Республики Беларусь  
__________________ А.И.Барауля 
Председатель УМО по образованию в области физической культуры
___________________ С.Б.Репкин
___________________
Председатель НМС 
по группе специальностей 88 02 «Спорт»
__________________А.М.Шахлай                         
__________________
Рекомендован к утверждению Президиумом Совета УМО по образованию в области физической культуры протокол </t>
    </r>
    <r>
      <rPr>
        <sz val="12"/>
        <color indexed="8"/>
        <rFont val="Times New Roman"/>
        <family val="1"/>
      </rPr>
      <t>№ ______________________________</t>
    </r>
    <r>
      <rPr>
        <sz val="12"/>
        <rFont val="Arial Cyr"/>
        <family val="0"/>
      </rPr>
      <t xml:space="preserve">
</t>
    </r>
  </si>
  <si>
    <t>Разработан в качестве примера реализации образовательного стандарта по специальности 6-05-1012-02 Тренерская деятельность (с указанием вида спорта).</t>
  </si>
  <si>
    <t>По  виду спорта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</si>
  <si>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</si>
  <si>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Компонент учреждения образования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</si>
  <si>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идентичности.</t>
  </si>
  <si>
    <t xml:space="preserve"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политики.
</t>
  </si>
  <si>
    <t>1. Государственный экзамен по специальности.                                        
2. Государственный экзамен по виду спорта.</t>
  </si>
  <si>
    <t xml:space="preserve">Осуществлять коммуникации на белорусском  языке для решения задач межличностного,  межкультурного и профессионального взаимодействия
</t>
  </si>
  <si>
    <r>
  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</t>
    </r>
    <r>
      <rPr>
        <sz val="14"/>
        <color indexed="8"/>
        <rFont val="Times New Roman"/>
        <family val="1"/>
      </rPr>
      <t>ознанного и рационального политического выбора, утверждения социально ориентированных ценностей</t>
    </r>
  </si>
  <si>
    <r>
      <t xml:space="preserve">¹Дифференцированный зачет.
² При составлении учебного плана учреждения образования по cпециальности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выбору. 
³ При планировании и организации образовательного процесса по учебным  дисциплинам модуля "Теория и методика избранного вида спорта "проводить занятия в подгруппах из расчета не менее 6 человек, а также проводить  занятия по повышению спортивного мастерства в группах по виду спорта, сформированных из студентов 1- 4 курсов, в зависимости от уровня спортивной квалификации студентов.
⁴ Выполняется курсовая работа по одной из учебных дисциплин модуля "Теория и методика избранного вида спорта ", изученных  до 7-го  семестра включительно.
⁵ Студентам, которые проявили способности к научно-исследовательской работе, разрешается выполнять и защищать дипломную работу вместо государственного экзамена по виду спорта.   </t>
    </r>
    <r>
      <rPr>
        <sz val="14"/>
        <color indexed="8"/>
        <rFont val="Times New Roman"/>
        <family val="1"/>
      </rPr>
      <t xml:space="preserve">За выполнение дипломной работы начисляется дополнительно 6 зачетных единиц.
</t>
    </r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</si>
  <si>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</si>
  <si>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</si>
  <si>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</si>
  <si>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Обладать способностью анализировать проходящие в обществе процессы, осуществлять их социологическую диагностику, прогнозировать, упреждать или минимизировать последствия кризисных
явлений в различных сферах жизнедеятельности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</si>
</sst>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&quot; &quot;?/2"/>
    <numFmt numFmtId="187" formatCode="#&quot; &quot;?/4"/>
  </numFmts>
  <fonts count="69">
    <font>
      <sz val="10"/>
      <name val="Arial Cyr"/>
      <family val="0"/>
    </font>
    <font>
      <sz val="8"/>
      <name val="Arial Cyr"/>
      <family val="0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name val="Arial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 horizontal="right"/>
    </xf>
    <xf numFmtId="0" fontId="57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 wrapText="1"/>
    </xf>
    <xf numFmtId="2" fontId="57" fillId="0" borderId="17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textRotation="90" wrapText="1"/>
    </xf>
    <xf numFmtId="0" fontId="57" fillId="0" borderId="18" xfId="0" applyFont="1" applyFill="1" applyBorder="1" applyAlignment="1">
      <alignment horizontal="center" wrapText="1"/>
    </xf>
    <xf numFmtId="0" fontId="57" fillId="0" borderId="19" xfId="0" applyFont="1" applyFill="1" applyBorder="1" applyAlignment="1">
      <alignment horizontal="center" vertical="top" wrapText="1"/>
    </xf>
    <xf numFmtId="0" fontId="57" fillId="0" borderId="20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59" fillId="0" borderId="20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vertical="top" wrapText="1"/>
    </xf>
    <xf numFmtId="2" fontId="57" fillId="0" borderId="20" xfId="0" applyNumberFormat="1" applyFont="1" applyFill="1" applyBorder="1" applyAlignment="1">
      <alignment horizontal="center" vertical="top" wrapText="1"/>
    </xf>
    <xf numFmtId="2" fontId="57" fillId="0" borderId="22" xfId="0" applyNumberFormat="1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57" fillId="0" borderId="26" xfId="0" applyFont="1" applyFill="1" applyBorder="1" applyAlignment="1">
      <alignment vertical="top" wrapText="1"/>
    </xf>
    <xf numFmtId="0" fontId="57" fillId="0" borderId="27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justify" wrapText="1"/>
    </xf>
    <xf numFmtId="0" fontId="57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textRotation="90" wrapText="1"/>
    </xf>
    <xf numFmtId="0" fontId="57" fillId="0" borderId="0" xfId="0" applyFont="1" applyFill="1" applyAlignment="1">
      <alignment vertical="top" wrapText="1"/>
    </xf>
    <xf numFmtId="0" fontId="62" fillId="0" borderId="20" xfId="0" applyFont="1" applyFill="1" applyBorder="1" applyAlignment="1">
      <alignment vertical="top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top" wrapText="1"/>
    </xf>
    <xf numFmtId="0" fontId="63" fillId="0" borderId="2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 vertical="top" wrapText="1"/>
    </xf>
    <xf numFmtId="49" fontId="57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49" fontId="57" fillId="0" borderId="0" xfId="0" applyNumberFormat="1" applyFont="1" applyFill="1" applyBorder="1" applyAlignment="1">
      <alignment/>
    </xf>
    <xf numFmtId="49" fontId="57" fillId="0" borderId="28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 wrapText="1"/>
    </xf>
    <xf numFmtId="49" fontId="57" fillId="0" borderId="30" xfId="0" applyNumberFormat="1" applyFont="1" applyFill="1" applyBorder="1" applyAlignment="1">
      <alignment/>
    </xf>
    <xf numFmtId="49" fontId="57" fillId="0" borderId="31" xfId="0" applyNumberFormat="1" applyFont="1" applyFill="1" applyBorder="1" applyAlignment="1">
      <alignment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32" xfId="0" applyNumberFormat="1" applyFont="1" applyFill="1" applyBorder="1" applyAlignment="1">
      <alignment horizontal="center" vertical="center" wrapText="1"/>
    </xf>
    <xf numFmtId="49" fontId="57" fillId="0" borderId="33" xfId="0" applyNumberFormat="1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49" fontId="57" fillId="0" borderId="18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49" fontId="57" fillId="0" borderId="36" xfId="0" applyNumberFormat="1" applyFont="1" applyFill="1" applyBorder="1" applyAlignment="1">
      <alignment horizontal="center" vertical="center" wrapText="1"/>
    </xf>
    <xf numFmtId="49" fontId="57" fillId="0" borderId="37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9" fontId="57" fillId="0" borderId="38" xfId="0" applyNumberFormat="1" applyFont="1" applyFill="1" applyBorder="1" applyAlignment="1">
      <alignment horizontal="center" vertical="center" wrapText="1"/>
    </xf>
    <xf numFmtId="49" fontId="57" fillId="0" borderId="39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/>
    </xf>
    <xf numFmtId="49" fontId="62" fillId="0" borderId="40" xfId="0" applyNumberFormat="1" applyFont="1" applyFill="1" applyBorder="1" applyAlignment="1">
      <alignment horizontal="left" vertical="center" wrapText="1"/>
    </xf>
    <xf numFmtId="0" fontId="62" fillId="0" borderId="33" xfId="0" applyNumberFormat="1" applyFont="1" applyFill="1" applyBorder="1" applyAlignment="1">
      <alignment horizontal="center" vertical="center"/>
    </xf>
    <xf numFmtId="0" fontId="62" fillId="0" borderId="35" xfId="0" applyNumberFormat="1" applyFont="1" applyFill="1" applyBorder="1" applyAlignment="1">
      <alignment horizontal="center" vertical="center"/>
    </xf>
    <xf numFmtId="0" fontId="62" fillId="0" borderId="34" xfId="0" applyNumberFormat="1" applyFont="1" applyFill="1" applyBorder="1" applyAlignment="1">
      <alignment horizontal="center" vertical="center"/>
    </xf>
    <xf numFmtId="0" fontId="62" fillId="0" borderId="41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Alignment="1">
      <alignment horizontal="center" vertical="center"/>
    </xf>
    <xf numFmtId="49" fontId="60" fillId="0" borderId="42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/>
    </xf>
    <xf numFmtId="0" fontId="62" fillId="0" borderId="44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2" fillId="0" borderId="4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7" fillId="0" borderId="43" xfId="0" applyNumberFormat="1" applyFont="1" applyFill="1" applyBorder="1" applyAlignment="1">
      <alignment horizontal="center" vertical="center"/>
    </xf>
    <xf numFmtId="0" fontId="62" fillId="0" borderId="45" xfId="0" applyNumberFormat="1" applyFont="1" applyFill="1" applyBorder="1" applyAlignment="1">
      <alignment horizontal="center" vertical="center"/>
    </xf>
    <xf numFmtId="0" fontId="62" fillId="0" borderId="46" xfId="0" applyNumberFormat="1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2" xfId="0" applyNumberFormat="1" applyFont="1" applyFill="1" applyBorder="1" applyAlignment="1">
      <alignment horizontal="center" vertical="center"/>
    </xf>
    <xf numFmtId="0" fontId="57" fillId="0" borderId="44" xfId="0" applyNumberFormat="1" applyFont="1" applyFill="1" applyBorder="1" applyAlignment="1">
      <alignment horizontal="center" vertical="center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49" fontId="57" fillId="0" borderId="42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35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 wrapText="1"/>
    </xf>
    <xf numFmtId="49" fontId="57" fillId="0" borderId="4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49" fontId="62" fillId="0" borderId="47" xfId="0" applyNumberFormat="1" applyFont="1" applyFill="1" applyBorder="1" applyAlignment="1">
      <alignment horizontal="left" vertical="center" wrapText="1"/>
    </xf>
    <xf numFmtId="0" fontId="62" fillId="0" borderId="42" xfId="0" applyNumberFormat="1" applyFont="1" applyFill="1" applyBorder="1" applyAlignment="1">
      <alignment horizontal="center" vertical="center"/>
    </xf>
    <xf numFmtId="0" fontId="62" fillId="0" borderId="44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2" fillId="0" borderId="43" xfId="0" applyNumberFormat="1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47" xfId="0" applyNumberFormat="1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/>
    </xf>
    <xf numFmtId="49" fontId="57" fillId="0" borderId="42" xfId="0" applyNumberFormat="1" applyFont="1" applyFill="1" applyBorder="1" applyAlignment="1">
      <alignment horizontal="center" vertical="center"/>
    </xf>
    <xf numFmtId="49" fontId="57" fillId="0" borderId="47" xfId="0" applyNumberFormat="1" applyFont="1" applyFill="1" applyBorder="1" applyAlignment="1">
      <alignment horizontal="center" vertical="center"/>
    </xf>
    <xf numFmtId="49" fontId="57" fillId="0" borderId="43" xfId="0" applyNumberFormat="1" applyFont="1" applyFill="1" applyBorder="1" applyAlignment="1">
      <alignment horizontal="center" vertical="center"/>
    </xf>
    <xf numFmtId="49" fontId="57" fillId="0" borderId="42" xfId="0" applyNumberFormat="1" applyFont="1" applyFill="1" applyBorder="1" applyAlignment="1">
      <alignment horizontal="left" vertical="center" wrapText="1"/>
    </xf>
    <xf numFmtId="49" fontId="57" fillId="0" borderId="47" xfId="0" applyNumberFormat="1" applyFont="1" applyFill="1" applyBorder="1" applyAlignment="1">
      <alignment horizontal="left" vertical="center" wrapText="1"/>
    </xf>
    <xf numFmtId="49" fontId="57" fillId="0" borderId="43" xfId="0" applyNumberFormat="1" applyFont="1" applyFill="1" applyBorder="1" applyAlignment="1">
      <alignment horizontal="left" vertical="center" wrapText="1"/>
    </xf>
    <xf numFmtId="49" fontId="57" fillId="0" borderId="42" xfId="0" applyNumberFormat="1" applyFont="1" applyFill="1" applyBorder="1" applyAlignment="1">
      <alignment horizontal="center" vertical="center" wrapText="1"/>
    </xf>
    <xf numFmtId="49" fontId="57" fillId="0" borderId="4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57" fillId="0" borderId="49" xfId="0" applyNumberFormat="1" applyFont="1" applyFill="1" applyBorder="1" applyAlignment="1">
      <alignment horizontal="center" vertical="center"/>
    </xf>
    <xf numFmtId="49" fontId="57" fillId="0" borderId="31" xfId="0" applyNumberFormat="1" applyFont="1" applyFill="1" applyBorder="1" applyAlignment="1">
      <alignment horizontal="center" vertical="center"/>
    </xf>
    <xf numFmtId="49" fontId="57" fillId="0" borderId="50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left" vertical="center" wrapText="1"/>
    </xf>
    <xf numFmtId="0" fontId="57" fillId="0" borderId="51" xfId="0" applyFont="1" applyFill="1" applyBorder="1" applyAlignment="1">
      <alignment horizontal="left" vertical="center"/>
    </xf>
    <xf numFmtId="49" fontId="57" fillId="0" borderId="49" xfId="0" applyNumberFormat="1" applyFont="1" applyFill="1" applyBorder="1" applyAlignment="1">
      <alignment horizontal="center" vertical="center" wrapText="1"/>
    </xf>
    <xf numFmtId="49" fontId="57" fillId="0" borderId="52" xfId="0" applyNumberFormat="1" applyFont="1" applyFill="1" applyBorder="1" applyAlignment="1">
      <alignment horizontal="center" vertical="center" wrapText="1"/>
    </xf>
    <xf numFmtId="49" fontId="57" fillId="0" borderId="31" xfId="0" applyNumberFormat="1" applyFont="1" applyFill="1" applyBorder="1" applyAlignment="1">
      <alignment horizontal="center" vertical="center" wrapText="1"/>
    </xf>
    <xf numFmtId="49" fontId="57" fillId="0" borderId="52" xfId="0" applyNumberFormat="1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 textRotation="89" wrapText="1"/>
    </xf>
    <xf numFmtId="0" fontId="60" fillId="0" borderId="31" xfId="0" applyFont="1" applyFill="1" applyBorder="1" applyAlignment="1">
      <alignment horizontal="center" vertical="center" textRotation="89" wrapText="1"/>
    </xf>
    <xf numFmtId="0" fontId="62" fillId="0" borderId="42" xfId="0" applyFont="1" applyFill="1" applyBorder="1" applyAlignment="1">
      <alignment horizontal="center"/>
    </xf>
    <xf numFmtId="0" fontId="62" fillId="0" borderId="44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2" fillId="0" borderId="47" xfId="0" applyFont="1" applyFill="1" applyBorder="1" applyAlignment="1">
      <alignment horizontal="center"/>
    </xf>
    <xf numFmtId="0" fontId="62" fillId="0" borderId="4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2" xfId="0" applyNumberFormat="1" applyFont="1" applyFill="1" applyBorder="1" applyAlignment="1">
      <alignment horizontal="center"/>
    </xf>
    <xf numFmtId="0" fontId="62" fillId="0" borderId="44" xfId="0" applyNumberFormat="1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62" fillId="0" borderId="43" xfId="0" applyNumberFormat="1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/>
    </xf>
    <xf numFmtId="49" fontId="62" fillId="0" borderId="44" xfId="0" applyNumberFormat="1" applyFont="1" applyFill="1" applyBorder="1" applyAlignment="1">
      <alignment horizontal="left" vertical="center" wrapText="1"/>
    </xf>
    <xf numFmtId="49" fontId="62" fillId="0" borderId="20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0" fontId="62" fillId="0" borderId="53" xfId="0" applyFont="1" applyFill="1" applyBorder="1" applyAlignment="1">
      <alignment horizontal="center" textRotation="90" wrapText="1"/>
    </xf>
    <xf numFmtId="0" fontId="62" fillId="0" borderId="54" xfId="0" applyFont="1" applyFill="1" applyBorder="1" applyAlignment="1">
      <alignment horizontal="center" textRotation="90" wrapText="1"/>
    </xf>
    <xf numFmtId="0" fontId="62" fillId="0" borderId="55" xfId="0" applyFont="1" applyFill="1" applyBorder="1" applyAlignment="1">
      <alignment horizontal="center" textRotation="90" wrapText="1"/>
    </xf>
    <xf numFmtId="0" fontId="62" fillId="0" borderId="56" xfId="0" applyFont="1" applyFill="1" applyBorder="1" applyAlignment="1">
      <alignment horizontal="center" textRotation="90" wrapText="1"/>
    </xf>
    <xf numFmtId="49" fontId="57" fillId="0" borderId="30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0" fontId="62" fillId="0" borderId="58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textRotation="90"/>
    </xf>
    <xf numFmtId="0" fontId="63" fillId="0" borderId="56" xfId="0" applyFont="1" applyFill="1" applyBorder="1" applyAlignment="1">
      <alignment horizontal="center" vertical="center" textRotation="90"/>
    </xf>
    <xf numFmtId="0" fontId="63" fillId="0" borderId="33" xfId="0" applyFont="1" applyFill="1" applyBorder="1" applyAlignment="1">
      <alignment horizontal="center" vertical="center" textRotation="90"/>
    </xf>
    <xf numFmtId="0" fontId="63" fillId="0" borderId="41" xfId="0" applyFont="1" applyFill="1" applyBorder="1" applyAlignment="1">
      <alignment horizontal="center" vertical="center" textRotation="90"/>
    </xf>
    <xf numFmtId="49" fontId="62" fillId="0" borderId="53" xfId="0" applyNumberFormat="1" applyFont="1" applyFill="1" applyBorder="1" applyAlignment="1">
      <alignment horizontal="center" textRotation="90" wrapText="1"/>
    </xf>
    <xf numFmtId="49" fontId="62" fillId="0" borderId="56" xfId="0" applyNumberFormat="1" applyFont="1" applyFill="1" applyBorder="1" applyAlignment="1">
      <alignment horizontal="center" textRotation="90" wrapText="1"/>
    </xf>
    <xf numFmtId="49" fontId="62" fillId="0" borderId="33" xfId="0" applyNumberFormat="1" applyFont="1" applyFill="1" applyBorder="1" applyAlignment="1">
      <alignment horizontal="center" textRotation="90" wrapText="1"/>
    </xf>
    <xf numFmtId="49" fontId="62" fillId="0" borderId="41" xfId="0" applyNumberFormat="1" applyFont="1" applyFill="1" applyBorder="1" applyAlignment="1">
      <alignment horizontal="center" textRotation="90" wrapText="1"/>
    </xf>
    <xf numFmtId="49" fontId="62" fillId="0" borderId="53" xfId="0" applyNumberFormat="1" applyFont="1" applyFill="1" applyBorder="1" applyAlignment="1">
      <alignment horizontal="center" textRotation="90"/>
    </xf>
    <xf numFmtId="49" fontId="62" fillId="0" borderId="56" xfId="0" applyNumberFormat="1" applyFont="1" applyFill="1" applyBorder="1" applyAlignment="1">
      <alignment horizontal="center" textRotation="90"/>
    </xf>
    <xf numFmtId="49" fontId="62" fillId="0" borderId="33" xfId="0" applyNumberFormat="1" applyFont="1" applyFill="1" applyBorder="1" applyAlignment="1">
      <alignment horizontal="center" textRotation="90"/>
    </xf>
    <xf numFmtId="49" fontId="62" fillId="0" borderId="41" xfId="0" applyNumberFormat="1" applyFont="1" applyFill="1" applyBorder="1" applyAlignment="1">
      <alignment horizontal="center" textRotation="90"/>
    </xf>
    <xf numFmtId="49" fontId="62" fillId="0" borderId="49" xfId="0" applyNumberFormat="1" applyFont="1" applyFill="1" applyBorder="1" applyAlignment="1">
      <alignment horizontal="center" vertical="center"/>
    </xf>
    <xf numFmtId="49" fontId="62" fillId="0" borderId="52" xfId="0" applyNumberFormat="1" applyFont="1" applyFill="1" applyBorder="1" applyAlignment="1">
      <alignment horizontal="center" vertical="center"/>
    </xf>
    <xf numFmtId="49" fontId="62" fillId="0" borderId="31" xfId="0" applyNumberFormat="1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textRotation="90" wrapText="1"/>
    </xf>
    <xf numFmtId="0" fontId="62" fillId="0" borderId="41" xfId="0" applyFont="1" applyFill="1" applyBorder="1" applyAlignment="1">
      <alignment horizontal="center" textRotation="90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60" xfId="0" applyNumberFormat="1" applyFont="1" applyFill="1" applyBorder="1" applyAlignment="1">
      <alignment horizontal="center" vertical="center" wrapText="1"/>
    </xf>
    <xf numFmtId="49" fontId="59" fillId="0" borderId="48" xfId="0" applyNumberFormat="1" applyFont="1" applyFill="1" applyBorder="1" applyAlignment="1">
      <alignment horizontal="center" vertical="center" wrapText="1"/>
    </xf>
    <xf numFmtId="49" fontId="63" fillId="0" borderId="53" xfId="0" applyNumberFormat="1" applyFont="1" applyFill="1" applyBorder="1" applyAlignment="1">
      <alignment horizontal="center" vertical="center" wrapText="1"/>
    </xf>
    <xf numFmtId="49" fontId="63" fillId="0" borderId="51" xfId="0" applyNumberFormat="1" applyFont="1" applyFill="1" applyBorder="1" applyAlignment="1">
      <alignment horizontal="center" vertical="center" wrapText="1"/>
    </xf>
    <xf numFmtId="49" fontId="63" fillId="0" borderId="56" xfId="0" applyNumberFormat="1" applyFont="1" applyFill="1" applyBorder="1" applyAlignment="1">
      <alignment horizontal="center" vertical="center" wrapText="1"/>
    </xf>
    <xf numFmtId="49" fontId="63" fillId="0" borderId="33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3" fillId="0" borderId="41" xfId="0" applyNumberFormat="1" applyFont="1" applyFill="1" applyBorder="1" applyAlignment="1">
      <alignment horizontal="center" vertical="center" wrapText="1"/>
    </xf>
    <xf numFmtId="49" fontId="63" fillId="0" borderId="49" xfId="0" applyNumberFormat="1" applyFont="1" applyFill="1" applyBorder="1" applyAlignment="1">
      <alignment horizontal="center" vertical="center" wrapText="1"/>
    </xf>
    <xf numFmtId="49" fontId="63" fillId="0" borderId="52" xfId="0" applyNumberFormat="1" applyFont="1" applyFill="1" applyBorder="1" applyAlignment="1">
      <alignment horizontal="center" vertical="center" wrapText="1"/>
    </xf>
    <xf numFmtId="49" fontId="63" fillId="0" borderId="31" xfId="0" applyNumberFormat="1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textRotation="90" wrapText="1"/>
    </xf>
    <xf numFmtId="49" fontId="62" fillId="0" borderId="47" xfId="0" applyNumberFormat="1" applyFont="1" applyFill="1" applyBorder="1" applyAlignment="1">
      <alignment vertical="center" wrapText="1"/>
    </xf>
    <xf numFmtId="49" fontId="57" fillId="0" borderId="36" xfId="0" applyNumberFormat="1" applyFont="1" applyFill="1" applyBorder="1" applyAlignment="1">
      <alignment horizontal="left" vertical="top" wrapText="1"/>
    </xf>
    <xf numFmtId="49" fontId="57" fillId="0" borderId="61" xfId="0" applyNumberFormat="1" applyFont="1" applyFill="1" applyBorder="1" applyAlignment="1">
      <alignment horizontal="left" vertical="top" wrapText="1"/>
    </xf>
    <xf numFmtId="49" fontId="57" fillId="0" borderId="62" xfId="0" applyNumberFormat="1" applyFont="1" applyFill="1" applyBorder="1" applyAlignment="1">
      <alignment horizontal="left" vertical="top" wrapText="1"/>
    </xf>
    <xf numFmtId="49" fontId="57" fillId="0" borderId="19" xfId="0" applyNumberFormat="1" applyFont="1" applyFill="1" applyBorder="1" applyAlignment="1">
      <alignment horizontal="left" vertical="center" wrapText="1"/>
    </xf>
    <xf numFmtId="49" fontId="57" fillId="0" borderId="20" xfId="0" applyNumberFormat="1" applyFont="1" applyFill="1" applyBorder="1" applyAlignment="1">
      <alignment horizontal="left" vertical="center" wrapText="1"/>
    </xf>
    <xf numFmtId="49" fontId="57" fillId="0" borderId="22" xfId="0" applyNumberFormat="1" applyFont="1" applyFill="1" applyBorder="1" applyAlignment="1">
      <alignment horizontal="left" vertical="center" wrapText="1"/>
    </xf>
    <xf numFmtId="49" fontId="57" fillId="0" borderId="19" xfId="0" applyNumberFormat="1" applyFont="1" applyFill="1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 vertical="center"/>
    </xf>
    <xf numFmtId="49" fontId="57" fillId="0" borderId="21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57" fillId="0" borderId="57" xfId="0" applyNumberFormat="1" applyFont="1" applyFill="1" applyBorder="1" applyAlignment="1">
      <alignment horizontal="center" vertical="center" wrapText="1"/>
    </xf>
    <xf numFmtId="0" fontId="57" fillId="0" borderId="59" xfId="0" applyNumberFormat="1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/>
    </xf>
    <xf numFmtId="0" fontId="62" fillId="0" borderId="63" xfId="0" applyFont="1" applyFill="1" applyBorder="1" applyAlignment="1">
      <alignment horizontal="center"/>
    </xf>
    <xf numFmtId="0" fontId="62" fillId="0" borderId="64" xfId="0" applyNumberFormat="1" applyFont="1" applyFill="1" applyBorder="1" applyAlignment="1">
      <alignment horizontal="center" vertical="center"/>
    </xf>
    <xf numFmtId="0" fontId="62" fillId="0" borderId="63" xfId="0" applyNumberFormat="1" applyFont="1" applyFill="1" applyBorder="1" applyAlignment="1">
      <alignment horizontal="center" vertical="center"/>
    </xf>
    <xf numFmtId="0" fontId="62" fillId="0" borderId="59" xfId="0" applyNumberFormat="1" applyFont="1" applyFill="1" applyBorder="1" applyAlignment="1">
      <alignment horizontal="center" vertical="center"/>
    </xf>
    <xf numFmtId="0" fontId="62" fillId="0" borderId="58" xfId="0" applyNumberFormat="1" applyFont="1" applyFill="1" applyBorder="1" applyAlignment="1">
      <alignment horizontal="center"/>
    </xf>
    <xf numFmtId="0" fontId="62" fillId="0" borderId="63" xfId="0" applyNumberFormat="1" applyFont="1" applyFill="1" applyBorder="1" applyAlignment="1">
      <alignment horizontal="center"/>
    </xf>
    <xf numFmtId="0" fontId="62" fillId="0" borderId="64" xfId="0" applyNumberFormat="1" applyFont="1" applyFill="1" applyBorder="1" applyAlignment="1">
      <alignment horizontal="center"/>
    </xf>
    <xf numFmtId="0" fontId="62" fillId="0" borderId="64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62" fillId="0" borderId="57" xfId="0" applyNumberFormat="1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wrapText="1"/>
    </xf>
    <xf numFmtId="0" fontId="62" fillId="0" borderId="63" xfId="0" applyFont="1" applyFill="1" applyBorder="1" applyAlignment="1">
      <alignment horizontal="center" wrapText="1"/>
    </xf>
    <xf numFmtId="0" fontId="62" fillId="0" borderId="59" xfId="0" applyFont="1" applyFill="1" applyBorder="1" applyAlignment="1">
      <alignment horizontal="center" wrapText="1"/>
    </xf>
    <xf numFmtId="0" fontId="62" fillId="0" borderId="63" xfId="0" applyFont="1" applyFill="1" applyBorder="1" applyAlignment="1">
      <alignment horizontal="center" vertical="center" wrapText="1"/>
    </xf>
    <xf numFmtId="0" fontId="62" fillId="0" borderId="58" xfId="0" applyNumberFormat="1" applyFont="1" applyFill="1" applyBorder="1" applyAlignment="1">
      <alignment horizontal="center" vertical="center"/>
    </xf>
    <xf numFmtId="49" fontId="63" fillId="0" borderId="47" xfId="0" applyNumberFormat="1" applyFont="1" applyFill="1" applyBorder="1" applyAlignment="1">
      <alignment vertical="center" wrapText="1"/>
    </xf>
    <xf numFmtId="0" fontId="62" fillId="0" borderId="57" xfId="0" applyNumberFormat="1" applyFont="1" applyFill="1" applyBorder="1" applyAlignment="1">
      <alignment horizontal="center"/>
    </xf>
    <xf numFmtId="49" fontId="62" fillId="0" borderId="58" xfId="0" applyNumberFormat="1" applyFont="1" applyFill="1" applyBorder="1" applyAlignment="1">
      <alignment vertical="center" wrapText="1"/>
    </xf>
    <xf numFmtId="49" fontId="65" fillId="0" borderId="58" xfId="0" applyNumberFormat="1" applyFont="1" applyFill="1" applyBorder="1" applyAlignment="1">
      <alignment vertical="center" wrapText="1"/>
    </xf>
    <xf numFmtId="0" fontId="62" fillId="0" borderId="49" xfId="0" applyFont="1" applyFill="1" applyBorder="1" applyAlignment="1">
      <alignment horizontal="center" textRotation="90" wrapText="1"/>
    </xf>
    <xf numFmtId="0" fontId="62" fillId="0" borderId="50" xfId="0" applyFont="1" applyFill="1" applyBorder="1" applyAlignment="1">
      <alignment horizontal="center" textRotation="90" wrapText="1"/>
    </xf>
    <xf numFmtId="0" fontId="62" fillId="0" borderId="30" xfId="0" applyFont="1" applyFill="1" applyBorder="1" applyAlignment="1">
      <alignment horizontal="center" textRotation="90" wrapText="1"/>
    </xf>
    <xf numFmtId="0" fontId="62" fillId="0" borderId="31" xfId="0" applyFont="1" applyFill="1" applyBorder="1" applyAlignment="1">
      <alignment horizontal="center" textRotation="90" wrapText="1"/>
    </xf>
    <xf numFmtId="0" fontId="62" fillId="0" borderId="65" xfId="0" applyFont="1" applyFill="1" applyBorder="1" applyAlignment="1">
      <alignment horizontal="center"/>
    </xf>
    <xf numFmtId="0" fontId="62" fillId="0" borderId="66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67" xfId="0" applyFont="1" applyFill="1" applyBorder="1" applyAlignment="1">
      <alignment horizontal="center"/>
    </xf>
    <xf numFmtId="0" fontId="62" fillId="0" borderId="16" xfId="0" applyNumberFormat="1" applyFont="1" applyFill="1" applyBorder="1" applyAlignment="1">
      <alignment horizontal="center"/>
    </xf>
    <xf numFmtId="0" fontId="62" fillId="0" borderId="67" xfId="0" applyNumberFormat="1" applyFont="1" applyFill="1" applyBorder="1" applyAlignment="1">
      <alignment horizontal="center"/>
    </xf>
    <xf numFmtId="0" fontId="62" fillId="0" borderId="66" xfId="0" applyNumberFormat="1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/>
    </xf>
    <xf numFmtId="0" fontId="57" fillId="0" borderId="62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0" borderId="69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68" xfId="0" applyNumberFormat="1" applyFont="1" applyFill="1" applyBorder="1" applyAlignment="1">
      <alignment horizontal="center"/>
    </xf>
    <xf numFmtId="0" fontId="57" fillId="0" borderId="62" xfId="0" applyNumberFormat="1" applyFont="1" applyFill="1" applyBorder="1" applyAlignment="1">
      <alignment horizontal="center"/>
    </xf>
    <xf numFmtId="0" fontId="57" fillId="0" borderId="61" xfId="0" applyNumberFormat="1" applyFont="1" applyFill="1" applyBorder="1" applyAlignment="1">
      <alignment horizontal="center"/>
    </xf>
    <xf numFmtId="0" fontId="57" fillId="0" borderId="69" xfId="0" applyNumberFormat="1" applyFont="1" applyFill="1" applyBorder="1" applyAlignment="1">
      <alignment horizontal="center"/>
    </xf>
    <xf numFmtId="0" fontId="57" fillId="0" borderId="62" xfId="0" applyFont="1" applyFill="1" applyBorder="1" applyAlignment="1">
      <alignment horizontal="center" vertical="center" wrapText="1"/>
    </xf>
    <xf numFmtId="0" fontId="57" fillId="0" borderId="36" xfId="0" applyNumberFormat="1" applyFont="1" applyFill="1" applyBorder="1" applyAlignment="1">
      <alignment horizontal="center" vertical="center"/>
    </xf>
    <xf numFmtId="0" fontId="57" fillId="0" borderId="69" xfId="0" applyNumberFormat="1" applyFont="1" applyFill="1" applyBorder="1" applyAlignment="1">
      <alignment horizontal="center" vertical="center"/>
    </xf>
    <xf numFmtId="0" fontId="62" fillId="0" borderId="70" xfId="0" applyNumberFormat="1" applyFont="1" applyFill="1" applyBorder="1" applyAlignment="1">
      <alignment horizontal="center" vertical="center"/>
    </xf>
    <xf numFmtId="0" fontId="62" fillId="0" borderId="71" xfId="0" applyNumberFormat="1" applyFont="1" applyFill="1" applyBorder="1" applyAlignment="1">
      <alignment horizontal="center" vertical="center"/>
    </xf>
    <xf numFmtId="0" fontId="62" fillId="0" borderId="26" xfId="0" applyNumberFormat="1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top" wrapText="1"/>
    </xf>
    <xf numFmtId="0" fontId="57" fillId="0" borderId="73" xfId="0" applyFont="1" applyFill="1" applyBorder="1" applyAlignment="1">
      <alignment horizontal="center" vertical="top"/>
    </xf>
    <xf numFmtId="0" fontId="57" fillId="0" borderId="47" xfId="0" applyFont="1" applyFill="1" applyBorder="1" applyAlignment="1">
      <alignment horizontal="left" vertical="center" wrapText="1"/>
    </xf>
    <xf numFmtId="0" fontId="57" fillId="0" borderId="19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0" fontId="57" fillId="0" borderId="22" xfId="0" applyNumberFormat="1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 wrapText="1"/>
    </xf>
    <xf numFmtId="0" fontId="57" fillId="0" borderId="68" xfId="0" applyNumberFormat="1" applyFont="1" applyFill="1" applyBorder="1" applyAlignment="1">
      <alignment horizontal="center" vertical="center"/>
    </xf>
    <xf numFmtId="0" fontId="57" fillId="0" borderId="61" xfId="0" applyNumberFormat="1" applyFont="1" applyFill="1" applyBorder="1" applyAlignment="1">
      <alignment horizontal="center" vertical="center"/>
    </xf>
    <xf numFmtId="0" fontId="62" fillId="0" borderId="73" xfId="0" applyNumberFormat="1" applyFont="1" applyFill="1" applyBorder="1" applyAlignment="1">
      <alignment horizontal="center" vertical="center"/>
    </xf>
    <xf numFmtId="0" fontId="57" fillId="0" borderId="36" xfId="0" applyNumberFormat="1" applyFont="1" applyFill="1" applyBorder="1" applyAlignment="1">
      <alignment horizont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66" xfId="0" applyNumberFormat="1" applyFont="1" applyFill="1" applyBorder="1" applyAlignment="1">
      <alignment horizontal="center" vertical="center"/>
    </xf>
    <xf numFmtId="0" fontId="62" fillId="0" borderId="72" xfId="0" applyNumberFormat="1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49" fontId="57" fillId="0" borderId="74" xfId="0" applyNumberFormat="1" applyFont="1" applyFill="1" applyBorder="1" applyAlignment="1">
      <alignment horizontal="center" vertical="center" wrapText="1"/>
    </xf>
    <xf numFmtId="49" fontId="57" fillId="0" borderId="75" xfId="0" applyNumberFormat="1" applyFont="1" applyFill="1" applyBorder="1" applyAlignment="1">
      <alignment horizontal="center" vertical="center" wrapText="1"/>
    </xf>
    <xf numFmtId="0" fontId="57" fillId="0" borderId="46" xfId="0" applyNumberFormat="1" applyFont="1" applyFill="1" applyBorder="1" applyAlignment="1">
      <alignment horizontal="center" vertical="center" wrapText="1"/>
    </xf>
    <xf numFmtId="0" fontId="57" fillId="0" borderId="45" xfId="0" applyNumberFormat="1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0" fontId="62" fillId="0" borderId="67" xfId="0" applyNumberFormat="1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top" wrapText="1"/>
    </xf>
    <xf numFmtId="0" fontId="57" fillId="0" borderId="43" xfId="0" applyFont="1" applyFill="1" applyBorder="1" applyAlignment="1">
      <alignment horizontal="center" vertical="top" wrapText="1"/>
    </xf>
    <xf numFmtId="49" fontId="62" fillId="0" borderId="72" xfId="0" applyNumberFormat="1" applyFont="1" applyFill="1" applyBorder="1" applyAlignment="1">
      <alignment horizontal="left" vertical="center" wrapText="1"/>
    </xf>
    <xf numFmtId="49" fontId="62" fillId="0" borderId="70" xfId="0" applyNumberFormat="1" applyFont="1" applyFill="1" applyBorder="1" applyAlignment="1">
      <alignment horizontal="left" vertical="center" wrapText="1"/>
    </xf>
    <xf numFmtId="49" fontId="62" fillId="0" borderId="73" xfId="0" applyNumberFormat="1" applyFont="1" applyFill="1" applyBorder="1" applyAlignment="1">
      <alignment horizontal="left" vertical="center" wrapText="1"/>
    </xf>
    <xf numFmtId="0" fontId="62" fillId="0" borderId="70" xfId="0" applyFont="1" applyFill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62" fillId="0" borderId="42" xfId="0" applyNumberFormat="1" applyFont="1" applyFill="1" applyBorder="1" applyAlignment="1">
      <alignment horizontal="center" vertical="center" wrapText="1"/>
    </xf>
    <xf numFmtId="0" fontId="62" fillId="0" borderId="44" xfId="0" applyNumberFormat="1" applyFont="1" applyFill="1" applyBorder="1" applyAlignment="1">
      <alignment horizontal="center" vertical="center" wrapText="1"/>
    </xf>
    <xf numFmtId="0" fontId="62" fillId="0" borderId="21" xfId="0" applyNumberFormat="1" applyFont="1" applyFill="1" applyBorder="1" applyAlignment="1">
      <alignment horizontal="center" vertical="center" wrapText="1"/>
    </xf>
    <xf numFmtId="0" fontId="62" fillId="0" borderId="43" xfId="0" applyNumberFormat="1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/>
    </xf>
    <xf numFmtId="0" fontId="57" fillId="0" borderId="62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textRotation="90" wrapText="1"/>
    </xf>
    <xf numFmtId="0" fontId="62" fillId="0" borderId="43" xfId="0" applyFont="1" applyFill="1" applyBorder="1" applyAlignment="1">
      <alignment horizontal="center" vertical="center" textRotation="90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62" fillId="0" borderId="42" xfId="0" applyNumberFormat="1" applyFont="1" applyFill="1" applyBorder="1" applyAlignment="1">
      <alignment horizontal="left" vertical="center" wrapText="1"/>
    </xf>
    <xf numFmtId="49" fontId="62" fillId="0" borderId="43" xfId="0" applyNumberFormat="1" applyFont="1" applyFill="1" applyBorder="1" applyAlignment="1">
      <alignment horizontal="left" vertical="center" wrapText="1"/>
    </xf>
    <xf numFmtId="49" fontId="62" fillId="0" borderId="42" xfId="0" applyNumberFormat="1" applyFont="1" applyFill="1" applyBorder="1" applyAlignment="1">
      <alignment vertical="center" wrapText="1"/>
    </xf>
    <xf numFmtId="49" fontId="62" fillId="0" borderId="43" xfId="0" applyNumberFormat="1" applyFont="1" applyFill="1" applyBorder="1" applyAlignment="1">
      <alignment vertical="center" wrapText="1"/>
    </xf>
    <xf numFmtId="0" fontId="62" fillId="0" borderId="36" xfId="0" applyNumberFormat="1" applyFont="1" applyFill="1" applyBorder="1" applyAlignment="1">
      <alignment horizontal="center" vertical="center"/>
    </xf>
    <xf numFmtId="0" fontId="62" fillId="0" borderId="69" xfId="0" applyNumberFormat="1" applyFont="1" applyFill="1" applyBorder="1" applyAlignment="1">
      <alignment horizontal="center" vertical="center"/>
    </xf>
    <xf numFmtId="49" fontId="65" fillId="0" borderId="36" xfId="0" applyNumberFormat="1" applyFont="1" applyFill="1" applyBorder="1" applyAlignment="1">
      <alignment vertical="center" wrapText="1"/>
    </xf>
    <xf numFmtId="49" fontId="65" fillId="0" borderId="61" xfId="0" applyNumberFormat="1" applyFont="1" applyFill="1" applyBorder="1" applyAlignment="1">
      <alignment vertical="center" wrapText="1"/>
    </xf>
    <xf numFmtId="49" fontId="65" fillId="0" borderId="62" xfId="0" applyNumberFormat="1" applyFont="1" applyFill="1" applyBorder="1" applyAlignment="1">
      <alignment vertical="center" wrapText="1"/>
    </xf>
    <xf numFmtId="0" fontId="62" fillId="0" borderId="68" xfId="0" applyNumberFormat="1" applyFont="1" applyFill="1" applyBorder="1" applyAlignment="1">
      <alignment horizontal="center" vertical="center"/>
    </xf>
    <xf numFmtId="0" fontId="62" fillId="0" borderId="62" xfId="0" applyNumberFormat="1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57" fillId="0" borderId="42" xfId="0" applyNumberFormat="1" applyFont="1" applyFill="1" applyBorder="1" applyAlignment="1">
      <alignment horizontal="center" vertical="center"/>
    </xf>
    <xf numFmtId="0" fontId="57" fillId="0" borderId="44" xfId="0" applyNumberFormat="1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43" xfId="0" applyNumberFormat="1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left" vertical="center"/>
    </xf>
    <xf numFmtId="0" fontId="62" fillId="0" borderId="47" xfId="0" applyFont="1" applyFill="1" applyBorder="1" applyAlignment="1">
      <alignment horizontal="left" vertical="center"/>
    </xf>
    <xf numFmtId="0" fontId="62" fillId="0" borderId="43" xfId="0" applyFont="1" applyFill="1" applyBorder="1" applyAlignment="1">
      <alignment horizontal="left" vertical="center"/>
    </xf>
    <xf numFmtId="49" fontId="65" fillId="0" borderId="42" xfId="0" applyNumberFormat="1" applyFont="1" applyFill="1" applyBorder="1" applyAlignment="1">
      <alignment vertical="center" wrapText="1"/>
    </xf>
    <xf numFmtId="49" fontId="65" fillId="0" borderId="47" xfId="0" applyNumberFormat="1" applyFont="1" applyFill="1" applyBorder="1" applyAlignment="1">
      <alignment vertical="center" wrapText="1"/>
    </xf>
    <xf numFmtId="49" fontId="65" fillId="0" borderId="43" xfId="0" applyNumberFormat="1" applyFont="1" applyFill="1" applyBorder="1" applyAlignment="1">
      <alignment vertical="center" wrapText="1"/>
    </xf>
    <xf numFmtId="0" fontId="57" fillId="0" borderId="42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9" fillId="0" borderId="49" xfId="0" applyNumberFormat="1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>
      <alignment horizontal="center" vertical="center" wrapText="1"/>
    </xf>
    <xf numFmtId="0" fontId="59" fillId="0" borderId="31" xfId="0" applyNumberFormat="1" applyFont="1" applyFill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59" fillId="0" borderId="50" xfId="0" applyNumberFormat="1" applyFont="1" applyFill="1" applyBorder="1" applyAlignment="1">
      <alignment horizontal="center" vertical="center" wrapText="1"/>
    </xf>
    <xf numFmtId="49" fontId="66" fillId="0" borderId="49" xfId="0" applyNumberFormat="1" applyFont="1" applyFill="1" applyBorder="1" applyAlignment="1">
      <alignment horizontal="left" vertical="center" wrapText="1"/>
    </xf>
    <xf numFmtId="49" fontId="66" fillId="0" borderId="52" xfId="0" applyNumberFormat="1" applyFont="1" applyFill="1" applyBorder="1" applyAlignment="1">
      <alignment horizontal="left" vertical="center" wrapText="1"/>
    </xf>
    <xf numFmtId="49" fontId="66" fillId="0" borderId="31" xfId="0" applyNumberFormat="1" applyFont="1" applyFill="1" applyBorder="1" applyAlignment="1">
      <alignment horizontal="left" vertical="center" wrapText="1"/>
    </xf>
    <xf numFmtId="0" fontId="62" fillId="0" borderId="51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0" fontId="62" fillId="0" borderId="55" xfId="0" applyNumberFormat="1" applyFont="1" applyFill="1" applyBorder="1" applyAlignment="1">
      <alignment horizontal="center" vertical="center" wrapText="1"/>
    </xf>
    <xf numFmtId="0" fontId="62" fillId="0" borderId="56" xfId="0" applyNumberFormat="1" applyFont="1" applyFill="1" applyBorder="1" applyAlignment="1">
      <alignment horizontal="center" vertical="center" wrapText="1"/>
    </xf>
    <xf numFmtId="0" fontId="62" fillId="0" borderId="53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>
      <alignment horizontal="center" vertical="center" wrapText="1"/>
    </xf>
    <xf numFmtId="49" fontId="65" fillId="0" borderId="51" xfId="0" applyNumberFormat="1" applyFont="1" applyFill="1" applyBorder="1" applyAlignment="1">
      <alignment horizontal="left" vertical="center" wrapText="1"/>
    </xf>
    <xf numFmtId="0" fontId="59" fillId="0" borderId="49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62" fillId="0" borderId="53" xfId="0" applyNumberFormat="1" applyFont="1" applyFill="1" applyBorder="1" applyAlignment="1">
      <alignment horizontal="center" vertical="center"/>
    </xf>
    <xf numFmtId="0" fontId="62" fillId="0" borderId="55" xfId="0" applyNumberFormat="1" applyFont="1" applyFill="1" applyBorder="1" applyAlignment="1">
      <alignment horizontal="center" vertical="center"/>
    </xf>
    <xf numFmtId="0" fontId="62" fillId="0" borderId="56" xfId="0" applyNumberFormat="1" applyFont="1" applyFill="1" applyBorder="1" applyAlignment="1">
      <alignment horizontal="center" vertical="center"/>
    </xf>
    <xf numFmtId="0" fontId="62" fillId="0" borderId="65" xfId="0" applyNumberFormat="1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 textRotation="90" wrapText="1"/>
    </xf>
    <xf numFmtId="0" fontId="62" fillId="0" borderId="19" xfId="0" applyFont="1" applyFill="1" applyBorder="1" applyAlignment="1">
      <alignment horizontal="center" vertical="center" textRotation="90" wrapText="1"/>
    </xf>
    <xf numFmtId="49" fontId="67" fillId="0" borderId="47" xfId="0" applyNumberFormat="1" applyFont="1" applyFill="1" applyBorder="1" applyAlignment="1">
      <alignment horizontal="left" vertical="center" wrapText="1"/>
    </xf>
    <xf numFmtId="0" fontId="62" fillId="0" borderId="19" xfId="0" applyNumberFormat="1" applyFont="1" applyFill="1" applyBorder="1" applyAlignment="1">
      <alignment horizontal="center"/>
    </xf>
    <xf numFmtId="0" fontId="62" fillId="0" borderId="20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 wrapText="1"/>
    </xf>
    <xf numFmtId="0" fontId="62" fillId="0" borderId="22" xfId="0" applyFont="1" applyFill="1" applyBorder="1" applyAlignment="1">
      <alignment horizontal="center" wrapText="1"/>
    </xf>
    <xf numFmtId="0" fontId="62" fillId="0" borderId="22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NumberFormat="1" applyFont="1" applyFill="1" applyBorder="1" applyAlignment="1">
      <alignment horizontal="center" wrapText="1"/>
    </xf>
    <xf numFmtId="0" fontId="62" fillId="0" borderId="20" xfId="0" applyNumberFormat="1" applyFont="1" applyFill="1" applyBorder="1" applyAlignment="1">
      <alignment horizontal="center" wrapText="1"/>
    </xf>
    <xf numFmtId="49" fontId="65" fillId="0" borderId="44" xfId="0" applyNumberFormat="1" applyFont="1" applyFill="1" applyBorder="1" applyAlignment="1">
      <alignment horizontal="left" vertical="center" wrapText="1"/>
    </xf>
    <xf numFmtId="49" fontId="65" fillId="0" borderId="20" xfId="0" applyNumberFormat="1" applyFont="1" applyFill="1" applyBorder="1" applyAlignment="1">
      <alignment horizontal="left" vertical="center" wrapText="1"/>
    </xf>
    <xf numFmtId="49" fontId="65" fillId="0" borderId="21" xfId="0" applyNumberFormat="1" applyFont="1" applyFill="1" applyBorder="1" applyAlignment="1">
      <alignment horizontal="left" vertical="center" wrapText="1"/>
    </xf>
    <xf numFmtId="49" fontId="65" fillId="0" borderId="47" xfId="0" applyNumberFormat="1" applyFont="1" applyFill="1" applyBorder="1" applyAlignment="1">
      <alignment horizontal="left" vertical="center" wrapText="1"/>
    </xf>
    <xf numFmtId="0" fontId="62" fillId="0" borderId="46" xfId="0" applyNumberFormat="1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left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45" xfId="0" applyNumberFormat="1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49" fontId="65" fillId="0" borderId="76" xfId="0" applyNumberFormat="1" applyFont="1" applyFill="1" applyBorder="1" applyAlignment="1">
      <alignment horizontal="left" vertical="center" wrapText="1"/>
    </xf>
    <xf numFmtId="0" fontId="62" fillId="0" borderId="76" xfId="0" applyNumberFormat="1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wrapText="1"/>
    </xf>
    <xf numFmtId="0" fontId="62" fillId="0" borderId="45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46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/>
    </xf>
    <xf numFmtId="0" fontId="62" fillId="0" borderId="12" xfId="0" applyNumberFormat="1" applyFont="1" applyFill="1" applyBorder="1" applyAlignment="1">
      <alignment horizontal="center"/>
    </xf>
    <xf numFmtId="0" fontId="62" fillId="0" borderId="40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46" xfId="0" applyFont="1" applyFill="1" applyBorder="1" applyAlignment="1">
      <alignment horizontal="center"/>
    </xf>
    <xf numFmtId="0" fontId="57" fillId="0" borderId="42" xfId="0" applyNumberFormat="1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/>
    </xf>
    <xf numFmtId="49" fontId="63" fillId="0" borderId="40" xfId="0" applyNumberFormat="1" applyFont="1" applyFill="1" applyBorder="1" applyAlignment="1">
      <alignment vertical="center" wrapText="1"/>
    </xf>
    <xf numFmtId="49" fontId="62" fillId="0" borderId="44" xfId="0" applyNumberFormat="1" applyFont="1" applyFill="1" applyBorder="1" applyAlignment="1">
      <alignment vertical="center" wrapText="1"/>
    </xf>
    <xf numFmtId="49" fontId="62" fillId="0" borderId="20" xfId="0" applyNumberFormat="1" applyFont="1" applyFill="1" applyBorder="1" applyAlignment="1">
      <alignment vertical="center" wrapText="1"/>
    </xf>
    <xf numFmtId="49" fontId="62" fillId="0" borderId="21" xfId="0" applyNumberFormat="1" applyFont="1" applyFill="1" applyBorder="1" applyAlignment="1">
      <alignment vertical="center" wrapText="1"/>
    </xf>
    <xf numFmtId="0" fontId="62" fillId="0" borderId="20" xfId="0" applyNumberFormat="1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 wrapText="1"/>
    </xf>
    <xf numFmtId="0" fontId="62" fillId="0" borderId="58" xfId="0" applyFont="1" applyFill="1" applyBorder="1" applyAlignment="1">
      <alignment horizontal="left" vertical="center" wrapText="1"/>
    </xf>
    <xf numFmtId="0" fontId="62" fillId="0" borderId="64" xfId="0" applyFont="1" applyFill="1" applyBorder="1" applyAlignment="1">
      <alignment horizontal="center" vertical="center" textRotation="90" wrapText="1"/>
    </xf>
    <xf numFmtId="0" fontId="62" fillId="0" borderId="63" xfId="0" applyFont="1" applyFill="1" applyBorder="1" applyAlignment="1">
      <alignment horizontal="center" vertical="center" textRotation="90" wrapText="1"/>
    </xf>
    <xf numFmtId="0" fontId="62" fillId="0" borderId="59" xfId="0" applyFont="1" applyFill="1" applyBorder="1" applyAlignment="1">
      <alignment horizontal="center" vertical="center" textRotation="90" wrapText="1"/>
    </xf>
    <xf numFmtId="0" fontId="57" fillId="0" borderId="49" xfId="0" applyNumberFormat="1" applyFont="1" applyFill="1" applyBorder="1" applyAlignment="1">
      <alignment horizontal="center" vertical="center" wrapText="1"/>
    </xf>
    <xf numFmtId="0" fontId="57" fillId="0" borderId="31" xfId="0" applyNumberFormat="1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left" vertical="top" wrapText="1" indent="1"/>
    </xf>
    <xf numFmtId="0" fontId="57" fillId="0" borderId="52" xfId="0" applyFont="1" applyFill="1" applyBorder="1" applyAlignment="1">
      <alignment horizontal="left" vertical="top" wrapText="1" indent="1"/>
    </xf>
    <xf numFmtId="0" fontId="57" fillId="0" borderId="31" xfId="0" applyFont="1" applyFill="1" applyBorder="1" applyAlignment="1">
      <alignment horizontal="left" vertical="top" wrapText="1" indent="1"/>
    </xf>
    <xf numFmtId="0" fontId="57" fillId="0" borderId="57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0" fillId="0" borderId="49" xfId="0" applyNumberFormat="1" applyFont="1" applyFill="1" applyBorder="1" applyAlignment="1">
      <alignment horizontal="center" vertical="center" wrapText="1"/>
    </xf>
    <xf numFmtId="0" fontId="60" fillId="0" borderId="31" xfId="0" applyNumberFormat="1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67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left" vertical="center" wrapText="1"/>
    </xf>
    <xf numFmtId="0" fontId="57" fillId="0" borderId="61" xfId="0" applyFont="1" applyFill="1" applyBorder="1" applyAlignment="1">
      <alignment horizontal="left" vertical="center" wrapText="1"/>
    </xf>
    <xf numFmtId="0" fontId="57" fillId="0" borderId="62" xfId="0" applyFont="1" applyFill="1" applyBorder="1" applyAlignment="1">
      <alignment horizontal="left" vertical="center" wrapText="1"/>
    </xf>
    <xf numFmtId="0" fontId="57" fillId="0" borderId="49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1" fontId="57" fillId="0" borderId="65" xfId="0" applyNumberFormat="1" applyFont="1" applyFill="1" applyBorder="1" applyAlignment="1">
      <alignment horizontal="center" vertical="center" wrapText="1"/>
    </xf>
    <xf numFmtId="1" fontId="57" fillId="0" borderId="76" xfId="0" applyNumberFormat="1" applyFont="1" applyFill="1" applyBorder="1" applyAlignment="1">
      <alignment horizontal="center" vertical="center" wrapText="1"/>
    </xf>
    <xf numFmtId="1" fontId="57" fillId="0" borderId="67" xfId="0" applyNumberFormat="1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wrapText="1"/>
    </xf>
    <xf numFmtId="0" fontId="57" fillId="0" borderId="44" xfId="0" applyFont="1" applyFill="1" applyBorder="1" applyAlignment="1">
      <alignment horizontal="center" wrapText="1"/>
    </xf>
    <xf numFmtId="0" fontId="57" fillId="0" borderId="21" xfId="0" applyFont="1" applyFill="1" applyBorder="1" applyAlignment="1">
      <alignment horizontal="center" wrapText="1"/>
    </xf>
    <xf numFmtId="0" fontId="57" fillId="0" borderId="43" xfId="0" applyFont="1" applyFill="1" applyBorder="1" applyAlignment="1">
      <alignment horizontal="center" wrapText="1"/>
    </xf>
    <xf numFmtId="0" fontId="57" fillId="0" borderId="42" xfId="0" applyFont="1" applyFill="1" applyBorder="1" applyAlignment="1">
      <alignment horizontal="left" vertical="top" wrapText="1" indent="1"/>
    </xf>
    <xf numFmtId="0" fontId="57" fillId="0" borderId="47" xfId="0" applyFont="1" applyFill="1" applyBorder="1" applyAlignment="1">
      <alignment horizontal="left" vertical="top" wrapText="1" indent="1"/>
    </xf>
    <xf numFmtId="0" fontId="57" fillId="0" borderId="43" xfId="0" applyFont="1" applyFill="1" applyBorder="1" applyAlignment="1">
      <alignment horizontal="left" vertical="top" wrapText="1" indent="1"/>
    </xf>
    <xf numFmtId="0" fontId="57" fillId="0" borderId="76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center" wrapText="1"/>
    </xf>
    <xf numFmtId="0" fontId="57" fillId="0" borderId="42" xfId="0" applyFont="1" applyFill="1" applyBorder="1" applyAlignment="1">
      <alignment/>
    </xf>
    <xf numFmtId="0" fontId="57" fillId="0" borderId="43" xfId="0" applyFont="1" applyFill="1" applyBorder="1" applyAlignment="1">
      <alignment/>
    </xf>
    <xf numFmtId="0" fontId="57" fillId="0" borderId="21" xfId="0" applyFont="1" applyFill="1" applyBorder="1" applyAlignment="1">
      <alignment horizontal="center"/>
    </xf>
    <xf numFmtId="0" fontId="57" fillId="0" borderId="72" xfId="0" applyFont="1" applyFill="1" applyBorder="1" applyAlignment="1">
      <alignment horizontal="center" wrapText="1"/>
    </xf>
    <xf numFmtId="0" fontId="57" fillId="0" borderId="71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wrapText="1"/>
    </xf>
    <xf numFmtId="0" fontId="57" fillId="0" borderId="73" xfId="0" applyFont="1" applyFill="1" applyBorder="1" applyAlignment="1">
      <alignment horizontal="center" wrapText="1"/>
    </xf>
    <xf numFmtId="0" fontId="57" fillId="0" borderId="72" xfId="0" applyFont="1" applyFill="1" applyBorder="1" applyAlignment="1">
      <alignment horizontal="left" vertical="top" wrapText="1" indent="1"/>
    </xf>
    <xf numFmtId="0" fontId="57" fillId="0" borderId="70" xfId="0" applyFont="1" applyFill="1" applyBorder="1" applyAlignment="1">
      <alignment horizontal="left" vertical="top" wrapText="1" indent="1"/>
    </xf>
    <xf numFmtId="0" fontId="57" fillId="0" borderId="73" xfId="0" applyFont="1" applyFill="1" applyBorder="1" applyAlignment="1">
      <alignment horizontal="left" vertical="top" wrapText="1" indent="1"/>
    </xf>
    <xf numFmtId="0" fontId="57" fillId="0" borderId="72" xfId="0" applyFont="1" applyFill="1" applyBorder="1" applyAlignment="1">
      <alignment horizontal="center"/>
    </xf>
    <xf numFmtId="0" fontId="57" fillId="0" borderId="70" xfId="0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/>
    </xf>
    <xf numFmtId="0" fontId="57" fillId="0" borderId="70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/>
    </xf>
    <xf numFmtId="0" fontId="62" fillId="0" borderId="50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/>
    </xf>
    <xf numFmtId="0" fontId="57" fillId="0" borderId="73" xfId="0" applyFont="1" applyFill="1" applyBorder="1" applyAlignment="1">
      <alignment/>
    </xf>
    <xf numFmtId="0" fontId="62" fillId="0" borderId="42" xfId="0" applyFont="1" applyFill="1" applyBorder="1" applyAlignment="1">
      <alignment horizontal="left" vertical="center" wrapText="1"/>
    </xf>
    <xf numFmtId="0" fontId="62" fillId="0" borderId="47" xfId="0" applyFont="1" applyFill="1" applyBorder="1" applyAlignment="1">
      <alignment horizontal="left" vertical="center" wrapText="1"/>
    </xf>
    <xf numFmtId="0" fontId="59" fillId="0" borderId="52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67" xfId="0" applyFont="1" applyFill="1" applyBorder="1" applyAlignment="1">
      <alignment horizontal="center" vertical="center" wrapText="1"/>
    </xf>
    <xf numFmtId="0" fontId="62" fillId="0" borderId="76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left" vertical="center" wrapText="1"/>
    </xf>
    <xf numFmtId="0" fontId="62" fillId="0" borderId="76" xfId="0" applyFont="1" applyFill="1" applyBorder="1" applyAlignment="1">
      <alignment horizontal="left" vertical="center"/>
    </xf>
    <xf numFmtId="0" fontId="62" fillId="0" borderId="65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70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left" vertical="center" wrapText="1"/>
    </xf>
    <xf numFmtId="0" fontId="62" fillId="0" borderId="70" xfId="0" applyFont="1" applyFill="1" applyBorder="1" applyAlignment="1">
      <alignment horizontal="left" vertical="center" wrapText="1"/>
    </xf>
    <xf numFmtId="49" fontId="57" fillId="0" borderId="44" xfId="0" applyNumberFormat="1" applyFont="1" applyFill="1" applyBorder="1" applyAlignment="1">
      <alignment horizontal="left" vertical="center" wrapText="1"/>
    </xf>
    <xf numFmtId="49" fontId="57" fillId="0" borderId="21" xfId="0" applyNumberFormat="1" applyFon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49" fontId="57" fillId="0" borderId="65" xfId="0" applyNumberFormat="1" applyFont="1" applyFill="1" applyBorder="1" applyAlignment="1">
      <alignment horizontal="left" vertical="center"/>
    </xf>
    <xf numFmtId="49" fontId="57" fillId="0" borderId="76" xfId="0" applyNumberFormat="1" applyFont="1" applyFill="1" applyBorder="1" applyAlignment="1">
      <alignment horizontal="left" vertical="center"/>
    </xf>
    <xf numFmtId="49" fontId="57" fillId="0" borderId="67" xfId="0" applyNumberFormat="1" applyFont="1" applyFill="1" applyBorder="1" applyAlignment="1">
      <alignment horizontal="left" vertical="center"/>
    </xf>
    <xf numFmtId="49" fontId="57" fillId="0" borderId="14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left" vertical="center"/>
    </xf>
    <xf numFmtId="0" fontId="62" fillId="0" borderId="70" xfId="0" applyFont="1" applyFill="1" applyBorder="1" applyAlignment="1">
      <alignment horizontal="left" vertical="center"/>
    </xf>
    <xf numFmtId="49" fontId="57" fillId="0" borderId="44" xfId="0" applyNumberFormat="1" applyFont="1" applyFill="1" applyBorder="1" applyAlignment="1">
      <alignment horizontal="left" vertical="center"/>
    </xf>
    <xf numFmtId="49" fontId="57" fillId="0" borderId="20" xfId="0" applyNumberFormat="1" applyFont="1" applyFill="1" applyBorder="1" applyAlignment="1">
      <alignment horizontal="left" vertical="center"/>
    </xf>
    <xf numFmtId="49" fontId="57" fillId="0" borderId="21" xfId="0" applyNumberFormat="1" applyFont="1" applyFill="1" applyBorder="1" applyAlignment="1">
      <alignment horizontal="left" vertical="center"/>
    </xf>
    <xf numFmtId="49" fontId="57" fillId="0" borderId="44" xfId="0" applyNumberFormat="1" applyFont="1" applyFill="1" applyBorder="1" applyAlignment="1">
      <alignment vertical="center" wrapText="1"/>
    </xf>
    <xf numFmtId="49" fontId="57" fillId="0" borderId="20" xfId="0" applyNumberFormat="1" applyFont="1" applyFill="1" applyBorder="1" applyAlignment="1">
      <alignment vertical="center" wrapText="1"/>
    </xf>
    <xf numFmtId="49" fontId="57" fillId="0" borderId="21" xfId="0" applyNumberFormat="1" applyFont="1" applyFill="1" applyBorder="1" applyAlignment="1">
      <alignment vertical="center" wrapText="1"/>
    </xf>
    <xf numFmtId="49" fontId="57" fillId="0" borderId="44" xfId="0" applyNumberFormat="1" applyFont="1" applyFill="1" applyBorder="1" applyAlignment="1">
      <alignment vertical="top" wrapText="1"/>
    </xf>
    <xf numFmtId="49" fontId="57" fillId="0" borderId="20" xfId="0" applyNumberFormat="1" applyFont="1" applyFill="1" applyBorder="1" applyAlignment="1">
      <alignment vertical="top"/>
    </xf>
    <xf numFmtId="49" fontId="57" fillId="0" borderId="21" xfId="0" applyNumberFormat="1" applyFont="1" applyFill="1" applyBorder="1" applyAlignment="1">
      <alignment vertical="top"/>
    </xf>
    <xf numFmtId="49" fontId="57" fillId="0" borderId="42" xfId="0" applyNumberFormat="1" applyFont="1" applyFill="1" applyBorder="1" applyAlignment="1">
      <alignment vertical="center"/>
    </xf>
    <xf numFmtId="49" fontId="57" fillId="0" borderId="47" xfId="0" applyNumberFormat="1" applyFont="1" applyFill="1" applyBorder="1" applyAlignment="1">
      <alignment vertical="center"/>
    </xf>
    <xf numFmtId="49" fontId="57" fillId="0" borderId="43" xfId="0" applyNumberFormat="1" applyFont="1" applyFill="1" applyBorder="1" applyAlignment="1">
      <alignment vertical="center"/>
    </xf>
    <xf numFmtId="49" fontId="57" fillId="0" borderId="22" xfId="0" applyNumberFormat="1" applyFont="1" applyFill="1" applyBorder="1" applyAlignment="1">
      <alignment horizontal="left" vertical="center"/>
    </xf>
    <xf numFmtId="49" fontId="57" fillId="0" borderId="61" xfId="0" applyNumberFormat="1" applyFont="1" applyFill="1" applyBorder="1" applyAlignment="1">
      <alignment horizontal="left" vertical="top"/>
    </xf>
    <xf numFmtId="49" fontId="57" fillId="0" borderId="62" xfId="0" applyNumberFormat="1" applyFont="1" applyFill="1" applyBorder="1" applyAlignment="1">
      <alignment horizontal="left" vertical="top"/>
    </xf>
    <xf numFmtId="49" fontId="57" fillId="0" borderId="44" xfId="0" applyNumberFormat="1" applyFont="1" applyFill="1" applyBorder="1" applyAlignment="1">
      <alignment horizontal="left" vertical="top" wrapText="1"/>
    </xf>
    <xf numFmtId="49" fontId="57" fillId="0" borderId="20" xfId="0" applyNumberFormat="1" applyFont="1" applyFill="1" applyBorder="1" applyAlignment="1">
      <alignment horizontal="left" vertical="top"/>
    </xf>
    <xf numFmtId="49" fontId="57" fillId="0" borderId="21" xfId="0" applyNumberFormat="1" applyFont="1" applyFill="1" applyBorder="1" applyAlignment="1">
      <alignment horizontal="left" vertical="top"/>
    </xf>
    <xf numFmtId="49" fontId="57" fillId="0" borderId="42" xfId="0" applyNumberFormat="1" applyFont="1" applyFill="1" applyBorder="1" applyAlignment="1">
      <alignment horizontal="center" wrapText="1"/>
    </xf>
    <xf numFmtId="49" fontId="57" fillId="0" borderId="43" xfId="0" applyNumberFormat="1" applyFont="1" applyFill="1" applyBorder="1" applyAlignment="1">
      <alignment horizontal="center" wrapText="1"/>
    </xf>
    <xf numFmtId="49" fontId="57" fillId="0" borderId="42" xfId="0" applyNumberFormat="1" applyFont="1" applyFill="1" applyBorder="1" applyAlignment="1">
      <alignment vertical="center" wrapText="1"/>
    </xf>
    <xf numFmtId="49" fontId="57" fillId="0" borderId="47" xfId="0" applyNumberFormat="1" applyFont="1" applyFill="1" applyBorder="1" applyAlignment="1">
      <alignment vertical="center" wrapText="1"/>
    </xf>
    <xf numFmtId="49" fontId="57" fillId="0" borderId="43" xfId="0" applyNumberFormat="1" applyFont="1" applyFill="1" applyBorder="1" applyAlignment="1">
      <alignment vertical="center" wrapText="1"/>
    </xf>
    <xf numFmtId="49" fontId="57" fillId="0" borderId="22" xfId="0" applyNumberFormat="1" applyFont="1" applyFill="1" applyBorder="1" applyAlignment="1">
      <alignment horizontal="left" vertical="top"/>
    </xf>
    <xf numFmtId="49" fontId="57" fillId="0" borderId="66" xfId="0" applyNumberFormat="1" applyFont="1" applyFill="1" applyBorder="1" applyAlignment="1">
      <alignment horizontal="left" vertical="center" wrapText="1"/>
    </xf>
    <xf numFmtId="49" fontId="57" fillId="0" borderId="15" xfId="0" applyNumberFormat="1" applyFont="1" applyFill="1" applyBorder="1" applyAlignment="1">
      <alignment horizontal="left" vertical="center"/>
    </xf>
    <xf numFmtId="49" fontId="57" fillId="0" borderId="17" xfId="0" applyNumberFormat="1" applyFont="1" applyFill="1" applyBorder="1" applyAlignment="1">
      <alignment horizontal="left" vertical="center"/>
    </xf>
    <xf numFmtId="49" fontId="57" fillId="0" borderId="69" xfId="0" applyNumberFormat="1" applyFont="1" applyFill="1" applyBorder="1" applyAlignment="1">
      <alignment horizontal="left" vertical="center" wrapText="1"/>
    </xf>
    <xf numFmtId="49" fontId="57" fillId="0" borderId="77" xfId="0" applyNumberFormat="1" applyFont="1" applyFill="1" applyBorder="1" applyAlignment="1">
      <alignment horizontal="left" vertical="center" wrapText="1"/>
    </xf>
    <xf numFmtId="49" fontId="57" fillId="0" borderId="68" xfId="0" applyNumberFormat="1" applyFont="1" applyFill="1" applyBorder="1" applyAlignment="1">
      <alignment horizontal="left" vertical="center" wrapText="1"/>
    </xf>
    <xf numFmtId="49" fontId="57" fillId="0" borderId="74" xfId="0" applyNumberFormat="1" applyFont="1" applyFill="1" applyBorder="1" applyAlignment="1">
      <alignment horizontal="center" vertical="center"/>
    </xf>
    <xf numFmtId="49" fontId="57" fillId="0" borderId="77" xfId="0" applyNumberFormat="1" applyFont="1" applyFill="1" applyBorder="1" applyAlignment="1">
      <alignment horizontal="center" vertical="center"/>
    </xf>
    <xf numFmtId="49" fontId="57" fillId="0" borderId="75" xfId="0" applyNumberFormat="1" applyFont="1" applyFill="1" applyBorder="1" applyAlignment="1">
      <alignment horizontal="center" vertical="center"/>
    </xf>
    <xf numFmtId="0" fontId="62" fillId="0" borderId="47" xfId="0" applyNumberFormat="1" applyFont="1" applyFill="1" applyBorder="1" applyAlignment="1">
      <alignment horizontal="center"/>
    </xf>
    <xf numFmtId="0" fontId="62" fillId="0" borderId="68" xfId="0" applyFont="1" applyFill="1" applyBorder="1" applyAlignment="1">
      <alignment horizontal="center" textRotation="90" wrapText="1"/>
    </xf>
    <xf numFmtId="0" fontId="62" fillId="0" borderId="62" xfId="0" applyFont="1" applyFill="1" applyBorder="1" applyAlignment="1">
      <alignment horizontal="center" textRotation="90" wrapText="1"/>
    </xf>
    <xf numFmtId="0" fontId="62" fillId="0" borderId="69" xfId="0" applyFont="1" applyFill="1" applyBorder="1" applyAlignment="1">
      <alignment horizontal="center" textRotation="90" wrapText="1"/>
    </xf>
    <xf numFmtId="0" fontId="62" fillId="0" borderId="68" xfId="0" applyFont="1" applyFill="1" applyBorder="1" applyAlignment="1">
      <alignment horizontal="center"/>
    </xf>
    <xf numFmtId="0" fontId="62" fillId="0" borderId="62" xfId="0" applyFont="1" applyFill="1" applyBorder="1" applyAlignment="1">
      <alignment horizontal="center"/>
    </xf>
    <xf numFmtId="0" fontId="62" fillId="0" borderId="69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62" fillId="0" borderId="68" xfId="0" applyNumberFormat="1" applyFont="1" applyFill="1" applyBorder="1" applyAlignment="1">
      <alignment horizontal="center"/>
    </xf>
    <xf numFmtId="0" fontId="62" fillId="0" borderId="62" xfId="0" applyNumberFormat="1" applyFont="1" applyFill="1" applyBorder="1" applyAlignment="1">
      <alignment horizontal="center"/>
    </xf>
    <xf numFmtId="0" fontId="62" fillId="0" borderId="69" xfId="0" applyNumberFormat="1" applyFont="1" applyFill="1" applyBorder="1" applyAlignment="1">
      <alignment horizontal="center"/>
    </xf>
    <xf numFmtId="0" fontId="62" fillId="0" borderId="36" xfId="0" applyNumberFormat="1" applyFont="1" applyFill="1" applyBorder="1" applyAlignment="1">
      <alignment horizontal="center"/>
    </xf>
    <xf numFmtId="0" fontId="62" fillId="0" borderId="61" xfId="0" applyNumberFormat="1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center" wrapText="1"/>
    </xf>
    <xf numFmtId="0" fontId="62" fillId="0" borderId="62" xfId="0" applyFont="1" applyFill="1" applyBorder="1" applyAlignment="1">
      <alignment horizontal="center" wrapText="1"/>
    </xf>
    <xf numFmtId="0" fontId="62" fillId="0" borderId="69" xfId="0" applyFont="1" applyFill="1" applyBorder="1" applyAlignment="1">
      <alignment horizontal="center" wrapText="1"/>
    </xf>
    <xf numFmtId="0" fontId="62" fillId="0" borderId="77" xfId="0" applyNumberFormat="1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/>
    </xf>
    <xf numFmtId="0" fontId="57" fillId="0" borderId="67" xfId="0" applyFont="1" applyFill="1" applyBorder="1" applyAlignment="1">
      <alignment/>
    </xf>
    <xf numFmtId="0" fontId="62" fillId="0" borderId="65" xfId="0" applyNumberFormat="1" applyFont="1" applyFill="1" applyBorder="1" applyAlignment="1">
      <alignment horizontal="center"/>
    </xf>
    <xf numFmtId="0" fontId="62" fillId="0" borderId="76" xfId="0" applyNumberFormat="1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textRotation="90" wrapText="1"/>
    </xf>
    <xf numFmtId="0" fontId="62" fillId="0" borderId="67" xfId="0" applyFont="1" applyFill="1" applyBorder="1" applyAlignment="1">
      <alignment horizontal="center" textRotation="90" wrapText="1"/>
    </xf>
    <xf numFmtId="0" fontId="62" fillId="0" borderId="66" xfId="0" applyFont="1" applyFill="1" applyBorder="1" applyAlignment="1">
      <alignment horizontal="center" textRotation="90" wrapText="1"/>
    </xf>
    <xf numFmtId="49" fontId="65" fillId="0" borderId="65" xfId="0" applyNumberFormat="1" applyFont="1" applyFill="1" applyBorder="1" applyAlignment="1">
      <alignment vertical="center" wrapText="1"/>
    </xf>
    <xf numFmtId="49" fontId="65" fillId="0" borderId="76" xfId="0" applyNumberFormat="1" applyFont="1" applyFill="1" applyBorder="1" applyAlignment="1">
      <alignment vertical="center" wrapText="1"/>
    </xf>
    <xf numFmtId="49" fontId="65" fillId="0" borderId="67" xfId="0" applyNumberFormat="1" applyFont="1" applyFill="1" applyBorder="1" applyAlignment="1">
      <alignment vertical="center" wrapText="1"/>
    </xf>
    <xf numFmtId="0" fontId="59" fillId="0" borderId="30" xfId="0" applyNumberFormat="1" applyFont="1" applyFill="1" applyBorder="1" applyAlignment="1">
      <alignment horizontal="center"/>
    </xf>
    <xf numFmtId="0" fontId="59" fillId="0" borderId="31" xfId="0" applyNumberFormat="1" applyFont="1" applyFill="1" applyBorder="1" applyAlignment="1">
      <alignment horizontal="center"/>
    </xf>
    <xf numFmtId="0" fontId="59" fillId="0" borderId="49" xfId="0" applyNumberFormat="1" applyFont="1" applyFill="1" applyBorder="1" applyAlignment="1">
      <alignment horizontal="center"/>
    </xf>
    <xf numFmtId="0" fontId="59" fillId="0" borderId="50" xfId="0" applyNumberFormat="1" applyFont="1" applyFill="1" applyBorder="1" applyAlignment="1">
      <alignment horizontal="center"/>
    </xf>
    <xf numFmtId="49" fontId="59" fillId="0" borderId="49" xfId="0" applyNumberFormat="1" applyFont="1" applyFill="1" applyBorder="1" applyAlignment="1">
      <alignment vertical="center" wrapText="1"/>
    </xf>
    <xf numFmtId="49" fontId="59" fillId="0" borderId="52" xfId="0" applyNumberFormat="1" applyFont="1" applyFill="1" applyBorder="1" applyAlignment="1">
      <alignment vertical="center" wrapText="1"/>
    </xf>
    <xf numFmtId="49" fontId="59" fillId="0" borderId="31" xfId="0" applyNumberFormat="1" applyFont="1" applyFill="1" applyBorder="1" applyAlignment="1">
      <alignment vertical="center" wrapText="1"/>
    </xf>
    <xf numFmtId="49" fontId="57" fillId="0" borderId="53" xfId="0" applyNumberFormat="1" applyFont="1" applyFill="1" applyBorder="1" applyAlignment="1">
      <alignment horizontal="center" vertical="center"/>
    </xf>
    <xf numFmtId="49" fontId="57" fillId="0" borderId="56" xfId="0" applyNumberFormat="1" applyFont="1" applyFill="1" applyBorder="1" applyAlignment="1">
      <alignment horizontal="center" vertical="center"/>
    </xf>
    <xf numFmtId="49" fontId="57" fillId="0" borderId="55" xfId="0" applyNumberFormat="1" applyFont="1" applyFill="1" applyBorder="1" applyAlignment="1">
      <alignment horizontal="center" vertical="center"/>
    </xf>
    <xf numFmtId="49" fontId="57" fillId="0" borderId="54" xfId="0" applyNumberFormat="1" applyFont="1" applyFill="1" applyBorder="1" applyAlignment="1">
      <alignment horizontal="center" vertical="center"/>
    </xf>
    <xf numFmtId="49" fontId="57" fillId="0" borderId="55" xfId="0" applyNumberFormat="1" applyFont="1" applyFill="1" applyBorder="1" applyAlignment="1">
      <alignment horizontal="center" vertical="center" wrapText="1"/>
    </xf>
    <xf numFmtId="49" fontId="57" fillId="0" borderId="56" xfId="0" applyNumberFormat="1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49" fontId="62" fillId="0" borderId="57" xfId="0" applyNumberFormat="1" applyFont="1" applyFill="1" applyBorder="1" applyAlignment="1">
      <alignment horizontal="center" textRotation="90" wrapText="1"/>
    </xf>
    <xf numFmtId="49" fontId="62" fillId="0" borderId="59" xfId="0" applyNumberFormat="1" applyFont="1" applyFill="1" applyBorder="1" applyAlignment="1">
      <alignment horizontal="center" textRotation="90" wrapText="1"/>
    </xf>
    <xf numFmtId="49" fontId="57" fillId="0" borderId="53" xfId="0" applyNumberFormat="1" applyFont="1" applyFill="1" applyBorder="1" applyAlignment="1">
      <alignment horizontal="center" vertical="center" wrapText="1"/>
    </xf>
    <xf numFmtId="49" fontId="57" fillId="0" borderId="54" xfId="0" applyNumberFormat="1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textRotation="90" wrapText="1"/>
    </xf>
    <xf numFmtId="0" fontId="62" fillId="0" borderId="59" xfId="0" applyFont="1" applyFill="1" applyBorder="1" applyAlignment="1">
      <alignment horizontal="center" textRotation="90" wrapText="1"/>
    </xf>
    <xf numFmtId="49" fontId="62" fillId="0" borderId="57" xfId="0" applyNumberFormat="1" applyFont="1" applyFill="1" applyBorder="1" applyAlignment="1">
      <alignment horizontal="center" textRotation="90"/>
    </xf>
    <xf numFmtId="49" fontId="62" fillId="0" borderId="59" xfId="0" applyNumberFormat="1" applyFont="1" applyFill="1" applyBorder="1" applyAlignment="1">
      <alignment horizontal="center" textRotation="90"/>
    </xf>
    <xf numFmtId="49" fontId="57" fillId="0" borderId="51" xfId="0" applyNumberFormat="1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 textRotation="90"/>
    </xf>
    <xf numFmtId="0" fontId="63" fillId="0" borderId="59" xfId="0" applyFont="1" applyFill="1" applyBorder="1" applyAlignment="1">
      <alignment horizontal="center" vertical="center" textRotation="90"/>
    </xf>
    <xf numFmtId="49" fontId="63" fillId="0" borderId="57" xfId="0" applyNumberFormat="1" applyFont="1" applyFill="1" applyBorder="1" applyAlignment="1">
      <alignment horizontal="center" vertical="center" wrapText="1"/>
    </xf>
    <xf numFmtId="49" fontId="63" fillId="0" borderId="58" xfId="0" applyNumberFormat="1" applyFont="1" applyFill="1" applyBorder="1" applyAlignment="1">
      <alignment horizontal="center" vertical="center" wrapText="1"/>
    </xf>
    <xf numFmtId="49" fontId="63" fillId="0" borderId="59" xfId="0" applyNumberFormat="1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35" xfId="0" applyFont="1" applyFill="1" applyBorder="1" applyAlignment="1">
      <alignment horizontal="left" vertical="top" wrapText="1"/>
    </xf>
    <xf numFmtId="0" fontId="62" fillId="0" borderId="34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35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 wrapText="1"/>
    </xf>
    <xf numFmtId="0" fontId="57" fillId="0" borderId="26" xfId="0" applyFont="1" applyFill="1" applyBorder="1" applyAlignment="1">
      <alignment horizontal="center" vertical="top" wrapText="1"/>
    </xf>
    <xf numFmtId="0" fontId="57" fillId="0" borderId="71" xfId="0" applyFont="1" applyFill="1" applyBorder="1" applyAlignment="1">
      <alignment horizontal="center" vertical="top" wrapText="1"/>
    </xf>
    <xf numFmtId="0" fontId="57" fillId="0" borderId="30" xfId="0" applyFont="1" applyFill="1" applyBorder="1" applyAlignment="1">
      <alignment horizontal="center" wrapText="1"/>
    </xf>
    <xf numFmtId="0" fontId="57" fillId="0" borderId="31" xfId="0" applyFont="1" applyFill="1" applyBorder="1" applyAlignment="1">
      <alignment horizontal="center" wrapText="1"/>
    </xf>
    <xf numFmtId="0" fontId="57" fillId="0" borderId="30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62" fillId="0" borderId="53" xfId="0" applyFont="1" applyFill="1" applyBorder="1" applyAlignment="1">
      <alignment horizontal="left" vertical="top" wrapText="1"/>
    </xf>
    <xf numFmtId="0" fontId="62" fillId="0" borderId="51" xfId="0" applyFont="1" applyFill="1" applyBorder="1" applyAlignment="1">
      <alignment horizontal="left" vertical="top" wrapText="1"/>
    </xf>
    <xf numFmtId="0" fontId="62" fillId="0" borderId="56" xfId="0" applyFont="1" applyFill="1" applyBorder="1" applyAlignment="1">
      <alignment horizontal="left" vertical="top" wrapText="1"/>
    </xf>
    <xf numFmtId="0" fontId="62" fillId="0" borderId="33" xfId="0" applyFont="1" applyFill="1" applyBorder="1" applyAlignment="1">
      <alignment horizontal="left" vertical="top" wrapText="1"/>
    </xf>
    <xf numFmtId="0" fontId="62" fillId="0" borderId="41" xfId="0" applyFont="1" applyFill="1" applyBorder="1" applyAlignment="1">
      <alignment horizontal="left" vertical="top" wrapText="1"/>
    </xf>
    <xf numFmtId="0" fontId="62" fillId="0" borderId="57" xfId="0" applyFont="1" applyFill="1" applyBorder="1" applyAlignment="1">
      <alignment horizontal="left" vertical="top" wrapText="1"/>
    </xf>
    <xf numFmtId="0" fontId="62" fillId="0" borderId="58" xfId="0" applyFont="1" applyFill="1" applyBorder="1" applyAlignment="1">
      <alignment horizontal="left" vertical="top" wrapText="1"/>
    </xf>
    <xf numFmtId="0" fontId="62" fillId="0" borderId="59" xfId="0" applyFont="1" applyFill="1" applyBorder="1" applyAlignment="1">
      <alignment horizontal="left" vertical="top" wrapText="1"/>
    </xf>
    <xf numFmtId="0" fontId="57" fillId="0" borderId="49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 wrapText="1"/>
    </xf>
    <xf numFmtId="0" fontId="57" fillId="0" borderId="66" xfId="0" applyFont="1" applyFill="1" applyBorder="1" applyAlignment="1">
      <alignment horizont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wrapText="1"/>
    </xf>
    <xf numFmtId="0" fontId="57" fillId="0" borderId="55" xfId="0" applyFont="1" applyFill="1" applyBorder="1" applyAlignment="1">
      <alignment horizontal="center" vertical="center" textRotation="90" wrapText="1"/>
    </xf>
    <xf numFmtId="0" fontId="57" fillId="0" borderId="56" xfId="0" applyFont="1" applyFill="1" applyBorder="1" applyAlignment="1">
      <alignment horizontal="center" vertical="center" textRotation="90" wrapText="1"/>
    </xf>
    <xf numFmtId="0" fontId="57" fillId="0" borderId="64" xfId="0" applyFont="1" applyFill="1" applyBorder="1" applyAlignment="1">
      <alignment horizontal="center" vertical="center" textRotation="90" wrapText="1"/>
    </xf>
    <xf numFmtId="0" fontId="57" fillId="0" borderId="59" xfId="0" applyFont="1" applyFill="1" applyBorder="1" applyAlignment="1">
      <alignment horizontal="center" vertical="center" textRotation="90" wrapText="1"/>
    </xf>
    <xf numFmtId="0" fontId="57" fillId="0" borderId="54" xfId="0" applyFont="1" applyFill="1" applyBorder="1" applyAlignment="1">
      <alignment horizontal="center" vertical="center" textRotation="90" wrapText="1"/>
    </xf>
    <xf numFmtId="0" fontId="57" fillId="0" borderId="63" xfId="0" applyFont="1" applyFill="1" applyBorder="1" applyAlignment="1">
      <alignment horizontal="center" vertical="center" textRotation="90" wrapText="1"/>
    </xf>
    <xf numFmtId="0" fontId="57" fillId="0" borderId="53" xfId="0" applyFont="1" applyFill="1" applyBorder="1" applyAlignment="1">
      <alignment horizontal="center" vertical="center" textRotation="90" wrapText="1"/>
    </xf>
    <xf numFmtId="0" fontId="57" fillId="0" borderId="57" xfId="0" applyFont="1" applyFill="1" applyBorder="1" applyAlignment="1">
      <alignment horizontal="center" vertical="center" textRotation="90" wrapText="1"/>
    </xf>
    <xf numFmtId="0" fontId="57" fillId="0" borderId="67" xfId="0" applyFont="1" applyFill="1" applyBorder="1" applyAlignment="1">
      <alignment horizontal="center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76" xfId="0" applyFont="1" applyFill="1" applyBorder="1" applyAlignment="1">
      <alignment horizontal="center" vertical="top" wrapText="1"/>
    </xf>
    <xf numFmtId="0" fontId="60" fillId="0" borderId="67" xfId="0" applyFont="1" applyFill="1" applyBorder="1" applyAlignment="1">
      <alignment horizontal="center" vertical="top" wrapText="1"/>
    </xf>
    <xf numFmtId="0" fontId="68" fillId="0" borderId="78" xfId="0" applyFont="1" applyFill="1" applyBorder="1" applyAlignment="1">
      <alignment horizontal="center" vertical="center" wrapText="1"/>
    </xf>
    <xf numFmtId="0" fontId="68" fillId="0" borderId="79" xfId="0" applyFont="1" applyFill="1" applyBorder="1" applyAlignment="1">
      <alignment horizontal="center" vertical="center" wrapText="1"/>
    </xf>
    <xf numFmtId="0" fontId="60" fillId="0" borderId="66" xfId="0" applyFont="1" applyFill="1" applyBorder="1" applyAlignment="1">
      <alignment horizontal="center" vertical="top" wrapText="1"/>
    </xf>
    <xf numFmtId="0" fontId="60" fillId="0" borderId="65" xfId="0" applyFont="1" applyFill="1" applyBorder="1" applyAlignment="1">
      <alignment horizontal="center" vertical="top" wrapText="1"/>
    </xf>
    <xf numFmtId="0" fontId="57" fillId="0" borderId="38" xfId="0" applyFont="1" applyFill="1" applyBorder="1" applyAlignment="1">
      <alignment horizontal="center" vertical="justify" wrapText="1"/>
    </xf>
    <xf numFmtId="0" fontId="57" fillId="0" borderId="48" xfId="0" applyFont="1" applyFill="1" applyBorder="1" applyAlignment="1">
      <alignment horizontal="center" vertical="justify" wrapText="1"/>
    </xf>
    <xf numFmtId="0" fontId="62" fillId="0" borderId="21" xfId="0" applyFont="1" applyFill="1" applyBorder="1" applyAlignment="1">
      <alignment horizontal="center" textRotation="90" wrapText="1"/>
    </xf>
    <xf numFmtId="0" fontId="62" fillId="0" borderId="44" xfId="0" applyFont="1" applyFill="1" applyBorder="1" applyAlignment="1">
      <alignment horizontal="center" textRotation="90" wrapText="1"/>
    </xf>
    <xf numFmtId="0" fontId="62" fillId="0" borderId="43" xfId="0" applyFont="1" applyFill="1" applyBorder="1" applyAlignment="1">
      <alignment horizontal="center" textRotation="90" wrapText="1"/>
    </xf>
    <xf numFmtId="49" fontId="57" fillId="0" borderId="47" xfId="0" applyNumberFormat="1" applyFont="1" applyFill="1" applyBorder="1" applyAlignment="1">
      <alignment horizontal="left" vertical="center"/>
    </xf>
    <xf numFmtId="49" fontId="57" fillId="0" borderId="43" xfId="0" applyNumberFormat="1" applyFont="1" applyFill="1" applyBorder="1" applyAlignment="1">
      <alignment horizontal="left" vertical="center"/>
    </xf>
    <xf numFmtId="49" fontId="57" fillId="0" borderId="20" xfId="0" applyNumberFormat="1" applyFont="1" applyFill="1" applyBorder="1" applyAlignment="1">
      <alignment vertical="center"/>
    </xf>
    <xf numFmtId="49" fontId="57" fillId="0" borderId="21" xfId="0" applyNumberFormat="1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textRotation="90" wrapText="1"/>
    </xf>
    <xf numFmtId="0" fontId="57" fillId="0" borderId="58" xfId="0" applyFont="1" applyFill="1" applyBorder="1" applyAlignment="1">
      <alignment horizontal="center" vertical="center" textRotation="90" wrapText="1"/>
    </xf>
    <xf numFmtId="0" fontId="57" fillId="0" borderId="76" xfId="0" applyFont="1" applyFill="1" applyBorder="1" applyAlignment="1">
      <alignment horizontal="center" wrapText="1"/>
    </xf>
    <xf numFmtId="0" fontId="57" fillId="0" borderId="70" xfId="0" applyFont="1" applyFill="1" applyBorder="1" applyAlignment="1">
      <alignment horizontal="center" vertical="top" wrapText="1"/>
    </xf>
    <xf numFmtId="0" fontId="57" fillId="0" borderId="46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49" fontId="57" fillId="0" borderId="19" xfId="0" applyNumberFormat="1" applyFont="1" applyFill="1" applyBorder="1" applyAlignment="1">
      <alignment vertical="center"/>
    </xf>
    <xf numFmtId="49" fontId="57" fillId="0" borderId="22" xfId="0" applyNumberFormat="1" applyFont="1" applyFill="1" applyBorder="1" applyAlignment="1">
      <alignment vertical="center"/>
    </xf>
    <xf numFmtId="49" fontId="57" fillId="0" borderId="42" xfId="0" applyNumberFormat="1" applyFont="1" applyFill="1" applyBorder="1" applyAlignment="1">
      <alignment horizontal="left" vertical="top" wrapText="1"/>
    </xf>
    <xf numFmtId="49" fontId="57" fillId="0" borderId="47" xfId="0" applyNumberFormat="1" applyFont="1" applyFill="1" applyBorder="1" applyAlignment="1">
      <alignment horizontal="left" vertical="top"/>
    </xf>
    <xf numFmtId="49" fontId="57" fillId="0" borderId="43" xfId="0" applyNumberFormat="1" applyFont="1" applyFill="1" applyBorder="1" applyAlignment="1">
      <alignment horizontal="left" vertical="top"/>
    </xf>
    <xf numFmtId="49" fontId="57" fillId="0" borderId="20" xfId="0" applyNumberFormat="1" applyFont="1" applyFill="1" applyBorder="1" applyAlignment="1">
      <alignment horizontal="left" vertical="top" wrapText="1"/>
    </xf>
    <xf numFmtId="49" fontId="57" fillId="0" borderId="21" xfId="0" applyNumberFormat="1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top"/>
    </xf>
    <xf numFmtId="49" fontId="57" fillId="0" borderId="74" xfId="0" applyNumberFormat="1" applyFont="1" applyFill="1" applyBorder="1" applyAlignment="1">
      <alignment horizontal="left" vertical="center" wrapText="1"/>
    </xf>
    <xf numFmtId="49" fontId="57" fillId="0" borderId="75" xfId="0" applyNumberFormat="1" applyFont="1" applyFill="1" applyBorder="1" applyAlignment="1">
      <alignment horizontal="left" vertical="center" wrapText="1"/>
    </xf>
    <xf numFmtId="49" fontId="65" fillId="0" borderId="61" xfId="0" applyNumberFormat="1" applyFont="1" applyFill="1" applyBorder="1" applyAlignment="1">
      <alignment horizontal="left" vertical="center" wrapText="1"/>
    </xf>
    <xf numFmtId="0" fontId="62" fillId="0" borderId="61" xfId="0" applyFont="1" applyFill="1" applyBorder="1" applyAlignment="1">
      <alignment horizontal="center" vertical="center" wrapText="1"/>
    </xf>
    <xf numFmtId="0" fontId="62" fillId="0" borderId="6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38100</xdr:colOff>
      <xdr:row>0</xdr:row>
      <xdr:rowOff>114300</xdr:rowOff>
    </xdr:from>
    <xdr:to>
      <xdr:col>75</xdr:col>
      <xdr:colOff>104775</xdr:colOff>
      <xdr:row>13</xdr:row>
      <xdr:rowOff>85725</xdr:rowOff>
    </xdr:to>
    <xdr:sp>
      <xdr:nvSpPr>
        <xdr:cNvPr id="1" name="Прямоугольник 5"/>
        <xdr:cNvSpPr>
          <a:spLocks/>
        </xdr:cNvSpPr>
      </xdr:nvSpPr>
      <xdr:spPr>
        <a:xfrm>
          <a:off x="15859125" y="114300"/>
          <a:ext cx="3829050" cy="2876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Квалификация: 
</a:t>
          </a:r>
          <a:r>
            <a:rPr lang="en-US" cap="none" sz="1500" b="0" i="0" u="none" baseline="0">
              <a:solidFill>
                <a:srgbClr val="000000"/>
              </a:solidFill>
            </a:rPr>
            <a:t>Тренер.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Преподаватель.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Степень: Бакалавр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Срок </a:t>
          </a:r>
          <a:r>
            <a:rPr lang="en-US" cap="none" sz="1500" b="0" i="0" u="none" baseline="0">
              <a:solidFill>
                <a:srgbClr val="000000"/>
              </a:solidFill>
            </a:rPr>
            <a:t>обучения:</a:t>
          </a:r>
          <a:r>
            <a:rPr lang="en-US" cap="none" sz="1500" b="0" i="0" u="none" baseline="0">
              <a:solidFill>
                <a:srgbClr val="000000"/>
              </a:solidFill>
            </a:rPr>
            <a:t>     4 года</a:t>
          </a:r>
        </a:p>
      </xdr:txBody>
    </xdr:sp>
    <xdr:clientData/>
  </xdr:twoCellAnchor>
  <xdr:twoCellAnchor>
    <xdr:from>
      <xdr:col>18</xdr:col>
      <xdr:colOff>200025</xdr:colOff>
      <xdr:row>0</xdr:row>
      <xdr:rowOff>161925</xdr:rowOff>
    </xdr:from>
    <xdr:to>
      <xdr:col>51</xdr:col>
      <xdr:colOff>161925</xdr:colOff>
      <xdr:row>12</xdr:row>
      <xdr:rowOff>190500</xdr:rowOff>
    </xdr:to>
    <xdr:sp>
      <xdr:nvSpPr>
        <xdr:cNvPr id="2" name="Прямоугольник 10"/>
        <xdr:cNvSpPr>
          <a:spLocks/>
        </xdr:cNvSpPr>
      </xdr:nvSpPr>
      <xdr:spPr>
        <a:xfrm>
          <a:off x="5562600" y="161925"/>
          <a:ext cx="8963025" cy="2705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МИНИСТЕРСТВО ОБРАЗОВАНИЯ 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 
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ПРИМЕРНЫЙ УЧЕБНЫЙ ПЛАН
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Специальность:</a:t>
          </a:r>
          <a:r>
            <a:rPr lang="en-US" cap="none" sz="1500" b="1" i="0" u="none" baseline="0">
              <a:solidFill>
                <a:srgbClr val="000000"/>
              </a:solidFill>
            </a:rPr>
            <a:t>     6-05-1012-02   Тренерская </a:t>
          </a:r>
          <a:r>
            <a:rPr lang="en-US" cap="none" sz="1500" b="1" i="0" u="none" baseline="0">
              <a:solidFill>
                <a:srgbClr val="000000"/>
              </a:solidFill>
            </a:rPr>
            <a:t>деятельность (с указанием вида спорта)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17</xdr:col>
      <xdr:colOff>123825</xdr:colOff>
      <xdr:row>13</xdr:row>
      <xdr:rowOff>76200</xdr:rowOff>
    </xdr:to>
    <xdr:sp>
      <xdr:nvSpPr>
        <xdr:cNvPr id="3" name="Прямоугольник 7"/>
        <xdr:cNvSpPr>
          <a:spLocks/>
        </xdr:cNvSpPr>
      </xdr:nvSpPr>
      <xdr:spPr>
        <a:xfrm>
          <a:off x="0" y="228600"/>
          <a:ext cx="5210175" cy="27527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5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500" b="0" i="0" u="none" baseline="0">
              <a:solidFill>
                <a:srgbClr val="000000"/>
              </a:solidFill>
            </a:rPr>
            <a:t> 
</a:t>
          </a:r>
          <a:r>
            <a:rPr lang="en-US" cap="none" sz="15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________________________И.А.Старовойтова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55"/>
  <sheetViews>
    <sheetView tabSelected="1" view="pageBreakPreview" zoomScale="50" zoomScaleNormal="89" zoomScaleSheetLayoutView="50" workbookViewId="0" topLeftCell="A167">
      <selection activeCell="F174" sqref="F174:BW174"/>
    </sheetView>
  </sheetViews>
  <sheetFormatPr defaultColWidth="2.625" defaultRowHeight="12.75"/>
  <cols>
    <col min="1" max="1" width="7.50390625" style="2" customWidth="1"/>
    <col min="2" max="2" width="2.875" style="2" customWidth="1"/>
    <col min="3" max="9" width="3.625" style="2" customWidth="1"/>
    <col min="10" max="10" width="3.875" style="2" customWidth="1"/>
    <col min="11" max="11" width="2.50390625" style="2" customWidth="1"/>
    <col min="12" max="16" width="3.625" style="2" customWidth="1"/>
    <col min="17" max="17" width="6.50390625" style="2" customWidth="1"/>
    <col min="18" max="27" width="3.625" style="2" customWidth="1"/>
    <col min="28" max="28" width="3.375" style="2" customWidth="1"/>
    <col min="29" max="39" width="3.625" style="2" customWidth="1"/>
    <col min="40" max="40" width="3.50390625" style="2" customWidth="1"/>
    <col min="41" max="49" width="3.625" style="3" customWidth="1"/>
    <col min="50" max="50" width="2.50390625" style="3" customWidth="1"/>
    <col min="51" max="53" width="3.625" style="3" customWidth="1"/>
    <col min="54" max="54" width="3.50390625" style="3" customWidth="1"/>
    <col min="55" max="56" width="2.625" style="3" customWidth="1"/>
    <col min="57" max="57" width="3.125" style="3" customWidth="1"/>
    <col min="58" max="59" width="2.625" style="3" customWidth="1"/>
    <col min="60" max="60" width="3.125" style="3" customWidth="1"/>
    <col min="61" max="62" width="2.625" style="3" customWidth="1"/>
    <col min="63" max="63" width="1.4921875" style="3" customWidth="1"/>
    <col min="64" max="64" width="2.625" style="3" customWidth="1"/>
    <col min="65" max="65" width="4.125" style="3" customWidth="1"/>
    <col min="66" max="70" width="2.625" style="3" customWidth="1"/>
    <col min="71" max="71" width="3.625" style="3" customWidth="1"/>
    <col min="72" max="72" width="2.625" style="3" customWidth="1"/>
    <col min="73" max="73" width="3.375" style="3" customWidth="1"/>
    <col min="74" max="74" width="2.625" style="3" customWidth="1"/>
    <col min="75" max="75" width="2.125" style="3" customWidth="1"/>
    <col min="76" max="76" width="2.625" style="3" customWidth="1"/>
    <col min="77" max="77" width="7.00390625" style="3" customWidth="1"/>
    <col min="78" max="78" width="2.375" style="3" customWidth="1"/>
    <col min="79" max="79" width="8.50390625" style="3" customWidth="1"/>
    <col min="80" max="81" width="2.625" style="3" customWidth="1"/>
    <col min="82" max="82" width="6.50390625" style="3" customWidth="1"/>
    <col min="83" max="85" width="2.625" style="3" customWidth="1"/>
    <col min="86" max="86" width="7.50390625" style="3" customWidth="1"/>
    <col min="87" max="89" width="2.625" style="3" customWidth="1"/>
    <col min="90" max="90" width="9.50390625" style="2" customWidth="1"/>
    <col min="91" max="91" width="2.625" style="2" customWidth="1"/>
    <col min="92" max="92" width="8.50390625" style="2" customWidth="1"/>
    <col min="93" max="93" width="2.625" style="2" customWidth="1"/>
    <col min="94" max="94" width="7.50390625" style="2" customWidth="1"/>
    <col min="95" max="16384" width="2.625" style="2" customWidth="1"/>
  </cols>
  <sheetData>
    <row r="1" ht="18">
      <c r="BY1" s="4"/>
    </row>
    <row r="2" ht="18">
      <c r="A2" s="5"/>
    </row>
    <row r="3" spans="1:69" ht="18">
      <c r="A3" s="5"/>
      <c r="BQ3" s="2"/>
    </row>
    <row r="4" ht="18">
      <c r="A4" s="5"/>
    </row>
    <row r="5" ht="18">
      <c r="BQ5" s="2"/>
    </row>
    <row r="7" spans="17:69" ht="18">
      <c r="Q7" s="6"/>
      <c r="BQ7" s="2"/>
    </row>
    <row r="8" spans="17:69" ht="18">
      <c r="Q8" s="7"/>
      <c r="BQ8" s="2"/>
    </row>
    <row r="9" spans="9:69" ht="18">
      <c r="I9" s="5"/>
      <c r="BQ9" s="2"/>
    </row>
    <row r="10" ht="18">
      <c r="I10" s="5"/>
    </row>
    <row r="11" ht="18">
      <c r="BQ11" s="2"/>
    </row>
    <row r="12" spans="9:69" ht="18">
      <c r="I12" s="5"/>
      <c r="BQ12" s="2"/>
    </row>
    <row r="13" spans="9:69" ht="18">
      <c r="I13" s="5"/>
      <c r="BQ13" s="2"/>
    </row>
    <row r="14" spans="9:69" ht="18">
      <c r="I14" s="5"/>
      <c r="BQ14" s="2"/>
    </row>
    <row r="15" ht="18">
      <c r="I15" s="5"/>
    </row>
    <row r="16" ht="18">
      <c r="I16" s="5"/>
    </row>
    <row r="17" spans="1:89" ht="18" thickBot="1">
      <c r="A17" s="8" t="s">
        <v>57</v>
      </c>
      <c r="I17" s="5"/>
      <c r="AV17" s="9" t="s">
        <v>58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CK17" s="2"/>
    </row>
    <row r="18" spans="1:70" s="3" customFormat="1" ht="18" customHeight="1">
      <c r="A18" s="680" t="s">
        <v>30</v>
      </c>
      <c r="B18" s="679" t="s">
        <v>0</v>
      </c>
      <c r="C18" s="674"/>
      <c r="D18" s="674"/>
      <c r="E18" s="678"/>
      <c r="F18" s="676" t="s">
        <v>381</v>
      </c>
      <c r="G18" s="673" t="s">
        <v>1</v>
      </c>
      <c r="H18" s="674"/>
      <c r="I18" s="678"/>
      <c r="J18" s="676" t="s">
        <v>382</v>
      </c>
      <c r="K18" s="673" t="s">
        <v>2</v>
      </c>
      <c r="L18" s="674"/>
      <c r="M18" s="674"/>
      <c r="N18" s="678"/>
      <c r="O18" s="673" t="s">
        <v>3</v>
      </c>
      <c r="P18" s="674"/>
      <c r="Q18" s="674"/>
      <c r="R18" s="678"/>
      <c r="S18" s="676" t="s">
        <v>383</v>
      </c>
      <c r="T18" s="673" t="s">
        <v>4</v>
      </c>
      <c r="U18" s="674"/>
      <c r="V18" s="678"/>
      <c r="W18" s="676" t="s">
        <v>384</v>
      </c>
      <c r="X18" s="673" t="s">
        <v>5</v>
      </c>
      <c r="Y18" s="674"/>
      <c r="Z18" s="678"/>
      <c r="AA18" s="676" t="s">
        <v>385</v>
      </c>
      <c r="AB18" s="673" t="s">
        <v>6</v>
      </c>
      <c r="AC18" s="674"/>
      <c r="AD18" s="674"/>
      <c r="AE18" s="678"/>
      <c r="AF18" s="676" t="s">
        <v>386</v>
      </c>
      <c r="AG18" s="673" t="s">
        <v>7</v>
      </c>
      <c r="AH18" s="674"/>
      <c r="AI18" s="678"/>
      <c r="AJ18" s="676" t="s">
        <v>387</v>
      </c>
      <c r="AK18" s="673" t="s">
        <v>8</v>
      </c>
      <c r="AL18" s="674"/>
      <c r="AM18" s="674"/>
      <c r="AN18" s="678"/>
      <c r="AO18" s="673" t="s">
        <v>9</v>
      </c>
      <c r="AP18" s="674"/>
      <c r="AQ18" s="674"/>
      <c r="AR18" s="678"/>
      <c r="AS18" s="676" t="s">
        <v>388</v>
      </c>
      <c r="AT18" s="673" t="s">
        <v>10</v>
      </c>
      <c r="AU18" s="674"/>
      <c r="AV18" s="678"/>
      <c r="AW18" s="676" t="s">
        <v>389</v>
      </c>
      <c r="AX18" s="673" t="s">
        <v>11</v>
      </c>
      <c r="AY18" s="674"/>
      <c r="AZ18" s="674"/>
      <c r="BA18" s="675"/>
      <c r="BB18" s="670" t="s">
        <v>125</v>
      </c>
      <c r="BC18" s="668"/>
      <c r="BD18" s="664" t="s">
        <v>126</v>
      </c>
      <c r="BE18" s="668"/>
      <c r="BF18" s="664" t="s">
        <v>56</v>
      </c>
      <c r="BG18" s="668"/>
      <c r="BH18" s="664" t="s">
        <v>12</v>
      </c>
      <c r="BI18" s="668"/>
      <c r="BJ18" s="664" t="s">
        <v>13</v>
      </c>
      <c r="BK18" s="690"/>
      <c r="BL18" s="690"/>
      <c r="BM18" s="668"/>
      <c r="BN18" s="664" t="s">
        <v>14</v>
      </c>
      <c r="BO18" s="668"/>
      <c r="BP18" s="664" t="s">
        <v>15</v>
      </c>
      <c r="BQ18" s="665"/>
      <c r="BR18" s="10"/>
    </row>
    <row r="19" spans="1:70" s="3" customFormat="1" ht="126" customHeight="1" thickBot="1">
      <c r="A19" s="681"/>
      <c r="B19" s="11" t="s">
        <v>31</v>
      </c>
      <c r="C19" s="12" t="s">
        <v>32</v>
      </c>
      <c r="D19" s="12" t="s">
        <v>33</v>
      </c>
      <c r="E19" s="12" t="s">
        <v>34</v>
      </c>
      <c r="F19" s="677"/>
      <c r="G19" s="12" t="s">
        <v>35</v>
      </c>
      <c r="H19" s="12" t="s">
        <v>36</v>
      </c>
      <c r="I19" s="12" t="s">
        <v>37</v>
      </c>
      <c r="J19" s="677"/>
      <c r="K19" s="12" t="s">
        <v>54</v>
      </c>
      <c r="L19" s="12" t="s">
        <v>38</v>
      </c>
      <c r="M19" s="12" t="s">
        <v>39</v>
      </c>
      <c r="N19" s="12" t="s">
        <v>40</v>
      </c>
      <c r="O19" s="12" t="s">
        <v>41</v>
      </c>
      <c r="P19" s="12" t="s">
        <v>32</v>
      </c>
      <c r="Q19" s="12" t="s">
        <v>33</v>
      </c>
      <c r="R19" s="12" t="s">
        <v>42</v>
      </c>
      <c r="S19" s="677"/>
      <c r="T19" s="12" t="s">
        <v>43</v>
      </c>
      <c r="U19" s="12" t="s">
        <v>44</v>
      </c>
      <c r="V19" s="13" t="s">
        <v>45</v>
      </c>
      <c r="W19" s="677"/>
      <c r="X19" s="12" t="s">
        <v>46</v>
      </c>
      <c r="Y19" s="12" t="s">
        <v>47</v>
      </c>
      <c r="Z19" s="12" t="s">
        <v>48</v>
      </c>
      <c r="AA19" s="677"/>
      <c r="AB19" s="12" t="s">
        <v>46</v>
      </c>
      <c r="AC19" s="12" t="s">
        <v>47</v>
      </c>
      <c r="AD19" s="14" t="s">
        <v>48</v>
      </c>
      <c r="AE19" s="12" t="s">
        <v>49</v>
      </c>
      <c r="AF19" s="677"/>
      <c r="AG19" s="12" t="s">
        <v>35</v>
      </c>
      <c r="AH19" s="14" t="s">
        <v>36</v>
      </c>
      <c r="AI19" s="12" t="s">
        <v>37</v>
      </c>
      <c r="AJ19" s="677"/>
      <c r="AK19" s="11" t="s">
        <v>52</v>
      </c>
      <c r="AL19" s="12" t="s">
        <v>53</v>
      </c>
      <c r="AM19" s="12" t="s">
        <v>50</v>
      </c>
      <c r="AN19" s="12" t="s">
        <v>51</v>
      </c>
      <c r="AO19" s="12" t="s">
        <v>31</v>
      </c>
      <c r="AP19" s="12" t="s">
        <v>32</v>
      </c>
      <c r="AQ19" s="12" t="s">
        <v>33</v>
      </c>
      <c r="AR19" s="12" t="s">
        <v>42</v>
      </c>
      <c r="AS19" s="677"/>
      <c r="AT19" s="12" t="s">
        <v>35</v>
      </c>
      <c r="AU19" s="12" t="s">
        <v>36</v>
      </c>
      <c r="AV19" s="12" t="s">
        <v>37</v>
      </c>
      <c r="AW19" s="677"/>
      <c r="AX19" s="12" t="s">
        <v>54</v>
      </c>
      <c r="AY19" s="12" t="s">
        <v>38</v>
      </c>
      <c r="AZ19" s="12" t="s">
        <v>39</v>
      </c>
      <c r="BA19" s="13" t="s">
        <v>55</v>
      </c>
      <c r="BB19" s="671"/>
      <c r="BC19" s="669"/>
      <c r="BD19" s="666"/>
      <c r="BE19" s="669"/>
      <c r="BF19" s="666"/>
      <c r="BG19" s="669"/>
      <c r="BH19" s="666"/>
      <c r="BI19" s="669"/>
      <c r="BJ19" s="666"/>
      <c r="BK19" s="691"/>
      <c r="BL19" s="691"/>
      <c r="BM19" s="669"/>
      <c r="BN19" s="666"/>
      <c r="BO19" s="669"/>
      <c r="BP19" s="666"/>
      <c r="BQ19" s="667"/>
      <c r="BR19" s="10"/>
    </row>
    <row r="20" spans="1:84" s="3" customFormat="1" ht="18.75" customHeight="1">
      <c r="A20" s="15" t="s">
        <v>16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 t="s">
        <v>26</v>
      </c>
      <c r="U20" s="18" t="s">
        <v>26</v>
      </c>
      <c r="V20" s="18" t="s">
        <v>26</v>
      </c>
      <c r="W20" s="18" t="s">
        <v>24</v>
      </c>
      <c r="X20" s="18" t="s">
        <v>24</v>
      </c>
      <c r="Y20" s="17" t="s">
        <v>22</v>
      </c>
      <c r="Z20" s="17"/>
      <c r="AA20" s="17"/>
      <c r="AB20" s="17"/>
      <c r="AC20" s="17"/>
      <c r="AD20" s="19"/>
      <c r="AE20" s="17"/>
      <c r="AF20" s="17"/>
      <c r="AG20" s="17"/>
      <c r="AH20" s="19"/>
      <c r="AI20" s="17"/>
      <c r="AJ20" s="17"/>
      <c r="AK20" s="17"/>
      <c r="AL20" s="17"/>
      <c r="AM20" s="17"/>
      <c r="AN20" s="17"/>
      <c r="AO20" s="17"/>
      <c r="AP20" s="17"/>
      <c r="AQ20" s="18" t="s">
        <v>26</v>
      </c>
      <c r="AR20" s="18" t="s">
        <v>26</v>
      </c>
      <c r="AS20" s="18" t="s">
        <v>26</v>
      </c>
      <c r="AT20" s="20" t="s">
        <v>24</v>
      </c>
      <c r="AU20" s="20" t="s">
        <v>24</v>
      </c>
      <c r="AV20" s="20" t="s">
        <v>24</v>
      </c>
      <c r="AW20" s="20" t="s">
        <v>24</v>
      </c>
      <c r="AX20" s="20" t="s">
        <v>24</v>
      </c>
      <c r="AY20" s="20" t="s">
        <v>24</v>
      </c>
      <c r="AZ20" s="20" t="s">
        <v>24</v>
      </c>
      <c r="BA20" s="21" t="s">
        <v>24</v>
      </c>
      <c r="BB20" s="663">
        <v>35</v>
      </c>
      <c r="BC20" s="659"/>
      <c r="BD20" s="658">
        <v>6</v>
      </c>
      <c r="BE20" s="659"/>
      <c r="BF20" s="658">
        <v>1</v>
      </c>
      <c r="BG20" s="659"/>
      <c r="BH20" s="658"/>
      <c r="BI20" s="659"/>
      <c r="BJ20" s="658"/>
      <c r="BK20" s="692"/>
      <c r="BL20" s="692"/>
      <c r="BM20" s="659"/>
      <c r="BN20" s="658">
        <v>10</v>
      </c>
      <c r="BO20" s="659"/>
      <c r="BP20" s="658">
        <f>SUM($BB20:$BN20)</f>
        <v>52</v>
      </c>
      <c r="BQ20" s="672"/>
      <c r="BR20" s="22"/>
      <c r="CF20" s="2"/>
    </row>
    <row r="21" spans="1:84" s="3" customFormat="1" ht="18" customHeight="1">
      <c r="A21" s="23" t="s">
        <v>17</v>
      </c>
      <c r="B21" s="24"/>
      <c r="C21" s="25"/>
      <c r="D21" s="25"/>
      <c r="E21" s="26"/>
      <c r="F21" s="26"/>
      <c r="G21" s="25"/>
      <c r="H21" s="25"/>
      <c r="I21" s="25"/>
      <c r="J21" s="26"/>
      <c r="K21" s="25"/>
      <c r="L21" s="25"/>
      <c r="M21" s="25"/>
      <c r="N21" s="25"/>
      <c r="O21" s="25"/>
      <c r="P21" s="25"/>
      <c r="Q21" s="25"/>
      <c r="R21" s="26"/>
      <c r="S21" s="26"/>
      <c r="T21" s="27" t="s">
        <v>26</v>
      </c>
      <c r="U21" s="27" t="s">
        <v>26</v>
      </c>
      <c r="V21" s="27" t="s">
        <v>26</v>
      </c>
      <c r="W21" s="27" t="s">
        <v>24</v>
      </c>
      <c r="X21" s="27" t="s">
        <v>24</v>
      </c>
      <c r="Y21" s="25"/>
      <c r="Z21" s="25"/>
      <c r="AA21" s="26"/>
      <c r="AB21" s="25"/>
      <c r="AC21" s="25"/>
      <c r="AD21" s="28"/>
      <c r="AE21" s="26"/>
      <c r="AF21" s="26"/>
      <c r="AG21" s="25"/>
      <c r="AH21" s="28"/>
      <c r="AI21" s="25"/>
      <c r="AJ21" s="26"/>
      <c r="AK21" s="25"/>
      <c r="AL21" s="25"/>
      <c r="AM21" s="26"/>
      <c r="AN21" s="25"/>
      <c r="AO21" s="25" t="s">
        <v>22</v>
      </c>
      <c r="AP21" s="25" t="s">
        <v>22</v>
      </c>
      <c r="AQ21" s="27" t="s">
        <v>26</v>
      </c>
      <c r="AR21" s="27" t="s">
        <v>26</v>
      </c>
      <c r="AS21" s="27" t="s">
        <v>26</v>
      </c>
      <c r="AT21" s="29" t="s">
        <v>24</v>
      </c>
      <c r="AU21" s="29" t="s">
        <v>24</v>
      </c>
      <c r="AV21" s="29" t="s">
        <v>24</v>
      </c>
      <c r="AW21" s="29" t="s">
        <v>24</v>
      </c>
      <c r="AX21" s="29" t="s">
        <v>24</v>
      </c>
      <c r="AY21" s="29" t="s">
        <v>24</v>
      </c>
      <c r="AZ21" s="29" t="s">
        <v>24</v>
      </c>
      <c r="BA21" s="30" t="s">
        <v>24</v>
      </c>
      <c r="BB21" s="484">
        <v>34</v>
      </c>
      <c r="BC21" s="485"/>
      <c r="BD21" s="486">
        <v>6</v>
      </c>
      <c r="BE21" s="485"/>
      <c r="BF21" s="486">
        <v>2</v>
      </c>
      <c r="BG21" s="485"/>
      <c r="BH21" s="486"/>
      <c r="BI21" s="485"/>
      <c r="BJ21" s="486"/>
      <c r="BK21" s="493"/>
      <c r="BL21" s="493"/>
      <c r="BM21" s="485"/>
      <c r="BN21" s="486">
        <v>10</v>
      </c>
      <c r="BO21" s="485"/>
      <c r="BP21" s="486">
        <f>SUM($BB21:$BN21)</f>
        <v>52</v>
      </c>
      <c r="BQ21" s="487"/>
      <c r="BR21" s="22"/>
      <c r="CF21" s="2"/>
    </row>
    <row r="22" spans="1:84" s="3" customFormat="1" ht="18" customHeight="1">
      <c r="A22" s="23" t="s">
        <v>18</v>
      </c>
      <c r="B22" s="24"/>
      <c r="C22" s="25" t="s">
        <v>22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27</v>
      </c>
      <c r="N22" s="25" t="s">
        <v>27</v>
      </c>
      <c r="O22" s="25" t="s">
        <v>27</v>
      </c>
      <c r="P22" s="25" t="s">
        <v>27</v>
      </c>
      <c r="Q22" s="25" t="s">
        <v>27</v>
      </c>
      <c r="R22" s="25" t="s">
        <v>27</v>
      </c>
      <c r="S22" s="25"/>
      <c r="T22" s="27" t="s">
        <v>26</v>
      </c>
      <c r="U22" s="27" t="s">
        <v>26</v>
      </c>
      <c r="V22" s="27" t="s">
        <v>26</v>
      </c>
      <c r="W22" s="27" t="s">
        <v>24</v>
      </c>
      <c r="X22" s="27" t="s">
        <v>24</v>
      </c>
      <c r="Y22" s="25"/>
      <c r="Z22" s="25"/>
      <c r="AA22" s="25"/>
      <c r="AB22" s="25"/>
      <c r="AC22" s="25"/>
      <c r="AD22" s="28"/>
      <c r="AE22" s="28"/>
      <c r="AF22" s="28" t="s">
        <v>27</v>
      </c>
      <c r="AG22" s="28" t="s">
        <v>161</v>
      </c>
      <c r="AH22" s="28" t="s">
        <v>161</v>
      </c>
      <c r="AI22" s="25"/>
      <c r="AJ22" s="25"/>
      <c r="AK22" s="25"/>
      <c r="AL22" s="25"/>
      <c r="AM22" s="25"/>
      <c r="AN22" s="25"/>
      <c r="AO22" s="25"/>
      <c r="AP22" s="25"/>
      <c r="AQ22" s="27" t="s">
        <v>26</v>
      </c>
      <c r="AR22" s="27" t="s">
        <v>26</v>
      </c>
      <c r="AS22" s="27" t="s">
        <v>26</v>
      </c>
      <c r="AT22" s="29" t="s">
        <v>24</v>
      </c>
      <c r="AU22" s="29" t="s">
        <v>24</v>
      </c>
      <c r="AV22" s="29" t="s">
        <v>24</v>
      </c>
      <c r="AW22" s="29" t="s">
        <v>24</v>
      </c>
      <c r="AX22" s="29" t="s">
        <v>24</v>
      </c>
      <c r="AY22" s="29" t="s">
        <v>24</v>
      </c>
      <c r="AZ22" s="29" t="s">
        <v>24</v>
      </c>
      <c r="BA22" s="30" t="s">
        <v>24</v>
      </c>
      <c r="BB22" s="484">
        <v>26</v>
      </c>
      <c r="BC22" s="485"/>
      <c r="BD22" s="486">
        <v>6</v>
      </c>
      <c r="BE22" s="485"/>
      <c r="BF22" s="486">
        <v>1</v>
      </c>
      <c r="BG22" s="485"/>
      <c r="BH22" s="486">
        <v>9</v>
      </c>
      <c r="BI22" s="485"/>
      <c r="BJ22" s="486"/>
      <c r="BK22" s="493"/>
      <c r="BL22" s="493"/>
      <c r="BM22" s="485"/>
      <c r="BN22" s="486">
        <v>10</v>
      </c>
      <c r="BO22" s="485"/>
      <c r="BP22" s="486">
        <f>SUM($BB22:$BN22)</f>
        <v>52</v>
      </c>
      <c r="BQ22" s="487"/>
      <c r="BR22" s="22"/>
      <c r="CF22" s="2"/>
    </row>
    <row r="23" spans="1:86" s="3" customFormat="1" ht="18" customHeight="1" thickBot="1">
      <c r="A23" s="31" t="s">
        <v>19</v>
      </c>
      <c r="B23" s="32"/>
      <c r="C23" s="33"/>
      <c r="D23" s="33"/>
      <c r="E23" s="34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5" t="s">
        <v>26</v>
      </c>
      <c r="U23" s="35" t="s">
        <v>26</v>
      </c>
      <c r="V23" s="35" t="s">
        <v>26</v>
      </c>
      <c r="W23" s="35" t="s">
        <v>24</v>
      </c>
      <c r="X23" s="35" t="s">
        <v>24</v>
      </c>
      <c r="Y23" s="33" t="s">
        <v>27</v>
      </c>
      <c r="Z23" s="33" t="s">
        <v>27</v>
      </c>
      <c r="AA23" s="33" t="s">
        <v>27</v>
      </c>
      <c r="AB23" s="33" t="s">
        <v>27</v>
      </c>
      <c r="AC23" s="33" t="s">
        <v>27</v>
      </c>
      <c r="AD23" s="33" t="s">
        <v>27</v>
      </c>
      <c r="AE23" s="33" t="s">
        <v>27</v>
      </c>
      <c r="AF23" s="33"/>
      <c r="AG23" s="33"/>
      <c r="AH23" s="36"/>
      <c r="AI23" s="33"/>
      <c r="AJ23" s="34"/>
      <c r="AK23" s="33"/>
      <c r="AL23" s="35"/>
      <c r="AM23" s="35"/>
      <c r="AN23" s="35" t="s">
        <v>26</v>
      </c>
      <c r="AO23" s="35" t="s">
        <v>29</v>
      </c>
      <c r="AP23" s="35" t="s">
        <v>29</v>
      </c>
      <c r="AQ23" s="35" t="s">
        <v>29</v>
      </c>
      <c r="AR23" s="35" t="s">
        <v>29</v>
      </c>
      <c r="AS23" s="35"/>
      <c r="AT23" s="34"/>
      <c r="AU23" s="34"/>
      <c r="AV23" s="34"/>
      <c r="AW23" s="33"/>
      <c r="AX23" s="33"/>
      <c r="AY23" s="33"/>
      <c r="AZ23" s="33"/>
      <c r="BA23" s="37"/>
      <c r="BB23" s="299">
        <v>26</v>
      </c>
      <c r="BC23" s="644"/>
      <c r="BD23" s="643">
        <v>4</v>
      </c>
      <c r="BE23" s="644"/>
      <c r="BF23" s="643"/>
      <c r="BG23" s="644"/>
      <c r="BH23" s="643">
        <v>7</v>
      </c>
      <c r="BI23" s="644"/>
      <c r="BJ23" s="643">
        <v>4</v>
      </c>
      <c r="BK23" s="693"/>
      <c r="BL23" s="693"/>
      <c r="BM23" s="644"/>
      <c r="BN23" s="643">
        <v>2</v>
      </c>
      <c r="BO23" s="644"/>
      <c r="BP23" s="499">
        <f>SUM($BB23:$BN23)</f>
        <v>43</v>
      </c>
      <c r="BQ23" s="500"/>
      <c r="BR23" s="22"/>
      <c r="BS23" s="22"/>
      <c r="BT23" s="22"/>
      <c r="CH23" s="2"/>
    </row>
    <row r="24" spans="1:98" s="3" customFormat="1" ht="18" thickBot="1">
      <c r="A24" s="38"/>
      <c r="B24" s="39"/>
      <c r="C24" s="39"/>
      <c r="D24" s="39"/>
      <c r="E24" s="39"/>
      <c r="F24" s="39"/>
      <c r="G24" s="39"/>
      <c r="H24" s="39"/>
      <c r="I24" s="39"/>
      <c r="J24" s="40"/>
      <c r="K24" s="39"/>
      <c r="L24" s="39"/>
      <c r="M24" s="39"/>
      <c r="N24" s="39"/>
      <c r="O24" s="39"/>
      <c r="P24" s="39"/>
      <c r="Q24" s="39"/>
      <c r="R24" s="41"/>
      <c r="S24" s="41"/>
      <c r="T24" s="39"/>
      <c r="U24" s="39"/>
      <c r="V24" s="39"/>
      <c r="W24" s="41"/>
      <c r="X24" s="39"/>
      <c r="Y24" s="39"/>
      <c r="Z24" s="39"/>
      <c r="AA24" s="41"/>
      <c r="AB24" s="39"/>
      <c r="AC24" s="39"/>
      <c r="AD24" s="39"/>
      <c r="AE24" s="39"/>
      <c r="AF24" s="39"/>
      <c r="AG24" s="41"/>
      <c r="AH24" s="41"/>
      <c r="AI24" s="39"/>
      <c r="AJ24" s="39"/>
      <c r="AK24" s="39"/>
      <c r="AL24" s="39"/>
      <c r="AM24" s="39"/>
      <c r="AN24" s="41"/>
      <c r="AS24" s="41"/>
      <c r="AU24" s="41"/>
      <c r="AV24" s="41"/>
      <c r="AW24" s="41"/>
      <c r="AX24" s="41"/>
      <c r="AY24" s="41"/>
      <c r="AZ24" s="41"/>
      <c r="BA24" s="41"/>
      <c r="BB24" s="657">
        <f>SUM(BB20:BB23)</f>
        <v>121</v>
      </c>
      <c r="BC24" s="648"/>
      <c r="BD24" s="647">
        <f>SUM(BD20:BD23)</f>
        <v>22</v>
      </c>
      <c r="BE24" s="648"/>
      <c r="BF24" s="647">
        <f>SUM(BF20:BF23)</f>
        <v>4</v>
      </c>
      <c r="BG24" s="648"/>
      <c r="BH24" s="647">
        <f>SUM(BH20:BH23)</f>
        <v>16</v>
      </c>
      <c r="BI24" s="648"/>
      <c r="BJ24" s="643">
        <v>4</v>
      </c>
      <c r="BK24" s="693"/>
      <c r="BL24" s="693"/>
      <c r="BM24" s="644"/>
      <c r="BN24" s="647">
        <f>SUM(BN20:BN23)</f>
        <v>32</v>
      </c>
      <c r="BO24" s="648"/>
      <c r="BP24" s="645">
        <f>SUM(BP20:BP23)</f>
        <v>199</v>
      </c>
      <c r="BQ24" s="646"/>
      <c r="BX24" s="22"/>
      <c r="BY24" s="22"/>
      <c r="BZ24" s="42"/>
      <c r="CA24" s="3">
        <f>BB24+BD24+BF24+BH24+BJ24+BN24</f>
        <v>199</v>
      </c>
      <c r="CT24" s="2"/>
    </row>
    <row r="25" spans="1:77" s="3" customFormat="1" ht="26.25" customHeight="1">
      <c r="A25" s="43"/>
      <c r="B25" s="39"/>
      <c r="C25" s="39"/>
      <c r="D25" s="642" t="s">
        <v>20</v>
      </c>
      <c r="E25" s="642"/>
      <c r="F25" s="642"/>
      <c r="G25" s="642"/>
      <c r="H25" s="642"/>
      <c r="I25" s="642"/>
      <c r="J25" s="642"/>
      <c r="K25" s="642"/>
      <c r="L25" s="116"/>
      <c r="M25" s="44"/>
      <c r="N25" s="636" t="s">
        <v>21</v>
      </c>
      <c r="O25" s="637"/>
      <c r="P25" s="637"/>
      <c r="Q25" s="637"/>
      <c r="R25" s="637"/>
      <c r="S25" s="637"/>
      <c r="T25" s="637"/>
      <c r="U25" s="637"/>
      <c r="V25" s="637"/>
      <c r="W25" s="637"/>
      <c r="X25" s="638"/>
      <c r="Y25" s="99" t="s">
        <v>22</v>
      </c>
      <c r="Z25" s="636" t="s">
        <v>23</v>
      </c>
      <c r="AA25" s="637"/>
      <c r="AB25" s="637"/>
      <c r="AC25" s="637"/>
      <c r="AD25" s="637"/>
      <c r="AE25" s="637"/>
      <c r="AF25" s="637"/>
      <c r="AG25" s="637"/>
      <c r="AH25" s="637"/>
      <c r="AI25" s="45"/>
      <c r="AJ25" s="45"/>
      <c r="AK25" s="46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45"/>
      <c r="AZ25" s="45"/>
      <c r="BA25" s="45"/>
      <c r="BB25" s="45"/>
      <c r="BC25" s="45"/>
      <c r="BD25" s="45"/>
      <c r="BE25" s="116"/>
      <c r="BF25" s="116"/>
      <c r="BG25" s="116"/>
      <c r="BH25" s="11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</row>
    <row r="26" spans="1:77" s="3" customFormat="1" ht="13.5" customHeight="1">
      <c r="A26" s="43"/>
      <c r="B26" s="39"/>
      <c r="C26" s="39"/>
      <c r="D26" s="11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16"/>
      <c r="R26" s="116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113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2:78" s="3" customFormat="1" ht="18.75">
      <c r="B27" s="39"/>
      <c r="C27" s="39"/>
      <c r="D27" s="116"/>
      <c r="E27" s="116"/>
      <c r="F27" s="116"/>
      <c r="G27" s="116"/>
      <c r="H27" s="116"/>
      <c r="I27" s="116"/>
      <c r="J27" s="116"/>
      <c r="K27" s="116"/>
      <c r="L27" s="116"/>
      <c r="M27" s="47" t="s">
        <v>26</v>
      </c>
      <c r="N27" s="639" t="s">
        <v>121</v>
      </c>
      <c r="O27" s="640"/>
      <c r="P27" s="640"/>
      <c r="Q27" s="640"/>
      <c r="R27" s="640"/>
      <c r="S27" s="640"/>
      <c r="T27" s="640"/>
      <c r="U27" s="640"/>
      <c r="V27" s="640"/>
      <c r="W27" s="640"/>
      <c r="X27" s="641"/>
      <c r="Y27" s="99" t="s">
        <v>27</v>
      </c>
      <c r="Z27" s="636" t="s">
        <v>28</v>
      </c>
      <c r="AA27" s="637"/>
      <c r="AB27" s="637"/>
      <c r="AC27" s="637"/>
      <c r="AD27" s="637"/>
      <c r="AE27" s="637"/>
      <c r="AF27" s="637"/>
      <c r="AG27" s="637"/>
      <c r="AH27" s="637"/>
      <c r="AI27" s="637"/>
      <c r="AJ27" s="638"/>
      <c r="AK27" s="47" t="s">
        <v>29</v>
      </c>
      <c r="AL27" s="636" t="s">
        <v>122</v>
      </c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115"/>
      <c r="AZ27" s="47" t="s">
        <v>24</v>
      </c>
      <c r="BA27" s="636" t="s">
        <v>25</v>
      </c>
      <c r="BB27" s="637"/>
      <c r="BC27" s="637"/>
      <c r="BD27" s="637"/>
      <c r="BE27" s="637"/>
      <c r="BF27" s="637"/>
      <c r="BG27" s="637"/>
      <c r="BH27" s="637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</row>
    <row r="28" spans="2:78" s="3" customFormat="1" ht="18.75">
      <c r="B28" s="39"/>
      <c r="C28" s="39"/>
      <c r="D28" s="116"/>
      <c r="E28" s="116"/>
      <c r="F28" s="116"/>
      <c r="G28" s="116"/>
      <c r="H28" s="116"/>
      <c r="I28" s="116"/>
      <c r="J28" s="116"/>
      <c r="K28" s="116"/>
      <c r="L28" s="116"/>
      <c r="M28" s="46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00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46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4"/>
      <c r="AZ28" s="46"/>
      <c r="BA28" s="113"/>
      <c r="BB28" s="113"/>
      <c r="BC28" s="113"/>
      <c r="BD28" s="113"/>
      <c r="BE28" s="113"/>
      <c r="BF28" s="113"/>
      <c r="BG28" s="113"/>
      <c r="BH28" s="113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</row>
    <row r="29" spans="2:78" s="3" customFormat="1" ht="4.5" customHeight="1">
      <c r="B29" s="39"/>
      <c r="C29" s="39"/>
      <c r="D29" s="116"/>
      <c r="E29" s="116"/>
      <c r="F29" s="116"/>
      <c r="G29" s="116"/>
      <c r="H29" s="116"/>
      <c r="I29" s="116"/>
      <c r="J29" s="116"/>
      <c r="K29" s="116"/>
      <c r="L29" s="116"/>
      <c r="M29" s="46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00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46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4"/>
      <c r="AZ29" s="46"/>
      <c r="BA29" s="113"/>
      <c r="BB29" s="113"/>
      <c r="BC29" s="113"/>
      <c r="BD29" s="113"/>
      <c r="BE29" s="113"/>
      <c r="BF29" s="113"/>
      <c r="BG29" s="113"/>
      <c r="BH29" s="113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</row>
    <row r="30" spans="2:78" s="3" customFormat="1" ht="6" customHeight="1" hidden="1">
      <c r="B30" s="39"/>
      <c r="C30" s="39"/>
      <c r="D30" s="116"/>
      <c r="E30" s="116"/>
      <c r="F30" s="116"/>
      <c r="G30" s="116"/>
      <c r="H30" s="116"/>
      <c r="I30" s="116"/>
      <c r="J30" s="116"/>
      <c r="K30" s="116"/>
      <c r="L30" s="116"/>
      <c r="M30" s="46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00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46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  <c r="AZ30" s="46"/>
      <c r="BA30" s="113"/>
      <c r="BB30" s="113"/>
      <c r="BC30" s="113"/>
      <c r="BD30" s="113"/>
      <c r="BE30" s="113"/>
      <c r="BF30" s="113"/>
      <c r="BG30" s="113"/>
      <c r="BH30" s="113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</row>
    <row r="31" spans="2:78" s="3" customFormat="1" ht="6" customHeight="1" hidden="1">
      <c r="B31" s="39"/>
      <c r="C31" s="39"/>
      <c r="D31" s="116"/>
      <c r="E31" s="116"/>
      <c r="F31" s="116"/>
      <c r="G31" s="116"/>
      <c r="H31" s="116"/>
      <c r="I31" s="116"/>
      <c r="J31" s="116"/>
      <c r="K31" s="116"/>
      <c r="L31" s="116"/>
      <c r="M31" s="46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00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46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4"/>
      <c r="AZ31" s="46"/>
      <c r="BA31" s="113"/>
      <c r="BB31" s="48"/>
      <c r="BC31" s="48"/>
      <c r="BD31" s="48"/>
      <c r="BE31" s="48"/>
      <c r="BF31" s="48"/>
      <c r="BG31" s="48"/>
      <c r="BH31" s="48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</row>
    <row r="32" spans="1:90" s="3" customFormat="1" ht="19.5" thickBot="1">
      <c r="A32" s="49"/>
      <c r="B32" s="49"/>
      <c r="C32" s="49"/>
      <c r="D32" s="50"/>
      <c r="E32" s="50"/>
      <c r="F32" s="50"/>
      <c r="G32" s="50"/>
      <c r="H32" s="50"/>
      <c r="I32" s="50"/>
      <c r="J32" s="45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 t="s">
        <v>59</v>
      </c>
      <c r="AH32" s="50"/>
      <c r="AI32" s="50"/>
      <c r="AJ32" s="50"/>
      <c r="AK32" s="50"/>
      <c r="AL32" s="50"/>
      <c r="AM32" s="50"/>
      <c r="AN32" s="116"/>
      <c r="AO32" s="116"/>
      <c r="AP32" s="11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39"/>
      <c r="CC32" s="39"/>
      <c r="CD32" s="39"/>
      <c r="CE32" s="39"/>
      <c r="CF32" s="39"/>
      <c r="CG32" s="39"/>
      <c r="CH32" s="39"/>
      <c r="CI32" s="39"/>
      <c r="CL32" s="2"/>
    </row>
    <row r="33" spans="1:107" s="3" customFormat="1" ht="34.5" customHeight="1" thickBot="1">
      <c r="A33" s="215" t="s">
        <v>62</v>
      </c>
      <c r="B33" s="218" t="s">
        <v>164</v>
      </c>
      <c r="C33" s="219"/>
      <c r="D33" s="219"/>
      <c r="E33" s="219"/>
      <c r="F33" s="219"/>
      <c r="G33" s="219"/>
      <c r="H33" s="219"/>
      <c r="I33" s="219"/>
      <c r="J33" s="219"/>
      <c r="K33" s="220"/>
      <c r="L33" s="199" t="s">
        <v>63</v>
      </c>
      <c r="M33" s="200"/>
      <c r="N33" s="199" t="s">
        <v>64</v>
      </c>
      <c r="O33" s="200"/>
      <c r="P33" s="224" t="s">
        <v>120</v>
      </c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6"/>
      <c r="AB33" s="227" t="s">
        <v>65</v>
      </c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9"/>
      <c r="BX33" s="195" t="s">
        <v>174</v>
      </c>
      <c r="BY33" s="196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4"/>
      <c r="CT33" s="54"/>
      <c r="CU33" s="54"/>
      <c r="CV33" s="39"/>
      <c r="CW33" s="39"/>
      <c r="CX33" s="39"/>
      <c r="CY33" s="54"/>
      <c r="CZ33" s="54"/>
      <c r="DC33" s="2"/>
    </row>
    <row r="34" spans="1:108" s="3" customFormat="1" ht="23.25" customHeight="1" thickBot="1">
      <c r="A34" s="216"/>
      <c r="B34" s="221"/>
      <c r="C34" s="222"/>
      <c r="D34" s="222"/>
      <c r="E34" s="222"/>
      <c r="F34" s="222"/>
      <c r="G34" s="222"/>
      <c r="H34" s="222"/>
      <c r="I34" s="222"/>
      <c r="J34" s="222"/>
      <c r="K34" s="223"/>
      <c r="L34" s="201"/>
      <c r="M34" s="202"/>
      <c r="N34" s="201"/>
      <c r="O34" s="202"/>
      <c r="P34" s="199" t="s">
        <v>67</v>
      </c>
      <c r="Q34" s="200"/>
      <c r="R34" s="203" t="s">
        <v>68</v>
      </c>
      <c r="S34" s="204"/>
      <c r="T34" s="207" t="s">
        <v>66</v>
      </c>
      <c r="U34" s="208"/>
      <c r="V34" s="208"/>
      <c r="W34" s="208"/>
      <c r="X34" s="208"/>
      <c r="Y34" s="208"/>
      <c r="Z34" s="208"/>
      <c r="AA34" s="209"/>
      <c r="AB34" s="210" t="s">
        <v>105</v>
      </c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2"/>
      <c r="AN34" s="210" t="s">
        <v>109</v>
      </c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2"/>
      <c r="AZ34" s="210" t="s">
        <v>110</v>
      </c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2"/>
      <c r="BL34" s="210" t="s">
        <v>111</v>
      </c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2"/>
      <c r="BX34" s="197"/>
      <c r="BY34" s="198"/>
      <c r="BZ34" s="111"/>
      <c r="CA34" s="53"/>
      <c r="CB34" s="53"/>
      <c r="CC34" s="53"/>
      <c r="CD34" s="53"/>
      <c r="CE34" s="53"/>
      <c r="CF34" s="53"/>
      <c r="CG34" s="53"/>
      <c r="CH34" s="55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4"/>
      <c r="CU34" s="54"/>
      <c r="CV34" s="54"/>
      <c r="CW34" s="54"/>
      <c r="CX34" s="54"/>
      <c r="CY34" s="54"/>
      <c r="CZ34" s="54"/>
      <c r="DA34" s="54"/>
      <c r="DD34" s="2"/>
    </row>
    <row r="35" spans="1:107" s="3" customFormat="1" ht="12.75" customHeight="1">
      <c r="A35" s="216"/>
      <c r="B35" s="221"/>
      <c r="C35" s="222"/>
      <c r="D35" s="222"/>
      <c r="E35" s="222"/>
      <c r="F35" s="222"/>
      <c r="G35" s="222"/>
      <c r="H35" s="222"/>
      <c r="I35" s="222"/>
      <c r="J35" s="222"/>
      <c r="K35" s="223"/>
      <c r="L35" s="201"/>
      <c r="M35" s="202"/>
      <c r="N35" s="201"/>
      <c r="O35" s="202"/>
      <c r="P35" s="201"/>
      <c r="Q35" s="202"/>
      <c r="R35" s="205"/>
      <c r="S35" s="206"/>
      <c r="T35" s="180" t="s">
        <v>104</v>
      </c>
      <c r="U35" s="183"/>
      <c r="V35" s="180" t="s">
        <v>270</v>
      </c>
      <c r="W35" s="183"/>
      <c r="X35" s="203" t="s">
        <v>271</v>
      </c>
      <c r="Y35" s="204"/>
      <c r="Z35" s="180" t="s">
        <v>272</v>
      </c>
      <c r="AA35" s="183"/>
      <c r="AB35" s="186" t="s">
        <v>155</v>
      </c>
      <c r="AC35" s="187"/>
      <c r="AD35" s="187"/>
      <c r="AE35" s="187"/>
      <c r="AF35" s="187"/>
      <c r="AG35" s="188"/>
      <c r="AH35" s="186" t="s">
        <v>157</v>
      </c>
      <c r="AI35" s="187"/>
      <c r="AJ35" s="187"/>
      <c r="AK35" s="187"/>
      <c r="AL35" s="187"/>
      <c r="AM35" s="188"/>
      <c r="AN35" s="186" t="s">
        <v>154</v>
      </c>
      <c r="AO35" s="187"/>
      <c r="AP35" s="187"/>
      <c r="AQ35" s="187"/>
      <c r="AR35" s="187"/>
      <c r="AS35" s="188"/>
      <c r="AT35" s="186" t="s">
        <v>168</v>
      </c>
      <c r="AU35" s="187"/>
      <c r="AV35" s="187"/>
      <c r="AW35" s="187"/>
      <c r="AX35" s="187"/>
      <c r="AY35" s="188"/>
      <c r="AZ35" s="186" t="s">
        <v>169</v>
      </c>
      <c r="BA35" s="187"/>
      <c r="BB35" s="187"/>
      <c r="BC35" s="187"/>
      <c r="BD35" s="187"/>
      <c r="BE35" s="188"/>
      <c r="BF35" s="186" t="s">
        <v>176</v>
      </c>
      <c r="BG35" s="187"/>
      <c r="BH35" s="187"/>
      <c r="BI35" s="187"/>
      <c r="BJ35" s="187"/>
      <c r="BK35" s="188"/>
      <c r="BL35" s="186" t="s">
        <v>156</v>
      </c>
      <c r="BM35" s="187"/>
      <c r="BN35" s="187"/>
      <c r="BO35" s="187"/>
      <c r="BP35" s="187"/>
      <c r="BQ35" s="188"/>
      <c r="BR35" s="186" t="s">
        <v>181</v>
      </c>
      <c r="BS35" s="187"/>
      <c r="BT35" s="187"/>
      <c r="BU35" s="187"/>
      <c r="BV35" s="187"/>
      <c r="BW35" s="188"/>
      <c r="BX35" s="197"/>
      <c r="BY35" s="198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4"/>
      <c r="CT35" s="54"/>
      <c r="CU35" s="54"/>
      <c r="CV35" s="54"/>
      <c r="CW35" s="54"/>
      <c r="CX35" s="54"/>
      <c r="CY35" s="54"/>
      <c r="CZ35" s="54"/>
      <c r="DC35" s="2"/>
    </row>
    <row r="36" spans="1:107" s="3" customFormat="1" ht="12.75" customHeight="1">
      <c r="A36" s="216"/>
      <c r="B36" s="221"/>
      <c r="C36" s="222"/>
      <c r="D36" s="222"/>
      <c r="E36" s="222"/>
      <c r="F36" s="222"/>
      <c r="G36" s="222"/>
      <c r="H36" s="222"/>
      <c r="I36" s="222"/>
      <c r="J36" s="222"/>
      <c r="K36" s="223"/>
      <c r="L36" s="201"/>
      <c r="M36" s="202"/>
      <c r="N36" s="201"/>
      <c r="O36" s="202"/>
      <c r="P36" s="201"/>
      <c r="Q36" s="202"/>
      <c r="R36" s="205"/>
      <c r="S36" s="206"/>
      <c r="T36" s="213"/>
      <c r="U36" s="214"/>
      <c r="V36" s="213"/>
      <c r="W36" s="214"/>
      <c r="X36" s="205"/>
      <c r="Y36" s="206"/>
      <c r="Z36" s="213"/>
      <c r="AA36" s="214"/>
      <c r="AB36" s="189"/>
      <c r="AC36" s="190"/>
      <c r="AD36" s="190"/>
      <c r="AE36" s="190"/>
      <c r="AF36" s="190"/>
      <c r="AG36" s="191"/>
      <c r="AH36" s="189"/>
      <c r="AI36" s="190"/>
      <c r="AJ36" s="190"/>
      <c r="AK36" s="190"/>
      <c r="AL36" s="190"/>
      <c r="AM36" s="191"/>
      <c r="AN36" s="189"/>
      <c r="AO36" s="190"/>
      <c r="AP36" s="190"/>
      <c r="AQ36" s="190"/>
      <c r="AR36" s="190"/>
      <c r="AS36" s="191"/>
      <c r="AT36" s="189"/>
      <c r="AU36" s="190"/>
      <c r="AV36" s="190"/>
      <c r="AW36" s="190"/>
      <c r="AX36" s="190"/>
      <c r="AY36" s="191"/>
      <c r="AZ36" s="189"/>
      <c r="BA36" s="190"/>
      <c r="BB36" s="190"/>
      <c r="BC36" s="190"/>
      <c r="BD36" s="190"/>
      <c r="BE36" s="191"/>
      <c r="BF36" s="189"/>
      <c r="BG36" s="190"/>
      <c r="BH36" s="190"/>
      <c r="BI36" s="190"/>
      <c r="BJ36" s="190"/>
      <c r="BK36" s="191"/>
      <c r="BL36" s="189"/>
      <c r="BM36" s="190"/>
      <c r="BN36" s="190"/>
      <c r="BO36" s="190"/>
      <c r="BP36" s="190"/>
      <c r="BQ36" s="191"/>
      <c r="BR36" s="189"/>
      <c r="BS36" s="190"/>
      <c r="BT36" s="190"/>
      <c r="BU36" s="190"/>
      <c r="BV36" s="190"/>
      <c r="BW36" s="191"/>
      <c r="BX36" s="197"/>
      <c r="BY36" s="198"/>
      <c r="BZ36" s="56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4"/>
      <c r="CT36" s="54"/>
      <c r="CU36" s="54"/>
      <c r="CV36" s="54"/>
      <c r="CW36" s="54"/>
      <c r="CX36" s="54"/>
      <c r="CY36" s="54"/>
      <c r="CZ36" s="54"/>
      <c r="DC36" s="2"/>
    </row>
    <row r="37" spans="1:107" s="3" customFormat="1" ht="12.75" customHeight="1">
      <c r="A37" s="216"/>
      <c r="B37" s="221"/>
      <c r="C37" s="222"/>
      <c r="D37" s="222"/>
      <c r="E37" s="222"/>
      <c r="F37" s="222"/>
      <c r="G37" s="222"/>
      <c r="H37" s="222"/>
      <c r="I37" s="222"/>
      <c r="J37" s="222"/>
      <c r="K37" s="223"/>
      <c r="L37" s="201"/>
      <c r="M37" s="202"/>
      <c r="N37" s="201"/>
      <c r="O37" s="202"/>
      <c r="P37" s="201"/>
      <c r="Q37" s="202"/>
      <c r="R37" s="205"/>
      <c r="S37" s="206"/>
      <c r="T37" s="213"/>
      <c r="U37" s="214"/>
      <c r="V37" s="213"/>
      <c r="W37" s="214"/>
      <c r="X37" s="205"/>
      <c r="Y37" s="206"/>
      <c r="Z37" s="213"/>
      <c r="AA37" s="214"/>
      <c r="AB37" s="189"/>
      <c r="AC37" s="190"/>
      <c r="AD37" s="190"/>
      <c r="AE37" s="190"/>
      <c r="AF37" s="190"/>
      <c r="AG37" s="191"/>
      <c r="AH37" s="189"/>
      <c r="AI37" s="190"/>
      <c r="AJ37" s="190"/>
      <c r="AK37" s="190"/>
      <c r="AL37" s="190"/>
      <c r="AM37" s="191"/>
      <c r="AN37" s="189"/>
      <c r="AO37" s="190"/>
      <c r="AP37" s="190"/>
      <c r="AQ37" s="190"/>
      <c r="AR37" s="190"/>
      <c r="AS37" s="191"/>
      <c r="AT37" s="189"/>
      <c r="AU37" s="190"/>
      <c r="AV37" s="190"/>
      <c r="AW37" s="190"/>
      <c r="AX37" s="190"/>
      <c r="AY37" s="191"/>
      <c r="AZ37" s="189"/>
      <c r="BA37" s="190"/>
      <c r="BB37" s="190"/>
      <c r="BC37" s="190"/>
      <c r="BD37" s="190"/>
      <c r="BE37" s="191"/>
      <c r="BF37" s="189"/>
      <c r="BG37" s="190"/>
      <c r="BH37" s="190"/>
      <c r="BI37" s="190"/>
      <c r="BJ37" s="190"/>
      <c r="BK37" s="191"/>
      <c r="BL37" s="189"/>
      <c r="BM37" s="190"/>
      <c r="BN37" s="190"/>
      <c r="BO37" s="190"/>
      <c r="BP37" s="190"/>
      <c r="BQ37" s="191"/>
      <c r="BR37" s="189"/>
      <c r="BS37" s="190"/>
      <c r="BT37" s="190"/>
      <c r="BU37" s="190"/>
      <c r="BV37" s="190"/>
      <c r="BW37" s="191"/>
      <c r="BX37" s="197"/>
      <c r="BY37" s="198"/>
      <c r="BZ37" s="56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C37" s="2"/>
    </row>
    <row r="38" spans="1:106" ht="3" customHeight="1" thickBot="1">
      <c r="A38" s="216"/>
      <c r="B38" s="221"/>
      <c r="C38" s="222"/>
      <c r="D38" s="222"/>
      <c r="E38" s="222"/>
      <c r="F38" s="222"/>
      <c r="G38" s="222"/>
      <c r="H38" s="222"/>
      <c r="I38" s="222"/>
      <c r="J38" s="222"/>
      <c r="K38" s="223"/>
      <c r="L38" s="201"/>
      <c r="M38" s="202"/>
      <c r="N38" s="201"/>
      <c r="O38" s="202"/>
      <c r="P38" s="201"/>
      <c r="Q38" s="202"/>
      <c r="R38" s="205"/>
      <c r="S38" s="206"/>
      <c r="T38" s="213"/>
      <c r="U38" s="214"/>
      <c r="V38" s="213"/>
      <c r="W38" s="214"/>
      <c r="X38" s="205"/>
      <c r="Y38" s="206"/>
      <c r="Z38" s="213"/>
      <c r="AA38" s="214"/>
      <c r="AB38" s="192"/>
      <c r="AC38" s="193"/>
      <c r="AD38" s="193"/>
      <c r="AE38" s="193"/>
      <c r="AF38" s="193"/>
      <c r="AG38" s="194"/>
      <c r="AH38" s="192"/>
      <c r="AI38" s="193"/>
      <c r="AJ38" s="193"/>
      <c r="AK38" s="193"/>
      <c r="AL38" s="193"/>
      <c r="AM38" s="194"/>
      <c r="AN38" s="192"/>
      <c r="AO38" s="193"/>
      <c r="AP38" s="193"/>
      <c r="AQ38" s="193"/>
      <c r="AR38" s="193"/>
      <c r="AS38" s="194"/>
      <c r="AT38" s="192"/>
      <c r="AU38" s="193"/>
      <c r="AV38" s="193"/>
      <c r="AW38" s="193"/>
      <c r="AX38" s="193"/>
      <c r="AY38" s="194"/>
      <c r="AZ38" s="192"/>
      <c r="BA38" s="193"/>
      <c r="BB38" s="193"/>
      <c r="BC38" s="193"/>
      <c r="BD38" s="193"/>
      <c r="BE38" s="194"/>
      <c r="BF38" s="192"/>
      <c r="BG38" s="193"/>
      <c r="BH38" s="193"/>
      <c r="BI38" s="193"/>
      <c r="BJ38" s="193"/>
      <c r="BK38" s="194"/>
      <c r="BL38" s="192"/>
      <c r="BM38" s="193"/>
      <c r="BN38" s="193"/>
      <c r="BO38" s="193"/>
      <c r="BP38" s="193"/>
      <c r="BQ38" s="194"/>
      <c r="BR38" s="192"/>
      <c r="BS38" s="193"/>
      <c r="BT38" s="193"/>
      <c r="BU38" s="193"/>
      <c r="BV38" s="193"/>
      <c r="BW38" s="194"/>
      <c r="BX38" s="197"/>
      <c r="BY38" s="198"/>
      <c r="BZ38" s="56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</row>
    <row r="39" spans="1:106" ht="90" customHeight="1" thickBot="1">
      <c r="A39" s="217"/>
      <c r="B39" s="633"/>
      <c r="C39" s="634"/>
      <c r="D39" s="634"/>
      <c r="E39" s="634"/>
      <c r="F39" s="634"/>
      <c r="G39" s="634"/>
      <c r="H39" s="634"/>
      <c r="I39" s="634"/>
      <c r="J39" s="634"/>
      <c r="K39" s="635"/>
      <c r="L39" s="622"/>
      <c r="M39" s="623"/>
      <c r="N39" s="622"/>
      <c r="O39" s="623"/>
      <c r="P39" s="622"/>
      <c r="Q39" s="623"/>
      <c r="R39" s="628"/>
      <c r="S39" s="629"/>
      <c r="T39" s="626"/>
      <c r="U39" s="627"/>
      <c r="V39" s="626"/>
      <c r="W39" s="627"/>
      <c r="X39" s="628"/>
      <c r="Y39" s="629"/>
      <c r="Z39" s="626"/>
      <c r="AA39" s="627"/>
      <c r="AB39" s="270" t="s">
        <v>106</v>
      </c>
      <c r="AC39" s="271"/>
      <c r="AD39" s="272" t="s">
        <v>107</v>
      </c>
      <c r="AE39" s="271"/>
      <c r="AF39" s="272" t="s">
        <v>108</v>
      </c>
      <c r="AG39" s="273"/>
      <c r="AH39" s="270" t="s">
        <v>106</v>
      </c>
      <c r="AI39" s="271"/>
      <c r="AJ39" s="272" t="s">
        <v>107</v>
      </c>
      <c r="AK39" s="271"/>
      <c r="AL39" s="272" t="s">
        <v>108</v>
      </c>
      <c r="AM39" s="273"/>
      <c r="AN39" s="270" t="s">
        <v>106</v>
      </c>
      <c r="AO39" s="271"/>
      <c r="AP39" s="272" t="s">
        <v>107</v>
      </c>
      <c r="AQ39" s="271"/>
      <c r="AR39" s="272" t="s">
        <v>108</v>
      </c>
      <c r="AS39" s="273"/>
      <c r="AT39" s="270" t="s">
        <v>106</v>
      </c>
      <c r="AU39" s="271"/>
      <c r="AV39" s="272" t="s">
        <v>107</v>
      </c>
      <c r="AW39" s="271"/>
      <c r="AX39" s="272" t="s">
        <v>108</v>
      </c>
      <c r="AY39" s="273"/>
      <c r="AZ39" s="270" t="s">
        <v>106</v>
      </c>
      <c r="BA39" s="271"/>
      <c r="BB39" s="272" t="s">
        <v>107</v>
      </c>
      <c r="BC39" s="271"/>
      <c r="BD39" s="272" t="s">
        <v>108</v>
      </c>
      <c r="BE39" s="273"/>
      <c r="BF39" s="270" t="s">
        <v>106</v>
      </c>
      <c r="BG39" s="271"/>
      <c r="BH39" s="272" t="s">
        <v>107</v>
      </c>
      <c r="BI39" s="271"/>
      <c r="BJ39" s="272" t="s">
        <v>108</v>
      </c>
      <c r="BK39" s="273"/>
      <c r="BL39" s="270" t="s">
        <v>106</v>
      </c>
      <c r="BM39" s="271"/>
      <c r="BN39" s="272" t="s">
        <v>107</v>
      </c>
      <c r="BO39" s="271"/>
      <c r="BP39" s="272" t="s">
        <v>108</v>
      </c>
      <c r="BQ39" s="273"/>
      <c r="BR39" s="270" t="s">
        <v>106</v>
      </c>
      <c r="BS39" s="271"/>
      <c r="BT39" s="272" t="s">
        <v>107</v>
      </c>
      <c r="BU39" s="271"/>
      <c r="BV39" s="272" t="s">
        <v>108</v>
      </c>
      <c r="BW39" s="273"/>
      <c r="BX39" s="631"/>
      <c r="BY39" s="63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</row>
    <row r="40" spans="1:78" s="1" customFormat="1" ht="21.75" customHeight="1" thickBot="1">
      <c r="A40" s="57" t="s">
        <v>287</v>
      </c>
      <c r="B40" s="617" t="s">
        <v>71</v>
      </c>
      <c r="C40" s="630"/>
      <c r="D40" s="630"/>
      <c r="E40" s="630"/>
      <c r="F40" s="630"/>
      <c r="G40" s="630"/>
      <c r="H40" s="630"/>
      <c r="I40" s="630"/>
      <c r="J40" s="630"/>
      <c r="K40" s="618"/>
      <c r="L40" s="619" t="s">
        <v>72</v>
      </c>
      <c r="M40" s="625"/>
      <c r="N40" s="619" t="s">
        <v>73</v>
      </c>
      <c r="O40" s="620"/>
      <c r="P40" s="624" t="s">
        <v>74</v>
      </c>
      <c r="Q40" s="625"/>
      <c r="R40" s="617" t="s">
        <v>75</v>
      </c>
      <c r="S40" s="616"/>
      <c r="T40" s="615" t="s">
        <v>76</v>
      </c>
      <c r="U40" s="618"/>
      <c r="V40" s="617" t="s">
        <v>77</v>
      </c>
      <c r="W40" s="618"/>
      <c r="X40" s="617" t="s">
        <v>78</v>
      </c>
      <c r="Y40" s="618"/>
      <c r="Z40" s="617" t="s">
        <v>79</v>
      </c>
      <c r="AA40" s="616"/>
      <c r="AB40" s="615" t="s">
        <v>80</v>
      </c>
      <c r="AC40" s="618"/>
      <c r="AD40" s="617" t="s">
        <v>81</v>
      </c>
      <c r="AE40" s="618"/>
      <c r="AF40" s="617" t="s">
        <v>82</v>
      </c>
      <c r="AG40" s="616"/>
      <c r="AH40" s="615" t="s">
        <v>83</v>
      </c>
      <c r="AI40" s="618"/>
      <c r="AJ40" s="621">
        <v>15</v>
      </c>
      <c r="AK40" s="512"/>
      <c r="AL40" s="617" t="s">
        <v>84</v>
      </c>
      <c r="AM40" s="616"/>
      <c r="AN40" s="615" t="s">
        <v>85</v>
      </c>
      <c r="AO40" s="618"/>
      <c r="AP40" s="617" t="s">
        <v>86</v>
      </c>
      <c r="AQ40" s="618"/>
      <c r="AR40" s="617" t="s">
        <v>87</v>
      </c>
      <c r="AS40" s="616"/>
      <c r="AT40" s="615" t="s">
        <v>88</v>
      </c>
      <c r="AU40" s="618"/>
      <c r="AV40" s="617" t="s">
        <v>89</v>
      </c>
      <c r="AW40" s="618"/>
      <c r="AX40" s="617" t="s">
        <v>90</v>
      </c>
      <c r="AY40" s="616"/>
      <c r="AZ40" s="615" t="s">
        <v>91</v>
      </c>
      <c r="BA40" s="618"/>
      <c r="BB40" s="617" t="s">
        <v>92</v>
      </c>
      <c r="BC40" s="618"/>
      <c r="BD40" s="617" t="s">
        <v>93</v>
      </c>
      <c r="BE40" s="616"/>
      <c r="BF40" s="615" t="s">
        <v>94</v>
      </c>
      <c r="BG40" s="618"/>
      <c r="BH40" s="617" t="s">
        <v>95</v>
      </c>
      <c r="BI40" s="618"/>
      <c r="BJ40" s="617" t="s">
        <v>96</v>
      </c>
      <c r="BK40" s="616"/>
      <c r="BL40" s="615" t="s">
        <v>97</v>
      </c>
      <c r="BM40" s="618"/>
      <c r="BN40" s="617" t="s">
        <v>98</v>
      </c>
      <c r="BO40" s="618"/>
      <c r="BP40" s="617" t="s">
        <v>99</v>
      </c>
      <c r="BQ40" s="616"/>
      <c r="BR40" s="615" t="s">
        <v>100</v>
      </c>
      <c r="BS40" s="618"/>
      <c r="BT40" s="617" t="s">
        <v>101</v>
      </c>
      <c r="BU40" s="618"/>
      <c r="BV40" s="617" t="s">
        <v>102</v>
      </c>
      <c r="BW40" s="616"/>
      <c r="BX40" s="615" t="s">
        <v>103</v>
      </c>
      <c r="BY40" s="616"/>
      <c r="BZ40" s="58"/>
    </row>
    <row r="41" spans="1:79" s="3" customFormat="1" ht="39" customHeight="1" thickBot="1">
      <c r="A41" s="59" t="s">
        <v>60</v>
      </c>
      <c r="B41" s="612" t="s">
        <v>61</v>
      </c>
      <c r="C41" s="613"/>
      <c r="D41" s="613"/>
      <c r="E41" s="613"/>
      <c r="F41" s="613"/>
      <c r="G41" s="613"/>
      <c r="H41" s="613"/>
      <c r="I41" s="613"/>
      <c r="J41" s="613"/>
      <c r="K41" s="614"/>
      <c r="L41" s="610"/>
      <c r="M41" s="611"/>
      <c r="N41" s="608"/>
      <c r="O41" s="609"/>
      <c r="P41" s="379">
        <f>SUM(P43:Q86)</f>
        <v>3926</v>
      </c>
      <c r="Q41" s="380"/>
      <c r="R41" s="379">
        <f>SUM(R43:S86)</f>
        <v>2026</v>
      </c>
      <c r="S41" s="380"/>
      <c r="T41" s="379">
        <f>SUM(T43:U86)</f>
        <v>608</v>
      </c>
      <c r="U41" s="380"/>
      <c r="V41" s="379">
        <f>SUM(V43:W86)</f>
        <v>290</v>
      </c>
      <c r="W41" s="380"/>
      <c r="X41" s="379">
        <f>SUM(X43:Y86)</f>
        <v>934</v>
      </c>
      <c r="Y41" s="380"/>
      <c r="Z41" s="379">
        <f>SUM(Z43:AA86)</f>
        <v>194</v>
      </c>
      <c r="AA41" s="380"/>
      <c r="AB41" s="379">
        <f>SUM(AB43:AC86)</f>
        <v>688</v>
      </c>
      <c r="AC41" s="380"/>
      <c r="AD41" s="379">
        <f>SUM(AD43:AE86)</f>
        <v>354</v>
      </c>
      <c r="AE41" s="380"/>
      <c r="AF41" s="379">
        <f>SUM(AF43:AG86)</f>
        <v>18</v>
      </c>
      <c r="AG41" s="380"/>
      <c r="AH41" s="379">
        <f>SUM(AH43:AI86)</f>
        <v>698</v>
      </c>
      <c r="AI41" s="380"/>
      <c r="AJ41" s="379">
        <f>SUM(AJ43:AK86)</f>
        <v>366</v>
      </c>
      <c r="AK41" s="380"/>
      <c r="AL41" s="379">
        <f>SUM(AL43:AM86)</f>
        <v>21</v>
      </c>
      <c r="AM41" s="380"/>
      <c r="AN41" s="379">
        <f>SUM(AN43:AO86)</f>
        <v>978</v>
      </c>
      <c r="AO41" s="380"/>
      <c r="AP41" s="379">
        <f>SUM(AP43:AQ86)</f>
        <v>490</v>
      </c>
      <c r="AQ41" s="380"/>
      <c r="AR41" s="379">
        <f>SUM(AR43:AS86)</f>
        <v>24</v>
      </c>
      <c r="AS41" s="380"/>
      <c r="AT41" s="379">
        <f>SUM(AT43:AU86)</f>
        <v>660</v>
      </c>
      <c r="AU41" s="380"/>
      <c r="AV41" s="379">
        <f>SUM(AV43:AW86)</f>
        <v>336</v>
      </c>
      <c r="AW41" s="380"/>
      <c r="AX41" s="379">
        <f>SUM(AX43:AY86)</f>
        <v>22</v>
      </c>
      <c r="AY41" s="380"/>
      <c r="AZ41" s="379">
        <f>SUM(AZ43:BA86)</f>
        <v>326</v>
      </c>
      <c r="BA41" s="380"/>
      <c r="BB41" s="379">
        <f>SUM(BB43:BC86)</f>
        <v>142</v>
      </c>
      <c r="BC41" s="380"/>
      <c r="BD41" s="379">
        <f>SUM(BD43:BE86)</f>
        <v>9</v>
      </c>
      <c r="BE41" s="380"/>
      <c r="BF41" s="379">
        <f>SUM(BF43:BG86)</f>
        <v>276</v>
      </c>
      <c r="BG41" s="380"/>
      <c r="BH41" s="379">
        <f>SUM(BH43:BI86)</f>
        <v>144</v>
      </c>
      <c r="BI41" s="380"/>
      <c r="BJ41" s="379">
        <f>SUM(BJ43:BK86)</f>
        <v>9</v>
      </c>
      <c r="BK41" s="380"/>
      <c r="BL41" s="379">
        <f>SUM(BL43:BM86)</f>
        <v>300</v>
      </c>
      <c r="BM41" s="380"/>
      <c r="BN41" s="379">
        <f>SUM(BN43:BO86)</f>
        <v>194</v>
      </c>
      <c r="BO41" s="380"/>
      <c r="BP41" s="379">
        <f>SUM(BP43:BQ86)</f>
        <v>9</v>
      </c>
      <c r="BQ41" s="380"/>
      <c r="BR41" s="379"/>
      <c r="BS41" s="380"/>
      <c r="BT41" s="379"/>
      <c r="BU41" s="380"/>
      <c r="BV41" s="379"/>
      <c r="BW41" s="380"/>
      <c r="BX41" s="60"/>
      <c r="BY41" s="61"/>
      <c r="CA41" s="3">
        <f>AD41+AJ41+AP41+AV41+BB41+BH41+BN41+BT41</f>
        <v>2026</v>
      </c>
    </row>
    <row r="42" spans="1:77" s="3" customFormat="1" ht="61.5" customHeight="1">
      <c r="A42" s="62" t="s">
        <v>69</v>
      </c>
      <c r="B42" s="605" t="s">
        <v>202</v>
      </c>
      <c r="C42" s="606"/>
      <c r="D42" s="606"/>
      <c r="E42" s="606"/>
      <c r="F42" s="606"/>
      <c r="G42" s="606"/>
      <c r="H42" s="606"/>
      <c r="I42" s="606"/>
      <c r="J42" s="606"/>
      <c r="K42" s="607"/>
      <c r="L42" s="400"/>
      <c r="M42" s="311"/>
      <c r="N42" s="310"/>
      <c r="O42" s="321"/>
      <c r="P42" s="400"/>
      <c r="Q42" s="311"/>
      <c r="R42" s="310"/>
      <c r="S42" s="321"/>
      <c r="T42" s="400"/>
      <c r="U42" s="311"/>
      <c r="V42" s="310"/>
      <c r="W42" s="311"/>
      <c r="X42" s="310"/>
      <c r="Y42" s="311"/>
      <c r="Z42" s="310"/>
      <c r="AA42" s="321"/>
      <c r="AB42" s="600"/>
      <c r="AC42" s="280"/>
      <c r="AD42" s="278"/>
      <c r="AE42" s="280"/>
      <c r="AF42" s="278"/>
      <c r="AG42" s="279"/>
      <c r="AH42" s="600"/>
      <c r="AI42" s="280"/>
      <c r="AJ42" s="602"/>
      <c r="AK42" s="604"/>
      <c r="AL42" s="602"/>
      <c r="AM42" s="603"/>
      <c r="AN42" s="601"/>
      <c r="AO42" s="280"/>
      <c r="AP42" s="278"/>
      <c r="AQ42" s="280"/>
      <c r="AR42" s="278"/>
      <c r="AS42" s="279"/>
      <c r="AT42" s="600"/>
      <c r="AU42" s="280"/>
      <c r="AV42" s="278"/>
      <c r="AW42" s="280"/>
      <c r="AX42" s="278"/>
      <c r="AY42" s="279"/>
      <c r="AZ42" s="600"/>
      <c r="BA42" s="280"/>
      <c r="BB42" s="278"/>
      <c r="BC42" s="280"/>
      <c r="BD42" s="278"/>
      <c r="BE42" s="279"/>
      <c r="BF42" s="274"/>
      <c r="BG42" s="275"/>
      <c r="BH42" s="276"/>
      <c r="BI42" s="275"/>
      <c r="BJ42" s="276"/>
      <c r="BK42" s="277"/>
      <c r="BL42" s="274"/>
      <c r="BM42" s="275"/>
      <c r="BN42" s="276"/>
      <c r="BO42" s="275"/>
      <c r="BP42" s="276"/>
      <c r="BQ42" s="277"/>
      <c r="BR42" s="274"/>
      <c r="BS42" s="275"/>
      <c r="BT42" s="276"/>
      <c r="BU42" s="275"/>
      <c r="BV42" s="276"/>
      <c r="BW42" s="277"/>
      <c r="BX42" s="598"/>
      <c r="BY42" s="599"/>
    </row>
    <row r="43" spans="1:79" s="3" customFormat="1" ht="42.75" customHeight="1">
      <c r="A43" s="89" t="s">
        <v>165</v>
      </c>
      <c r="B43" s="352" t="s">
        <v>371</v>
      </c>
      <c r="C43" s="231"/>
      <c r="D43" s="231"/>
      <c r="E43" s="231"/>
      <c r="F43" s="231"/>
      <c r="G43" s="231"/>
      <c r="H43" s="231"/>
      <c r="I43" s="231"/>
      <c r="J43" s="231"/>
      <c r="K43" s="353"/>
      <c r="L43" s="122">
        <v>1</v>
      </c>
      <c r="M43" s="123"/>
      <c r="N43" s="124"/>
      <c r="O43" s="125"/>
      <c r="P43" s="344">
        <f>SUM($AB43,$AH43,$AN43,$AT43,$AZ43,$BF43,$BL43,$BR43)</f>
        <v>108</v>
      </c>
      <c r="Q43" s="127"/>
      <c r="R43" s="124">
        <f>SUM($T43:$Z43)</f>
        <v>54</v>
      </c>
      <c r="S43" s="125"/>
      <c r="T43" s="122">
        <v>36</v>
      </c>
      <c r="U43" s="123"/>
      <c r="V43" s="124"/>
      <c r="W43" s="123"/>
      <c r="X43" s="124"/>
      <c r="Y43" s="123"/>
      <c r="Z43" s="124">
        <v>18</v>
      </c>
      <c r="AA43" s="125"/>
      <c r="AB43" s="122">
        <v>108</v>
      </c>
      <c r="AC43" s="123"/>
      <c r="AD43" s="124">
        <v>54</v>
      </c>
      <c r="AE43" s="123"/>
      <c r="AF43" s="124">
        <v>3</v>
      </c>
      <c r="AG43" s="125"/>
      <c r="AH43" s="122"/>
      <c r="AI43" s="123"/>
      <c r="AJ43" s="124"/>
      <c r="AK43" s="123"/>
      <c r="AL43" s="124"/>
      <c r="AM43" s="125"/>
      <c r="AN43" s="581"/>
      <c r="AO43" s="163"/>
      <c r="AP43" s="164"/>
      <c r="AQ43" s="163"/>
      <c r="AR43" s="164"/>
      <c r="AS43" s="165"/>
      <c r="AT43" s="162"/>
      <c r="AU43" s="163"/>
      <c r="AV43" s="164"/>
      <c r="AW43" s="163"/>
      <c r="AX43" s="164"/>
      <c r="AY43" s="165"/>
      <c r="AZ43" s="162"/>
      <c r="BA43" s="163"/>
      <c r="BB43" s="164"/>
      <c r="BC43" s="163"/>
      <c r="BD43" s="164"/>
      <c r="BE43" s="165"/>
      <c r="BF43" s="152"/>
      <c r="BG43" s="153"/>
      <c r="BH43" s="154"/>
      <c r="BI43" s="153"/>
      <c r="BJ43" s="154"/>
      <c r="BK43" s="155"/>
      <c r="BL43" s="152"/>
      <c r="BM43" s="153"/>
      <c r="BN43" s="154"/>
      <c r="BO43" s="153"/>
      <c r="BP43" s="154"/>
      <c r="BQ43" s="155"/>
      <c r="BR43" s="152"/>
      <c r="BS43" s="153"/>
      <c r="BT43" s="154"/>
      <c r="BU43" s="153"/>
      <c r="BV43" s="154"/>
      <c r="BW43" s="155"/>
      <c r="BX43" s="377" t="s">
        <v>207</v>
      </c>
      <c r="BY43" s="378"/>
      <c r="CA43" s="3">
        <f>AD43+AJ43+AP43+AV43+BB43+BH43+BN43+BT43</f>
        <v>54</v>
      </c>
    </row>
    <row r="44" spans="1:79" s="3" customFormat="1" ht="26.25" customHeight="1">
      <c r="A44" s="89" t="s">
        <v>166</v>
      </c>
      <c r="B44" s="352" t="s">
        <v>124</v>
      </c>
      <c r="C44" s="231"/>
      <c r="D44" s="231"/>
      <c r="E44" s="231"/>
      <c r="F44" s="231"/>
      <c r="G44" s="231"/>
      <c r="H44" s="231"/>
      <c r="I44" s="231"/>
      <c r="J44" s="231"/>
      <c r="K44" s="353"/>
      <c r="L44" s="122">
        <v>3</v>
      </c>
      <c r="M44" s="123"/>
      <c r="N44" s="124"/>
      <c r="O44" s="125"/>
      <c r="P44" s="344">
        <f>SUM($AB44,$AH44,$AN44,$AT44,$AZ44,$BF44,$BL44,$BR44)</f>
        <v>108</v>
      </c>
      <c r="Q44" s="127"/>
      <c r="R44" s="124">
        <f>SUM($T44:$Z44)</f>
        <v>54</v>
      </c>
      <c r="S44" s="125"/>
      <c r="T44" s="122">
        <v>28</v>
      </c>
      <c r="U44" s="123"/>
      <c r="V44" s="124"/>
      <c r="W44" s="123"/>
      <c r="X44" s="124"/>
      <c r="Y44" s="123"/>
      <c r="Z44" s="124">
        <v>26</v>
      </c>
      <c r="AA44" s="125"/>
      <c r="AB44" s="122"/>
      <c r="AC44" s="123"/>
      <c r="AD44" s="164"/>
      <c r="AE44" s="163"/>
      <c r="AF44" s="164"/>
      <c r="AG44" s="165"/>
      <c r="AH44" s="162"/>
      <c r="AI44" s="163"/>
      <c r="AJ44" s="682"/>
      <c r="AK44" s="683"/>
      <c r="AL44" s="682"/>
      <c r="AM44" s="684"/>
      <c r="AN44" s="581">
        <v>108</v>
      </c>
      <c r="AO44" s="163"/>
      <c r="AP44" s="164">
        <v>54</v>
      </c>
      <c r="AQ44" s="163"/>
      <c r="AR44" s="164">
        <v>3</v>
      </c>
      <c r="AS44" s="165"/>
      <c r="AT44" s="162"/>
      <c r="AU44" s="163"/>
      <c r="AV44" s="164"/>
      <c r="AW44" s="163"/>
      <c r="AX44" s="164"/>
      <c r="AY44" s="165"/>
      <c r="AZ44" s="162"/>
      <c r="BA44" s="163"/>
      <c r="BB44" s="164"/>
      <c r="BC44" s="163"/>
      <c r="BD44" s="164"/>
      <c r="BE44" s="165"/>
      <c r="BF44" s="152"/>
      <c r="BG44" s="153"/>
      <c r="BH44" s="154"/>
      <c r="BI44" s="153"/>
      <c r="BJ44" s="154"/>
      <c r="BK44" s="155"/>
      <c r="BL44" s="152"/>
      <c r="BM44" s="153"/>
      <c r="BN44" s="154"/>
      <c r="BO44" s="153"/>
      <c r="BP44" s="154"/>
      <c r="BQ44" s="155"/>
      <c r="BR44" s="152"/>
      <c r="BS44" s="153"/>
      <c r="BT44" s="154"/>
      <c r="BU44" s="153"/>
      <c r="BV44" s="154"/>
      <c r="BW44" s="155"/>
      <c r="BX44" s="377" t="s">
        <v>208</v>
      </c>
      <c r="BY44" s="378"/>
      <c r="CA44" s="3">
        <f>AD44+AJ44+AP44+AV44+BB44+BH44+BN44+BT44</f>
        <v>54</v>
      </c>
    </row>
    <row r="45" spans="1:77" s="3" customFormat="1" ht="38.25" customHeight="1" thickBot="1">
      <c r="A45" s="89" t="s">
        <v>167</v>
      </c>
      <c r="B45" s="352" t="s">
        <v>372</v>
      </c>
      <c r="C45" s="231"/>
      <c r="D45" s="231"/>
      <c r="E45" s="231"/>
      <c r="F45" s="231"/>
      <c r="G45" s="231"/>
      <c r="H45" s="231"/>
      <c r="I45" s="231"/>
      <c r="J45" s="231"/>
      <c r="K45" s="353"/>
      <c r="L45" s="122">
        <v>4</v>
      </c>
      <c r="M45" s="123"/>
      <c r="N45" s="124"/>
      <c r="O45" s="125"/>
      <c r="P45" s="344">
        <f>SUM($AB45,$AH45,$AN45,$AT45,$AZ45,$BF45,$BL45,$BR45)</f>
        <v>108</v>
      </c>
      <c r="Q45" s="127"/>
      <c r="R45" s="124">
        <f>SUM($T45:$Z45)</f>
        <v>54</v>
      </c>
      <c r="S45" s="125"/>
      <c r="T45" s="122">
        <v>32</v>
      </c>
      <c r="U45" s="123"/>
      <c r="V45" s="124"/>
      <c r="W45" s="123"/>
      <c r="X45" s="124"/>
      <c r="Y45" s="123"/>
      <c r="Z45" s="124">
        <v>22</v>
      </c>
      <c r="AA45" s="125"/>
      <c r="AB45" s="162"/>
      <c r="AC45" s="163"/>
      <c r="AD45" s="164"/>
      <c r="AE45" s="163"/>
      <c r="AF45" s="124"/>
      <c r="AG45" s="125"/>
      <c r="AH45" s="122"/>
      <c r="AI45" s="123"/>
      <c r="AJ45" s="124"/>
      <c r="AK45" s="123"/>
      <c r="AL45" s="124"/>
      <c r="AM45" s="125"/>
      <c r="AN45" s="581"/>
      <c r="AO45" s="163"/>
      <c r="AP45" s="164"/>
      <c r="AQ45" s="163"/>
      <c r="AR45" s="164"/>
      <c r="AS45" s="165"/>
      <c r="AT45" s="122">
        <v>108</v>
      </c>
      <c r="AU45" s="123"/>
      <c r="AV45" s="124">
        <v>54</v>
      </c>
      <c r="AW45" s="123"/>
      <c r="AX45" s="124">
        <v>3</v>
      </c>
      <c r="AY45" s="125"/>
      <c r="AZ45" s="162"/>
      <c r="BA45" s="163"/>
      <c r="BB45" s="164"/>
      <c r="BC45" s="163"/>
      <c r="BD45" s="164"/>
      <c r="BE45" s="165"/>
      <c r="BF45" s="152"/>
      <c r="BG45" s="153"/>
      <c r="BH45" s="154"/>
      <c r="BI45" s="153"/>
      <c r="BJ45" s="154"/>
      <c r="BK45" s="155"/>
      <c r="BL45" s="152"/>
      <c r="BM45" s="153"/>
      <c r="BN45" s="154"/>
      <c r="BO45" s="153"/>
      <c r="BP45" s="154"/>
      <c r="BQ45" s="155"/>
      <c r="BR45" s="152"/>
      <c r="BS45" s="153"/>
      <c r="BT45" s="154"/>
      <c r="BU45" s="153"/>
      <c r="BV45" s="154"/>
      <c r="BW45" s="155"/>
      <c r="BX45" s="377" t="s">
        <v>209</v>
      </c>
      <c r="BY45" s="378"/>
    </row>
    <row r="46" spans="1:107" s="3" customFormat="1" ht="32.25" customHeight="1" thickBot="1">
      <c r="A46" s="215" t="s">
        <v>62</v>
      </c>
      <c r="B46" s="218" t="s">
        <v>164</v>
      </c>
      <c r="C46" s="219"/>
      <c r="D46" s="219"/>
      <c r="E46" s="219"/>
      <c r="F46" s="219"/>
      <c r="G46" s="219"/>
      <c r="H46" s="219"/>
      <c r="I46" s="219"/>
      <c r="J46" s="219"/>
      <c r="K46" s="220"/>
      <c r="L46" s="199" t="s">
        <v>63</v>
      </c>
      <c r="M46" s="200"/>
      <c r="N46" s="199" t="s">
        <v>64</v>
      </c>
      <c r="O46" s="200"/>
      <c r="P46" s="224" t="s">
        <v>120</v>
      </c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6"/>
      <c r="AB46" s="227" t="s">
        <v>65</v>
      </c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9"/>
      <c r="BX46" s="195" t="s">
        <v>174</v>
      </c>
      <c r="BY46" s="196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4"/>
      <c r="CT46" s="54"/>
      <c r="CU46" s="54"/>
      <c r="CV46" s="39"/>
      <c r="CW46" s="39"/>
      <c r="CX46" s="39"/>
      <c r="CY46" s="54"/>
      <c r="CZ46" s="54"/>
      <c r="DC46" s="2"/>
    </row>
    <row r="47" spans="1:108" s="3" customFormat="1" ht="23.25" customHeight="1" thickBot="1">
      <c r="A47" s="216"/>
      <c r="B47" s="221"/>
      <c r="C47" s="222"/>
      <c r="D47" s="222"/>
      <c r="E47" s="222"/>
      <c r="F47" s="222"/>
      <c r="G47" s="222"/>
      <c r="H47" s="222"/>
      <c r="I47" s="222"/>
      <c r="J47" s="222"/>
      <c r="K47" s="223"/>
      <c r="L47" s="201"/>
      <c r="M47" s="202"/>
      <c r="N47" s="201"/>
      <c r="O47" s="202"/>
      <c r="P47" s="199" t="s">
        <v>67</v>
      </c>
      <c r="Q47" s="200"/>
      <c r="R47" s="203" t="s">
        <v>68</v>
      </c>
      <c r="S47" s="204"/>
      <c r="T47" s="207" t="s">
        <v>66</v>
      </c>
      <c r="U47" s="208"/>
      <c r="V47" s="208"/>
      <c r="W47" s="208"/>
      <c r="X47" s="208"/>
      <c r="Y47" s="208"/>
      <c r="Z47" s="208"/>
      <c r="AA47" s="209"/>
      <c r="AB47" s="210" t="s">
        <v>105</v>
      </c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2"/>
      <c r="AN47" s="210" t="s">
        <v>109</v>
      </c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2"/>
      <c r="AZ47" s="210" t="s">
        <v>110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2"/>
      <c r="BL47" s="210" t="s">
        <v>111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2"/>
      <c r="BX47" s="197"/>
      <c r="BY47" s="198"/>
      <c r="BZ47" s="111"/>
      <c r="CA47" s="53"/>
      <c r="CB47" s="53"/>
      <c r="CC47" s="53"/>
      <c r="CD47" s="53"/>
      <c r="CE47" s="53"/>
      <c r="CF47" s="53"/>
      <c r="CG47" s="53"/>
      <c r="CH47" s="55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4"/>
      <c r="CU47" s="54"/>
      <c r="CV47" s="54"/>
      <c r="CW47" s="54"/>
      <c r="CX47" s="54"/>
      <c r="CY47" s="54"/>
      <c r="CZ47" s="54"/>
      <c r="DA47" s="54"/>
      <c r="DD47" s="2"/>
    </row>
    <row r="48" spans="1:107" s="3" customFormat="1" ht="12.75" customHeight="1">
      <c r="A48" s="216"/>
      <c r="B48" s="221"/>
      <c r="C48" s="222"/>
      <c r="D48" s="222"/>
      <c r="E48" s="222"/>
      <c r="F48" s="222"/>
      <c r="G48" s="222"/>
      <c r="H48" s="222"/>
      <c r="I48" s="222"/>
      <c r="J48" s="222"/>
      <c r="K48" s="223"/>
      <c r="L48" s="201"/>
      <c r="M48" s="202"/>
      <c r="N48" s="201"/>
      <c r="O48" s="202"/>
      <c r="P48" s="201"/>
      <c r="Q48" s="202"/>
      <c r="R48" s="205"/>
      <c r="S48" s="206"/>
      <c r="T48" s="180" t="s">
        <v>104</v>
      </c>
      <c r="U48" s="183"/>
      <c r="V48" s="180" t="s">
        <v>270</v>
      </c>
      <c r="W48" s="183"/>
      <c r="X48" s="203" t="s">
        <v>271</v>
      </c>
      <c r="Y48" s="204"/>
      <c r="Z48" s="180" t="s">
        <v>272</v>
      </c>
      <c r="AA48" s="183"/>
      <c r="AB48" s="186" t="s">
        <v>155</v>
      </c>
      <c r="AC48" s="187"/>
      <c r="AD48" s="187"/>
      <c r="AE48" s="187"/>
      <c r="AF48" s="187"/>
      <c r="AG48" s="188"/>
      <c r="AH48" s="186" t="s">
        <v>157</v>
      </c>
      <c r="AI48" s="187"/>
      <c r="AJ48" s="187"/>
      <c r="AK48" s="187"/>
      <c r="AL48" s="187"/>
      <c r="AM48" s="188"/>
      <c r="AN48" s="186" t="s">
        <v>154</v>
      </c>
      <c r="AO48" s="187"/>
      <c r="AP48" s="187"/>
      <c r="AQ48" s="187"/>
      <c r="AR48" s="187"/>
      <c r="AS48" s="188"/>
      <c r="AT48" s="186" t="s">
        <v>168</v>
      </c>
      <c r="AU48" s="187"/>
      <c r="AV48" s="187"/>
      <c r="AW48" s="187"/>
      <c r="AX48" s="187"/>
      <c r="AY48" s="188"/>
      <c r="AZ48" s="186" t="s">
        <v>169</v>
      </c>
      <c r="BA48" s="187"/>
      <c r="BB48" s="187"/>
      <c r="BC48" s="187"/>
      <c r="BD48" s="187"/>
      <c r="BE48" s="188"/>
      <c r="BF48" s="186" t="s">
        <v>176</v>
      </c>
      <c r="BG48" s="187"/>
      <c r="BH48" s="187"/>
      <c r="BI48" s="187"/>
      <c r="BJ48" s="187"/>
      <c r="BK48" s="188"/>
      <c r="BL48" s="186" t="s">
        <v>156</v>
      </c>
      <c r="BM48" s="187"/>
      <c r="BN48" s="187"/>
      <c r="BO48" s="187"/>
      <c r="BP48" s="187"/>
      <c r="BQ48" s="188"/>
      <c r="BR48" s="186" t="s">
        <v>181</v>
      </c>
      <c r="BS48" s="187"/>
      <c r="BT48" s="187"/>
      <c r="BU48" s="187"/>
      <c r="BV48" s="187"/>
      <c r="BW48" s="188"/>
      <c r="BX48" s="197"/>
      <c r="BY48" s="198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4"/>
      <c r="CT48" s="54"/>
      <c r="CU48" s="54"/>
      <c r="CV48" s="54"/>
      <c r="CW48" s="54"/>
      <c r="CX48" s="54"/>
      <c r="CY48" s="54"/>
      <c r="CZ48" s="54"/>
      <c r="DC48" s="2"/>
    </row>
    <row r="49" spans="1:107" s="3" customFormat="1" ht="12.75" customHeight="1">
      <c r="A49" s="216"/>
      <c r="B49" s="221"/>
      <c r="C49" s="222"/>
      <c r="D49" s="222"/>
      <c r="E49" s="222"/>
      <c r="F49" s="222"/>
      <c r="G49" s="222"/>
      <c r="H49" s="222"/>
      <c r="I49" s="222"/>
      <c r="J49" s="222"/>
      <c r="K49" s="223"/>
      <c r="L49" s="201"/>
      <c r="M49" s="202"/>
      <c r="N49" s="201"/>
      <c r="O49" s="202"/>
      <c r="P49" s="201"/>
      <c r="Q49" s="202"/>
      <c r="R49" s="205"/>
      <c r="S49" s="206"/>
      <c r="T49" s="213"/>
      <c r="U49" s="214"/>
      <c r="V49" s="213"/>
      <c r="W49" s="214"/>
      <c r="X49" s="205"/>
      <c r="Y49" s="206"/>
      <c r="Z49" s="213"/>
      <c r="AA49" s="214"/>
      <c r="AB49" s="189"/>
      <c r="AC49" s="190"/>
      <c r="AD49" s="190"/>
      <c r="AE49" s="190"/>
      <c r="AF49" s="190"/>
      <c r="AG49" s="191"/>
      <c r="AH49" s="189"/>
      <c r="AI49" s="190"/>
      <c r="AJ49" s="190"/>
      <c r="AK49" s="190"/>
      <c r="AL49" s="190"/>
      <c r="AM49" s="191"/>
      <c r="AN49" s="189"/>
      <c r="AO49" s="190"/>
      <c r="AP49" s="190"/>
      <c r="AQ49" s="190"/>
      <c r="AR49" s="190"/>
      <c r="AS49" s="191"/>
      <c r="AT49" s="189"/>
      <c r="AU49" s="190"/>
      <c r="AV49" s="190"/>
      <c r="AW49" s="190"/>
      <c r="AX49" s="190"/>
      <c r="AY49" s="191"/>
      <c r="AZ49" s="189"/>
      <c r="BA49" s="190"/>
      <c r="BB49" s="190"/>
      <c r="BC49" s="190"/>
      <c r="BD49" s="190"/>
      <c r="BE49" s="191"/>
      <c r="BF49" s="189"/>
      <c r="BG49" s="190"/>
      <c r="BH49" s="190"/>
      <c r="BI49" s="190"/>
      <c r="BJ49" s="190"/>
      <c r="BK49" s="191"/>
      <c r="BL49" s="189"/>
      <c r="BM49" s="190"/>
      <c r="BN49" s="190"/>
      <c r="BO49" s="190"/>
      <c r="BP49" s="190"/>
      <c r="BQ49" s="191"/>
      <c r="BR49" s="189"/>
      <c r="BS49" s="190"/>
      <c r="BT49" s="190"/>
      <c r="BU49" s="190"/>
      <c r="BV49" s="190"/>
      <c r="BW49" s="191"/>
      <c r="BX49" s="197"/>
      <c r="BY49" s="198"/>
      <c r="BZ49" s="56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4"/>
      <c r="CT49" s="54"/>
      <c r="CU49" s="54"/>
      <c r="CV49" s="54"/>
      <c r="CW49" s="54"/>
      <c r="CX49" s="54"/>
      <c r="CY49" s="54"/>
      <c r="CZ49" s="54"/>
      <c r="DC49" s="2"/>
    </row>
    <row r="50" spans="1:107" s="3" customFormat="1" ht="12.75" customHeight="1">
      <c r="A50" s="216"/>
      <c r="B50" s="221"/>
      <c r="C50" s="222"/>
      <c r="D50" s="222"/>
      <c r="E50" s="222"/>
      <c r="F50" s="222"/>
      <c r="G50" s="222"/>
      <c r="H50" s="222"/>
      <c r="I50" s="222"/>
      <c r="J50" s="222"/>
      <c r="K50" s="223"/>
      <c r="L50" s="201"/>
      <c r="M50" s="202"/>
      <c r="N50" s="201"/>
      <c r="O50" s="202"/>
      <c r="P50" s="201"/>
      <c r="Q50" s="202"/>
      <c r="R50" s="205"/>
      <c r="S50" s="206"/>
      <c r="T50" s="213"/>
      <c r="U50" s="214"/>
      <c r="V50" s="213"/>
      <c r="W50" s="214"/>
      <c r="X50" s="205"/>
      <c r="Y50" s="206"/>
      <c r="Z50" s="213"/>
      <c r="AA50" s="214"/>
      <c r="AB50" s="189"/>
      <c r="AC50" s="190"/>
      <c r="AD50" s="190"/>
      <c r="AE50" s="190"/>
      <c r="AF50" s="190"/>
      <c r="AG50" s="191"/>
      <c r="AH50" s="189"/>
      <c r="AI50" s="190"/>
      <c r="AJ50" s="190"/>
      <c r="AK50" s="190"/>
      <c r="AL50" s="190"/>
      <c r="AM50" s="191"/>
      <c r="AN50" s="189"/>
      <c r="AO50" s="190"/>
      <c r="AP50" s="190"/>
      <c r="AQ50" s="190"/>
      <c r="AR50" s="190"/>
      <c r="AS50" s="191"/>
      <c r="AT50" s="189"/>
      <c r="AU50" s="190"/>
      <c r="AV50" s="190"/>
      <c r="AW50" s="190"/>
      <c r="AX50" s="190"/>
      <c r="AY50" s="191"/>
      <c r="AZ50" s="189"/>
      <c r="BA50" s="190"/>
      <c r="BB50" s="190"/>
      <c r="BC50" s="190"/>
      <c r="BD50" s="190"/>
      <c r="BE50" s="191"/>
      <c r="BF50" s="189"/>
      <c r="BG50" s="190"/>
      <c r="BH50" s="190"/>
      <c r="BI50" s="190"/>
      <c r="BJ50" s="190"/>
      <c r="BK50" s="191"/>
      <c r="BL50" s="189"/>
      <c r="BM50" s="190"/>
      <c r="BN50" s="190"/>
      <c r="BO50" s="190"/>
      <c r="BP50" s="190"/>
      <c r="BQ50" s="191"/>
      <c r="BR50" s="189"/>
      <c r="BS50" s="190"/>
      <c r="BT50" s="190"/>
      <c r="BU50" s="190"/>
      <c r="BV50" s="190"/>
      <c r="BW50" s="191"/>
      <c r="BX50" s="197"/>
      <c r="BY50" s="198"/>
      <c r="BZ50" s="56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C50" s="2"/>
    </row>
    <row r="51" spans="1:106" ht="3" customHeight="1" thickBot="1">
      <c r="A51" s="216"/>
      <c r="B51" s="221"/>
      <c r="C51" s="222"/>
      <c r="D51" s="222"/>
      <c r="E51" s="222"/>
      <c r="F51" s="222"/>
      <c r="G51" s="222"/>
      <c r="H51" s="222"/>
      <c r="I51" s="222"/>
      <c r="J51" s="222"/>
      <c r="K51" s="223"/>
      <c r="L51" s="201"/>
      <c r="M51" s="202"/>
      <c r="N51" s="201"/>
      <c r="O51" s="202"/>
      <c r="P51" s="201"/>
      <c r="Q51" s="202"/>
      <c r="R51" s="205"/>
      <c r="S51" s="206"/>
      <c r="T51" s="213"/>
      <c r="U51" s="214"/>
      <c r="V51" s="213"/>
      <c r="W51" s="214"/>
      <c r="X51" s="205"/>
      <c r="Y51" s="206"/>
      <c r="Z51" s="213"/>
      <c r="AA51" s="214"/>
      <c r="AB51" s="192"/>
      <c r="AC51" s="193"/>
      <c r="AD51" s="193"/>
      <c r="AE51" s="193"/>
      <c r="AF51" s="193"/>
      <c r="AG51" s="194"/>
      <c r="AH51" s="192"/>
      <c r="AI51" s="193"/>
      <c r="AJ51" s="193"/>
      <c r="AK51" s="193"/>
      <c r="AL51" s="193"/>
      <c r="AM51" s="194"/>
      <c r="AN51" s="192"/>
      <c r="AO51" s="193"/>
      <c r="AP51" s="193"/>
      <c r="AQ51" s="193"/>
      <c r="AR51" s="193"/>
      <c r="AS51" s="194"/>
      <c r="AT51" s="192"/>
      <c r="AU51" s="193"/>
      <c r="AV51" s="193"/>
      <c r="AW51" s="193"/>
      <c r="AX51" s="193"/>
      <c r="AY51" s="194"/>
      <c r="AZ51" s="192"/>
      <c r="BA51" s="193"/>
      <c r="BB51" s="193"/>
      <c r="BC51" s="193"/>
      <c r="BD51" s="193"/>
      <c r="BE51" s="194"/>
      <c r="BF51" s="192"/>
      <c r="BG51" s="193"/>
      <c r="BH51" s="193"/>
      <c r="BI51" s="193"/>
      <c r="BJ51" s="193"/>
      <c r="BK51" s="194"/>
      <c r="BL51" s="192"/>
      <c r="BM51" s="193"/>
      <c r="BN51" s="193"/>
      <c r="BO51" s="193"/>
      <c r="BP51" s="193"/>
      <c r="BQ51" s="194"/>
      <c r="BR51" s="192"/>
      <c r="BS51" s="193"/>
      <c r="BT51" s="193"/>
      <c r="BU51" s="193"/>
      <c r="BV51" s="193"/>
      <c r="BW51" s="194"/>
      <c r="BX51" s="197"/>
      <c r="BY51" s="198"/>
      <c r="BZ51" s="56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</row>
    <row r="52" spans="1:106" ht="105.75" customHeight="1" thickBot="1">
      <c r="A52" s="217"/>
      <c r="B52" s="221"/>
      <c r="C52" s="222"/>
      <c r="D52" s="222"/>
      <c r="E52" s="222"/>
      <c r="F52" s="222"/>
      <c r="G52" s="222"/>
      <c r="H52" s="222"/>
      <c r="I52" s="222"/>
      <c r="J52" s="222"/>
      <c r="K52" s="223"/>
      <c r="L52" s="201"/>
      <c r="M52" s="202"/>
      <c r="N52" s="201"/>
      <c r="O52" s="202"/>
      <c r="P52" s="201"/>
      <c r="Q52" s="202"/>
      <c r="R52" s="205"/>
      <c r="S52" s="206"/>
      <c r="T52" s="213"/>
      <c r="U52" s="214"/>
      <c r="V52" s="213"/>
      <c r="W52" s="214"/>
      <c r="X52" s="205"/>
      <c r="Y52" s="206"/>
      <c r="Z52" s="213"/>
      <c r="AA52" s="214"/>
      <c r="AB52" s="180" t="s">
        <v>106</v>
      </c>
      <c r="AC52" s="181"/>
      <c r="AD52" s="182" t="s">
        <v>107</v>
      </c>
      <c r="AE52" s="181"/>
      <c r="AF52" s="182" t="s">
        <v>108</v>
      </c>
      <c r="AG52" s="183"/>
      <c r="AH52" s="180" t="s">
        <v>106</v>
      </c>
      <c r="AI52" s="181"/>
      <c r="AJ52" s="182" t="s">
        <v>107</v>
      </c>
      <c r="AK52" s="181"/>
      <c r="AL52" s="182" t="s">
        <v>108</v>
      </c>
      <c r="AM52" s="183"/>
      <c r="AN52" s="180" t="s">
        <v>106</v>
      </c>
      <c r="AO52" s="181"/>
      <c r="AP52" s="182" t="s">
        <v>107</v>
      </c>
      <c r="AQ52" s="181"/>
      <c r="AR52" s="182" t="s">
        <v>108</v>
      </c>
      <c r="AS52" s="183"/>
      <c r="AT52" s="180" t="s">
        <v>106</v>
      </c>
      <c r="AU52" s="181"/>
      <c r="AV52" s="182" t="s">
        <v>107</v>
      </c>
      <c r="AW52" s="181"/>
      <c r="AX52" s="182" t="s">
        <v>108</v>
      </c>
      <c r="AY52" s="183"/>
      <c r="AZ52" s="180" t="s">
        <v>106</v>
      </c>
      <c r="BA52" s="181"/>
      <c r="BB52" s="182" t="s">
        <v>107</v>
      </c>
      <c r="BC52" s="181"/>
      <c r="BD52" s="182" t="s">
        <v>108</v>
      </c>
      <c r="BE52" s="183"/>
      <c r="BF52" s="180" t="s">
        <v>106</v>
      </c>
      <c r="BG52" s="181"/>
      <c r="BH52" s="182" t="s">
        <v>107</v>
      </c>
      <c r="BI52" s="181"/>
      <c r="BJ52" s="182" t="s">
        <v>108</v>
      </c>
      <c r="BK52" s="183"/>
      <c r="BL52" s="180" t="s">
        <v>106</v>
      </c>
      <c r="BM52" s="181"/>
      <c r="BN52" s="182" t="s">
        <v>107</v>
      </c>
      <c r="BO52" s="181"/>
      <c r="BP52" s="182" t="s">
        <v>108</v>
      </c>
      <c r="BQ52" s="183"/>
      <c r="BR52" s="180" t="s">
        <v>106</v>
      </c>
      <c r="BS52" s="181"/>
      <c r="BT52" s="182" t="s">
        <v>107</v>
      </c>
      <c r="BU52" s="181"/>
      <c r="BV52" s="182" t="s">
        <v>108</v>
      </c>
      <c r="BW52" s="183"/>
      <c r="BX52" s="197"/>
      <c r="BY52" s="198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</row>
    <row r="53" spans="1:78" s="1" customFormat="1" ht="21.75" customHeight="1" thickBot="1">
      <c r="A53" s="63" t="s">
        <v>287</v>
      </c>
      <c r="B53" s="143" t="s">
        <v>71</v>
      </c>
      <c r="C53" s="149"/>
      <c r="D53" s="149"/>
      <c r="E53" s="149"/>
      <c r="F53" s="149"/>
      <c r="G53" s="149"/>
      <c r="H53" s="149"/>
      <c r="I53" s="149"/>
      <c r="J53" s="149"/>
      <c r="K53" s="142"/>
      <c r="L53" s="184" t="s">
        <v>72</v>
      </c>
      <c r="M53" s="185"/>
      <c r="N53" s="184" t="s">
        <v>73</v>
      </c>
      <c r="O53" s="148"/>
      <c r="P53" s="146" t="s">
        <v>74</v>
      </c>
      <c r="Q53" s="185"/>
      <c r="R53" s="143" t="s">
        <v>75</v>
      </c>
      <c r="S53" s="141"/>
      <c r="T53" s="140" t="s">
        <v>76</v>
      </c>
      <c r="U53" s="142"/>
      <c r="V53" s="143" t="s">
        <v>77</v>
      </c>
      <c r="W53" s="142"/>
      <c r="X53" s="143" t="s">
        <v>78</v>
      </c>
      <c r="Y53" s="142"/>
      <c r="Z53" s="143" t="s">
        <v>79</v>
      </c>
      <c r="AA53" s="141"/>
      <c r="AB53" s="140" t="s">
        <v>80</v>
      </c>
      <c r="AC53" s="142"/>
      <c r="AD53" s="143" t="s">
        <v>81</v>
      </c>
      <c r="AE53" s="142"/>
      <c r="AF53" s="143" t="s">
        <v>82</v>
      </c>
      <c r="AG53" s="141"/>
      <c r="AH53" s="140" t="s">
        <v>83</v>
      </c>
      <c r="AI53" s="142"/>
      <c r="AJ53" s="140" t="s">
        <v>353</v>
      </c>
      <c r="AK53" s="142"/>
      <c r="AL53" s="143" t="s">
        <v>84</v>
      </c>
      <c r="AM53" s="141"/>
      <c r="AN53" s="140" t="s">
        <v>85</v>
      </c>
      <c r="AO53" s="142"/>
      <c r="AP53" s="143" t="s">
        <v>86</v>
      </c>
      <c r="AQ53" s="142"/>
      <c r="AR53" s="143" t="s">
        <v>87</v>
      </c>
      <c r="AS53" s="141"/>
      <c r="AT53" s="140" t="s">
        <v>88</v>
      </c>
      <c r="AU53" s="142"/>
      <c r="AV53" s="143" t="s">
        <v>89</v>
      </c>
      <c r="AW53" s="142"/>
      <c r="AX53" s="143" t="s">
        <v>90</v>
      </c>
      <c r="AY53" s="141"/>
      <c r="AZ53" s="140" t="s">
        <v>91</v>
      </c>
      <c r="BA53" s="142"/>
      <c r="BB53" s="143" t="s">
        <v>92</v>
      </c>
      <c r="BC53" s="142"/>
      <c r="BD53" s="143" t="s">
        <v>93</v>
      </c>
      <c r="BE53" s="141"/>
      <c r="BF53" s="140" t="s">
        <v>94</v>
      </c>
      <c r="BG53" s="142"/>
      <c r="BH53" s="143" t="s">
        <v>95</v>
      </c>
      <c r="BI53" s="142"/>
      <c r="BJ53" s="143" t="s">
        <v>96</v>
      </c>
      <c r="BK53" s="141"/>
      <c r="BL53" s="140" t="s">
        <v>97</v>
      </c>
      <c r="BM53" s="142"/>
      <c r="BN53" s="143" t="s">
        <v>98</v>
      </c>
      <c r="BO53" s="142"/>
      <c r="BP53" s="143" t="s">
        <v>99</v>
      </c>
      <c r="BQ53" s="141"/>
      <c r="BR53" s="140" t="s">
        <v>100</v>
      </c>
      <c r="BS53" s="142"/>
      <c r="BT53" s="143" t="s">
        <v>101</v>
      </c>
      <c r="BU53" s="142"/>
      <c r="BV53" s="143" t="s">
        <v>102</v>
      </c>
      <c r="BW53" s="141"/>
      <c r="BX53" s="140" t="s">
        <v>103</v>
      </c>
      <c r="BY53" s="141"/>
      <c r="BZ53" s="58"/>
    </row>
    <row r="54" spans="1:79" s="3" customFormat="1" ht="24" customHeight="1">
      <c r="A54" s="64" t="s">
        <v>70</v>
      </c>
      <c r="B54" s="356" t="s">
        <v>348</v>
      </c>
      <c r="C54" s="357"/>
      <c r="D54" s="357"/>
      <c r="E54" s="357"/>
      <c r="F54" s="357"/>
      <c r="G54" s="357"/>
      <c r="H54" s="357"/>
      <c r="I54" s="357"/>
      <c r="J54" s="357"/>
      <c r="K54" s="358"/>
      <c r="L54" s="354"/>
      <c r="M54" s="355"/>
      <c r="N54" s="359"/>
      <c r="O54" s="360"/>
      <c r="P54" s="354"/>
      <c r="Q54" s="355"/>
      <c r="R54" s="359"/>
      <c r="S54" s="360"/>
      <c r="T54" s="354"/>
      <c r="U54" s="355"/>
      <c r="V54" s="597"/>
      <c r="W54" s="597"/>
      <c r="X54" s="597"/>
      <c r="Y54" s="597"/>
      <c r="Z54" s="593"/>
      <c r="AA54" s="360"/>
      <c r="AB54" s="592"/>
      <c r="AC54" s="591"/>
      <c r="AD54" s="589"/>
      <c r="AE54" s="591"/>
      <c r="AF54" s="589"/>
      <c r="AG54" s="590"/>
      <c r="AH54" s="592"/>
      <c r="AI54" s="591"/>
      <c r="AJ54" s="594"/>
      <c r="AK54" s="596"/>
      <c r="AL54" s="594"/>
      <c r="AM54" s="595"/>
      <c r="AN54" s="593"/>
      <c r="AO54" s="355"/>
      <c r="AP54" s="359"/>
      <c r="AQ54" s="355"/>
      <c r="AR54" s="359"/>
      <c r="AS54" s="360"/>
      <c r="AT54" s="592"/>
      <c r="AU54" s="591"/>
      <c r="AV54" s="589"/>
      <c r="AW54" s="591"/>
      <c r="AX54" s="589"/>
      <c r="AY54" s="590"/>
      <c r="AZ54" s="354"/>
      <c r="BA54" s="355"/>
      <c r="BB54" s="359"/>
      <c r="BC54" s="355"/>
      <c r="BD54" s="359"/>
      <c r="BE54" s="360"/>
      <c r="BF54" s="588"/>
      <c r="BG54" s="587"/>
      <c r="BH54" s="585"/>
      <c r="BI54" s="587"/>
      <c r="BJ54" s="65"/>
      <c r="BK54" s="66"/>
      <c r="BL54" s="67"/>
      <c r="BM54" s="68"/>
      <c r="BN54" s="585"/>
      <c r="BO54" s="587"/>
      <c r="BP54" s="585"/>
      <c r="BQ54" s="586"/>
      <c r="BR54" s="588"/>
      <c r="BS54" s="587"/>
      <c r="BT54" s="585"/>
      <c r="BU54" s="587"/>
      <c r="BV54" s="585"/>
      <c r="BW54" s="586"/>
      <c r="BX54" s="294"/>
      <c r="BY54" s="346"/>
      <c r="CA54" s="3">
        <f aca="true" t="shared" si="0" ref="CA54:CA62">AD54+AJ54+AP54+AV54+BB54+BH54+BN54+BT54</f>
        <v>0</v>
      </c>
    </row>
    <row r="55" spans="1:79" s="70" customFormat="1" ht="24" customHeight="1">
      <c r="A55" s="69" t="s">
        <v>266</v>
      </c>
      <c r="B55" s="371" t="s">
        <v>137</v>
      </c>
      <c r="C55" s="372"/>
      <c r="D55" s="372"/>
      <c r="E55" s="372"/>
      <c r="F55" s="372"/>
      <c r="G55" s="372"/>
      <c r="H55" s="372"/>
      <c r="I55" s="372"/>
      <c r="J55" s="372"/>
      <c r="K55" s="373"/>
      <c r="L55" s="122">
        <v>3</v>
      </c>
      <c r="M55" s="123"/>
      <c r="N55" s="124">
        <v>1.2</v>
      </c>
      <c r="O55" s="125"/>
      <c r="P55" s="344">
        <f>SUM($AB55,$AH55,$AN55,$AT55,$AZ55,$BF55,$BL55,$BR55)</f>
        <v>304</v>
      </c>
      <c r="Q55" s="127"/>
      <c r="R55" s="124">
        <f>SUM($T55:$Z55)</f>
        <v>150</v>
      </c>
      <c r="S55" s="125"/>
      <c r="T55" s="122"/>
      <c r="U55" s="123"/>
      <c r="V55" s="124"/>
      <c r="W55" s="123"/>
      <c r="X55" s="124">
        <v>150</v>
      </c>
      <c r="Y55" s="123"/>
      <c r="Z55" s="124"/>
      <c r="AA55" s="125"/>
      <c r="AB55" s="122">
        <v>90</v>
      </c>
      <c r="AC55" s="123"/>
      <c r="AD55" s="173">
        <v>40</v>
      </c>
      <c r="AE55" s="173"/>
      <c r="AF55" s="124">
        <v>3</v>
      </c>
      <c r="AG55" s="125"/>
      <c r="AH55" s="336">
        <v>104</v>
      </c>
      <c r="AI55" s="171"/>
      <c r="AJ55" s="169">
        <v>56</v>
      </c>
      <c r="AK55" s="169"/>
      <c r="AL55" s="169">
        <v>3</v>
      </c>
      <c r="AM55" s="170"/>
      <c r="AN55" s="128">
        <v>110</v>
      </c>
      <c r="AO55" s="123"/>
      <c r="AP55" s="160">
        <v>54</v>
      </c>
      <c r="AQ55" s="127"/>
      <c r="AR55" s="160">
        <v>3</v>
      </c>
      <c r="AS55" s="161"/>
      <c r="AT55" s="122"/>
      <c r="AU55" s="123"/>
      <c r="AV55" s="124"/>
      <c r="AW55" s="123"/>
      <c r="AX55" s="124"/>
      <c r="AY55" s="125"/>
      <c r="AZ55" s="122"/>
      <c r="BA55" s="123"/>
      <c r="BB55" s="124"/>
      <c r="BC55" s="123"/>
      <c r="BD55" s="124"/>
      <c r="BE55" s="125"/>
      <c r="BF55" s="336"/>
      <c r="BG55" s="171"/>
      <c r="BH55" s="172"/>
      <c r="BI55" s="171"/>
      <c r="BJ55" s="172"/>
      <c r="BK55" s="337"/>
      <c r="BL55" s="336"/>
      <c r="BM55" s="171"/>
      <c r="BN55" s="172"/>
      <c r="BO55" s="171"/>
      <c r="BP55" s="172"/>
      <c r="BQ55" s="337"/>
      <c r="BR55" s="336"/>
      <c r="BS55" s="171"/>
      <c r="BT55" s="172"/>
      <c r="BU55" s="171"/>
      <c r="BV55" s="172"/>
      <c r="BW55" s="337"/>
      <c r="BX55" s="281" t="s">
        <v>206</v>
      </c>
      <c r="BY55" s="130"/>
      <c r="CA55" s="70">
        <f t="shared" si="0"/>
        <v>150</v>
      </c>
    </row>
    <row r="56" spans="1:79" s="3" customFormat="1" ht="69" customHeight="1">
      <c r="A56" s="71" t="s">
        <v>123</v>
      </c>
      <c r="B56" s="374" t="s">
        <v>173</v>
      </c>
      <c r="C56" s="375"/>
      <c r="D56" s="375"/>
      <c r="E56" s="375"/>
      <c r="F56" s="375"/>
      <c r="G56" s="375"/>
      <c r="H56" s="375"/>
      <c r="I56" s="375"/>
      <c r="J56" s="375"/>
      <c r="K56" s="376"/>
      <c r="L56" s="122"/>
      <c r="M56" s="123"/>
      <c r="N56" s="124"/>
      <c r="O56" s="125"/>
      <c r="P56" s="122"/>
      <c r="Q56" s="123"/>
      <c r="R56" s="124"/>
      <c r="S56" s="125"/>
      <c r="T56" s="122"/>
      <c r="U56" s="123"/>
      <c r="V56" s="124"/>
      <c r="W56" s="123"/>
      <c r="X56" s="124"/>
      <c r="Y56" s="123"/>
      <c r="Z56" s="124"/>
      <c r="AA56" s="125"/>
      <c r="AB56" s="162"/>
      <c r="AC56" s="163"/>
      <c r="AD56" s="407"/>
      <c r="AE56" s="407"/>
      <c r="AF56" s="164"/>
      <c r="AG56" s="165"/>
      <c r="AH56" s="162"/>
      <c r="AI56" s="163"/>
      <c r="AJ56" s="582"/>
      <c r="AK56" s="584"/>
      <c r="AL56" s="582"/>
      <c r="AM56" s="583"/>
      <c r="AN56" s="581"/>
      <c r="AO56" s="163"/>
      <c r="AP56" s="164"/>
      <c r="AQ56" s="163"/>
      <c r="AR56" s="164"/>
      <c r="AS56" s="165"/>
      <c r="AT56" s="162"/>
      <c r="AU56" s="163"/>
      <c r="AV56" s="164"/>
      <c r="AW56" s="163"/>
      <c r="AX56" s="164"/>
      <c r="AY56" s="165"/>
      <c r="AZ56" s="162"/>
      <c r="BA56" s="163"/>
      <c r="BB56" s="164"/>
      <c r="BC56" s="163"/>
      <c r="BD56" s="164"/>
      <c r="BE56" s="165"/>
      <c r="BF56" s="152"/>
      <c r="BG56" s="153"/>
      <c r="BH56" s="154"/>
      <c r="BI56" s="153"/>
      <c r="BJ56" s="154"/>
      <c r="BK56" s="155"/>
      <c r="BL56" s="152"/>
      <c r="BM56" s="153"/>
      <c r="BN56" s="154"/>
      <c r="BO56" s="153"/>
      <c r="BP56" s="154"/>
      <c r="BQ56" s="155"/>
      <c r="BR56" s="152"/>
      <c r="BS56" s="153"/>
      <c r="BT56" s="154"/>
      <c r="BU56" s="153"/>
      <c r="BV56" s="154"/>
      <c r="BW56" s="155"/>
      <c r="BX56" s="494"/>
      <c r="BY56" s="495"/>
      <c r="CA56" s="3">
        <f t="shared" si="0"/>
        <v>0</v>
      </c>
    </row>
    <row r="57" spans="1:79" s="3" customFormat="1" ht="46.5" customHeight="1">
      <c r="A57" s="112" t="s">
        <v>183</v>
      </c>
      <c r="B57" s="350" t="s">
        <v>129</v>
      </c>
      <c r="C57" s="121"/>
      <c r="D57" s="121"/>
      <c r="E57" s="121"/>
      <c r="F57" s="121"/>
      <c r="G57" s="121"/>
      <c r="H57" s="121"/>
      <c r="I57" s="121"/>
      <c r="J57" s="121"/>
      <c r="K57" s="351"/>
      <c r="L57" s="122">
        <v>4.5</v>
      </c>
      <c r="M57" s="123"/>
      <c r="N57" s="124">
        <v>3</v>
      </c>
      <c r="O57" s="125"/>
      <c r="P57" s="344">
        <f>SUM($AB57,$AH57,$AN57,$AT57,$AZ57,$BF57,$BL57,$BR57)</f>
        <v>300</v>
      </c>
      <c r="Q57" s="127"/>
      <c r="R57" s="124">
        <f>SUM($T57:$Z57)</f>
        <v>174</v>
      </c>
      <c r="S57" s="125"/>
      <c r="T57" s="122">
        <v>76</v>
      </c>
      <c r="U57" s="123"/>
      <c r="V57" s="124"/>
      <c r="W57" s="123"/>
      <c r="X57" s="124">
        <v>20</v>
      </c>
      <c r="Y57" s="123"/>
      <c r="Z57" s="124">
        <v>78</v>
      </c>
      <c r="AA57" s="125"/>
      <c r="AB57" s="122"/>
      <c r="AC57" s="123"/>
      <c r="AD57" s="124"/>
      <c r="AE57" s="123"/>
      <c r="AF57" s="124"/>
      <c r="AG57" s="125"/>
      <c r="AH57" s="122"/>
      <c r="AI57" s="123"/>
      <c r="AJ57" s="347"/>
      <c r="AK57" s="403"/>
      <c r="AL57" s="347"/>
      <c r="AM57" s="348"/>
      <c r="AN57" s="128">
        <v>90</v>
      </c>
      <c r="AO57" s="123"/>
      <c r="AP57" s="124">
        <v>60</v>
      </c>
      <c r="AQ57" s="123"/>
      <c r="AR57" s="124">
        <v>3</v>
      </c>
      <c r="AS57" s="125"/>
      <c r="AT57" s="122">
        <v>120</v>
      </c>
      <c r="AU57" s="123"/>
      <c r="AV57" s="124">
        <v>74</v>
      </c>
      <c r="AW57" s="123"/>
      <c r="AX57" s="124">
        <v>3</v>
      </c>
      <c r="AY57" s="125"/>
      <c r="AZ57" s="122">
        <v>90</v>
      </c>
      <c r="BA57" s="123"/>
      <c r="BB57" s="124">
        <v>40</v>
      </c>
      <c r="BC57" s="123"/>
      <c r="BD57" s="124">
        <v>3</v>
      </c>
      <c r="BE57" s="125"/>
      <c r="BF57" s="336"/>
      <c r="BG57" s="171"/>
      <c r="BH57" s="172"/>
      <c r="BI57" s="171"/>
      <c r="BJ57" s="172"/>
      <c r="BK57" s="337"/>
      <c r="BL57" s="336"/>
      <c r="BM57" s="171"/>
      <c r="BN57" s="172"/>
      <c r="BO57" s="171"/>
      <c r="BP57" s="172"/>
      <c r="BQ57" s="337"/>
      <c r="BR57" s="336"/>
      <c r="BS57" s="171"/>
      <c r="BT57" s="172"/>
      <c r="BU57" s="171"/>
      <c r="BV57" s="172"/>
      <c r="BW57" s="337"/>
      <c r="BX57" s="281" t="s">
        <v>213</v>
      </c>
      <c r="BY57" s="130"/>
      <c r="CA57" s="3">
        <f t="shared" si="0"/>
        <v>174</v>
      </c>
    </row>
    <row r="58" spans="1:79" s="3" customFormat="1" ht="84" customHeight="1">
      <c r="A58" s="112" t="s">
        <v>184</v>
      </c>
      <c r="B58" s="350" t="s">
        <v>160</v>
      </c>
      <c r="C58" s="121"/>
      <c r="D58" s="121"/>
      <c r="E58" s="121"/>
      <c r="F58" s="121"/>
      <c r="G58" s="121"/>
      <c r="H58" s="121"/>
      <c r="I58" s="121"/>
      <c r="J58" s="121"/>
      <c r="K58" s="351"/>
      <c r="L58" s="122"/>
      <c r="M58" s="123"/>
      <c r="N58" s="124"/>
      <c r="O58" s="125"/>
      <c r="P58" s="344">
        <f>SUM($AB58,$AH58,$AN58,$AT58,$AZ58,$BF58,$BL58,$BR58)</f>
        <v>40</v>
      </c>
      <c r="Q58" s="127"/>
      <c r="R58" s="124"/>
      <c r="S58" s="125"/>
      <c r="T58" s="122"/>
      <c r="U58" s="123"/>
      <c r="V58" s="124"/>
      <c r="W58" s="123"/>
      <c r="X58" s="124"/>
      <c r="Y58" s="123"/>
      <c r="Z58" s="124"/>
      <c r="AA58" s="125"/>
      <c r="AB58" s="122"/>
      <c r="AC58" s="123"/>
      <c r="AD58" s="124"/>
      <c r="AE58" s="123"/>
      <c r="AF58" s="124"/>
      <c r="AG58" s="125"/>
      <c r="AH58" s="122"/>
      <c r="AI58" s="123"/>
      <c r="AJ58" s="124"/>
      <c r="AK58" s="123"/>
      <c r="AL58" s="124"/>
      <c r="AM58" s="125"/>
      <c r="AN58" s="128"/>
      <c r="AO58" s="123"/>
      <c r="AP58" s="124"/>
      <c r="AQ58" s="123"/>
      <c r="AR58" s="124"/>
      <c r="AS58" s="125"/>
      <c r="AT58" s="122">
        <v>40</v>
      </c>
      <c r="AU58" s="123"/>
      <c r="AV58" s="124"/>
      <c r="AW58" s="123"/>
      <c r="AX58" s="124">
        <v>1</v>
      </c>
      <c r="AY58" s="125"/>
      <c r="AZ58" s="122"/>
      <c r="BA58" s="123"/>
      <c r="BB58" s="124"/>
      <c r="BC58" s="123"/>
      <c r="BD58" s="124"/>
      <c r="BE58" s="125"/>
      <c r="BF58" s="122"/>
      <c r="BG58" s="123"/>
      <c r="BH58" s="124"/>
      <c r="BI58" s="123"/>
      <c r="BJ58" s="124"/>
      <c r="BK58" s="125"/>
      <c r="BL58" s="122"/>
      <c r="BM58" s="123"/>
      <c r="BN58" s="124"/>
      <c r="BO58" s="123"/>
      <c r="BP58" s="124"/>
      <c r="BQ58" s="125"/>
      <c r="BR58" s="122"/>
      <c r="BS58" s="123"/>
      <c r="BT58" s="124"/>
      <c r="BU58" s="123"/>
      <c r="BV58" s="172"/>
      <c r="BW58" s="337"/>
      <c r="BX58" s="129" t="s">
        <v>338</v>
      </c>
      <c r="BY58" s="130"/>
      <c r="CA58" s="3">
        <f t="shared" si="0"/>
        <v>0</v>
      </c>
    </row>
    <row r="59" spans="1:79" s="3" customFormat="1" ht="37.5" customHeight="1">
      <c r="A59" s="112" t="s">
        <v>267</v>
      </c>
      <c r="B59" s="352" t="s">
        <v>127</v>
      </c>
      <c r="C59" s="231"/>
      <c r="D59" s="231"/>
      <c r="E59" s="231"/>
      <c r="F59" s="231"/>
      <c r="G59" s="231"/>
      <c r="H59" s="231"/>
      <c r="I59" s="231"/>
      <c r="J59" s="231"/>
      <c r="K59" s="353"/>
      <c r="L59" s="122">
        <v>5</v>
      </c>
      <c r="M59" s="123"/>
      <c r="N59" s="124">
        <v>3.4</v>
      </c>
      <c r="O59" s="125"/>
      <c r="P59" s="344">
        <f>SUM($AB59,$AH59,$AN59,$AT59,$AZ59,$BF59,$BL59,$BR59)</f>
        <v>270</v>
      </c>
      <c r="Q59" s="127"/>
      <c r="R59" s="124">
        <f>SUM($T59:$Z59)</f>
        <v>104</v>
      </c>
      <c r="S59" s="125"/>
      <c r="T59" s="122">
        <v>48</v>
      </c>
      <c r="U59" s="123"/>
      <c r="V59" s="124"/>
      <c r="W59" s="123"/>
      <c r="X59" s="124">
        <v>46</v>
      </c>
      <c r="Y59" s="123"/>
      <c r="Z59" s="124">
        <v>10</v>
      </c>
      <c r="AA59" s="125"/>
      <c r="AB59" s="122"/>
      <c r="AC59" s="123"/>
      <c r="AD59" s="124"/>
      <c r="AE59" s="123"/>
      <c r="AF59" s="124"/>
      <c r="AG59" s="125"/>
      <c r="AH59" s="122"/>
      <c r="AI59" s="123"/>
      <c r="AJ59" s="124"/>
      <c r="AK59" s="123"/>
      <c r="AL59" s="124"/>
      <c r="AM59" s="125"/>
      <c r="AN59" s="128">
        <v>90</v>
      </c>
      <c r="AO59" s="123"/>
      <c r="AP59" s="124">
        <v>34</v>
      </c>
      <c r="AQ59" s="123"/>
      <c r="AR59" s="124">
        <v>3</v>
      </c>
      <c r="AS59" s="125"/>
      <c r="AT59" s="122">
        <v>90</v>
      </c>
      <c r="AU59" s="123"/>
      <c r="AV59" s="124">
        <v>34</v>
      </c>
      <c r="AW59" s="123"/>
      <c r="AX59" s="124">
        <v>3</v>
      </c>
      <c r="AY59" s="125"/>
      <c r="AZ59" s="336">
        <v>90</v>
      </c>
      <c r="BA59" s="171"/>
      <c r="BB59" s="172">
        <v>36</v>
      </c>
      <c r="BC59" s="171"/>
      <c r="BD59" s="172">
        <v>3</v>
      </c>
      <c r="BE59" s="337"/>
      <c r="BF59" s="122"/>
      <c r="BG59" s="123"/>
      <c r="BH59" s="124"/>
      <c r="BI59" s="123"/>
      <c r="BJ59" s="124"/>
      <c r="BK59" s="125"/>
      <c r="BL59" s="336"/>
      <c r="BM59" s="171"/>
      <c r="BN59" s="172"/>
      <c r="BO59" s="171"/>
      <c r="BP59" s="172"/>
      <c r="BQ59" s="337"/>
      <c r="BR59" s="336"/>
      <c r="BS59" s="171"/>
      <c r="BT59" s="172"/>
      <c r="BU59" s="171"/>
      <c r="BV59" s="172"/>
      <c r="BW59" s="337"/>
      <c r="BX59" s="281" t="s">
        <v>214</v>
      </c>
      <c r="BY59" s="130"/>
      <c r="CA59" s="3">
        <f t="shared" si="0"/>
        <v>104</v>
      </c>
    </row>
    <row r="60" spans="1:79" s="3" customFormat="1" ht="36" customHeight="1">
      <c r="A60" s="112" t="s">
        <v>185</v>
      </c>
      <c r="B60" s="134" t="s">
        <v>130</v>
      </c>
      <c r="C60" s="135"/>
      <c r="D60" s="135"/>
      <c r="E60" s="135"/>
      <c r="F60" s="135"/>
      <c r="G60" s="135"/>
      <c r="H60" s="135"/>
      <c r="I60" s="135"/>
      <c r="J60" s="135"/>
      <c r="K60" s="136"/>
      <c r="L60" s="122">
        <v>7</v>
      </c>
      <c r="M60" s="123"/>
      <c r="N60" s="124"/>
      <c r="O60" s="125"/>
      <c r="P60" s="344">
        <f>SUM($AB60,$AH60,$AN60,$AT60,$AZ60,$BF60,$BL60,$BR60)</f>
        <v>120</v>
      </c>
      <c r="Q60" s="127"/>
      <c r="R60" s="124">
        <f>SUM($T60:$Z60)</f>
        <v>80</v>
      </c>
      <c r="S60" s="125"/>
      <c r="T60" s="122">
        <v>64</v>
      </c>
      <c r="U60" s="123"/>
      <c r="V60" s="124"/>
      <c r="W60" s="123"/>
      <c r="X60" s="124"/>
      <c r="Y60" s="123"/>
      <c r="Z60" s="124">
        <v>16</v>
      </c>
      <c r="AA60" s="125"/>
      <c r="AB60" s="122"/>
      <c r="AC60" s="123"/>
      <c r="AD60" s="124"/>
      <c r="AE60" s="123"/>
      <c r="AF60" s="124"/>
      <c r="AG60" s="125"/>
      <c r="AH60" s="122"/>
      <c r="AI60" s="123"/>
      <c r="AJ60" s="124"/>
      <c r="AK60" s="123"/>
      <c r="AL60" s="124"/>
      <c r="AM60" s="125"/>
      <c r="AN60" s="128"/>
      <c r="AO60" s="123"/>
      <c r="AP60" s="124"/>
      <c r="AQ60" s="123"/>
      <c r="AR60" s="124"/>
      <c r="AS60" s="125"/>
      <c r="AT60" s="122"/>
      <c r="AU60" s="123"/>
      <c r="AV60" s="124"/>
      <c r="AW60" s="123"/>
      <c r="AX60" s="124"/>
      <c r="AY60" s="125"/>
      <c r="AZ60" s="122"/>
      <c r="BA60" s="123"/>
      <c r="BB60" s="124"/>
      <c r="BC60" s="123"/>
      <c r="BD60" s="124"/>
      <c r="BE60" s="125"/>
      <c r="BF60" s="336"/>
      <c r="BG60" s="171"/>
      <c r="BH60" s="172"/>
      <c r="BI60" s="171"/>
      <c r="BJ60" s="172"/>
      <c r="BK60" s="337"/>
      <c r="BL60" s="336">
        <v>120</v>
      </c>
      <c r="BM60" s="171"/>
      <c r="BN60" s="172">
        <v>80</v>
      </c>
      <c r="BO60" s="171"/>
      <c r="BP60" s="172">
        <v>3</v>
      </c>
      <c r="BQ60" s="337"/>
      <c r="BR60" s="336"/>
      <c r="BS60" s="171"/>
      <c r="BT60" s="172"/>
      <c r="BU60" s="171"/>
      <c r="BV60" s="172"/>
      <c r="BW60" s="337"/>
      <c r="BX60" s="281" t="s">
        <v>215</v>
      </c>
      <c r="BY60" s="130"/>
      <c r="CA60" s="3">
        <f t="shared" si="0"/>
        <v>80</v>
      </c>
    </row>
    <row r="61" spans="1:108" s="3" customFormat="1" ht="45.75" customHeight="1">
      <c r="A61" s="72" t="s">
        <v>186</v>
      </c>
      <c r="B61" s="356" t="s">
        <v>351</v>
      </c>
      <c r="C61" s="357"/>
      <c r="D61" s="357"/>
      <c r="E61" s="357"/>
      <c r="F61" s="357"/>
      <c r="G61" s="357"/>
      <c r="H61" s="357"/>
      <c r="I61" s="357"/>
      <c r="J61" s="357"/>
      <c r="K61" s="358"/>
      <c r="L61" s="354"/>
      <c r="M61" s="355"/>
      <c r="N61" s="359"/>
      <c r="O61" s="360"/>
      <c r="P61" s="354"/>
      <c r="Q61" s="355"/>
      <c r="R61" s="359"/>
      <c r="S61" s="360"/>
      <c r="T61" s="354"/>
      <c r="U61" s="355"/>
      <c r="V61" s="359"/>
      <c r="W61" s="355"/>
      <c r="X61" s="359"/>
      <c r="Y61" s="355"/>
      <c r="Z61" s="359"/>
      <c r="AA61" s="360"/>
      <c r="AB61" s="354"/>
      <c r="AC61" s="355"/>
      <c r="AD61" s="359"/>
      <c r="AE61" s="355"/>
      <c r="AF61" s="359"/>
      <c r="AG61" s="360"/>
      <c r="AH61" s="354"/>
      <c r="AI61" s="355"/>
      <c r="AJ61" s="359"/>
      <c r="AK61" s="355"/>
      <c r="AL61" s="359"/>
      <c r="AM61" s="360"/>
      <c r="AN61" s="354"/>
      <c r="AO61" s="355"/>
      <c r="AP61" s="359"/>
      <c r="AQ61" s="355"/>
      <c r="AR61" s="359"/>
      <c r="AS61" s="360"/>
      <c r="AT61" s="354"/>
      <c r="AU61" s="355"/>
      <c r="AV61" s="359"/>
      <c r="AW61" s="355"/>
      <c r="AX61" s="359"/>
      <c r="AY61" s="360"/>
      <c r="AZ61" s="354"/>
      <c r="BA61" s="355"/>
      <c r="BB61" s="359"/>
      <c r="BC61" s="355"/>
      <c r="BD61" s="359"/>
      <c r="BE61" s="360"/>
      <c r="BF61" s="363"/>
      <c r="BG61" s="362"/>
      <c r="BH61" s="361"/>
      <c r="BI61" s="362"/>
      <c r="BJ61" s="361"/>
      <c r="BK61" s="368"/>
      <c r="BL61" s="363"/>
      <c r="BM61" s="362"/>
      <c r="BN61" s="361"/>
      <c r="BO61" s="362"/>
      <c r="BP61" s="361"/>
      <c r="BQ61" s="368"/>
      <c r="BR61" s="363"/>
      <c r="BS61" s="362"/>
      <c r="BT61" s="361"/>
      <c r="BU61" s="362"/>
      <c r="BV61" s="361"/>
      <c r="BW61" s="368"/>
      <c r="BX61" s="366"/>
      <c r="BY61" s="367"/>
      <c r="CA61" s="3">
        <f t="shared" si="0"/>
        <v>0</v>
      </c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</row>
    <row r="62" spans="1:108" s="3" customFormat="1" ht="29.25" customHeight="1">
      <c r="A62" s="73" t="s">
        <v>187</v>
      </c>
      <c r="B62" s="352" t="s">
        <v>131</v>
      </c>
      <c r="C62" s="231"/>
      <c r="D62" s="231"/>
      <c r="E62" s="231"/>
      <c r="F62" s="231"/>
      <c r="G62" s="231"/>
      <c r="H62" s="231"/>
      <c r="I62" s="231"/>
      <c r="J62" s="231"/>
      <c r="K62" s="353"/>
      <c r="L62" s="364">
        <v>1.2</v>
      </c>
      <c r="M62" s="365"/>
      <c r="N62" s="369"/>
      <c r="O62" s="370"/>
      <c r="P62" s="129">
        <f aca="true" t="shared" si="1" ref="P62:P68">SUM($AB62,$AH62,$AN62,$AT62,$AZ62,$BF62,$BL62,$BR62)</f>
        <v>240</v>
      </c>
      <c r="Q62" s="323"/>
      <c r="R62" s="369">
        <f aca="true" t="shared" si="2" ref="R62:R68">SUM($T62:$Z62)</f>
        <v>124</v>
      </c>
      <c r="S62" s="370"/>
      <c r="T62" s="364">
        <v>26</v>
      </c>
      <c r="U62" s="365"/>
      <c r="V62" s="369">
        <v>98</v>
      </c>
      <c r="W62" s="365"/>
      <c r="X62" s="369"/>
      <c r="Y62" s="365"/>
      <c r="Z62" s="369"/>
      <c r="AA62" s="370"/>
      <c r="AB62" s="364">
        <v>120</v>
      </c>
      <c r="AC62" s="365"/>
      <c r="AD62" s="369">
        <v>62</v>
      </c>
      <c r="AE62" s="365"/>
      <c r="AF62" s="369">
        <v>3</v>
      </c>
      <c r="AG62" s="370"/>
      <c r="AH62" s="364">
        <v>120</v>
      </c>
      <c r="AI62" s="365"/>
      <c r="AJ62" s="369">
        <v>62</v>
      </c>
      <c r="AK62" s="365"/>
      <c r="AL62" s="369">
        <v>3</v>
      </c>
      <c r="AM62" s="370"/>
      <c r="AN62" s="364"/>
      <c r="AO62" s="365"/>
      <c r="AP62" s="369"/>
      <c r="AQ62" s="365"/>
      <c r="AR62" s="369"/>
      <c r="AS62" s="370"/>
      <c r="AT62" s="364"/>
      <c r="AU62" s="365"/>
      <c r="AV62" s="369"/>
      <c r="AW62" s="365"/>
      <c r="AX62" s="369"/>
      <c r="AY62" s="370"/>
      <c r="AZ62" s="364"/>
      <c r="BA62" s="365"/>
      <c r="BB62" s="369"/>
      <c r="BC62" s="365"/>
      <c r="BD62" s="369"/>
      <c r="BE62" s="370"/>
      <c r="BF62" s="281"/>
      <c r="BG62" s="324"/>
      <c r="BH62" s="325"/>
      <c r="BI62" s="324"/>
      <c r="BJ62" s="325"/>
      <c r="BK62" s="130"/>
      <c r="BL62" s="281"/>
      <c r="BM62" s="324"/>
      <c r="BN62" s="325"/>
      <c r="BO62" s="324"/>
      <c r="BP62" s="325"/>
      <c r="BQ62" s="130"/>
      <c r="BR62" s="281"/>
      <c r="BS62" s="324"/>
      <c r="BT62" s="325"/>
      <c r="BU62" s="324"/>
      <c r="BV62" s="325"/>
      <c r="BW62" s="130"/>
      <c r="BX62" s="281" t="s">
        <v>216</v>
      </c>
      <c r="BY62" s="130"/>
      <c r="CA62" s="3">
        <f t="shared" si="0"/>
        <v>124</v>
      </c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</row>
    <row r="63" spans="1:108" s="3" customFormat="1" ht="54.75" customHeight="1">
      <c r="A63" s="69" t="s">
        <v>188</v>
      </c>
      <c r="B63" s="301" t="s">
        <v>136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02"/>
      <c r="M63" s="303"/>
      <c r="N63" s="303">
        <v>2</v>
      </c>
      <c r="O63" s="304"/>
      <c r="P63" s="305">
        <f>SUM($AB63,$AH63,$AN63,$AT63,$AZ63,$BF63,$BL63,$BR63)</f>
        <v>120</v>
      </c>
      <c r="Q63" s="288"/>
      <c r="R63" s="306">
        <f>SUM($T63:$Z63)</f>
        <v>68</v>
      </c>
      <c r="S63" s="307"/>
      <c r="T63" s="294">
        <v>32</v>
      </c>
      <c r="U63" s="295"/>
      <c r="V63" s="306"/>
      <c r="W63" s="295"/>
      <c r="X63" s="306">
        <v>34</v>
      </c>
      <c r="Y63" s="295"/>
      <c r="Z63" s="306">
        <v>2</v>
      </c>
      <c r="AA63" s="346"/>
      <c r="AB63" s="294"/>
      <c r="AC63" s="295"/>
      <c r="AD63" s="287"/>
      <c r="AE63" s="288"/>
      <c r="AF63" s="287"/>
      <c r="AG63" s="293"/>
      <c r="AH63" s="294">
        <v>120</v>
      </c>
      <c r="AI63" s="295"/>
      <c r="AJ63" s="287">
        <v>68</v>
      </c>
      <c r="AK63" s="288"/>
      <c r="AL63" s="287">
        <v>3</v>
      </c>
      <c r="AM63" s="293"/>
      <c r="AN63" s="291"/>
      <c r="AO63" s="292"/>
      <c r="AP63" s="289"/>
      <c r="AQ63" s="292"/>
      <c r="AR63" s="289"/>
      <c r="AS63" s="291"/>
      <c r="AT63" s="309"/>
      <c r="AU63" s="292"/>
      <c r="AV63" s="289"/>
      <c r="AW63" s="292"/>
      <c r="AX63" s="289"/>
      <c r="AY63" s="290"/>
      <c r="AZ63" s="291"/>
      <c r="BA63" s="292"/>
      <c r="BB63" s="289"/>
      <c r="BC63" s="292"/>
      <c r="BD63" s="289"/>
      <c r="BE63" s="291"/>
      <c r="BF63" s="286"/>
      <c r="BG63" s="285"/>
      <c r="BH63" s="282"/>
      <c r="BI63" s="285"/>
      <c r="BJ63" s="282"/>
      <c r="BK63" s="283"/>
      <c r="BL63" s="284"/>
      <c r="BM63" s="285"/>
      <c r="BN63" s="282"/>
      <c r="BO63" s="285"/>
      <c r="BP63" s="282"/>
      <c r="BQ63" s="284"/>
      <c r="BR63" s="286"/>
      <c r="BS63" s="285"/>
      <c r="BT63" s="282"/>
      <c r="BU63" s="285"/>
      <c r="BV63" s="282"/>
      <c r="BW63" s="283"/>
      <c r="BX63" s="281" t="s">
        <v>217</v>
      </c>
      <c r="BY63" s="130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</row>
    <row r="64" spans="1:108" s="3" customFormat="1" ht="26.25" customHeight="1">
      <c r="A64" s="73" t="s">
        <v>189</v>
      </c>
      <c r="B64" s="371" t="s">
        <v>133</v>
      </c>
      <c r="C64" s="372"/>
      <c r="D64" s="372"/>
      <c r="E64" s="372"/>
      <c r="F64" s="372"/>
      <c r="G64" s="372"/>
      <c r="H64" s="372"/>
      <c r="I64" s="372"/>
      <c r="J64" s="372"/>
      <c r="K64" s="373"/>
      <c r="L64" s="364">
        <v>1</v>
      </c>
      <c r="M64" s="365"/>
      <c r="N64" s="369"/>
      <c r="O64" s="370"/>
      <c r="P64" s="129">
        <f>SUM($AB64,$AH64,$AN64,$AT64,$AZ64,$BF64,$BL64,$BR64)</f>
        <v>120</v>
      </c>
      <c r="Q64" s="323"/>
      <c r="R64" s="369">
        <f>SUM($T64:$Z64)</f>
        <v>60</v>
      </c>
      <c r="S64" s="370"/>
      <c r="T64" s="364">
        <v>30</v>
      </c>
      <c r="U64" s="365"/>
      <c r="V64" s="369">
        <v>30</v>
      </c>
      <c r="W64" s="365"/>
      <c r="X64" s="369"/>
      <c r="Y64" s="365"/>
      <c r="Z64" s="369"/>
      <c r="AA64" s="370"/>
      <c r="AB64" s="364">
        <v>120</v>
      </c>
      <c r="AC64" s="365"/>
      <c r="AD64" s="369">
        <v>60</v>
      </c>
      <c r="AE64" s="365"/>
      <c r="AF64" s="369">
        <v>3</v>
      </c>
      <c r="AG64" s="370"/>
      <c r="AH64" s="364"/>
      <c r="AI64" s="365"/>
      <c r="AJ64" s="369"/>
      <c r="AK64" s="365"/>
      <c r="AL64" s="369"/>
      <c r="AM64" s="370"/>
      <c r="AN64" s="364"/>
      <c r="AO64" s="365"/>
      <c r="AP64" s="369"/>
      <c r="AQ64" s="365"/>
      <c r="AR64" s="369"/>
      <c r="AS64" s="370"/>
      <c r="AT64" s="364"/>
      <c r="AU64" s="365"/>
      <c r="AV64" s="369"/>
      <c r="AW64" s="365"/>
      <c r="AX64" s="369"/>
      <c r="AY64" s="370"/>
      <c r="AZ64" s="364"/>
      <c r="BA64" s="365"/>
      <c r="BB64" s="369"/>
      <c r="BC64" s="365"/>
      <c r="BD64" s="369"/>
      <c r="BE64" s="370"/>
      <c r="BF64" s="364"/>
      <c r="BG64" s="365"/>
      <c r="BH64" s="369"/>
      <c r="BI64" s="365"/>
      <c r="BJ64" s="369"/>
      <c r="BK64" s="370"/>
      <c r="BL64" s="364"/>
      <c r="BM64" s="365"/>
      <c r="BN64" s="369"/>
      <c r="BO64" s="365"/>
      <c r="BP64" s="369"/>
      <c r="BQ64" s="370"/>
      <c r="BR64" s="364"/>
      <c r="BS64" s="365"/>
      <c r="BT64" s="369"/>
      <c r="BU64" s="365"/>
      <c r="BV64" s="369"/>
      <c r="BW64" s="370"/>
      <c r="BX64" s="281" t="s">
        <v>218</v>
      </c>
      <c r="BY64" s="130"/>
      <c r="CA64" s="3">
        <f aca="true" t="shared" si="3" ref="CA64:CA71">AD64+AJ64+AP64+AV64+BB64+BH64+BN64+BT64</f>
        <v>60</v>
      </c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</row>
    <row r="65" spans="1:108" s="3" customFormat="1" ht="26.25" customHeight="1">
      <c r="A65" s="73" t="s">
        <v>190</v>
      </c>
      <c r="B65" s="352" t="s">
        <v>140</v>
      </c>
      <c r="C65" s="231"/>
      <c r="D65" s="231"/>
      <c r="E65" s="231"/>
      <c r="F65" s="231"/>
      <c r="G65" s="231"/>
      <c r="H65" s="231"/>
      <c r="I65" s="231"/>
      <c r="J65" s="231"/>
      <c r="K65" s="353"/>
      <c r="L65" s="364">
        <v>3</v>
      </c>
      <c r="M65" s="365"/>
      <c r="N65" s="369"/>
      <c r="O65" s="370"/>
      <c r="P65" s="129">
        <f>SUM($AB65,$AH65,$AN65,$AT65,$AZ65,$BF65,$BL65,$BR65)</f>
        <v>118</v>
      </c>
      <c r="Q65" s="323"/>
      <c r="R65" s="369">
        <f>SUM($T65:$Z65)</f>
        <v>50</v>
      </c>
      <c r="S65" s="370"/>
      <c r="T65" s="364">
        <v>22</v>
      </c>
      <c r="U65" s="365"/>
      <c r="V65" s="369"/>
      <c r="W65" s="365"/>
      <c r="X65" s="369">
        <v>22</v>
      </c>
      <c r="Y65" s="365"/>
      <c r="Z65" s="369">
        <v>6</v>
      </c>
      <c r="AA65" s="370"/>
      <c r="AB65" s="364"/>
      <c r="AC65" s="365"/>
      <c r="AD65" s="369"/>
      <c r="AE65" s="365"/>
      <c r="AF65" s="369"/>
      <c r="AG65" s="370"/>
      <c r="AH65" s="364"/>
      <c r="AI65" s="365"/>
      <c r="AJ65" s="369"/>
      <c r="AK65" s="365"/>
      <c r="AL65" s="369"/>
      <c r="AM65" s="370"/>
      <c r="AN65" s="364">
        <v>118</v>
      </c>
      <c r="AO65" s="365"/>
      <c r="AP65" s="369">
        <v>50</v>
      </c>
      <c r="AQ65" s="365"/>
      <c r="AR65" s="369">
        <v>3</v>
      </c>
      <c r="AS65" s="370"/>
      <c r="AT65" s="364"/>
      <c r="AU65" s="365"/>
      <c r="AV65" s="369"/>
      <c r="AW65" s="365"/>
      <c r="AX65" s="369"/>
      <c r="AY65" s="370"/>
      <c r="AZ65" s="364"/>
      <c r="BA65" s="365"/>
      <c r="BB65" s="369"/>
      <c r="BC65" s="365"/>
      <c r="BD65" s="369"/>
      <c r="BE65" s="370"/>
      <c r="BF65" s="364"/>
      <c r="BG65" s="365"/>
      <c r="BH65" s="369"/>
      <c r="BI65" s="365"/>
      <c r="BJ65" s="369"/>
      <c r="BK65" s="370"/>
      <c r="BL65" s="364"/>
      <c r="BM65" s="365"/>
      <c r="BN65" s="369"/>
      <c r="BO65" s="365"/>
      <c r="BP65" s="369"/>
      <c r="BQ65" s="370"/>
      <c r="BR65" s="364"/>
      <c r="BS65" s="365"/>
      <c r="BT65" s="369"/>
      <c r="BU65" s="365"/>
      <c r="BV65" s="369"/>
      <c r="BW65" s="370"/>
      <c r="BX65" s="281" t="s">
        <v>219</v>
      </c>
      <c r="BY65" s="130"/>
      <c r="CA65" s="3">
        <f t="shared" si="3"/>
        <v>50</v>
      </c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</row>
    <row r="66" spans="1:108" s="3" customFormat="1" ht="26.25" customHeight="1">
      <c r="A66" s="73" t="s">
        <v>191</v>
      </c>
      <c r="B66" s="352" t="s">
        <v>132</v>
      </c>
      <c r="C66" s="231"/>
      <c r="D66" s="231"/>
      <c r="E66" s="231"/>
      <c r="F66" s="231"/>
      <c r="G66" s="231"/>
      <c r="H66" s="231"/>
      <c r="I66" s="231"/>
      <c r="J66" s="231"/>
      <c r="K66" s="353"/>
      <c r="L66" s="364">
        <v>4</v>
      </c>
      <c r="M66" s="365"/>
      <c r="N66" s="369">
        <v>3</v>
      </c>
      <c r="O66" s="370"/>
      <c r="P66" s="129">
        <f t="shared" si="1"/>
        <v>218</v>
      </c>
      <c r="Q66" s="323"/>
      <c r="R66" s="369">
        <f t="shared" si="2"/>
        <v>120</v>
      </c>
      <c r="S66" s="370"/>
      <c r="T66" s="364">
        <v>52</v>
      </c>
      <c r="U66" s="365"/>
      <c r="V66" s="369">
        <v>68</v>
      </c>
      <c r="W66" s="365"/>
      <c r="X66" s="369"/>
      <c r="Y66" s="365"/>
      <c r="Z66" s="369"/>
      <c r="AA66" s="370"/>
      <c r="AB66" s="364"/>
      <c r="AC66" s="365"/>
      <c r="AD66" s="369"/>
      <c r="AE66" s="365"/>
      <c r="AF66" s="369"/>
      <c r="AG66" s="370"/>
      <c r="AH66" s="364"/>
      <c r="AI66" s="365"/>
      <c r="AJ66" s="369"/>
      <c r="AK66" s="365"/>
      <c r="AL66" s="369"/>
      <c r="AM66" s="370"/>
      <c r="AN66" s="364">
        <v>98</v>
      </c>
      <c r="AO66" s="365"/>
      <c r="AP66" s="369">
        <v>52</v>
      </c>
      <c r="AQ66" s="365"/>
      <c r="AR66" s="369">
        <v>3</v>
      </c>
      <c r="AS66" s="370"/>
      <c r="AT66" s="364">
        <v>120</v>
      </c>
      <c r="AU66" s="365"/>
      <c r="AV66" s="369">
        <v>68</v>
      </c>
      <c r="AW66" s="365"/>
      <c r="AX66" s="369">
        <v>3</v>
      </c>
      <c r="AY66" s="370"/>
      <c r="AZ66" s="364"/>
      <c r="BA66" s="365"/>
      <c r="BB66" s="369"/>
      <c r="BC66" s="365"/>
      <c r="BD66" s="369"/>
      <c r="BE66" s="370"/>
      <c r="BF66" s="281"/>
      <c r="BG66" s="324"/>
      <c r="BH66" s="325"/>
      <c r="BI66" s="324"/>
      <c r="BJ66" s="325"/>
      <c r="BK66" s="130"/>
      <c r="BL66" s="281"/>
      <c r="BM66" s="324"/>
      <c r="BN66" s="325"/>
      <c r="BO66" s="324"/>
      <c r="BP66" s="325"/>
      <c r="BQ66" s="130"/>
      <c r="BR66" s="281"/>
      <c r="BS66" s="324"/>
      <c r="BT66" s="325"/>
      <c r="BU66" s="324"/>
      <c r="BV66" s="325"/>
      <c r="BW66" s="130"/>
      <c r="BX66" s="281" t="s">
        <v>220</v>
      </c>
      <c r="BY66" s="130"/>
      <c r="CA66" s="3">
        <f t="shared" si="3"/>
        <v>120</v>
      </c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</row>
    <row r="67" spans="1:108" s="3" customFormat="1" ht="26.25" customHeight="1">
      <c r="A67" s="73" t="s">
        <v>192</v>
      </c>
      <c r="B67" s="352" t="s">
        <v>143</v>
      </c>
      <c r="C67" s="231"/>
      <c r="D67" s="231"/>
      <c r="E67" s="231"/>
      <c r="F67" s="231"/>
      <c r="G67" s="231"/>
      <c r="H67" s="231"/>
      <c r="I67" s="231"/>
      <c r="J67" s="231"/>
      <c r="K67" s="353"/>
      <c r="L67" s="364">
        <v>6</v>
      </c>
      <c r="M67" s="365"/>
      <c r="N67" s="369"/>
      <c r="O67" s="370"/>
      <c r="P67" s="129">
        <f>SUM($AB67,$AH67,$AN67,$AT67,$AZ67,$BF67,$BL67,$BR67)</f>
        <v>120</v>
      </c>
      <c r="Q67" s="323"/>
      <c r="R67" s="369">
        <f>SUM($T67:$Z67)</f>
        <v>60</v>
      </c>
      <c r="S67" s="370"/>
      <c r="T67" s="364">
        <v>30</v>
      </c>
      <c r="U67" s="365"/>
      <c r="V67" s="369">
        <v>30</v>
      </c>
      <c r="W67" s="365"/>
      <c r="X67" s="369"/>
      <c r="Y67" s="365"/>
      <c r="Z67" s="369"/>
      <c r="AA67" s="370"/>
      <c r="AB67" s="364"/>
      <c r="AC67" s="365"/>
      <c r="AD67" s="369"/>
      <c r="AE67" s="365"/>
      <c r="AF67" s="369"/>
      <c r="AG67" s="370"/>
      <c r="AH67" s="364"/>
      <c r="AI67" s="365"/>
      <c r="AJ67" s="369"/>
      <c r="AK67" s="365"/>
      <c r="AL67" s="369"/>
      <c r="AM67" s="370"/>
      <c r="AN67" s="364"/>
      <c r="AO67" s="365"/>
      <c r="AP67" s="369"/>
      <c r="AQ67" s="365"/>
      <c r="AR67" s="369"/>
      <c r="AS67" s="370"/>
      <c r="AT67" s="364"/>
      <c r="AU67" s="365"/>
      <c r="AV67" s="369"/>
      <c r="AW67" s="365"/>
      <c r="AX67" s="369"/>
      <c r="AY67" s="370"/>
      <c r="AZ67" s="364"/>
      <c r="BA67" s="365"/>
      <c r="BB67" s="369"/>
      <c r="BC67" s="365"/>
      <c r="BD67" s="369"/>
      <c r="BE67" s="370"/>
      <c r="BF67" s="364">
        <v>120</v>
      </c>
      <c r="BG67" s="365"/>
      <c r="BH67" s="369">
        <v>60</v>
      </c>
      <c r="BI67" s="365"/>
      <c r="BJ67" s="369">
        <v>3</v>
      </c>
      <c r="BK67" s="370"/>
      <c r="BL67" s="364"/>
      <c r="BM67" s="365"/>
      <c r="BN67" s="369"/>
      <c r="BO67" s="365"/>
      <c r="BP67" s="369"/>
      <c r="BQ67" s="370"/>
      <c r="BR67" s="364"/>
      <c r="BS67" s="365"/>
      <c r="BT67" s="369"/>
      <c r="BU67" s="365"/>
      <c r="BV67" s="369"/>
      <c r="BW67" s="370"/>
      <c r="BX67" s="281" t="s">
        <v>221</v>
      </c>
      <c r="BY67" s="130"/>
      <c r="CA67" s="3">
        <f t="shared" si="3"/>
        <v>60</v>
      </c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</row>
    <row r="68" spans="1:108" s="3" customFormat="1" ht="26.25" customHeight="1">
      <c r="A68" s="73" t="s">
        <v>275</v>
      </c>
      <c r="B68" s="352" t="s">
        <v>135</v>
      </c>
      <c r="C68" s="231"/>
      <c r="D68" s="231"/>
      <c r="E68" s="231"/>
      <c r="F68" s="231"/>
      <c r="G68" s="231"/>
      <c r="H68" s="231"/>
      <c r="I68" s="231"/>
      <c r="J68" s="231"/>
      <c r="K68" s="353"/>
      <c r="L68" s="364">
        <v>7</v>
      </c>
      <c r="M68" s="365"/>
      <c r="N68" s="369">
        <v>6</v>
      </c>
      <c r="O68" s="370"/>
      <c r="P68" s="129">
        <f t="shared" si="1"/>
        <v>180</v>
      </c>
      <c r="Q68" s="323"/>
      <c r="R68" s="369">
        <f t="shared" si="2"/>
        <v>100</v>
      </c>
      <c r="S68" s="370"/>
      <c r="T68" s="364">
        <v>50</v>
      </c>
      <c r="U68" s="365"/>
      <c r="V68" s="369"/>
      <c r="W68" s="365"/>
      <c r="X68" s="369">
        <v>42</v>
      </c>
      <c r="Y68" s="365"/>
      <c r="Z68" s="369">
        <v>8</v>
      </c>
      <c r="AA68" s="370"/>
      <c r="AB68" s="364"/>
      <c r="AC68" s="365"/>
      <c r="AD68" s="369"/>
      <c r="AE68" s="365"/>
      <c r="AF68" s="369"/>
      <c r="AG68" s="370"/>
      <c r="AH68" s="364"/>
      <c r="AI68" s="365"/>
      <c r="AJ68" s="369"/>
      <c r="AK68" s="365"/>
      <c r="AL68" s="369"/>
      <c r="AM68" s="370"/>
      <c r="AN68" s="364"/>
      <c r="AO68" s="365"/>
      <c r="AP68" s="369"/>
      <c r="AQ68" s="365"/>
      <c r="AR68" s="369"/>
      <c r="AS68" s="370"/>
      <c r="AT68" s="364"/>
      <c r="AU68" s="365"/>
      <c r="AV68" s="369"/>
      <c r="AW68" s="365"/>
      <c r="AX68" s="369"/>
      <c r="AY68" s="370"/>
      <c r="AZ68" s="364"/>
      <c r="BA68" s="365"/>
      <c r="BB68" s="369"/>
      <c r="BC68" s="365"/>
      <c r="BD68" s="369"/>
      <c r="BE68" s="370"/>
      <c r="BF68" s="364">
        <v>90</v>
      </c>
      <c r="BG68" s="365"/>
      <c r="BH68" s="369">
        <v>44</v>
      </c>
      <c r="BI68" s="365"/>
      <c r="BJ68" s="369">
        <v>3</v>
      </c>
      <c r="BK68" s="370"/>
      <c r="BL68" s="364">
        <v>90</v>
      </c>
      <c r="BM68" s="365"/>
      <c r="BN68" s="369">
        <v>56</v>
      </c>
      <c r="BO68" s="365"/>
      <c r="BP68" s="369">
        <v>3</v>
      </c>
      <c r="BQ68" s="370"/>
      <c r="BR68" s="364"/>
      <c r="BS68" s="365"/>
      <c r="BT68" s="369"/>
      <c r="BU68" s="365"/>
      <c r="BV68" s="369"/>
      <c r="BW68" s="370"/>
      <c r="BX68" s="281" t="s">
        <v>222</v>
      </c>
      <c r="BY68" s="130"/>
      <c r="CA68" s="3">
        <f t="shared" si="3"/>
        <v>100</v>
      </c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pans="1:108" s="3" customFormat="1" ht="75" customHeight="1">
      <c r="A69" s="69" t="s">
        <v>163</v>
      </c>
      <c r="B69" s="374" t="s">
        <v>172</v>
      </c>
      <c r="C69" s="375"/>
      <c r="D69" s="375"/>
      <c r="E69" s="375"/>
      <c r="F69" s="375"/>
      <c r="G69" s="375"/>
      <c r="H69" s="375"/>
      <c r="I69" s="375"/>
      <c r="J69" s="375"/>
      <c r="K69" s="376"/>
      <c r="L69" s="364"/>
      <c r="M69" s="365"/>
      <c r="N69" s="369"/>
      <c r="O69" s="370"/>
      <c r="P69" s="129"/>
      <c r="Q69" s="323"/>
      <c r="R69" s="369"/>
      <c r="S69" s="370"/>
      <c r="T69" s="364"/>
      <c r="U69" s="365"/>
      <c r="V69" s="369"/>
      <c r="W69" s="365"/>
      <c r="X69" s="369"/>
      <c r="Y69" s="365"/>
      <c r="Z69" s="369"/>
      <c r="AA69" s="370"/>
      <c r="AB69" s="364"/>
      <c r="AC69" s="365"/>
      <c r="AD69" s="369"/>
      <c r="AE69" s="365"/>
      <c r="AF69" s="369"/>
      <c r="AG69" s="370"/>
      <c r="AH69" s="364"/>
      <c r="AI69" s="365"/>
      <c r="AJ69" s="369"/>
      <c r="AK69" s="365"/>
      <c r="AL69" s="369"/>
      <c r="AM69" s="370"/>
      <c r="AN69" s="364"/>
      <c r="AO69" s="365"/>
      <c r="AP69" s="369"/>
      <c r="AQ69" s="365"/>
      <c r="AR69" s="369"/>
      <c r="AS69" s="370"/>
      <c r="AT69" s="364"/>
      <c r="AU69" s="365"/>
      <c r="AV69" s="369"/>
      <c r="AW69" s="365"/>
      <c r="AX69" s="369"/>
      <c r="AY69" s="370"/>
      <c r="AZ69" s="364"/>
      <c r="BA69" s="365"/>
      <c r="BB69" s="369"/>
      <c r="BC69" s="365"/>
      <c r="BD69" s="369"/>
      <c r="BE69" s="370"/>
      <c r="BF69" s="364"/>
      <c r="BG69" s="365"/>
      <c r="BH69" s="369"/>
      <c r="BI69" s="365"/>
      <c r="BJ69" s="369"/>
      <c r="BK69" s="370"/>
      <c r="BL69" s="364"/>
      <c r="BM69" s="365"/>
      <c r="BN69" s="369"/>
      <c r="BO69" s="365"/>
      <c r="BP69" s="369"/>
      <c r="BQ69" s="370"/>
      <c r="BR69" s="364"/>
      <c r="BS69" s="365"/>
      <c r="BT69" s="369"/>
      <c r="BU69" s="365"/>
      <c r="BV69" s="369"/>
      <c r="BW69" s="370"/>
      <c r="BX69" s="377"/>
      <c r="BY69" s="378"/>
      <c r="CA69" s="3">
        <f t="shared" si="3"/>
        <v>0</v>
      </c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</row>
    <row r="70" spans="1:108" s="3" customFormat="1" ht="39" customHeight="1">
      <c r="A70" s="69" t="s">
        <v>193</v>
      </c>
      <c r="B70" s="352" t="s">
        <v>134</v>
      </c>
      <c r="C70" s="231"/>
      <c r="D70" s="231"/>
      <c r="E70" s="231"/>
      <c r="F70" s="231"/>
      <c r="G70" s="231"/>
      <c r="H70" s="231"/>
      <c r="I70" s="231"/>
      <c r="J70" s="231"/>
      <c r="K70" s="353"/>
      <c r="L70" s="364">
        <v>3</v>
      </c>
      <c r="M70" s="365"/>
      <c r="N70" s="369"/>
      <c r="O70" s="370"/>
      <c r="P70" s="129">
        <f>SUM($AB70,$AH70,$AN70,$AT70,$AZ70,$BF70,$BL70,$BR70)</f>
        <v>120</v>
      </c>
      <c r="Q70" s="323"/>
      <c r="R70" s="369">
        <f>SUM($T70:$Z70)</f>
        <v>60</v>
      </c>
      <c r="S70" s="370"/>
      <c r="T70" s="364">
        <v>20</v>
      </c>
      <c r="U70" s="365"/>
      <c r="V70" s="369">
        <v>40</v>
      </c>
      <c r="W70" s="365"/>
      <c r="X70" s="369"/>
      <c r="Y70" s="365"/>
      <c r="Z70" s="369"/>
      <c r="AA70" s="370"/>
      <c r="AB70" s="364"/>
      <c r="AC70" s="365"/>
      <c r="AD70" s="369"/>
      <c r="AE70" s="365"/>
      <c r="AF70" s="369"/>
      <c r="AG70" s="370"/>
      <c r="AH70" s="364"/>
      <c r="AI70" s="365"/>
      <c r="AJ70" s="369"/>
      <c r="AK70" s="365"/>
      <c r="AL70" s="369"/>
      <c r="AM70" s="370"/>
      <c r="AN70" s="364">
        <v>120</v>
      </c>
      <c r="AO70" s="365"/>
      <c r="AP70" s="369">
        <v>60</v>
      </c>
      <c r="AQ70" s="365"/>
      <c r="AR70" s="369">
        <v>3</v>
      </c>
      <c r="AS70" s="370"/>
      <c r="AT70" s="364"/>
      <c r="AU70" s="365"/>
      <c r="AV70" s="369"/>
      <c r="AW70" s="365"/>
      <c r="AX70" s="369"/>
      <c r="AY70" s="370"/>
      <c r="AZ70" s="364"/>
      <c r="BA70" s="365"/>
      <c r="BB70" s="369"/>
      <c r="BC70" s="365"/>
      <c r="BD70" s="369"/>
      <c r="BE70" s="370"/>
      <c r="BF70" s="364"/>
      <c r="BG70" s="365"/>
      <c r="BH70" s="369"/>
      <c r="BI70" s="365"/>
      <c r="BJ70" s="369"/>
      <c r="BK70" s="370"/>
      <c r="BL70" s="364"/>
      <c r="BM70" s="365"/>
      <c r="BN70" s="369"/>
      <c r="BO70" s="365"/>
      <c r="BP70" s="369"/>
      <c r="BQ70" s="370"/>
      <c r="BR70" s="364"/>
      <c r="BS70" s="365"/>
      <c r="BT70" s="369"/>
      <c r="BU70" s="365"/>
      <c r="BV70" s="369"/>
      <c r="BW70" s="370"/>
      <c r="BX70" s="377" t="s">
        <v>223</v>
      </c>
      <c r="BY70" s="378"/>
      <c r="CA70" s="3">
        <f t="shared" si="3"/>
        <v>60</v>
      </c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</row>
    <row r="71" spans="1:108" s="3" customFormat="1" ht="47.25" customHeight="1">
      <c r="A71" s="69" t="s">
        <v>194</v>
      </c>
      <c r="B71" s="352" t="s">
        <v>139</v>
      </c>
      <c r="C71" s="231"/>
      <c r="D71" s="231"/>
      <c r="E71" s="231"/>
      <c r="F71" s="231"/>
      <c r="G71" s="231"/>
      <c r="H71" s="231"/>
      <c r="I71" s="231"/>
      <c r="J71" s="231"/>
      <c r="K71" s="353"/>
      <c r="L71" s="364">
        <v>5</v>
      </c>
      <c r="M71" s="365"/>
      <c r="N71" s="369"/>
      <c r="O71" s="370"/>
      <c r="P71" s="129">
        <f>SUM($AB71,$AH71,$AN71,$AT71,$AZ71,$BF71,$BL71,$BR71)</f>
        <v>110</v>
      </c>
      <c r="Q71" s="323"/>
      <c r="R71" s="369">
        <f>SUM($T71:$Z71)</f>
        <v>44</v>
      </c>
      <c r="S71" s="370"/>
      <c r="T71" s="364">
        <v>20</v>
      </c>
      <c r="U71" s="365"/>
      <c r="V71" s="369">
        <v>24</v>
      </c>
      <c r="W71" s="365"/>
      <c r="X71" s="369"/>
      <c r="Y71" s="365"/>
      <c r="Z71" s="369"/>
      <c r="AA71" s="370"/>
      <c r="AB71" s="364"/>
      <c r="AC71" s="365"/>
      <c r="AD71" s="369"/>
      <c r="AE71" s="365"/>
      <c r="AF71" s="369"/>
      <c r="AG71" s="370"/>
      <c r="AH71" s="364"/>
      <c r="AI71" s="365"/>
      <c r="AJ71" s="369"/>
      <c r="AK71" s="365"/>
      <c r="AL71" s="369"/>
      <c r="AM71" s="370"/>
      <c r="AN71" s="364"/>
      <c r="AO71" s="365"/>
      <c r="AP71" s="369"/>
      <c r="AQ71" s="365"/>
      <c r="AR71" s="369"/>
      <c r="AS71" s="370"/>
      <c r="AT71" s="364"/>
      <c r="AU71" s="365"/>
      <c r="AV71" s="369"/>
      <c r="AW71" s="365"/>
      <c r="AX71" s="369"/>
      <c r="AY71" s="370"/>
      <c r="AZ71" s="364">
        <v>110</v>
      </c>
      <c r="BA71" s="365"/>
      <c r="BB71" s="369">
        <v>44</v>
      </c>
      <c r="BC71" s="365"/>
      <c r="BD71" s="369">
        <v>3</v>
      </c>
      <c r="BE71" s="370"/>
      <c r="BF71" s="364"/>
      <c r="BG71" s="365"/>
      <c r="BH71" s="369"/>
      <c r="BI71" s="365"/>
      <c r="BJ71" s="110"/>
      <c r="BK71" s="101"/>
      <c r="BL71" s="108"/>
      <c r="BM71" s="109"/>
      <c r="BN71" s="369"/>
      <c r="BO71" s="365"/>
      <c r="BP71" s="369"/>
      <c r="BQ71" s="370"/>
      <c r="BR71" s="364"/>
      <c r="BS71" s="365"/>
      <c r="BT71" s="369"/>
      <c r="BU71" s="365"/>
      <c r="BV71" s="369"/>
      <c r="BW71" s="370"/>
      <c r="BX71" s="377" t="s">
        <v>224</v>
      </c>
      <c r="BY71" s="378"/>
      <c r="CA71" s="3">
        <f t="shared" si="3"/>
        <v>44</v>
      </c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</row>
    <row r="72" spans="1:108" s="3" customFormat="1" ht="100.5" customHeight="1">
      <c r="A72" s="139" t="s">
        <v>403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 t="s">
        <v>404</v>
      </c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CA72" s="70"/>
      <c r="CL72" s="2"/>
      <c r="CM72" s="2"/>
      <c r="CN72" s="2"/>
      <c r="CO72" s="2"/>
      <c r="CP72" s="74"/>
      <c r="CQ72" s="74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</row>
    <row r="73" spans="1:108" s="3" customFormat="1" ht="24" customHeight="1" thickBot="1">
      <c r="A73" s="696" t="s">
        <v>405</v>
      </c>
      <c r="B73" s="697"/>
      <c r="C73" s="697"/>
      <c r="D73" s="697"/>
      <c r="E73" s="697"/>
      <c r="F73" s="697"/>
      <c r="G73" s="697"/>
      <c r="H73" s="697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CA73" s="70"/>
      <c r="CL73" s="2"/>
      <c r="CM73" s="2"/>
      <c r="CN73" s="2"/>
      <c r="CO73" s="2"/>
      <c r="CP73" s="74"/>
      <c r="CQ73" s="74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</row>
    <row r="74" spans="1:108" s="3" customFormat="1" ht="23.25" customHeight="1" thickBot="1">
      <c r="A74" s="215" t="s">
        <v>62</v>
      </c>
      <c r="B74" s="218" t="s">
        <v>164</v>
      </c>
      <c r="C74" s="219"/>
      <c r="D74" s="219"/>
      <c r="E74" s="219"/>
      <c r="F74" s="219"/>
      <c r="G74" s="219"/>
      <c r="H74" s="219"/>
      <c r="I74" s="219"/>
      <c r="J74" s="219"/>
      <c r="K74" s="220"/>
      <c r="L74" s="199" t="s">
        <v>63</v>
      </c>
      <c r="M74" s="200"/>
      <c r="N74" s="199" t="s">
        <v>64</v>
      </c>
      <c r="O74" s="200"/>
      <c r="P74" s="224" t="s">
        <v>120</v>
      </c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6"/>
      <c r="AB74" s="227" t="s">
        <v>65</v>
      </c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9"/>
      <c r="BX74" s="195" t="s">
        <v>174</v>
      </c>
      <c r="BY74" s="196"/>
      <c r="CA74" s="70"/>
      <c r="CL74" s="2"/>
      <c r="CM74" s="2"/>
      <c r="CN74" s="2"/>
      <c r="CO74" s="2"/>
      <c r="CP74" s="74"/>
      <c r="CQ74" s="74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</row>
    <row r="75" spans="1:108" s="3" customFormat="1" ht="23.25" customHeight="1" thickBot="1">
      <c r="A75" s="216"/>
      <c r="B75" s="221"/>
      <c r="C75" s="222"/>
      <c r="D75" s="222"/>
      <c r="E75" s="222"/>
      <c r="F75" s="222"/>
      <c r="G75" s="222"/>
      <c r="H75" s="222"/>
      <c r="I75" s="222"/>
      <c r="J75" s="222"/>
      <c r="K75" s="223"/>
      <c r="L75" s="201"/>
      <c r="M75" s="202"/>
      <c r="N75" s="201"/>
      <c r="O75" s="202"/>
      <c r="P75" s="199" t="s">
        <v>67</v>
      </c>
      <c r="Q75" s="200"/>
      <c r="R75" s="203" t="s">
        <v>68</v>
      </c>
      <c r="S75" s="204"/>
      <c r="T75" s="207" t="s">
        <v>66</v>
      </c>
      <c r="U75" s="208"/>
      <c r="V75" s="208"/>
      <c r="W75" s="208"/>
      <c r="X75" s="208"/>
      <c r="Y75" s="208"/>
      <c r="Z75" s="208"/>
      <c r="AA75" s="209"/>
      <c r="AB75" s="210" t="s">
        <v>105</v>
      </c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2"/>
      <c r="AN75" s="210" t="s">
        <v>109</v>
      </c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2"/>
      <c r="AZ75" s="210" t="s">
        <v>110</v>
      </c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2"/>
      <c r="BL75" s="210" t="s">
        <v>111</v>
      </c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2"/>
      <c r="BX75" s="197"/>
      <c r="BY75" s="198"/>
      <c r="CA75" s="70"/>
      <c r="CL75" s="2"/>
      <c r="CM75" s="2"/>
      <c r="CN75" s="2"/>
      <c r="CO75" s="2"/>
      <c r="CP75" s="74"/>
      <c r="CQ75" s="74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08" s="3" customFormat="1" ht="16.5" customHeight="1">
      <c r="A76" s="216"/>
      <c r="B76" s="221"/>
      <c r="C76" s="222"/>
      <c r="D76" s="222"/>
      <c r="E76" s="222"/>
      <c r="F76" s="222"/>
      <c r="G76" s="222"/>
      <c r="H76" s="222"/>
      <c r="I76" s="222"/>
      <c r="J76" s="222"/>
      <c r="K76" s="223"/>
      <c r="L76" s="201"/>
      <c r="M76" s="202"/>
      <c r="N76" s="201"/>
      <c r="O76" s="202"/>
      <c r="P76" s="201"/>
      <c r="Q76" s="202"/>
      <c r="R76" s="205"/>
      <c r="S76" s="206"/>
      <c r="T76" s="180" t="s">
        <v>104</v>
      </c>
      <c r="U76" s="183"/>
      <c r="V76" s="180" t="s">
        <v>270</v>
      </c>
      <c r="W76" s="183"/>
      <c r="X76" s="203" t="s">
        <v>271</v>
      </c>
      <c r="Y76" s="204"/>
      <c r="Z76" s="180" t="s">
        <v>272</v>
      </c>
      <c r="AA76" s="183"/>
      <c r="AB76" s="186" t="s">
        <v>155</v>
      </c>
      <c r="AC76" s="187"/>
      <c r="AD76" s="187"/>
      <c r="AE76" s="187"/>
      <c r="AF76" s="187"/>
      <c r="AG76" s="188"/>
      <c r="AH76" s="186" t="s">
        <v>157</v>
      </c>
      <c r="AI76" s="187"/>
      <c r="AJ76" s="187"/>
      <c r="AK76" s="187"/>
      <c r="AL76" s="187"/>
      <c r="AM76" s="188"/>
      <c r="AN76" s="186" t="s">
        <v>154</v>
      </c>
      <c r="AO76" s="187"/>
      <c r="AP76" s="187"/>
      <c r="AQ76" s="187"/>
      <c r="AR76" s="187"/>
      <c r="AS76" s="188"/>
      <c r="AT76" s="186" t="s">
        <v>168</v>
      </c>
      <c r="AU76" s="187"/>
      <c r="AV76" s="187"/>
      <c r="AW76" s="187"/>
      <c r="AX76" s="187"/>
      <c r="AY76" s="188"/>
      <c r="AZ76" s="186" t="s">
        <v>169</v>
      </c>
      <c r="BA76" s="187"/>
      <c r="BB76" s="187"/>
      <c r="BC76" s="187"/>
      <c r="BD76" s="187"/>
      <c r="BE76" s="188"/>
      <c r="BF76" s="186" t="s">
        <v>176</v>
      </c>
      <c r="BG76" s="187"/>
      <c r="BH76" s="187"/>
      <c r="BI76" s="187"/>
      <c r="BJ76" s="187"/>
      <c r="BK76" s="188"/>
      <c r="BL76" s="186" t="s">
        <v>156</v>
      </c>
      <c r="BM76" s="187"/>
      <c r="BN76" s="187"/>
      <c r="BO76" s="187"/>
      <c r="BP76" s="187"/>
      <c r="BQ76" s="188"/>
      <c r="BR76" s="186" t="s">
        <v>181</v>
      </c>
      <c r="BS76" s="187"/>
      <c r="BT76" s="187"/>
      <c r="BU76" s="187"/>
      <c r="BV76" s="187"/>
      <c r="BW76" s="188"/>
      <c r="BX76" s="197"/>
      <c r="BY76" s="198"/>
      <c r="CA76" s="70"/>
      <c r="CL76" s="2"/>
      <c r="CM76" s="2"/>
      <c r="CN76" s="2"/>
      <c r="CO76" s="2"/>
      <c r="CP76" s="74"/>
      <c r="CQ76" s="74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8" s="3" customFormat="1" ht="22.5" customHeight="1" hidden="1">
      <c r="A77" s="216"/>
      <c r="B77" s="221"/>
      <c r="C77" s="222"/>
      <c r="D77" s="222"/>
      <c r="E77" s="222"/>
      <c r="F77" s="222"/>
      <c r="G77" s="222"/>
      <c r="H77" s="222"/>
      <c r="I77" s="222"/>
      <c r="J77" s="222"/>
      <c r="K77" s="223"/>
      <c r="L77" s="201"/>
      <c r="M77" s="202"/>
      <c r="N77" s="201"/>
      <c r="O77" s="202"/>
      <c r="P77" s="201"/>
      <c r="Q77" s="202"/>
      <c r="R77" s="205"/>
      <c r="S77" s="206"/>
      <c r="T77" s="213"/>
      <c r="U77" s="214"/>
      <c r="V77" s="213"/>
      <c r="W77" s="214"/>
      <c r="X77" s="205"/>
      <c r="Y77" s="206"/>
      <c r="Z77" s="213"/>
      <c r="AA77" s="214"/>
      <c r="AB77" s="189"/>
      <c r="AC77" s="190"/>
      <c r="AD77" s="190"/>
      <c r="AE77" s="190"/>
      <c r="AF77" s="190"/>
      <c r="AG77" s="191"/>
      <c r="AH77" s="189"/>
      <c r="AI77" s="190"/>
      <c r="AJ77" s="190"/>
      <c r="AK77" s="190"/>
      <c r="AL77" s="190"/>
      <c r="AM77" s="191"/>
      <c r="AN77" s="189"/>
      <c r="AO77" s="190"/>
      <c r="AP77" s="190"/>
      <c r="AQ77" s="190"/>
      <c r="AR77" s="190"/>
      <c r="AS77" s="191"/>
      <c r="AT77" s="189"/>
      <c r="AU77" s="190"/>
      <c r="AV77" s="190"/>
      <c r="AW77" s="190"/>
      <c r="AX77" s="190"/>
      <c r="AY77" s="191"/>
      <c r="AZ77" s="189"/>
      <c r="BA77" s="190"/>
      <c r="BB77" s="190"/>
      <c r="BC77" s="190"/>
      <c r="BD77" s="190"/>
      <c r="BE77" s="191"/>
      <c r="BF77" s="189"/>
      <c r="BG77" s="190"/>
      <c r="BH77" s="190"/>
      <c r="BI77" s="190"/>
      <c r="BJ77" s="190"/>
      <c r="BK77" s="191"/>
      <c r="BL77" s="189"/>
      <c r="BM77" s="190"/>
      <c r="BN77" s="190"/>
      <c r="BO77" s="190"/>
      <c r="BP77" s="190"/>
      <c r="BQ77" s="191"/>
      <c r="BR77" s="189"/>
      <c r="BS77" s="190"/>
      <c r="BT77" s="190"/>
      <c r="BU77" s="190"/>
      <c r="BV77" s="190"/>
      <c r="BW77" s="191"/>
      <c r="BX77" s="197"/>
      <c r="BY77" s="198"/>
      <c r="CA77" s="70"/>
      <c r="CL77" s="2"/>
      <c r="CM77" s="2"/>
      <c r="CN77" s="2"/>
      <c r="CO77" s="2"/>
      <c r="CP77" s="74"/>
      <c r="CQ77" s="74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8" s="3" customFormat="1" ht="22.5" customHeight="1" hidden="1">
      <c r="A78" s="216"/>
      <c r="B78" s="221"/>
      <c r="C78" s="222"/>
      <c r="D78" s="222"/>
      <c r="E78" s="222"/>
      <c r="F78" s="222"/>
      <c r="G78" s="222"/>
      <c r="H78" s="222"/>
      <c r="I78" s="222"/>
      <c r="J78" s="222"/>
      <c r="K78" s="223"/>
      <c r="L78" s="201"/>
      <c r="M78" s="202"/>
      <c r="N78" s="201"/>
      <c r="O78" s="202"/>
      <c r="P78" s="201"/>
      <c r="Q78" s="202"/>
      <c r="R78" s="205"/>
      <c r="S78" s="206"/>
      <c r="T78" s="213"/>
      <c r="U78" s="214"/>
      <c r="V78" s="213"/>
      <c r="W78" s="214"/>
      <c r="X78" s="205"/>
      <c r="Y78" s="206"/>
      <c r="Z78" s="213"/>
      <c r="AA78" s="214"/>
      <c r="AB78" s="189"/>
      <c r="AC78" s="190"/>
      <c r="AD78" s="190"/>
      <c r="AE78" s="190"/>
      <c r="AF78" s="190"/>
      <c r="AG78" s="191"/>
      <c r="AH78" s="189"/>
      <c r="AI78" s="190"/>
      <c r="AJ78" s="190"/>
      <c r="AK78" s="190"/>
      <c r="AL78" s="190"/>
      <c r="AM78" s="191"/>
      <c r="AN78" s="189"/>
      <c r="AO78" s="190"/>
      <c r="AP78" s="190"/>
      <c r="AQ78" s="190"/>
      <c r="AR78" s="190"/>
      <c r="AS78" s="191"/>
      <c r="AT78" s="189"/>
      <c r="AU78" s="190"/>
      <c r="AV78" s="190"/>
      <c r="AW78" s="190"/>
      <c r="AX78" s="190"/>
      <c r="AY78" s="191"/>
      <c r="AZ78" s="189"/>
      <c r="BA78" s="190"/>
      <c r="BB78" s="190"/>
      <c r="BC78" s="190"/>
      <c r="BD78" s="190"/>
      <c r="BE78" s="191"/>
      <c r="BF78" s="189"/>
      <c r="BG78" s="190"/>
      <c r="BH78" s="190"/>
      <c r="BI78" s="190"/>
      <c r="BJ78" s="190"/>
      <c r="BK78" s="191"/>
      <c r="BL78" s="189"/>
      <c r="BM78" s="190"/>
      <c r="BN78" s="190"/>
      <c r="BO78" s="190"/>
      <c r="BP78" s="190"/>
      <c r="BQ78" s="191"/>
      <c r="BR78" s="189"/>
      <c r="BS78" s="190"/>
      <c r="BT78" s="190"/>
      <c r="BU78" s="190"/>
      <c r="BV78" s="190"/>
      <c r="BW78" s="191"/>
      <c r="BX78" s="197"/>
      <c r="BY78" s="198"/>
      <c r="CA78" s="70"/>
      <c r="CL78" s="2"/>
      <c r="CM78" s="2"/>
      <c r="CN78" s="2"/>
      <c r="CO78" s="2"/>
      <c r="CP78" s="74"/>
      <c r="CQ78" s="74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8" s="3" customFormat="1" ht="22.5" customHeight="1" thickBot="1">
      <c r="A79" s="216"/>
      <c r="B79" s="221"/>
      <c r="C79" s="222"/>
      <c r="D79" s="222"/>
      <c r="E79" s="222"/>
      <c r="F79" s="222"/>
      <c r="G79" s="222"/>
      <c r="H79" s="222"/>
      <c r="I79" s="222"/>
      <c r="J79" s="222"/>
      <c r="K79" s="223"/>
      <c r="L79" s="201"/>
      <c r="M79" s="202"/>
      <c r="N79" s="201"/>
      <c r="O79" s="202"/>
      <c r="P79" s="201"/>
      <c r="Q79" s="202"/>
      <c r="R79" s="205"/>
      <c r="S79" s="206"/>
      <c r="T79" s="213"/>
      <c r="U79" s="214"/>
      <c r="V79" s="213"/>
      <c r="W79" s="214"/>
      <c r="X79" s="205"/>
      <c r="Y79" s="206"/>
      <c r="Z79" s="213"/>
      <c r="AA79" s="214"/>
      <c r="AB79" s="192"/>
      <c r="AC79" s="193"/>
      <c r="AD79" s="193"/>
      <c r="AE79" s="193"/>
      <c r="AF79" s="193"/>
      <c r="AG79" s="194"/>
      <c r="AH79" s="192"/>
      <c r="AI79" s="193"/>
      <c r="AJ79" s="193"/>
      <c r="AK79" s="193"/>
      <c r="AL79" s="193"/>
      <c r="AM79" s="194"/>
      <c r="AN79" s="192"/>
      <c r="AO79" s="193"/>
      <c r="AP79" s="193"/>
      <c r="AQ79" s="193"/>
      <c r="AR79" s="193"/>
      <c r="AS79" s="194"/>
      <c r="AT79" s="192"/>
      <c r="AU79" s="193"/>
      <c r="AV79" s="193"/>
      <c r="AW79" s="193"/>
      <c r="AX79" s="193"/>
      <c r="AY79" s="194"/>
      <c r="AZ79" s="192"/>
      <c r="BA79" s="193"/>
      <c r="BB79" s="193"/>
      <c r="BC79" s="193"/>
      <c r="BD79" s="193"/>
      <c r="BE79" s="194"/>
      <c r="BF79" s="192"/>
      <c r="BG79" s="193"/>
      <c r="BH79" s="193"/>
      <c r="BI79" s="193"/>
      <c r="BJ79" s="193"/>
      <c r="BK79" s="194"/>
      <c r="BL79" s="192"/>
      <c r="BM79" s="193"/>
      <c r="BN79" s="193"/>
      <c r="BO79" s="193"/>
      <c r="BP79" s="193"/>
      <c r="BQ79" s="194"/>
      <c r="BR79" s="192"/>
      <c r="BS79" s="193"/>
      <c r="BT79" s="193"/>
      <c r="BU79" s="193"/>
      <c r="BV79" s="193"/>
      <c r="BW79" s="194"/>
      <c r="BX79" s="197"/>
      <c r="BY79" s="198"/>
      <c r="CA79" s="70"/>
      <c r="CL79" s="2"/>
      <c r="CM79" s="2"/>
      <c r="CN79" s="2"/>
      <c r="CO79" s="2"/>
      <c r="CP79" s="74"/>
      <c r="CQ79" s="74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8" s="3" customFormat="1" ht="114.75" customHeight="1" thickBot="1">
      <c r="A80" s="217"/>
      <c r="B80" s="221"/>
      <c r="C80" s="222"/>
      <c r="D80" s="222"/>
      <c r="E80" s="222"/>
      <c r="F80" s="222"/>
      <c r="G80" s="222"/>
      <c r="H80" s="222"/>
      <c r="I80" s="222"/>
      <c r="J80" s="222"/>
      <c r="K80" s="223"/>
      <c r="L80" s="201"/>
      <c r="M80" s="202"/>
      <c r="N80" s="201"/>
      <c r="O80" s="202"/>
      <c r="P80" s="201"/>
      <c r="Q80" s="202"/>
      <c r="R80" s="205"/>
      <c r="S80" s="206"/>
      <c r="T80" s="213"/>
      <c r="U80" s="214"/>
      <c r="V80" s="213"/>
      <c r="W80" s="214"/>
      <c r="X80" s="205"/>
      <c r="Y80" s="206"/>
      <c r="Z80" s="213"/>
      <c r="AA80" s="214"/>
      <c r="AB80" s="180" t="s">
        <v>106</v>
      </c>
      <c r="AC80" s="181"/>
      <c r="AD80" s="182" t="s">
        <v>107</v>
      </c>
      <c r="AE80" s="181"/>
      <c r="AF80" s="182" t="s">
        <v>108</v>
      </c>
      <c r="AG80" s="183"/>
      <c r="AH80" s="180" t="s">
        <v>106</v>
      </c>
      <c r="AI80" s="181"/>
      <c r="AJ80" s="182" t="s">
        <v>107</v>
      </c>
      <c r="AK80" s="181"/>
      <c r="AL80" s="182" t="s">
        <v>108</v>
      </c>
      <c r="AM80" s="183"/>
      <c r="AN80" s="180" t="s">
        <v>106</v>
      </c>
      <c r="AO80" s="181"/>
      <c r="AP80" s="182" t="s">
        <v>107</v>
      </c>
      <c r="AQ80" s="181"/>
      <c r="AR80" s="182" t="s">
        <v>108</v>
      </c>
      <c r="AS80" s="183"/>
      <c r="AT80" s="180" t="s">
        <v>106</v>
      </c>
      <c r="AU80" s="181"/>
      <c r="AV80" s="182" t="s">
        <v>107</v>
      </c>
      <c r="AW80" s="181"/>
      <c r="AX80" s="182" t="s">
        <v>108</v>
      </c>
      <c r="AY80" s="183"/>
      <c r="AZ80" s="180" t="s">
        <v>106</v>
      </c>
      <c r="BA80" s="181"/>
      <c r="BB80" s="182" t="s">
        <v>107</v>
      </c>
      <c r="BC80" s="181"/>
      <c r="BD80" s="182" t="s">
        <v>108</v>
      </c>
      <c r="BE80" s="183"/>
      <c r="BF80" s="180" t="s">
        <v>106</v>
      </c>
      <c r="BG80" s="181"/>
      <c r="BH80" s="182" t="s">
        <v>107</v>
      </c>
      <c r="BI80" s="181"/>
      <c r="BJ80" s="182" t="s">
        <v>108</v>
      </c>
      <c r="BK80" s="183"/>
      <c r="BL80" s="180" t="s">
        <v>106</v>
      </c>
      <c r="BM80" s="181"/>
      <c r="BN80" s="182" t="s">
        <v>107</v>
      </c>
      <c r="BO80" s="181"/>
      <c r="BP80" s="182" t="s">
        <v>108</v>
      </c>
      <c r="BQ80" s="183"/>
      <c r="BR80" s="180" t="s">
        <v>106</v>
      </c>
      <c r="BS80" s="181"/>
      <c r="BT80" s="182" t="s">
        <v>107</v>
      </c>
      <c r="BU80" s="181"/>
      <c r="BV80" s="182" t="s">
        <v>108</v>
      </c>
      <c r="BW80" s="183"/>
      <c r="BX80" s="197"/>
      <c r="BY80" s="198"/>
      <c r="CA80" s="70"/>
      <c r="CL80" s="2"/>
      <c r="CM80" s="2"/>
      <c r="CN80" s="2"/>
      <c r="CO80" s="2"/>
      <c r="CP80" s="74"/>
      <c r="CQ80" s="74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</row>
    <row r="81" spans="1:108" s="3" customFormat="1" ht="22.5" customHeight="1" thickBot="1">
      <c r="A81" s="63" t="s">
        <v>287</v>
      </c>
      <c r="B81" s="143" t="s">
        <v>71</v>
      </c>
      <c r="C81" s="149"/>
      <c r="D81" s="149"/>
      <c r="E81" s="149"/>
      <c r="F81" s="149"/>
      <c r="G81" s="149"/>
      <c r="H81" s="149"/>
      <c r="I81" s="149"/>
      <c r="J81" s="149"/>
      <c r="K81" s="142"/>
      <c r="L81" s="184" t="s">
        <v>72</v>
      </c>
      <c r="M81" s="185"/>
      <c r="N81" s="184" t="s">
        <v>73</v>
      </c>
      <c r="O81" s="148"/>
      <c r="P81" s="146" t="s">
        <v>74</v>
      </c>
      <c r="Q81" s="185"/>
      <c r="R81" s="143" t="s">
        <v>75</v>
      </c>
      <c r="S81" s="141"/>
      <c r="T81" s="140" t="s">
        <v>76</v>
      </c>
      <c r="U81" s="142"/>
      <c r="V81" s="143" t="s">
        <v>77</v>
      </c>
      <c r="W81" s="142"/>
      <c r="X81" s="143" t="s">
        <v>78</v>
      </c>
      <c r="Y81" s="142"/>
      <c r="Z81" s="143" t="s">
        <v>79</v>
      </c>
      <c r="AA81" s="141"/>
      <c r="AB81" s="140" t="s">
        <v>80</v>
      </c>
      <c r="AC81" s="142"/>
      <c r="AD81" s="143" t="s">
        <v>81</v>
      </c>
      <c r="AE81" s="142"/>
      <c r="AF81" s="143" t="s">
        <v>82</v>
      </c>
      <c r="AG81" s="141"/>
      <c r="AH81" s="140" t="s">
        <v>83</v>
      </c>
      <c r="AI81" s="142"/>
      <c r="AJ81" s="140" t="s">
        <v>353</v>
      </c>
      <c r="AK81" s="142"/>
      <c r="AL81" s="143" t="s">
        <v>84</v>
      </c>
      <c r="AM81" s="141"/>
      <c r="AN81" s="140" t="s">
        <v>85</v>
      </c>
      <c r="AO81" s="142"/>
      <c r="AP81" s="143" t="s">
        <v>86</v>
      </c>
      <c r="AQ81" s="142"/>
      <c r="AR81" s="143" t="s">
        <v>87</v>
      </c>
      <c r="AS81" s="141"/>
      <c r="AT81" s="140" t="s">
        <v>88</v>
      </c>
      <c r="AU81" s="142"/>
      <c r="AV81" s="143" t="s">
        <v>89</v>
      </c>
      <c r="AW81" s="142"/>
      <c r="AX81" s="143" t="s">
        <v>90</v>
      </c>
      <c r="AY81" s="141"/>
      <c r="AZ81" s="140" t="s">
        <v>91</v>
      </c>
      <c r="BA81" s="142"/>
      <c r="BB81" s="143" t="s">
        <v>92</v>
      </c>
      <c r="BC81" s="142"/>
      <c r="BD81" s="143" t="s">
        <v>93</v>
      </c>
      <c r="BE81" s="141"/>
      <c r="BF81" s="140" t="s">
        <v>94</v>
      </c>
      <c r="BG81" s="142"/>
      <c r="BH81" s="143" t="s">
        <v>95</v>
      </c>
      <c r="BI81" s="142"/>
      <c r="BJ81" s="143" t="s">
        <v>96</v>
      </c>
      <c r="BK81" s="141"/>
      <c r="BL81" s="140" t="s">
        <v>97</v>
      </c>
      <c r="BM81" s="142"/>
      <c r="BN81" s="143" t="s">
        <v>98</v>
      </c>
      <c r="BO81" s="142"/>
      <c r="BP81" s="143" t="s">
        <v>99</v>
      </c>
      <c r="BQ81" s="141"/>
      <c r="BR81" s="140" t="s">
        <v>100</v>
      </c>
      <c r="BS81" s="142"/>
      <c r="BT81" s="143" t="s">
        <v>101</v>
      </c>
      <c r="BU81" s="142"/>
      <c r="BV81" s="143" t="s">
        <v>102</v>
      </c>
      <c r="BW81" s="141"/>
      <c r="BX81" s="140" t="s">
        <v>103</v>
      </c>
      <c r="BY81" s="141"/>
      <c r="CA81" s="70"/>
      <c r="CL81" s="2"/>
      <c r="CM81" s="2"/>
      <c r="CN81" s="2"/>
      <c r="CO81" s="2"/>
      <c r="CP81" s="74"/>
      <c r="CQ81" s="74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</row>
    <row r="82" spans="1:108" s="3" customFormat="1" ht="34.5" customHeight="1">
      <c r="A82" s="72" t="s">
        <v>327</v>
      </c>
      <c r="B82" s="709" t="s">
        <v>341</v>
      </c>
      <c r="C82" s="709"/>
      <c r="D82" s="709"/>
      <c r="E82" s="709"/>
      <c r="F82" s="709"/>
      <c r="G82" s="709"/>
      <c r="H82" s="709"/>
      <c r="I82" s="709"/>
      <c r="J82" s="709"/>
      <c r="K82" s="709"/>
      <c r="L82" s="354"/>
      <c r="M82" s="355"/>
      <c r="N82" s="359"/>
      <c r="O82" s="360"/>
      <c r="P82" s="710"/>
      <c r="Q82" s="711"/>
      <c r="R82" s="359"/>
      <c r="S82" s="593"/>
      <c r="T82" s="354"/>
      <c r="U82" s="355"/>
      <c r="V82" s="359"/>
      <c r="W82" s="355"/>
      <c r="X82" s="359"/>
      <c r="Y82" s="355"/>
      <c r="Z82" s="359"/>
      <c r="AA82" s="360"/>
      <c r="AB82" s="354"/>
      <c r="AC82" s="355"/>
      <c r="AD82" s="359"/>
      <c r="AE82" s="355"/>
      <c r="AF82" s="359"/>
      <c r="AG82" s="360"/>
      <c r="AH82" s="354"/>
      <c r="AI82" s="355"/>
      <c r="AJ82" s="359"/>
      <c r="AK82" s="355"/>
      <c r="AL82" s="359"/>
      <c r="AM82" s="360"/>
      <c r="AN82" s="593"/>
      <c r="AO82" s="355"/>
      <c r="AP82" s="359"/>
      <c r="AQ82" s="355"/>
      <c r="AR82" s="359"/>
      <c r="AS82" s="593"/>
      <c r="AT82" s="354"/>
      <c r="AU82" s="355"/>
      <c r="AV82" s="359"/>
      <c r="AW82" s="355"/>
      <c r="AX82" s="359"/>
      <c r="AY82" s="360"/>
      <c r="AZ82" s="593"/>
      <c r="BA82" s="355"/>
      <c r="BB82" s="359"/>
      <c r="BC82" s="355"/>
      <c r="BD82" s="359"/>
      <c r="BE82" s="593"/>
      <c r="BF82" s="354"/>
      <c r="BG82" s="355"/>
      <c r="BH82" s="359"/>
      <c r="BI82" s="355"/>
      <c r="BJ82" s="359"/>
      <c r="BK82" s="360"/>
      <c r="BL82" s="593"/>
      <c r="BM82" s="355"/>
      <c r="BN82" s="359"/>
      <c r="BO82" s="355"/>
      <c r="BP82" s="359"/>
      <c r="BQ82" s="593"/>
      <c r="BR82" s="354"/>
      <c r="BS82" s="355"/>
      <c r="BT82" s="359"/>
      <c r="BU82" s="355"/>
      <c r="BV82" s="359"/>
      <c r="BW82" s="360"/>
      <c r="BX82" s="366"/>
      <c r="BY82" s="367"/>
      <c r="CA82" s="70"/>
      <c r="CL82" s="2"/>
      <c r="CM82" s="2"/>
      <c r="CN82" s="2"/>
      <c r="CO82" s="2"/>
      <c r="CP82" s="74"/>
      <c r="CQ82" s="74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</row>
    <row r="83" spans="1:108" s="3" customFormat="1" ht="42" customHeight="1">
      <c r="A83" s="69" t="s">
        <v>328</v>
      </c>
      <c r="B83" s="121" t="s">
        <v>146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2">
        <v>4</v>
      </c>
      <c r="M83" s="123"/>
      <c r="N83" s="124" t="s">
        <v>354</v>
      </c>
      <c r="O83" s="125"/>
      <c r="P83" s="126">
        <f>SUM($AB83,$AH83,$AN83,$AT83,$AZ83,$BF83,$BL83,$BR83)</f>
        <v>404</v>
      </c>
      <c r="Q83" s="127"/>
      <c r="R83" s="124">
        <f>SUM($T83:$Z83)</f>
        <v>214</v>
      </c>
      <c r="S83" s="128"/>
      <c r="T83" s="122">
        <v>10</v>
      </c>
      <c r="U83" s="123"/>
      <c r="V83" s="124"/>
      <c r="W83" s="123"/>
      <c r="X83" s="124">
        <v>204</v>
      </c>
      <c r="Y83" s="123"/>
      <c r="Z83" s="124"/>
      <c r="AA83" s="125"/>
      <c r="AB83" s="122">
        <v>60</v>
      </c>
      <c r="AC83" s="123"/>
      <c r="AD83" s="124">
        <v>40</v>
      </c>
      <c r="AE83" s="123"/>
      <c r="AF83" s="124"/>
      <c r="AG83" s="125"/>
      <c r="AH83" s="122">
        <v>144</v>
      </c>
      <c r="AI83" s="123"/>
      <c r="AJ83" s="124">
        <v>70</v>
      </c>
      <c r="AK83" s="123"/>
      <c r="AL83" s="124">
        <v>6</v>
      </c>
      <c r="AM83" s="125"/>
      <c r="AN83" s="128">
        <v>70</v>
      </c>
      <c r="AO83" s="123"/>
      <c r="AP83" s="124">
        <v>32</v>
      </c>
      <c r="AQ83" s="123"/>
      <c r="AR83" s="124"/>
      <c r="AS83" s="128"/>
      <c r="AT83" s="122">
        <v>130</v>
      </c>
      <c r="AU83" s="123"/>
      <c r="AV83" s="124">
        <v>72</v>
      </c>
      <c r="AW83" s="123"/>
      <c r="AX83" s="124">
        <v>6</v>
      </c>
      <c r="AY83" s="125"/>
      <c r="AZ83" s="128"/>
      <c r="BA83" s="123"/>
      <c r="BB83" s="124"/>
      <c r="BC83" s="123"/>
      <c r="BD83" s="124"/>
      <c r="BE83" s="128"/>
      <c r="BF83" s="122"/>
      <c r="BG83" s="123"/>
      <c r="BH83" s="124"/>
      <c r="BI83" s="123"/>
      <c r="BJ83" s="124"/>
      <c r="BK83" s="125"/>
      <c r="BL83" s="128"/>
      <c r="BM83" s="123"/>
      <c r="BN83" s="124"/>
      <c r="BO83" s="123"/>
      <c r="BP83" s="124"/>
      <c r="BQ83" s="128"/>
      <c r="BR83" s="122"/>
      <c r="BS83" s="123"/>
      <c r="BT83" s="124"/>
      <c r="BU83" s="123"/>
      <c r="BV83" s="124"/>
      <c r="BW83" s="125"/>
      <c r="BX83" s="281" t="s">
        <v>321</v>
      </c>
      <c r="BY83" s="130"/>
      <c r="CA83" s="70"/>
      <c r="CL83" s="2"/>
      <c r="CM83" s="2"/>
      <c r="CN83" s="2"/>
      <c r="CO83" s="2"/>
      <c r="CP83" s="74"/>
      <c r="CQ83" s="74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</row>
    <row r="84" spans="1:108" s="3" customFormat="1" ht="44.25" customHeight="1">
      <c r="A84" s="69" t="s">
        <v>329</v>
      </c>
      <c r="B84" s="121" t="s">
        <v>149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2">
        <v>2</v>
      </c>
      <c r="M84" s="123"/>
      <c r="N84" s="124"/>
      <c r="O84" s="125"/>
      <c r="P84" s="126">
        <f>SUM($AB84,$AH84,$AN84,$AT84,$AZ84,$BF84,$BL84,$BR84)</f>
        <v>90</v>
      </c>
      <c r="Q84" s="127"/>
      <c r="R84" s="124">
        <f>SUM($T84:$Z84)</f>
        <v>36</v>
      </c>
      <c r="S84" s="128"/>
      <c r="T84" s="122">
        <v>4</v>
      </c>
      <c r="U84" s="123"/>
      <c r="V84" s="124"/>
      <c r="W84" s="123"/>
      <c r="X84" s="124">
        <v>32</v>
      </c>
      <c r="Y84" s="123"/>
      <c r="Z84" s="124"/>
      <c r="AA84" s="125"/>
      <c r="AB84" s="122"/>
      <c r="AC84" s="123"/>
      <c r="AD84" s="124"/>
      <c r="AE84" s="123"/>
      <c r="AF84" s="124"/>
      <c r="AG84" s="125"/>
      <c r="AH84" s="122">
        <v>90</v>
      </c>
      <c r="AI84" s="123"/>
      <c r="AJ84" s="124">
        <v>36</v>
      </c>
      <c r="AK84" s="123"/>
      <c r="AL84" s="124">
        <v>3</v>
      </c>
      <c r="AM84" s="125"/>
      <c r="AN84" s="128"/>
      <c r="AO84" s="123"/>
      <c r="AP84" s="124"/>
      <c r="AQ84" s="123"/>
      <c r="AR84" s="124"/>
      <c r="AS84" s="128"/>
      <c r="AT84" s="122"/>
      <c r="AU84" s="123"/>
      <c r="AV84" s="124"/>
      <c r="AW84" s="123"/>
      <c r="AX84" s="124"/>
      <c r="AY84" s="125"/>
      <c r="AZ84" s="128"/>
      <c r="BA84" s="123"/>
      <c r="BB84" s="124"/>
      <c r="BC84" s="123"/>
      <c r="BD84" s="124"/>
      <c r="BE84" s="128"/>
      <c r="BF84" s="122"/>
      <c r="BG84" s="123"/>
      <c r="BH84" s="124"/>
      <c r="BI84" s="123"/>
      <c r="BJ84" s="124"/>
      <c r="BK84" s="125"/>
      <c r="BL84" s="128"/>
      <c r="BM84" s="123"/>
      <c r="BN84" s="124"/>
      <c r="BO84" s="123"/>
      <c r="BP84" s="124"/>
      <c r="BQ84" s="128"/>
      <c r="BR84" s="122"/>
      <c r="BS84" s="123"/>
      <c r="BT84" s="124"/>
      <c r="BU84" s="123"/>
      <c r="BV84" s="124"/>
      <c r="BW84" s="125"/>
      <c r="BX84" s="281" t="s">
        <v>322</v>
      </c>
      <c r="BY84" s="130"/>
      <c r="CA84" s="70"/>
      <c r="CL84" s="2"/>
      <c r="CM84" s="2"/>
      <c r="CN84" s="2"/>
      <c r="CO84" s="2"/>
      <c r="CP84" s="74"/>
      <c r="CQ84" s="74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</row>
    <row r="85" spans="1:108" s="3" customFormat="1" ht="41.25" customHeight="1">
      <c r="A85" s="69" t="s">
        <v>330</v>
      </c>
      <c r="B85" s="121" t="s">
        <v>147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2">
        <v>3</v>
      </c>
      <c r="M85" s="123"/>
      <c r="N85" s="124">
        <v>1.2</v>
      </c>
      <c r="O85" s="125"/>
      <c r="P85" s="126">
        <f>SUM($AB85,$AH85,$AN85,$AT85,$AZ85,$BF85,$BL85,$BR85)</f>
        <v>340</v>
      </c>
      <c r="Q85" s="127"/>
      <c r="R85" s="124">
        <f>SUM($T85:$Z85)</f>
        <v>194</v>
      </c>
      <c r="S85" s="128"/>
      <c r="T85" s="122">
        <v>16</v>
      </c>
      <c r="U85" s="123"/>
      <c r="V85" s="124"/>
      <c r="W85" s="123"/>
      <c r="X85" s="124">
        <v>170</v>
      </c>
      <c r="Y85" s="123"/>
      <c r="Z85" s="124">
        <v>8</v>
      </c>
      <c r="AA85" s="125"/>
      <c r="AB85" s="122">
        <v>100</v>
      </c>
      <c r="AC85" s="123"/>
      <c r="AD85" s="124">
        <v>62</v>
      </c>
      <c r="AE85" s="123"/>
      <c r="AF85" s="124">
        <v>3</v>
      </c>
      <c r="AG85" s="125"/>
      <c r="AH85" s="122">
        <v>120</v>
      </c>
      <c r="AI85" s="123"/>
      <c r="AJ85" s="124">
        <v>74</v>
      </c>
      <c r="AK85" s="123"/>
      <c r="AL85" s="124">
        <v>3</v>
      </c>
      <c r="AM85" s="125"/>
      <c r="AN85" s="128">
        <v>120</v>
      </c>
      <c r="AO85" s="123"/>
      <c r="AP85" s="124">
        <v>58</v>
      </c>
      <c r="AQ85" s="123"/>
      <c r="AR85" s="124">
        <v>3</v>
      </c>
      <c r="AS85" s="128"/>
      <c r="AT85" s="122"/>
      <c r="AU85" s="123"/>
      <c r="AV85" s="124"/>
      <c r="AW85" s="123"/>
      <c r="AX85" s="124"/>
      <c r="AY85" s="125"/>
      <c r="AZ85" s="128"/>
      <c r="BA85" s="123"/>
      <c r="BB85" s="124"/>
      <c r="BC85" s="123"/>
      <c r="BD85" s="124"/>
      <c r="BE85" s="128"/>
      <c r="BF85" s="122"/>
      <c r="BG85" s="123"/>
      <c r="BH85" s="124"/>
      <c r="BI85" s="123"/>
      <c r="BJ85" s="124"/>
      <c r="BK85" s="125"/>
      <c r="BL85" s="128"/>
      <c r="BM85" s="123"/>
      <c r="BN85" s="124"/>
      <c r="BO85" s="123"/>
      <c r="BP85" s="124"/>
      <c r="BQ85" s="128"/>
      <c r="BR85" s="122"/>
      <c r="BS85" s="123"/>
      <c r="BT85" s="124"/>
      <c r="BU85" s="123"/>
      <c r="BV85" s="124"/>
      <c r="BW85" s="125"/>
      <c r="BX85" s="281" t="s">
        <v>323</v>
      </c>
      <c r="BY85" s="130"/>
      <c r="CA85" s="70"/>
      <c r="CL85" s="2"/>
      <c r="CM85" s="2"/>
      <c r="CN85" s="2"/>
      <c r="CO85" s="2"/>
      <c r="CP85" s="74"/>
      <c r="CQ85" s="74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</row>
    <row r="86" spans="1:108" s="3" customFormat="1" ht="62.25" customHeight="1" thickBot="1">
      <c r="A86" s="69" t="s">
        <v>331</v>
      </c>
      <c r="B86" s="121" t="s">
        <v>150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2">
        <v>7</v>
      </c>
      <c r="M86" s="123"/>
      <c r="N86" s="342" t="s">
        <v>352</v>
      </c>
      <c r="O86" s="343"/>
      <c r="P86" s="126">
        <f>SUM($AB86,$AH86,$AN86,$AT86,$AZ86,$BF86,$BL86,$BR86)</f>
        <v>388</v>
      </c>
      <c r="Q86" s="127"/>
      <c r="R86" s="124">
        <f>SUM($T86:$Z86)</f>
        <v>226</v>
      </c>
      <c r="S86" s="128"/>
      <c r="T86" s="122">
        <v>12</v>
      </c>
      <c r="U86" s="123"/>
      <c r="V86" s="124"/>
      <c r="W86" s="123"/>
      <c r="X86" s="124">
        <v>214</v>
      </c>
      <c r="Y86" s="123"/>
      <c r="Z86" s="124"/>
      <c r="AA86" s="125"/>
      <c r="AB86" s="122">
        <v>90</v>
      </c>
      <c r="AC86" s="123"/>
      <c r="AD86" s="124">
        <v>36</v>
      </c>
      <c r="AE86" s="123"/>
      <c r="AF86" s="124">
        <v>3</v>
      </c>
      <c r="AG86" s="125"/>
      <c r="AH86" s="122"/>
      <c r="AI86" s="123"/>
      <c r="AJ86" s="124"/>
      <c r="AK86" s="123"/>
      <c r="AL86" s="124"/>
      <c r="AM86" s="125"/>
      <c r="AN86" s="128">
        <v>54</v>
      </c>
      <c r="AO86" s="123"/>
      <c r="AP86" s="124">
        <v>36</v>
      </c>
      <c r="AQ86" s="123"/>
      <c r="AR86" s="124"/>
      <c r="AS86" s="128"/>
      <c r="AT86" s="122">
        <v>52</v>
      </c>
      <c r="AU86" s="123"/>
      <c r="AV86" s="124">
        <v>34</v>
      </c>
      <c r="AW86" s="123"/>
      <c r="AX86" s="124">
        <v>3</v>
      </c>
      <c r="AY86" s="125"/>
      <c r="AZ86" s="128">
        <v>36</v>
      </c>
      <c r="BA86" s="123"/>
      <c r="BB86" s="124">
        <v>22</v>
      </c>
      <c r="BC86" s="123"/>
      <c r="BD86" s="124"/>
      <c r="BE86" s="128"/>
      <c r="BF86" s="122">
        <v>66</v>
      </c>
      <c r="BG86" s="123"/>
      <c r="BH86" s="124">
        <v>40</v>
      </c>
      <c r="BI86" s="123"/>
      <c r="BJ86" s="124">
        <v>3</v>
      </c>
      <c r="BK86" s="125"/>
      <c r="BL86" s="128">
        <v>90</v>
      </c>
      <c r="BM86" s="123"/>
      <c r="BN86" s="124">
        <v>58</v>
      </c>
      <c r="BO86" s="123"/>
      <c r="BP86" s="124">
        <v>3</v>
      </c>
      <c r="BQ86" s="128"/>
      <c r="BR86" s="122"/>
      <c r="BS86" s="123"/>
      <c r="BT86" s="124"/>
      <c r="BU86" s="123"/>
      <c r="BV86" s="124"/>
      <c r="BW86" s="125"/>
      <c r="BX86" s="281" t="s">
        <v>324</v>
      </c>
      <c r="BY86" s="130"/>
      <c r="CA86" s="70"/>
      <c r="CL86" s="2"/>
      <c r="CM86" s="2"/>
      <c r="CN86" s="2"/>
      <c r="CO86" s="2"/>
      <c r="CP86" s="74"/>
      <c r="CQ86" s="74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</row>
    <row r="87" spans="1:108" s="3" customFormat="1" ht="48" customHeight="1" thickBot="1">
      <c r="A87" s="59" t="s">
        <v>195</v>
      </c>
      <c r="B87" s="385" t="s">
        <v>430</v>
      </c>
      <c r="C87" s="386"/>
      <c r="D87" s="386"/>
      <c r="E87" s="386"/>
      <c r="F87" s="386"/>
      <c r="G87" s="386"/>
      <c r="H87" s="386"/>
      <c r="I87" s="386"/>
      <c r="J87" s="386"/>
      <c r="K87" s="387"/>
      <c r="L87" s="383"/>
      <c r="M87" s="384"/>
      <c r="N87" s="381"/>
      <c r="O87" s="382"/>
      <c r="P87" s="379">
        <f>SUM(P89:Q134)</f>
        <v>3478</v>
      </c>
      <c r="Q87" s="380"/>
      <c r="R87" s="379">
        <f>SUM(R89:S134)</f>
        <v>1688</v>
      </c>
      <c r="S87" s="380"/>
      <c r="T87" s="379">
        <f>SUM(T89:U134)</f>
        <v>418</v>
      </c>
      <c r="U87" s="380"/>
      <c r="V87" s="379">
        <f>SUM(V89:W134)</f>
        <v>32</v>
      </c>
      <c r="W87" s="380"/>
      <c r="X87" s="379">
        <f>SUM(X89:Y134)</f>
        <v>1006</v>
      </c>
      <c r="Y87" s="380"/>
      <c r="Z87" s="379">
        <f>SUM(Z89:AA134)</f>
        <v>232</v>
      </c>
      <c r="AA87" s="380"/>
      <c r="AB87" s="379">
        <f>SUM(AB89:AC134)</f>
        <v>405</v>
      </c>
      <c r="AC87" s="380"/>
      <c r="AD87" s="379">
        <f>SUM(AD89:AE134)</f>
        <v>226</v>
      </c>
      <c r="AE87" s="380"/>
      <c r="AF87" s="379">
        <f>SUM(AF89:AG134)</f>
        <v>11</v>
      </c>
      <c r="AG87" s="380"/>
      <c r="AH87" s="379">
        <f>SUM(AH89:AI134)</f>
        <v>335</v>
      </c>
      <c r="AI87" s="380"/>
      <c r="AJ87" s="379">
        <f>SUM(AJ89:AK134)</f>
        <v>164</v>
      </c>
      <c r="AK87" s="380"/>
      <c r="AL87" s="379">
        <f>SUM(AL89:AM134)</f>
        <v>9</v>
      </c>
      <c r="AM87" s="380"/>
      <c r="AN87" s="379">
        <f>SUM(AN89:AO134)</f>
        <v>135</v>
      </c>
      <c r="AO87" s="380"/>
      <c r="AP87" s="379">
        <f>SUM(AP89:AQ134)</f>
        <v>90</v>
      </c>
      <c r="AQ87" s="380"/>
      <c r="AR87" s="379">
        <f>SUM(AR89:AS134)</f>
        <v>3</v>
      </c>
      <c r="AS87" s="380"/>
      <c r="AT87" s="379">
        <f>SUM(AT89:AU134)</f>
        <v>297</v>
      </c>
      <c r="AU87" s="380"/>
      <c r="AV87" s="379">
        <f>SUM(AV89:AW134)</f>
        <v>160</v>
      </c>
      <c r="AW87" s="380"/>
      <c r="AX87" s="379">
        <f>SUM(AX89:AY134)</f>
        <v>8</v>
      </c>
      <c r="AY87" s="380"/>
      <c r="AZ87" s="379">
        <f>SUM(AZ89:BA134)</f>
        <v>362</v>
      </c>
      <c r="BA87" s="380"/>
      <c r="BB87" s="379">
        <f>SUM(BB89:BC134)</f>
        <v>192</v>
      </c>
      <c r="BC87" s="380"/>
      <c r="BD87" s="379">
        <f>SUM(BD89:BE134)</f>
        <v>11</v>
      </c>
      <c r="BE87" s="380"/>
      <c r="BF87" s="379">
        <f>SUM(BF89:BG134)</f>
        <v>640</v>
      </c>
      <c r="BG87" s="380"/>
      <c r="BH87" s="379">
        <f>SUM(BH89:BI134)</f>
        <v>294</v>
      </c>
      <c r="BI87" s="380"/>
      <c r="BJ87" s="379">
        <f>SUM(BJ89:BK134)</f>
        <v>18</v>
      </c>
      <c r="BK87" s="380"/>
      <c r="BL87" s="379">
        <f>SUM(BL89:BM134)</f>
        <v>818</v>
      </c>
      <c r="BM87" s="380"/>
      <c r="BN87" s="379">
        <f>SUM(BN89:BO134)</f>
        <v>352</v>
      </c>
      <c r="BO87" s="380"/>
      <c r="BP87" s="379">
        <f>SUM(BP89:BQ134)</f>
        <v>25</v>
      </c>
      <c r="BQ87" s="380"/>
      <c r="BR87" s="379">
        <f>SUM(BR89:BS134)</f>
        <v>486</v>
      </c>
      <c r="BS87" s="380"/>
      <c r="BT87" s="379">
        <f>SUM(BT89:BU134)</f>
        <v>210</v>
      </c>
      <c r="BU87" s="380"/>
      <c r="BV87" s="379">
        <f>SUM(BV89:BW134)</f>
        <v>15</v>
      </c>
      <c r="BW87" s="380"/>
      <c r="BX87" s="395"/>
      <c r="BY87" s="396"/>
      <c r="CA87" s="3">
        <f>AD87+AJ87+AP87+AV87+BB87+BH87+BN87+BT87</f>
        <v>1688</v>
      </c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</row>
    <row r="88" spans="1:108" s="3" customFormat="1" ht="45" customHeight="1">
      <c r="A88" s="75" t="s">
        <v>196</v>
      </c>
      <c r="B88" s="394" t="s">
        <v>170</v>
      </c>
      <c r="C88" s="394"/>
      <c r="D88" s="394"/>
      <c r="E88" s="394"/>
      <c r="F88" s="394"/>
      <c r="G88" s="394"/>
      <c r="H88" s="394"/>
      <c r="I88" s="394"/>
      <c r="J88" s="394"/>
      <c r="K88" s="394"/>
      <c r="L88" s="392"/>
      <c r="M88" s="393"/>
      <c r="N88" s="390"/>
      <c r="O88" s="391"/>
      <c r="P88" s="388"/>
      <c r="Q88" s="389"/>
      <c r="R88" s="398"/>
      <c r="S88" s="388"/>
      <c r="T88" s="400"/>
      <c r="U88" s="311"/>
      <c r="V88" s="310"/>
      <c r="W88" s="311"/>
      <c r="X88" s="310"/>
      <c r="Y88" s="311"/>
      <c r="Z88" s="398"/>
      <c r="AA88" s="399"/>
      <c r="AB88" s="397"/>
      <c r="AC88" s="389"/>
      <c r="AD88" s="398"/>
      <c r="AE88" s="389"/>
      <c r="AF88" s="398"/>
      <c r="AG88" s="399"/>
      <c r="AH88" s="397"/>
      <c r="AI88" s="389"/>
      <c r="AJ88" s="398"/>
      <c r="AK88" s="389"/>
      <c r="AL88" s="398"/>
      <c r="AM88" s="399"/>
      <c r="AN88" s="388"/>
      <c r="AO88" s="389"/>
      <c r="AP88" s="398"/>
      <c r="AQ88" s="389"/>
      <c r="AR88" s="398"/>
      <c r="AS88" s="388"/>
      <c r="AT88" s="397"/>
      <c r="AU88" s="389"/>
      <c r="AV88" s="398"/>
      <c r="AW88" s="389"/>
      <c r="AX88" s="398"/>
      <c r="AY88" s="399"/>
      <c r="AZ88" s="388"/>
      <c r="BA88" s="389"/>
      <c r="BB88" s="398"/>
      <c r="BC88" s="389"/>
      <c r="BD88" s="398"/>
      <c r="BE88" s="388"/>
      <c r="BF88" s="397"/>
      <c r="BG88" s="389"/>
      <c r="BH88" s="398"/>
      <c r="BI88" s="389"/>
      <c r="BJ88" s="398"/>
      <c r="BK88" s="399"/>
      <c r="BL88" s="388"/>
      <c r="BM88" s="389"/>
      <c r="BN88" s="398"/>
      <c r="BO88" s="389"/>
      <c r="BP88" s="398"/>
      <c r="BQ88" s="388"/>
      <c r="BR88" s="397"/>
      <c r="BS88" s="389"/>
      <c r="BT88" s="398"/>
      <c r="BU88" s="389"/>
      <c r="BV88" s="398"/>
      <c r="BW88" s="399"/>
      <c r="BX88" s="401"/>
      <c r="BY88" s="402"/>
      <c r="CA88" s="3">
        <f>AD88+AJ88+AP88+AV88+BB88+BH88+BN88+BT88</f>
        <v>0</v>
      </c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</row>
    <row r="89" spans="1:108" s="3" customFormat="1" ht="52.5" customHeight="1">
      <c r="A89" s="69" t="s">
        <v>197</v>
      </c>
      <c r="B89" s="177" t="s">
        <v>141</v>
      </c>
      <c r="C89" s="178"/>
      <c r="D89" s="178"/>
      <c r="E89" s="178"/>
      <c r="F89" s="178"/>
      <c r="G89" s="178"/>
      <c r="H89" s="178"/>
      <c r="I89" s="178"/>
      <c r="J89" s="178"/>
      <c r="K89" s="179"/>
      <c r="L89" s="174">
        <v>1</v>
      </c>
      <c r="M89" s="173"/>
      <c r="N89" s="173"/>
      <c r="O89" s="176"/>
      <c r="P89" s="127">
        <f>SUM($AB89,$AH89,$AN89,$AT89,$AZ89,$BF89,$BL89,$BR89)</f>
        <v>90</v>
      </c>
      <c r="Q89" s="175"/>
      <c r="R89" s="173">
        <f>SUM($T89:$Z89)</f>
        <v>40</v>
      </c>
      <c r="S89" s="124"/>
      <c r="T89" s="174">
        <v>20</v>
      </c>
      <c r="U89" s="173"/>
      <c r="V89" s="124"/>
      <c r="W89" s="123"/>
      <c r="X89" s="124"/>
      <c r="Y89" s="123"/>
      <c r="Z89" s="173">
        <v>20</v>
      </c>
      <c r="AA89" s="176"/>
      <c r="AB89" s="174">
        <v>90</v>
      </c>
      <c r="AC89" s="173"/>
      <c r="AD89" s="173">
        <v>40</v>
      </c>
      <c r="AE89" s="173"/>
      <c r="AF89" s="173">
        <v>3</v>
      </c>
      <c r="AG89" s="176"/>
      <c r="AH89" s="174"/>
      <c r="AI89" s="173"/>
      <c r="AJ89" s="230"/>
      <c r="AK89" s="230"/>
      <c r="AL89" s="173"/>
      <c r="AM89" s="176"/>
      <c r="AN89" s="403"/>
      <c r="AO89" s="230"/>
      <c r="AP89" s="230"/>
      <c r="AQ89" s="230"/>
      <c r="AR89" s="230"/>
      <c r="AS89" s="347"/>
      <c r="AT89" s="404"/>
      <c r="AU89" s="230"/>
      <c r="AV89" s="173"/>
      <c r="AW89" s="173"/>
      <c r="AX89" s="173"/>
      <c r="AY89" s="176"/>
      <c r="AZ89" s="123"/>
      <c r="BA89" s="173"/>
      <c r="BB89" s="173"/>
      <c r="BC89" s="173"/>
      <c r="BD89" s="173"/>
      <c r="BE89" s="124"/>
      <c r="BF89" s="168"/>
      <c r="BG89" s="169"/>
      <c r="BH89" s="169"/>
      <c r="BI89" s="169"/>
      <c r="BJ89" s="169"/>
      <c r="BK89" s="170"/>
      <c r="BL89" s="171"/>
      <c r="BM89" s="169"/>
      <c r="BN89" s="169"/>
      <c r="BO89" s="169"/>
      <c r="BP89" s="169"/>
      <c r="BQ89" s="172"/>
      <c r="BR89" s="168"/>
      <c r="BS89" s="169"/>
      <c r="BT89" s="169"/>
      <c r="BU89" s="169"/>
      <c r="BV89" s="169"/>
      <c r="BW89" s="170"/>
      <c r="BX89" s="166" t="s">
        <v>211</v>
      </c>
      <c r="BY89" s="167"/>
      <c r="CA89" s="3">
        <f aca="true" t="shared" si="4" ref="CA89:CA131">AD89+AJ89+AP89+AV89+BB89+BH89+BN89+BT89</f>
        <v>40</v>
      </c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</row>
    <row r="90" spans="1:108" s="3" customFormat="1" ht="98.25" customHeight="1">
      <c r="A90" s="69" t="s">
        <v>198</v>
      </c>
      <c r="B90" s="121" t="s">
        <v>401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2"/>
      <c r="M90" s="123"/>
      <c r="N90" s="124" t="s">
        <v>374</v>
      </c>
      <c r="O90" s="125"/>
      <c r="P90" s="126">
        <f>SUM($AB90,$AH90,$AN90,$AT90,$AZ90,$BF90,$BL90,$BR90)</f>
        <v>72</v>
      </c>
      <c r="Q90" s="127"/>
      <c r="R90" s="124">
        <f>SUM($T90:$Z90)</f>
        <v>36</v>
      </c>
      <c r="S90" s="128"/>
      <c r="T90" s="122">
        <v>18</v>
      </c>
      <c r="U90" s="123"/>
      <c r="V90" s="124"/>
      <c r="W90" s="123"/>
      <c r="X90" s="124"/>
      <c r="Y90" s="123"/>
      <c r="Z90" s="124">
        <v>18</v>
      </c>
      <c r="AA90" s="125"/>
      <c r="AB90" s="122">
        <v>72</v>
      </c>
      <c r="AC90" s="123"/>
      <c r="AD90" s="160">
        <v>36</v>
      </c>
      <c r="AE90" s="127"/>
      <c r="AF90" s="160">
        <v>2</v>
      </c>
      <c r="AG90" s="161"/>
      <c r="AH90" s="122"/>
      <c r="AI90" s="123"/>
      <c r="AJ90" s="160"/>
      <c r="AK90" s="127"/>
      <c r="AL90" s="160"/>
      <c r="AM90" s="161"/>
      <c r="AN90" s="128"/>
      <c r="AO90" s="123"/>
      <c r="AP90" s="124"/>
      <c r="AQ90" s="123"/>
      <c r="AR90" s="124"/>
      <c r="AS90" s="128"/>
      <c r="AT90" s="122"/>
      <c r="AU90" s="123"/>
      <c r="AV90" s="124"/>
      <c r="AW90" s="123"/>
      <c r="AX90" s="124"/>
      <c r="AY90" s="125"/>
      <c r="AZ90" s="157"/>
      <c r="BA90" s="158"/>
      <c r="BB90" s="159"/>
      <c r="BC90" s="158"/>
      <c r="BD90" s="159"/>
      <c r="BE90" s="157"/>
      <c r="BF90" s="152"/>
      <c r="BG90" s="153"/>
      <c r="BH90" s="154"/>
      <c r="BI90" s="153"/>
      <c r="BJ90" s="154"/>
      <c r="BK90" s="155"/>
      <c r="BL90" s="156"/>
      <c r="BM90" s="153"/>
      <c r="BN90" s="154"/>
      <c r="BO90" s="153"/>
      <c r="BP90" s="154"/>
      <c r="BQ90" s="156"/>
      <c r="BR90" s="152"/>
      <c r="BS90" s="153"/>
      <c r="BT90" s="154"/>
      <c r="BU90" s="153"/>
      <c r="BV90" s="154"/>
      <c r="BW90" s="155"/>
      <c r="BX90" s="129" t="s">
        <v>402</v>
      </c>
      <c r="BY90" s="130"/>
      <c r="CA90" s="3">
        <f t="shared" si="4"/>
        <v>36</v>
      </c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</row>
    <row r="91" spans="1:108" s="3" customFormat="1" ht="20.25" customHeight="1">
      <c r="A91" s="90" t="s">
        <v>199</v>
      </c>
      <c r="B91" s="177" t="s">
        <v>375</v>
      </c>
      <c r="C91" s="178"/>
      <c r="D91" s="178"/>
      <c r="E91" s="178"/>
      <c r="F91" s="178"/>
      <c r="G91" s="178"/>
      <c r="H91" s="178"/>
      <c r="I91" s="178"/>
      <c r="J91" s="178"/>
      <c r="K91" s="179"/>
      <c r="L91" s="174"/>
      <c r="M91" s="173"/>
      <c r="N91" s="173" t="s">
        <v>376</v>
      </c>
      <c r="O91" s="176"/>
      <c r="P91" s="127">
        <f>SUM($AB91,$AH91,$AN91,$AT91,$AZ91,$BF91,$BL91,$BR91)</f>
        <v>72</v>
      </c>
      <c r="Q91" s="175"/>
      <c r="R91" s="173">
        <f>SUM($T91:$Z91)</f>
        <v>36</v>
      </c>
      <c r="S91" s="124"/>
      <c r="T91" s="174">
        <v>18</v>
      </c>
      <c r="U91" s="173"/>
      <c r="V91" s="124"/>
      <c r="W91" s="123"/>
      <c r="X91" s="124"/>
      <c r="Y91" s="123"/>
      <c r="Z91" s="173">
        <v>18</v>
      </c>
      <c r="AA91" s="176"/>
      <c r="AB91" s="174"/>
      <c r="AC91" s="173"/>
      <c r="AD91" s="173"/>
      <c r="AE91" s="173"/>
      <c r="AF91" s="173"/>
      <c r="AG91" s="176"/>
      <c r="AH91" s="174"/>
      <c r="AI91" s="173"/>
      <c r="AJ91" s="175"/>
      <c r="AK91" s="175"/>
      <c r="AL91" s="173"/>
      <c r="AM91" s="176"/>
      <c r="AN91" s="174"/>
      <c r="AO91" s="173"/>
      <c r="AP91" s="175"/>
      <c r="AQ91" s="175"/>
      <c r="AR91" s="173"/>
      <c r="AS91" s="176"/>
      <c r="AT91" s="122">
        <v>72</v>
      </c>
      <c r="AU91" s="123"/>
      <c r="AV91" s="124">
        <v>36</v>
      </c>
      <c r="AW91" s="123"/>
      <c r="AX91" s="124">
        <v>2</v>
      </c>
      <c r="AY91" s="125"/>
      <c r="AZ91" s="123"/>
      <c r="BA91" s="173"/>
      <c r="BB91" s="173"/>
      <c r="BC91" s="173"/>
      <c r="BD91" s="173"/>
      <c r="BE91" s="124"/>
      <c r="BF91" s="168"/>
      <c r="BG91" s="169"/>
      <c r="BH91" s="169"/>
      <c r="BI91" s="169"/>
      <c r="BJ91" s="169"/>
      <c r="BK91" s="170"/>
      <c r="BL91" s="171"/>
      <c r="BM91" s="169"/>
      <c r="BN91" s="169"/>
      <c r="BO91" s="169"/>
      <c r="BP91" s="169"/>
      <c r="BQ91" s="172"/>
      <c r="BR91" s="168"/>
      <c r="BS91" s="169"/>
      <c r="BT91" s="169"/>
      <c r="BU91" s="169"/>
      <c r="BV91" s="169"/>
      <c r="BW91" s="170"/>
      <c r="BX91" s="166" t="s">
        <v>320</v>
      </c>
      <c r="BY91" s="167"/>
      <c r="CA91" s="3">
        <f t="shared" si="4"/>
        <v>36</v>
      </c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</row>
    <row r="92" spans="1:108" s="3" customFormat="1" ht="145.5" customHeight="1">
      <c r="A92" s="69" t="s">
        <v>373</v>
      </c>
      <c r="B92" s="121" t="s">
        <v>390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123"/>
      <c r="N92" s="124">
        <v>5</v>
      </c>
      <c r="O92" s="125"/>
      <c r="P92" s="126">
        <f>SUM($AB92,$AH92,$AN92,$AT92,$AZ92,$BF92,$BL92,$BR92)</f>
        <v>72</v>
      </c>
      <c r="Q92" s="127"/>
      <c r="R92" s="124">
        <f>SUM($T92:$Z92)</f>
        <v>36</v>
      </c>
      <c r="S92" s="128"/>
      <c r="T92" s="122">
        <v>18</v>
      </c>
      <c r="U92" s="123"/>
      <c r="V92" s="124"/>
      <c r="W92" s="123"/>
      <c r="X92" s="124"/>
      <c r="Y92" s="123"/>
      <c r="Z92" s="124">
        <v>18</v>
      </c>
      <c r="AA92" s="125"/>
      <c r="AB92" s="162"/>
      <c r="AC92" s="163"/>
      <c r="AD92" s="124"/>
      <c r="AE92" s="123"/>
      <c r="AF92" s="164"/>
      <c r="AG92" s="165"/>
      <c r="AH92" s="122"/>
      <c r="AI92" s="123"/>
      <c r="AJ92" s="160"/>
      <c r="AK92" s="127"/>
      <c r="AL92" s="160"/>
      <c r="AM92" s="161"/>
      <c r="AN92" s="128"/>
      <c r="AO92" s="123"/>
      <c r="AP92" s="124"/>
      <c r="AQ92" s="123"/>
      <c r="AR92" s="124"/>
      <c r="AS92" s="128"/>
      <c r="AT92" s="122"/>
      <c r="AU92" s="123"/>
      <c r="AV92" s="124"/>
      <c r="AW92" s="123"/>
      <c r="AX92" s="124"/>
      <c r="AY92" s="125"/>
      <c r="AZ92" s="157">
        <v>72</v>
      </c>
      <c r="BA92" s="158"/>
      <c r="BB92" s="159">
        <v>36</v>
      </c>
      <c r="BC92" s="158"/>
      <c r="BD92" s="159">
        <v>2</v>
      </c>
      <c r="BE92" s="157"/>
      <c r="BF92" s="152"/>
      <c r="BG92" s="153"/>
      <c r="BH92" s="154"/>
      <c r="BI92" s="153"/>
      <c r="BJ92" s="154"/>
      <c r="BK92" s="155"/>
      <c r="BL92" s="156"/>
      <c r="BM92" s="153"/>
      <c r="BN92" s="154"/>
      <c r="BO92" s="153"/>
      <c r="BP92" s="154"/>
      <c r="BQ92" s="156"/>
      <c r="BR92" s="152"/>
      <c r="BS92" s="153"/>
      <c r="BT92" s="154"/>
      <c r="BU92" s="153"/>
      <c r="BV92" s="154"/>
      <c r="BW92" s="155"/>
      <c r="BX92" s="129" t="s">
        <v>391</v>
      </c>
      <c r="BY92" s="130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</row>
    <row r="93" spans="1:108" s="3" customFormat="1" ht="42.75" customHeight="1">
      <c r="A93" s="73" t="s">
        <v>200</v>
      </c>
      <c r="B93" s="405" t="s">
        <v>356</v>
      </c>
      <c r="C93" s="405"/>
      <c r="D93" s="405"/>
      <c r="E93" s="405"/>
      <c r="F93" s="405"/>
      <c r="G93" s="405"/>
      <c r="H93" s="405"/>
      <c r="I93" s="405"/>
      <c r="J93" s="405"/>
      <c r="K93" s="405"/>
      <c r="L93" s="174"/>
      <c r="M93" s="173"/>
      <c r="N93" s="173"/>
      <c r="O93" s="176"/>
      <c r="P93" s="127"/>
      <c r="Q93" s="175"/>
      <c r="R93" s="173"/>
      <c r="S93" s="124"/>
      <c r="T93" s="174"/>
      <c r="U93" s="173"/>
      <c r="V93" s="124"/>
      <c r="W93" s="123"/>
      <c r="X93" s="124"/>
      <c r="Y93" s="123"/>
      <c r="Z93" s="173"/>
      <c r="AA93" s="176"/>
      <c r="AB93" s="406"/>
      <c r="AC93" s="407"/>
      <c r="AD93" s="407"/>
      <c r="AE93" s="407"/>
      <c r="AF93" s="407"/>
      <c r="AG93" s="410"/>
      <c r="AH93" s="406"/>
      <c r="AI93" s="407"/>
      <c r="AJ93" s="408"/>
      <c r="AK93" s="408"/>
      <c r="AL93" s="408"/>
      <c r="AM93" s="409"/>
      <c r="AN93" s="123"/>
      <c r="AO93" s="173"/>
      <c r="AP93" s="173"/>
      <c r="AQ93" s="173"/>
      <c r="AR93" s="173"/>
      <c r="AS93" s="124"/>
      <c r="AT93" s="406"/>
      <c r="AU93" s="407"/>
      <c r="AV93" s="407"/>
      <c r="AW93" s="407"/>
      <c r="AX93" s="407"/>
      <c r="AY93" s="410"/>
      <c r="AZ93" s="123"/>
      <c r="BA93" s="173"/>
      <c r="BB93" s="173"/>
      <c r="BC93" s="173"/>
      <c r="BD93" s="173"/>
      <c r="BE93" s="124"/>
      <c r="BF93" s="413"/>
      <c r="BG93" s="411"/>
      <c r="BH93" s="411"/>
      <c r="BI93" s="411"/>
      <c r="BJ93" s="411"/>
      <c r="BK93" s="412"/>
      <c r="BL93" s="153"/>
      <c r="BM93" s="411"/>
      <c r="BN93" s="411"/>
      <c r="BO93" s="411"/>
      <c r="BP93" s="411"/>
      <c r="BQ93" s="154"/>
      <c r="BR93" s="413"/>
      <c r="BS93" s="411"/>
      <c r="BT93" s="411"/>
      <c r="BU93" s="411"/>
      <c r="BV93" s="411"/>
      <c r="BW93" s="412"/>
      <c r="BX93" s="302"/>
      <c r="BY93" s="304"/>
      <c r="CA93" s="3">
        <f t="shared" si="4"/>
        <v>0</v>
      </c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</row>
    <row r="94" spans="1:108" s="3" customFormat="1" ht="21.75" customHeight="1">
      <c r="A94" s="69" t="s">
        <v>201</v>
      </c>
      <c r="B94" s="121" t="s">
        <v>280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74"/>
      <c r="M94" s="173"/>
      <c r="N94" s="173">
        <v>6</v>
      </c>
      <c r="O94" s="176"/>
      <c r="P94" s="126">
        <f>SUM($AB94,$AH94,$AN94,$AT94,$AZ94,$BF94,$BL94,$BR94)</f>
        <v>90</v>
      </c>
      <c r="Q94" s="127"/>
      <c r="R94" s="124">
        <f>SUM($T94:$Z94)</f>
        <v>40</v>
      </c>
      <c r="S94" s="128"/>
      <c r="T94" s="122">
        <v>4</v>
      </c>
      <c r="U94" s="123"/>
      <c r="V94" s="124"/>
      <c r="W94" s="123"/>
      <c r="X94" s="124">
        <v>36</v>
      </c>
      <c r="Y94" s="123"/>
      <c r="Z94" s="124"/>
      <c r="AA94" s="125"/>
      <c r="AB94" s="122"/>
      <c r="AC94" s="123"/>
      <c r="AD94" s="124"/>
      <c r="AE94" s="123"/>
      <c r="AF94" s="124"/>
      <c r="AG94" s="125"/>
      <c r="AH94" s="122"/>
      <c r="AI94" s="123"/>
      <c r="AJ94" s="124"/>
      <c r="AK94" s="123"/>
      <c r="AL94" s="124"/>
      <c r="AM94" s="125"/>
      <c r="AN94" s="128"/>
      <c r="AO94" s="123"/>
      <c r="AP94" s="124"/>
      <c r="AQ94" s="123"/>
      <c r="AR94" s="124"/>
      <c r="AS94" s="128"/>
      <c r="AT94" s="122"/>
      <c r="AU94" s="123"/>
      <c r="AV94" s="124"/>
      <c r="AW94" s="123"/>
      <c r="AX94" s="124"/>
      <c r="AY94" s="125"/>
      <c r="AZ94" s="128"/>
      <c r="BA94" s="123"/>
      <c r="BB94" s="124"/>
      <c r="BC94" s="123"/>
      <c r="BD94" s="124"/>
      <c r="BE94" s="128"/>
      <c r="BF94" s="122">
        <v>90</v>
      </c>
      <c r="BG94" s="123"/>
      <c r="BH94" s="124">
        <v>40</v>
      </c>
      <c r="BI94" s="123"/>
      <c r="BJ94" s="124">
        <v>3</v>
      </c>
      <c r="BK94" s="125"/>
      <c r="BL94" s="128"/>
      <c r="BM94" s="123"/>
      <c r="BN94" s="124"/>
      <c r="BO94" s="123"/>
      <c r="BP94" s="124"/>
      <c r="BQ94" s="128"/>
      <c r="BR94" s="122"/>
      <c r="BS94" s="123"/>
      <c r="BT94" s="124"/>
      <c r="BU94" s="123"/>
      <c r="BV94" s="124"/>
      <c r="BW94" s="125"/>
      <c r="BX94" s="281" t="s">
        <v>225</v>
      </c>
      <c r="BY94" s="130"/>
      <c r="CA94" s="3">
        <f t="shared" si="4"/>
        <v>40</v>
      </c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</row>
    <row r="95" spans="1:108" s="3" customFormat="1" ht="39.75" customHeight="1">
      <c r="A95" s="69" t="s">
        <v>247</v>
      </c>
      <c r="B95" s="121" t="s">
        <v>286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74">
        <v>7</v>
      </c>
      <c r="M95" s="173"/>
      <c r="N95" s="173"/>
      <c r="O95" s="176"/>
      <c r="P95" s="126">
        <f>SUM($AB95,$AH95,$AN95,$AT95,$AZ95,$BF95,$BL95,$BR95)</f>
        <v>112</v>
      </c>
      <c r="Q95" s="127"/>
      <c r="R95" s="124">
        <f>SUM($T95:$Z95)</f>
        <v>74</v>
      </c>
      <c r="S95" s="128"/>
      <c r="T95" s="122">
        <v>14</v>
      </c>
      <c r="U95" s="123"/>
      <c r="V95" s="124"/>
      <c r="W95" s="123"/>
      <c r="X95" s="124">
        <v>52</v>
      </c>
      <c r="Y95" s="123"/>
      <c r="Z95" s="124">
        <v>8</v>
      </c>
      <c r="AA95" s="125"/>
      <c r="AB95" s="122"/>
      <c r="AC95" s="123"/>
      <c r="AD95" s="124"/>
      <c r="AE95" s="123"/>
      <c r="AF95" s="124"/>
      <c r="AG95" s="125"/>
      <c r="AH95" s="122"/>
      <c r="AI95" s="123"/>
      <c r="AJ95" s="124"/>
      <c r="AK95" s="123"/>
      <c r="AL95" s="124"/>
      <c r="AM95" s="125"/>
      <c r="AN95" s="128"/>
      <c r="AO95" s="123"/>
      <c r="AP95" s="124"/>
      <c r="AQ95" s="123"/>
      <c r="AR95" s="124"/>
      <c r="AS95" s="128"/>
      <c r="AT95" s="122"/>
      <c r="AU95" s="123"/>
      <c r="AV95" s="124"/>
      <c r="AW95" s="123"/>
      <c r="AX95" s="124"/>
      <c r="AY95" s="125"/>
      <c r="AZ95" s="128"/>
      <c r="BA95" s="123"/>
      <c r="BB95" s="124"/>
      <c r="BC95" s="123"/>
      <c r="BD95" s="124"/>
      <c r="BE95" s="128"/>
      <c r="BF95" s="122"/>
      <c r="BG95" s="123"/>
      <c r="BH95" s="124"/>
      <c r="BI95" s="123"/>
      <c r="BJ95" s="124"/>
      <c r="BK95" s="125"/>
      <c r="BL95" s="128">
        <v>112</v>
      </c>
      <c r="BM95" s="123"/>
      <c r="BN95" s="124">
        <v>74</v>
      </c>
      <c r="BO95" s="123"/>
      <c r="BP95" s="124">
        <v>3</v>
      </c>
      <c r="BQ95" s="128"/>
      <c r="BR95" s="122"/>
      <c r="BS95" s="123"/>
      <c r="BT95" s="124"/>
      <c r="BU95" s="123"/>
      <c r="BV95" s="124"/>
      <c r="BW95" s="125"/>
      <c r="BX95" s="281" t="s">
        <v>226</v>
      </c>
      <c r="BY95" s="130"/>
      <c r="CA95" s="3">
        <f t="shared" si="4"/>
        <v>74</v>
      </c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</row>
    <row r="96" spans="1:108" s="3" customFormat="1" ht="22.5" customHeight="1">
      <c r="A96" s="69" t="s">
        <v>248</v>
      </c>
      <c r="B96" s="416" t="s">
        <v>171</v>
      </c>
      <c r="C96" s="417"/>
      <c r="D96" s="417"/>
      <c r="E96" s="417"/>
      <c r="F96" s="417"/>
      <c r="G96" s="417"/>
      <c r="H96" s="417"/>
      <c r="I96" s="417"/>
      <c r="J96" s="417"/>
      <c r="K96" s="418"/>
      <c r="L96" s="414"/>
      <c r="M96" s="415"/>
      <c r="N96" s="407"/>
      <c r="O96" s="410"/>
      <c r="P96" s="171"/>
      <c r="Q96" s="169"/>
      <c r="R96" s="169"/>
      <c r="S96" s="172"/>
      <c r="T96" s="168"/>
      <c r="U96" s="169"/>
      <c r="V96" s="172"/>
      <c r="W96" s="171"/>
      <c r="X96" s="169"/>
      <c r="Y96" s="169"/>
      <c r="Z96" s="169"/>
      <c r="AA96" s="170"/>
      <c r="AB96" s="174"/>
      <c r="AC96" s="173"/>
      <c r="AD96" s="173"/>
      <c r="AE96" s="173"/>
      <c r="AF96" s="173"/>
      <c r="AG96" s="176"/>
      <c r="AH96" s="174"/>
      <c r="AI96" s="173"/>
      <c r="AJ96" s="173"/>
      <c r="AK96" s="173"/>
      <c r="AL96" s="173"/>
      <c r="AM96" s="176"/>
      <c r="AN96" s="123"/>
      <c r="AO96" s="173"/>
      <c r="AP96" s="173"/>
      <c r="AQ96" s="173"/>
      <c r="AR96" s="173"/>
      <c r="AS96" s="124"/>
      <c r="AT96" s="174"/>
      <c r="AU96" s="173"/>
      <c r="AV96" s="173"/>
      <c r="AW96" s="173"/>
      <c r="AX96" s="173"/>
      <c r="AY96" s="176"/>
      <c r="AZ96" s="123"/>
      <c r="BA96" s="173"/>
      <c r="BB96" s="173"/>
      <c r="BC96" s="173"/>
      <c r="BD96" s="173"/>
      <c r="BE96" s="124"/>
      <c r="BF96" s="174"/>
      <c r="BG96" s="173"/>
      <c r="BH96" s="173"/>
      <c r="BI96" s="173"/>
      <c r="BJ96" s="173"/>
      <c r="BK96" s="176"/>
      <c r="BL96" s="123"/>
      <c r="BM96" s="173"/>
      <c r="BN96" s="173"/>
      <c r="BO96" s="173"/>
      <c r="BP96" s="173"/>
      <c r="BQ96" s="124"/>
      <c r="BR96" s="174"/>
      <c r="BS96" s="173"/>
      <c r="BT96" s="173"/>
      <c r="BU96" s="173"/>
      <c r="BV96" s="173"/>
      <c r="BW96" s="176"/>
      <c r="BX96" s="302"/>
      <c r="BY96" s="304"/>
      <c r="CA96" s="3">
        <f t="shared" si="4"/>
        <v>0</v>
      </c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</row>
    <row r="97" spans="1:108" s="3" customFormat="1" ht="21.75" customHeight="1">
      <c r="A97" s="69" t="s">
        <v>249</v>
      </c>
      <c r="B97" s="177" t="s">
        <v>128</v>
      </c>
      <c r="C97" s="178"/>
      <c r="D97" s="178"/>
      <c r="E97" s="178"/>
      <c r="F97" s="178"/>
      <c r="G97" s="178"/>
      <c r="H97" s="178"/>
      <c r="I97" s="178"/>
      <c r="J97" s="178"/>
      <c r="K97" s="179"/>
      <c r="L97" s="174">
        <v>5</v>
      </c>
      <c r="M97" s="173"/>
      <c r="N97" s="173">
        <v>4</v>
      </c>
      <c r="O97" s="176"/>
      <c r="P97" s="127">
        <f>SUM($AB97,$AH97,$AN97,$AT97,$AZ97,$BF97,$BL97,$BR97)</f>
        <v>180</v>
      </c>
      <c r="Q97" s="175"/>
      <c r="R97" s="173">
        <f>SUM($T97:$Z97)</f>
        <v>68</v>
      </c>
      <c r="S97" s="124"/>
      <c r="T97" s="174">
        <v>36</v>
      </c>
      <c r="U97" s="173"/>
      <c r="V97" s="124"/>
      <c r="W97" s="123"/>
      <c r="X97" s="173">
        <v>24</v>
      </c>
      <c r="Y97" s="173"/>
      <c r="Z97" s="173">
        <v>8</v>
      </c>
      <c r="AA97" s="176"/>
      <c r="AB97" s="174"/>
      <c r="AC97" s="173"/>
      <c r="AD97" s="173"/>
      <c r="AE97" s="173"/>
      <c r="AF97" s="173"/>
      <c r="AG97" s="176"/>
      <c r="AH97" s="174"/>
      <c r="AI97" s="173"/>
      <c r="AJ97" s="173"/>
      <c r="AK97" s="173"/>
      <c r="AL97" s="173"/>
      <c r="AM97" s="176"/>
      <c r="AN97" s="171"/>
      <c r="AO97" s="169"/>
      <c r="AP97" s="169"/>
      <c r="AQ97" s="169"/>
      <c r="AR97" s="169"/>
      <c r="AS97" s="172"/>
      <c r="AT97" s="174">
        <v>90</v>
      </c>
      <c r="AU97" s="173"/>
      <c r="AV97" s="173">
        <v>34</v>
      </c>
      <c r="AW97" s="173"/>
      <c r="AX97" s="173">
        <v>3</v>
      </c>
      <c r="AY97" s="176"/>
      <c r="AZ97" s="123">
        <v>90</v>
      </c>
      <c r="BA97" s="173"/>
      <c r="BB97" s="173">
        <v>34</v>
      </c>
      <c r="BC97" s="173"/>
      <c r="BD97" s="173">
        <v>3</v>
      </c>
      <c r="BE97" s="124"/>
      <c r="BF97" s="174"/>
      <c r="BG97" s="173"/>
      <c r="BH97" s="173"/>
      <c r="BI97" s="173"/>
      <c r="BJ97" s="173"/>
      <c r="BK97" s="176"/>
      <c r="BL97" s="123"/>
      <c r="BM97" s="173"/>
      <c r="BN97" s="173"/>
      <c r="BO97" s="173"/>
      <c r="BP97" s="173"/>
      <c r="BQ97" s="124"/>
      <c r="BR97" s="174"/>
      <c r="BS97" s="173"/>
      <c r="BT97" s="173"/>
      <c r="BU97" s="173"/>
      <c r="BV97" s="173"/>
      <c r="BW97" s="176"/>
      <c r="BX97" s="166" t="s">
        <v>288</v>
      </c>
      <c r="BY97" s="167"/>
      <c r="CA97" s="3">
        <f t="shared" si="4"/>
        <v>68</v>
      </c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08" s="3" customFormat="1" ht="44.25" customHeight="1" thickBot="1">
      <c r="A98" s="69" t="s">
        <v>250</v>
      </c>
      <c r="B98" s="121" t="s">
        <v>142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2">
        <v>6</v>
      </c>
      <c r="M98" s="123"/>
      <c r="N98" s="164"/>
      <c r="O98" s="165"/>
      <c r="P98" s="126">
        <f>SUM($AB98,$AH98,$AN98,$AT98,$AZ98,$BF98,$BL98,$BR98)</f>
        <v>120</v>
      </c>
      <c r="Q98" s="127"/>
      <c r="R98" s="124">
        <f>SUM($T98:$Z98)</f>
        <v>48</v>
      </c>
      <c r="S98" s="128"/>
      <c r="T98" s="122">
        <v>20</v>
      </c>
      <c r="U98" s="123"/>
      <c r="V98" s="124"/>
      <c r="W98" s="123"/>
      <c r="X98" s="124">
        <v>22</v>
      </c>
      <c r="Y98" s="123"/>
      <c r="Z98" s="124">
        <v>6</v>
      </c>
      <c r="AA98" s="125"/>
      <c r="AB98" s="122"/>
      <c r="AC98" s="123"/>
      <c r="AD98" s="124"/>
      <c r="AE98" s="123"/>
      <c r="AF98" s="124"/>
      <c r="AG98" s="125"/>
      <c r="AH98" s="122"/>
      <c r="AI98" s="123"/>
      <c r="AJ98" s="124"/>
      <c r="AK98" s="123"/>
      <c r="AL98" s="124"/>
      <c r="AM98" s="125"/>
      <c r="AN98" s="128"/>
      <c r="AO98" s="123"/>
      <c r="AP98" s="124"/>
      <c r="AQ98" s="123"/>
      <c r="AR98" s="124"/>
      <c r="AS98" s="128"/>
      <c r="AT98" s="122"/>
      <c r="AU98" s="123"/>
      <c r="AV98" s="124"/>
      <c r="AW98" s="123"/>
      <c r="AX98" s="124"/>
      <c r="AY98" s="125"/>
      <c r="AZ98" s="128"/>
      <c r="BA98" s="123"/>
      <c r="BB98" s="124"/>
      <c r="BC98" s="123"/>
      <c r="BD98" s="124"/>
      <c r="BE98" s="128"/>
      <c r="BF98" s="122">
        <v>120</v>
      </c>
      <c r="BG98" s="123"/>
      <c r="BH98" s="124">
        <v>48</v>
      </c>
      <c r="BI98" s="123"/>
      <c r="BJ98" s="124">
        <v>3</v>
      </c>
      <c r="BK98" s="125"/>
      <c r="BL98" s="128"/>
      <c r="BM98" s="123"/>
      <c r="BN98" s="124"/>
      <c r="BO98" s="123"/>
      <c r="BP98" s="124"/>
      <c r="BQ98" s="128"/>
      <c r="BR98" s="122"/>
      <c r="BS98" s="123"/>
      <c r="BT98" s="124"/>
      <c r="BU98" s="123"/>
      <c r="BV98" s="124"/>
      <c r="BW98" s="125"/>
      <c r="BX98" s="281" t="s">
        <v>228</v>
      </c>
      <c r="BY98" s="130"/>
      <c r="CA98" s="3">
        <f t="shared" si="4"/>
        <v>48</v>
      </c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1:108" s="3" customFormat="1" ht="38.25" customHeight="1" thickBot="1">
      <c r="A99" s="215" t="s">
        <v>62</v>
      </c>
      <c r="B99" s="218" t="s">
        <v>164</v>
      </c>
      <c r="C99" s="219"/>
      <c r="D99" s="219"/>
      <c r="E99" s="219"/>
      <c r="F99" s="219"/>
      <c r="G99" s="219"/>
      <c r="H99" s="219"/>
      <c r="I99" s="219"/>
      <c r="J99" s="219"/>
      <c r="K99" s="220"/>
      <c r="L99" s="199" t="s">
        <v>63</v>
      </c>
      <c r="M99" s="200"/>
      <c r="N99" s="199" t="s">
        <v>64</v>
      </c>
      <c r="O99" s="200"/>
      <c r="P99" s="224" t="s">
        <v>120</v>
      </c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6"/>
      <c r="AB99" s="227" t="s">
        <v>65</v>
      </c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9"/>
      <c r="BX99" s="195" t="s">
        <v>174</v>
      </c>
      <c r="BY99" s="196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08" s="3" customFormat="1" ht="17.25" customHeight="1" thickBot="1">
      <c r="A100" s="216"/>
      <c r="B100" s="221"/>
      <c r="C100" s="222"/>
      <c r="D100" s="222"/>
      <c r="E100" s="222"/>
      <c r="F100" s="222"/>
      <c r="G100" s="222"/>
      <c r="H100" s="222"/>
      <c r="I100" s="222"/>
      <c r="J100" s="222"/>
      <c r="K100" s="223"/>
      <c r="L100" s="201"/>
      <c r="M100" s="202"/>
      <c r="N100" s="201"/>
      <c r="O100" s="202"/>
      <c r="P100" s="199" t="s">
        <v>67</v>
      </c>
      <c r="Q100" s="200"/>
      <c r="R100" s="203" t="s">
        <v>68</v>
      </c>
      <c r="S100" s="204"/>
      <c r="T100" s="207" t="s">
        <v>66</v>
      </c>
      <c r="U100" s="208"/>
      <c r="V100" s="208"/>
      <c r="W100" s="208"/>
      <c r="X100" s="208"/>
      <c r="Y100" s="208"/>
      <c r="Z100" s="208"/>
      <c r="AA100" s="209"/>
      <c r="AB100" s="210" t="s">
        <v>105</v>
      </c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2"/>
      <c r="AN100" s="210" t="s">
        <v>109</v>
      </c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2"/>
      <c r="AZ100" s="210" t="s">
        <v>110</v>
      </c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2"/>
      <c r="BL100" s="210" t="s">
        <v>111</v>
      </c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2"/>
      <c r="BX100" s="197"/>
      <c r="BY100" s="198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1:108" s="3" customFormat="1" ht="50.25" customHeight="1" thickBot="1">
      <c r="A101" s="216"/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  <c r="L101" s="201"/>
      <c r="M101" s="202"/>
      <c r="N101" s="201"/>
      <c r="O101" s="202"/>
      <c r="P101" s="201"/>
      <c r="Q101" s="202"/>
      <c r="R101" s="205"/>
      <c r="S101" s="206"/>
      <c r="T101" s="180" t="s">
        <v>104</v>
      </c>
      <c r="U101" s="183"/>
      <c r="V101" s="180" t="s">
        <v>270</v>
      </c>
      <c r="W101" s="183"/>
      <c r="X101" s="203" t="s">
        <v>271</v>
      </c>
      <c r="Y101" s="204"/>
      <c r="Z101" s="180" t="s">
        <v>272</v>
      </c>
      <c r="AA101" s="183"/>
      <c r="AB101" s="186" t="s">
        <v>155</v>
      </c>
      <c r="AC101" s="187"/>
      <c r="AD101" s="187"/>
      <c r="AE101" s="187"/>
      <c r="AF101" s="187"/>
      <c r="AG101" s="188"/>
      <c r="AH101" s="186" t="s">
        <v>157</v>
      </c>
      <c r="AI101" s="187"/>
      <c r="AJ101" s="187"/>
      <c r="AK101" s="187"/>
      <c r="AL101" s="187"/>
      <c r="AM101" s="188"/>
      <c r="AN101" s="186" t="s">
        <v>154</v>
      </c>
      <c r="AO101" s="187"/>
      <c r="AP101" s="187"/>
      <c r="AQ101" s="187"/>
      <c r="AR101" s="187"/>
      <c r="AS101" s="188"/>
      <c r="AT101" s="186" t="s">
        <v>168</v>
      </c>
      <c r="AU101" s="187"/>
      <c r="AV101" s="187"/>
      <c r="AW101" s="187"/>
      <c r="AX101" s="187"/>
      <c r="AY101" s="188"/>
      <c r="AZ101" s="186" t="s">
        <v>169</v>
      </c>
      <c r="BA101" s="187"/>
      <c r="BB101" s="187"/>
      <c r="BC101" s="187"/>
      <c r="BD101" s="187"/>
      <c r="BE101" s="188"/>
      <c r="BF101" s="186" t="s">
        <v>176</v>
      </c>
      <c r="BG101" s="187"/>
      <c r="BH101" s="187"/>
      <c r="BI101" s="187"/>
      <c r="BJ101" s="187"/>
      <c r="BK101" s="188"/>
      <c r="BL101" s="186" t="s">
        <v>156</v>
      </c>
      <c r="BM101" s="187"/>
      <c r="BN101" s="187"/>
      <c r="BO101" s="187"/>
      <c r="BP101" s="187"/>
      <c r="BQ101" s="188"/>
      <c r="BR101" s="186" t="s">
        <v>181</v>
      </c>
      <c r="BS101" s="187"/>
      <c r="BT101" s="187"/>
      <c r="BU101" s="187"/>
      <c r="BV101" s="187"/>
      <c r="BW101" s="188"/>
      <c r="BX101" s="197"/>
      <c r="BY101" s="198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</row>
    <row r="102" spans="1:108" s="3" customFormat="1" ht="12" customHeight="1" hidden="1" thickBot="1">
      <c r="A102" s="216"/>
      <c r="B102" s="221"/>
      <c r="C102" s="222"/>
      <c r="D102" s="222"/>
      <c r="E102" s="222"/>
      <c r="F102" s="222"/>
      <c r="G102" s="222"/>
      <c r="H102" s="222"/>
      <c r="I102" s="222"/>
      <c r="J102" s="222"/>
      <c r="K102" s="223"/>
      <c r="L102" s="201"/>
      <c r="M102" s="202"/>
      <c r="N102" s="201"/>
      <c r="O102" s="202"/>
      <c r="P102" s="201"/>
      <c r="Q102" s="202"/>
      <c r="R102" s="205"/>
      <c r="S102" s="206"/>
      <c r="T102" s="213"/>
      <c r="U102" s="214"/>
      <c r="V102" s="213"/>
      <c r="W102" s="214"/>
      <c r="X102" s="205"/>
      <c r="Y102" s="206"/>
      <c r="Z102" s="213"/>
      <c r="AA102" s="214"/>
      <c r="AB102" s="189"/>
      <c r="AC102" s="190"/>
      <c r="AD102" s="190"/>
      <c r="AE102" s="190"/>
      <c r="AF102" s="190"/>
      <c r="AG102" s="191"/>
      <c r="AH102" s="189"/>
      <c r="AI102" s="190"/>
      <c r="AJ102" s="190"/>
      <c r="AK102" s="190"/>
      <c r="AL102" s="190"/>
      <c r="AM102" s="191"/>
      <c r="AN102" s="189"/>
      <c r="AO102" s="190"/>
      <c r="AP102" s="190"/>
      <c r="AQ102" s="190"/>
      <c r="AR102" s="190"/>
      <c r="AS102" s="191"/>
      <c r="AT102" s="189"/>
      <c r="AU102" s="190"/>
      <c r="AV102" s="190"/>
      <c r="AW102" s="190"/>
      <c r="AX102" s="190"/>
      <c r="AY102" s="191"/>
      <c r="AZ102" s="189"/>
      <c r="BA102" s="190"/>
      <c r="BB102" s="190"/>
      <c r="BC102" s="190"/>
      <c r="BD102" s="190"/>
      <c r="BE102" s="191"/>
      <c r="BF102" s="189"/>
      <c r="BG102" s="190"/>
      <c r="BH102" s="190"/>
      <c r="BI102" s="190"/>
      <c r="BJ102" s="190"/>
      <c r="BK102" s="191"/>
      <c r="BL102" s="189"/>
      <c r="BM102" s="190"/>
      <c r="BN102" s="190"/>
      <c r="BO102" s="190"/>
      <c r="BP102" s="190"/>
      <c r="BQ102" s="191"/>
      <c r="BR102" s="189"/>
      <c r="BS102" s="190"/>
      <c r="BT102" s="190"/>
      <c r="BU102" s="190"/>
      <c r="BV102" s="190"/>
      <c r="BW102" s="191"/>
      <c r="BX102" s="197"/>
      <c r="BY102" s="198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</row>
    <row r="103" spans="1:108" s="3" customFormat="1" ht="47.25" customHeight="1" hidden="1" thickBot="1">
      <c r="A103" s="216"/>
      <c r="B103" s="221"/>
      <c r="C103" s="222"/>
      <c r="D103" s="222"/>
      <c r="E103" s="222"/>
      <c r="F103" s="222"/>
      <c r="G103" s="222"/>
      <c r="H103" s="222"/>
      <c r="I103" s="222"/>
      <c r="J103" s="222"/>
      <c r="K103" s="223"/>
      <c r="L103" s="201"/>
      <c r="M103" s="202"/>
      <c r="N103" s="201"/>
      <c r="O103" s="202"/>
      <c r="P103" s="201"/>
      <c r="Q103" s="202"/>
      <c r="R103" s="205"/>
      <c r="S103" s="206"/>
      <c r="T103" s="213"/>
      <c r="U103" s="214"/>
      <c r="V103" s="213"/>
      <c r="W103" s="214"/>
      <c r="X103" s="205"/>
      <c r="Y103" s="206"/>
      <c r="Z103" s="213"/>
      <c r="AA103" s="214"/>
      <c r="AB103" s="189"/>
      <c r="AC103" s="190"/>
      <c r="AD103" s="190"/>
      <c r="AE103" s="190"/>
      <c r="AF103" s="190"/>
      <c r="AG103" s="191"/>
      <c r="AH103" s="189"/>
      <c r="AI103" s="190"/>
      <c r="AJ103" s="190"/>
      <c r="AK103" s="190"/>
      <c r="AL103" s="190"/>
      <c r="AM103" s="191"/>
      <c r="AN103" s="189"/>
      <c r="AO103" s="190"/>
      <c r="AP103" s="190"/>
      <c r="AQ103" s="190"/>
      <c r="AR103" s="190"/>
      <c r="AS103" s="191"/>
      <c r="AT103" s="189"/>
      <c r="AU103" s="190"/>
      <c r="AV103" s="190"/>
      <c r="AW103" s="190"/>
      <c r="AX103" s="190"/>
      <c r="AY103" s="191"/>
      <c r="AZ103" s="189"/>
      <c r="BA103" s="190"/>
      <c r="BB103" s="190"/>
      <c r="BC103" s="190"/>
      <c r="BD103" s="190"/>
      <c r="BE103" s="191"/>
      <c r="BF103" s="189"/>
      <c r="BG103" s="190"/>
      <c r="BH103" s="190"/>
      <c r="BI103" s="190"/>
      <c r="BJ103" s="190"/>
      <c r="BK103" s="191"/>
      <c r="BL103" s="189"/>
      <c r="BM103" s="190"/>
      <c r="BN103" s="190"/>
      <c r="BO103" s="190"/>
      <c r="BP103" s="190"/>
      <c r="BQ103" s="191"/>
      <c r="BR103" s="189"/>
      <c r="BS103" s="190"/>
      <c r="BT103" s="190"/>
      <c r="BU103" s="190"/>
      <c r="BV103" s="190"/>
      <c r="BW103" s="191"/>
      <c r="BX103" s="197"/>
      <c r="BY103" s="198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</row>
    <row r="104" spans="1:108" s="3" customFormat="1" ht="47.25" customHeight="1" hidden="1" thickBot="1">
      <c r="A104" s="216"/>
      <c r="B104" s="221"/>
      <c r="C104" s="222"/>
      <c r="D104" s="222"/>
      <c r="E104" s="222"/>
      <c r="F104" s="222"/>
      <c r="G104" s="222"/>
      <c r="H104" s="222"/>
      <c r="I104" s="222"/>
      <c r="J104" s="222"/>
      <c r="K104" s="223"/>
      <c r="L104" s="201"/>
      <c r="M104" s="202"/>
      <c r="N104" s="201"/>
      <c r="O104" s="202"/>
      <c r="P104" s="201"/>
      <c r="Q104" s="202"/>
      <c r="R104" s="205"/>
      <c r="S104" s="206"/>
      <c r="T104" s="213"/>
      <c r="U104" s="214"/>
      <c r="V104" s="213"/>
      <c r="W104" s="214"/>
      <c r="X104" s="205"/>
      <c r="Y104" s="206"/>
      <c r="Z104" s="213"/>
      <c r="AA104" s="214"/>
      <c r="AB104" s="192"/>
      <c r="AC104" s="193"/>
      <c r="AD104" s="193"/>
      <c r="AE104" s="193"/>
      <c r="AF104" s="193"/>
      <c r="AG104" s="194"/>
      <c r="AH104" s="192"/>
      <c r="AI104" s="193"/>
      <c r="AJ104" s="193"/>
      <c r="AK104" s="193"/>
      <c r="AL104" s="193"/>
      <c r="AM104" s="194"/>
      <c r="AN104" s="192"/>
      <c r="AO104" s="193"/>
      <c r="AP104" s="193"/>
      <c r="AQ104" s="193"/>
      <c r="AR104" s="193"/>
      <c r="AS104" s="194"/>
      <c r="AT104" s="192"/>
      <c r="AU104" s="193"/>
      <c r="AV104" s="193"/>
      <c r="AW104" s="193"/>
      <c r="AX104" s="193"/>
      <c r="AY104" s="194"/>
      <c r="AZ104" s="192"/>
      <c r="BA104" s="193"/>
      <c r="BB104" s="193"/>
      <c r="BC104" s="193"/>
      <c r="BD104" s="193"/>
      <c r="BE104" s="194"/>
      <c r="BF104" s="192"/>
      <c r="BG104" s="193"/>
      <c r="BH104" s="193"/>
      <c r="BI104" s="193"/>
      <c r="BJ104" s="193"/>
      <c r="BK104" s="194"/>
      <c r="BL104" s="192"/>
      <c r="BM104" s="193"/>
      <c r="BN104" s="193"/>
      <c r="BO104" s="193"/>
      <c r="BP104" s="193"/>
      <c r="BQ104" s="194"/>
      <c r="BR104" s="192"/>
      <c r="BS104" s="193"/>
      <c r="BT104" s="193"/>
      <c r="BU104" s="193"/>
      <c r="BV104" s="193"/>
      <c r="BW104" s="194"/>
      <c r="BX104" s="197"/>
      <c r="BY104" s="198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</row>
    <row r="105" spans="1:108" s="3" customFormat="1" ht="99.75" customHeight="1" thickBot="1">
      <c r="A105" s="217"/>
      <c r="B105" s="221"/>
      <c r="C105" s="222"/>
      <c r="D105" s="222"/>
      <c r="E105" s="222"/>
      <c r="F105" s="222"/>
      <c r="G105" s="222"/>
      <c r="H105" s="222"/>
      <c r="I105" s="222"/>
      <c r="J105" s="222"/>
      <c r="K105" s="223"/>
      <c r="L105" s="201"/>
      <c r="M105" s="202"/>
      <c r="N105" s="201"/>
      <c r="O105" s="202"/>
      <c r="P105" s="201"/>
      <c r="Q105" s="202"/>
      <c r="R105" s="205"/>
      <c r="S105" s="206"/>
      <c r="T105" s="213"/>
      <c r="U105" s="214"/>
      <c r="V105" s="213"/>
      <c r="W105" s="214"/>
      <c r="X105" s="205"/>
      <c r="Y105" s="206"/>
      <c r="Z105" s="213"/>
      <c r="AA105" s="214"/>
      <c r="AB105" s="180" t="s">
        <v>106</v>
      </c>
      <c r="AC105" s="181"/>
      <c r="AD105" s="182" t="s">
        <v>107</v>
      </c>
      <c r="AE105" s="181"/>
      <c r="AF105" s="182" t="s">
        <v>108</v>
      </c>
      <c r="AG105" s="183"/>
      <c r="AH105" s="180" t="s">
        <v>106</v>
      </c>
      <c r="AI105" s="181"/>
      <c r="AJ105" s="182" t="s">
        <v>107</v>
      </c>
      <c r="AK105" s="181"/>
      <c r="AL105" s="182" t="s">
        <v>108</v>
      </c>
      <c r="AM105" s="183"/>
      <c r="AN105" s="180" t="s">
        <v>106</v>
      </c>
      <c r="AO105" s="181"/>
      <c r="AP105" s="182" t="s">
        <v>107</v>
      </c>
      <c r="AQ105" s="181"/>
      <c r="AR105" s="182" t="s">
        <v>108</v>
      </c>
      <c r="AS105" s="183"/>
      <c r="AT105" s="180" t="s">
        <v>106</v>
      </c>
      <c r="AU105" s="181"/>
      <c r="AV105" s="182" t="s">
        <v>107</v>
      </c>
      <c r="AW105" s="181"/>
      <c r="AX105" s="182" t="s">
        <v>108</v>
      </c>
      <c r="AY105" s="183"/>
      <c r="AZ105" s="180" t="s">
        <v>106</v>
      </c>
      <c r="BA105" s="181"/>
      <c r="BB105" s="182" t="s">
        <v>107</v>
      </c>
      <c r="BC105" s="181"/>
      <c r="BD105" s="182" t="s">
        <v>108</v>
      </c>
      <c r="BE105" s="183"/>
      <c r="BF105" s="180" t="s">
        <v>106</v>
      </c>
      <c r="BG105" s="181"/>
      <c r="BH105" s="182" t="s">
        <v>107</v>
      </c>
      <c r="BI105" s="181"/>
      <c r="BJ105" s="182" t="s">
        <v>108</v>
      </c>
      <c r="BK105" s="183"/>
      <c r="BL105" s="180" t="s">
        <v>106</v>
      </c>
      <c r="BM105" s="181"/>
      <c r="BN105" s="182" t="s">
        <v>107</v>
      </c>
      <c r="BO105" s="181"/>
      <c r="BP105" s="182" t="s">
        <v>108</v>
      </c>
      <c r="BQ105" s="183"/>
      <c r="BR105" s="180" t="s">
        <v>106</v>
      </c>
      <c r="BS105" s="181"/>
      <c r="BT105" s="182" t="s">
        <v>107</v>
      </c>
      <c r="BU105" s="181"/>
      <c r="BV105" s="182" t="s">
        <v>108</v>
      </c>
      <c r="BW105" s="183"/>
      <c r="BX105" s="197"/>
      <c r="BY105" s="198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</row>
    <row r="106" spans="1:108" s="3" customFormat="1" ht="24.75" customHeight="1" thickBot="1">
      <c r="A106" s="63" t="s">
        <v>287</v>
      </c>
      <c r="B106" s="143" t="s">
        <v>71</v>
      </c>
      <c r="C106" s="149"/>
      <c r="D106" s="149"/>
      <c r="E106" s="149"/>
      <c r="F106" s="149"/>
      <c r="G106" s="149"/>
      <c r="H106" s="149"/>
      <c r="I106" s="149"/>
      <c r="J106" s="149"/>
      <c r="K106" s="142"/>
      <c r="L106" s="184" t="s">
        <v>72</v>
      </c>
      <c r="M106" s="185"/>
      <c r="N106" s="184" t="s">
        <v>73</v>
      </c>
      <c r="O106" s="148"/>
      <c r="P106" s="146" t="s">
        <v>74</v>
      </c>
      <c r="Q106" s="185"/>
      <c r="R106" s="143" t="s">
        <v>75</v>
      </c>
      <c r="S106" s="141"/>
      <c r="T106" s="140" t="s">
        <v>76</v>
      </c>
      <c r="U106" s="142"/>
      <c r="V106" s="143" t="s">
        <v>77</v>
      </c>
      <c r="W106" s="142"/>
      <c r="X106" s="143" t="s">
        <v>78</v>
      </c>
      <c r="Y106" s="142"/>
      <c r="Z106" s="143" t="s">
        <v>79</v>
      </c>
      <c r="AA106" s="141"/>
      <c r="AB106" s="140" t="s">
        <v>80</v>
      </c>
      <c r="AC106" s="142"/>
      <c r="AD106" s="143" t="s">
        <v>81</v>
      </c>
      <c r="AE106" s="142"/>
      <c r="AF106" s="143" t="s">
        <v>82</v>
      </c>
      <c r="AG106" s="141"/>
      <c r="AH106" s="140" t="s">
        <v>83</v>
      </c>
      <c r="AI106" s="142"/>
      <c r="AJ106" s="140" t="s">
        <v>353</v>
      </c>
      <c r="AK106" s="142"/>
      <c r="AL106" s="143" t="s">
        <v>84</v>
      </c>
      <c r="AM106" s="141"/>
      <c r="AN106" s="140" t="s">
        <v>85</v>
      </c>
      <c r="AO106" s="142"/>
      <c r="AP106" s="143" t="s">
        <v>86</v>
      </c>
      <c r="AQ106" s="142"/>
      <c r="AR106" s="143" t="s">
        <v>87</v>
      </c>
      <c r="AS106" s="141"/>
      <c r="AT106" s="140" t="s">
        <v>88</v>
      </c>
      <c r="AU106" s="142"/>
      <c r="AV106" s="143" t="s">
        <v>89</v>
      </c>
      <c r="AW106" s="142"/>
      <c r="AX106" s="143" t="s">
        <v>90</v>
      </c>
      <c r="AY106" s="141"/>
      <c r="AZ106" s="140" t="s">
        <v>91</v>
      </c>
      <c r="BA106" s="142"/>
      <c r="BB106" s="143" t="s">
        <v>92</v>
      </c>
      <c r="BC106" s="142"/>
      <c r="BD106" s="143" t="s">
        <v>93</v>
      </c>
      <c r="BE106" s="141"/>
      <c r="BF106" s="140" t="s">
        <v>94</v>
      </c>
      <c r="BG106" s="142"/>
      <c r="BH106" s="143" t="s">
        <v>95</v>
      </c>
      <c r="BI106" s="142"/>
      <c r="BJ106" s="143" t="s">
        <v>96</v>
      </c>
      <c r="BK106" s="141"/>
      <c r="BL106" s="140" t="s">
        <v>97</v>
      </c>
      <c r="BM106" s="142"/>
      <c r="BN106" s="143" t="s">
        <v>98</v>
      </c>
      <c r="BO106" s="142"/>
      <c r="BP106" s="143" t="s">
        <v>99</v>
      </c>
      <c r="BQ106" s="141"/>
      <c r="BR106" s="140" t="s">
        <v>100</v>
      </c>
      <c r="BS106" s="142"/>
      <c r="BT106" s="143" t="s">
        <v>101</v>
      </c>
      <c r="BU106" s="142"/>
      <c r="BV106" s="143" t="s">
        <v>102</v>
      </c>
      <c r="BW106" s="141"/>
      <c r="BX106" s="140" t="s">
        <v>103</v>
      </c>
      <c r="BY106" s="141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</row>
    <row r="107" spans="1:108" s="3" customFormat="1" ht="39.75" customHeight="1">
      <c r="A107" s="69" t="s">
        <v>251</v>
      </c>
      <c r="B107" s="419" t="s">
        <v>349</v>
      </c>
      <c r="C107" s="419"/>
      <c r="D107" s="419"/>
      <c r="E107" s="419"/>
      <c r="F107" s="419"/>
      <c r="G107" s="419"/>
      <c r="H107" s="419"/>
      <c r="I107" s="419"/>
      <c r="J107" s="419"/>
      <c r="K107" s="419"/>
      <c r="L107" s="122"/>
      <c r="M107" s="123"/>
      <c r="N107" s="164"/>
      <c r="O107" s="165"/>
      <c r="P107" s="126"/>
      <c r="Q107" s="127"/>
      <c r="R107" s="124"/>
      <c r="S107" s="128"/>
      <c r="T107" s="122"/>
      <c r="U107" s="123"/>
      <c r="V107" s="124"/>
      <c r="W107" s="123"/>
      <c r="X107" s="124"/>
      <c r="Y107" s="123"/>
      <c r="Z107" s="124"/>
      <c r="AA107" s="125"/>
      <c r="AB107" s="122"/>
      <c r="AC107" s="123"/>
      <c r="AD107" s="124"/>
      <c r="AE107" s="123"/>
      <c r="AF107" s="124"/>
      <c r="AG107" s="125"/>
      <c r="AH107" s="122"/>
      <c r="AI107" s="123"/>
      <c r="AJ107" s="124"/>
      <c r="AK107" s="123"/>
      <c r="AL107" s="124"/>
      <c r="AM107" s="125"/>
      <c r="AN107" s="128"/>
      <c r="AO107" s="123"/>
      <c r="AP107" s="124"/>
      <c r="AQ107" s="123"/>
      <c r="AR107" s="124"/>
      <c r="AS107" s="128"/>
      <c r="AT107" s="122"/>
      <c r="AU107" s="123"/>
      <c r="AV107" s="124"/>
      <c r="AW107" s="123"/>
      <c r="AX107" s="124"/>
      <c r="AY107" s="125"/>
      <c r="AZ107" s="128"/>
      <c r="BA107" s="123"/>
      <c r="BB107" s="124"/>
      <c r="BC107" s="123"/>
      <c r="BD107" s="124"/>
      <c r="BE107" s="128"/>
      <c r="BF107" s="122"/>
      <c r="BG107" s="123"/>
      <c r="BH107" s="124"/>
      <c r="BI107" s="123"/>
      <c r="BJ107" s="124"/>
      <c r="BK107" s="125"/>
      <c r="BL107" s="128"/>
      <c r="BM107" s="123"/>
      <c r="BN107" s="124"/>
      <c r="BO107" s="123"/>
      <c r="BP107" s="124"/>
      <c r="BQ107" s="128"/>
      <c r="BR107" s="122"/>
      <c r="BS107" s="123"/>
      <c r="BT107" s="124"/>
      <c r="BU107" s="123"/>
      <c r="BV107" s="124"/>
      <c r="BW107" s="125"/>
      <c r="BX107" s="281"/>
      <c r="BY107" s="130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</row>
    <row r="108" spans="1:108" s="3" customFormat="1" ht="59.25" customHeight="1">
      <c r="A108" s="69" t="s">
        <v>252</v>
      </c>
      <c r="B108" s="121" t="s">
        <v>158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74">
        <v>2</v>
      </c>
      <c r="M108" s="173"/>
      <c r="N108" s="173"/>
      <c r="O108" s="176"/>
      <c r="P108" s="126">
        <f>SUM($AB108,$AH108,$AN108,$AT108,$AZ108,$BF108,$BL108,$BR108)</f>
        <v>110</v>
      </c>
      <c r="Q108" s="127"/>
      <c r="R108" s="124">
        <f>SUM($T108:$Z108)</f>
        <v>40</v>
      </c>
      <c r="S108" s="128"/>
      <c r="T108" s="122">
        <v>8</v>
      </c>
      <c r="U108" s="123"/>
      <c r="V108" s="124">
        <v>32</v>
      </c>
      <c r="W108" s="123"/>
      <c r="X108" s="124"/>
      <c r="Y108" s="123"/>
      <c r="Z108" s="124"/>
      <c r="AA108" s="125"/>
      <c r="AB108" s="122"/>
      <c r="AC108" s="123"/>
      <c r="AD108" s="124"/>
      <c r="AE108" s="123"/>
      <c r="AF108" s="124"/>
      <c r="AG108" s="125"/>
      <c r="AH108" s="122">
        <v>110</v>
      </c>
      <c r="AI108" s="123"/>
      <c r="AJ108" s="124">
        <v>40</v>
      </c>
      <c r="AK108" s="123"/>
      <c r="AL108" s="124">
        <v>3</v>
      </c>
      <c r="AM108" s="125"/>
      <c r="AN108" s="128"/>
      <c r="AO108" s="123"/>
      <c r="AP108" s="124"/>
      <c r="AQ108" s="123"/>
      <c r="AR108" s="124"/>
      <c r="AS108" s="128"/>
      <c r="AT108" s="122"/>
      <c r="AU108" s="123"/>
      <c r="AV108" s="124"/>
      <c r="AW108" s="123"/>
      <c r="AX108" s="124"/>
      <c r="AY108" s="125"/>
      <c r="AZ108" s="128"/>
      <c r="BA108" s="123"/>
      <c r="BB108" s="124"/>
      <c r="BC108" s="123"/>
      <c r="BD108" s="124"/>
      <c r="BE108" s="128"/>
      <c r="BF108" s="122"/>
      <c r="BG108" s="123"/>
      <c r="BH108" s="124"/>
      <c r="BI108" s="123"/>
      <c r="BJ108" s="124"/>
      <c r="BK108" s="125"/>
      <c r="BL108" s="128"/>
      <c r="BM108" s="123"/>
      <c r="BN108" s="124"/>
      <c r="BO108" s="123"/>
      <c r="BP108" s="124"/>
      <c r="BQ108" s="128"/>
      <c r="BR108" s="122"/>
      <c r="BS108" s="123"/>
      <c r="BT108" s="124"/>
      <c r="BU108" s="123"/>
      <c r="BV108" s="124"/>
      <c r="BW108" s="125"/>
      <c r="BX108" s="281" t="s">
        <v>205</v>
      </c>
      <c r="BY108" s="130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s="3" customFormat="1" ht="45" customHeight="1">
      <c r="A109" s="72" t="s">
        <v>253</v>
      </c>
      <c r="B109" s="419" t="s">
        <v>182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174"/>
      <c r="M109" s="173"/>
      <c r="N109" s="173"/>
      <c r="O109" s="176"/>
      <c r="P109" s="126"/>
      <c r="Q109" s="127"/>
      <c r="R109" s="124"/>
      <c r="S109" s="128"/>
      <c r="T109" s="122"/>
      <c r="U109" s="123"/>
      <c r="V109" s="124"/>
      <c r="W109" s="123"/>
      <c r="X109" s="124"/>
      <c r="Y109" s="123"/>
      <c r="Z109" s="124"/>
      <c r="AA109" s="125"/>
      <c r="AB109" s="122"/>
      <c r="AC109" s="123"/>
      <c r="AD109" s="124"/>
      <c r="AE109" s="123"/>
      <c r="AF109" s="124"/>
      <c r="AG109" s="125"/>
      <c r="AH109" s="122"/>
      <c r="AI109" s="123"/>
      <c r="AJ109" s="124"/>
      <c r="AK109" s="123"/>
      <c r="AL109" s="124"/>
      <c r="AM109" s="125"/>
      <c r="AN109" s="128"/>
      <c r="AO109" s="123"/>
      <c r="AP109" s="124"/>
      <c r="AQ109" s="123"/>
      <c r="AR109" s="124"/>
      <c r="AS109" s="128"/>
      <c r="AT109" s="122"/>
      <c r="AU109" s="123"/>
      <c r="AV109" s="124"/>
      <c r="AW109" s="123"/>
      <c r="AX109" s="124"/>
      <c r="AY109" s="125"/>
      <c r="AZ109" s="128"/>
      <c r="BA109" s="123"/>
      <c r="BB109" s="124"/>
      <c r="BC109" s="123"/>
      <c r="BD109" s="124"/>
      <c r="BE109" s="128"/>
      <c r="BF109" s="122"/>
      <c r="BG109" s="123"/>
      <c r="BH109" s="124"/>
      <c r="BI109" s="123"/>
      <c r="BJ109" s="124"/>
      <c r="BK109" s="125"/>
      <c r="BL109" s="128"/>
      <c r="BM109" s="123"/>
      <c r="BN109" s="124"/>
      <c r="BO109" s="123"/>
      <c r="BP109" s="124"/>
      <c r="BQ109" s="128"/>
      <c r="BR109" s="122"/>
      <c r="BS109" s="123"/>
      <c r="BT109" s="124"/>
      <c r="BU109" s="123"/>
      <c r="BV109" s="124"/>
      <c r="BW109" s="125"/>
      <c r="BX109" s="281"/>
      <c r="BY109" s="130"/>
      <c r="CA109" s="3">
        <f t="shared" si="4"/>
        <v>0</v>
      </c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s="3" customFormat="1" ht="58.5" customHeight="1">
      <c r="A110" s="72" t="s">
        <v>254</v>
      </c>
      <c r="B110" s="121" t="s">
        <v>144</v>
      </c>
      <c r="C110" s="121"/>
      <c r="D110" s="121"/>
      <c r="E110" s="121"/>
      <c r="F110" s="121"/>
      <c r="G110" s="121"/>
      <c r="H110" s="121"/>
      <c r="I110" s="121"/>
      <c r="J110" s="121"/>
      <c r="K110" s="121"/>
      <c r="L110" s="122"/>
      <c r="M110" s="123"/>
      <c r="N110" s="124">
        <v>6</v>
      </c>
      <c r="O110" s="125"/>
      <c r="P110" s="126">
        <f>SUM($AB110,$AH110,$AN110,$AT110,$AZ110,$BF110,$BL110,$BR110)</f>
        <v>100</v>
      </c>
      <c r="Q110" s="127"/>
      <c r="R110" s="124">
        <f>SUM($T110:$Z110)</f>
        <v>50</v>
      </c>
      <c r="S110" s="128"/>
      <c r="T110" s="122">
        <v>22</v>
      </c>
      <c r="U110" s="123"/>
      <c r="V110" s="124"/>
      <c r="W110" s="123"/>
      <c r="X110" s="124">
        <v>18</v>
      </c>
      <c r="Y110" s="123"/>
      <c r="Z110" s="124">
        <v>10</v>
      </c>
      <c r="AA110" s="125"/>
      <c r="AB110" s="122"/>
      <c r="AC110" s="123"/>
      <c r="AD110" s="124"/>
      <c r="AE110" s="123"/>
      <c r="AF110" s="124"/>
      <c r="AG110" s="125"/>
      <c r="AH110" s="122"/>
      <c r="AI110" s="123"/>
      <c r="AJ110" s="124"/>
      <c r="AK110" s="123"/>
      <c r="AL110" s="124"/>
      <c r="AM110" s="125"/>
      <c r="AN110" s="128"/>
      <c r="AO110" s="123"/>
      <c r="AP110" s="124"/>
      <c r="AQ110" s="123"/>
      <c r="AR110" s="124"/>
      <c r="AS110" s="128"/>
      <c r="AT110" s="122"/>
      <c r="AU110" s="123"/>
      <c r="AV110" s="124"/>
      <c r="AW110" s="123"/>
      <c r="AX110" s="124"/>
      <c r="AY110" s="125"/>
      <c r="AZ110" s="128"/>
      <c r="BA110" s="123"/>
      <c r="BB110" s="124"/>
      <c r="BC110" s="123"/>
      <c r="BD110" s="124"/>
      <c r="BE110" s="128"/>
      <c r="BF110" s="122">
        <v>100</v>
      </c>
      <c r="BG110" s="123"/>
      <c r="BH110" s="124">
        <v>50</v>
      </c>
      <c r="BI110" s="123"/>
      <c r="BJ110" s="124">
        <v>3</v>
      </c>
      <c r="BK110" s="125"/>
      <c r="BL110" s="128"/>
      <c r="BM110" s="123"/>
      <c r="BN110" s="124"/>
      <c r="BO110" s="123"/>
      <c r="BP110" s="124"/>
      <c r="BQ110" s="128"/>
      <c r="BR110" s="122"/>
      <c r="BS110" s="123"/>
      <c r="BT110" s="124"/>
      <c r="BU110" s="123"/>
      <c r="BV110" s="124"/>
      <c r="BW110" s="125"/>
      <c r="BX110" s="281" t="s">
        <v>233</v>
      </c>
      <c r="BY110" s="130"/>
      <c r="CA110" s="3">
        <f t="shared" si="4"/>
        <v>50</v>
      </c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s="3" customFormat="1" ht="41.25" customHeight="1">
      <c r="A111" s="69" t="s">
        <v>255</v>
      </c>
      <c r="B111" s="121" t="s">
        <v>145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2">
        <v>7</v>
      </c>
      <c r="M111" s="123"/>
      <c r="N111" s="124"/>
      <c r="O111" s="125"/>
      <c r="P111" s="126">
        <f>SUM($AB111,$AH111,$AN111,$AT111,$AZ111,$BF111,$BL111,$BR111)</f>
        <v>90</v>
      </c>
      <c r="Q111" s="127"/>
      <c r="R111" s="124">
        <f>SUM($T111:$Z111)</f>
        <v>52</v>
      </c>
      <c r="S111" s="128"/>
      <c r="T111" s="122">
        <v>22</v>
      </c>
      <c r="U111" s="123"/>
      <c r="V111" s="124"/>
      <c r="W111" s="123"/>
      <c r="X111" s="124">
        <v>16</v>
      </c>
      <c r="Y111" s="123"/>
      <c r="Z111" s="124">
        <v>14</v>
      </c>
      <c r="AA111" s="125"/>
      <c r="AB111" s="122"/>
      <c r="AC111" s="123"/>
      <c r="AD111" s="124"/>
      <c r="AE111" s="123"/>
      <c r="AF111" s="124"/>
      <c r="AG111" s="125"/>
      <c r="AH111" s="122"/>
      <c r="AI111" s="123"/>
      <c r="AJ111" s="124"/>
      <c r="AK111" s="123"/>
      <c r="AL111" s="124"/>
      <c r="AM111" s="125"/>
      <c r="AN111" s="128"/>
      <c r="AO111" s="123"/>
      <c r="AP111" s="124"/>
      <c r="AQ111" s="123"/>
      <c r="AR111" s="124"/>
      <c r="AS111" s="128"/>
      <c r="AT111" s="122"/>
      <c r="AU111" s="123"/>
      <c r="AV111" s="124"/>
      <c r="AW111" s="123"/>
      <c r="AX111" s="124"/>
      <c r="AY111" s="125"/>
      <c r="AZ111" s="128"/>
      <c r="BA111" s="123"/>
      <c r="BB111" s="124"/>
      <c r="BC111" s="123"/>
      <c r="BD111" s="124"/>
      <c r="BE111" s="128"/>
      <c r="BF111" s="122"/>
      <c r="BG111" s="123"/>
      <c r="BH111" s="124"/>
      <c r="BI111" s="123"/>
      <c r="BJ111" s="124"/>
      <c r="BK111" s="125"/>
      <c r="BL111" s="128">
        <v>90</v>
      </c>
      <c r="BM111" s="123"/>
      <c r="BN111" s="124">
        <v>52</v>
      </c>
      <c r="BO111" s="123"/>
      <c r="BP111" s="124">
        <v>3</v>
      </c>
      <c r="BQ111" s="128"/>
      <c r="BR111" s="122"/>
      <c r="BS111" s="123"/>
      <c r="BT111" s="124"/>
      <c r="BU111" s="123"/>
      <c r="BV111" s="124"/>
      <c r="BW111" s="125"/>
      <c r="BX111" s="281" t="s">
        <v>234</v>
      </c>
      <c r="BY111" s="130"/>
      <c r="CA111" s="3">
        <f t="shared" si="4"/>
        <v>52</v>
      </c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s="3" customFormat="1" ht="102" customHeight="1">
      <c r="A112" s="69" t="s">
        <v>256</v>
      </c>
      <c r="B112" s="121" t="s">
        <v>421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23"/>
      <c r="N112" s="124">
        <v>7</v>
      </c>
      <c r="O112" s="125"/>
      <c r="P112" s="126">
        <f>SUM($AB112,$AH112,$AN112,$AT112,$AZ112,$BF112,$BL112,$BR112)</f>
        <v>90</v>
      </c>
      <c r="Q112" s="127"/>
      <c r="R112" s="124">
        <f>SUM($T112:$Z112)</f>
        <v>34</v>
      </c>
      <c r="S112" s="128"/>
      <c r="T112" s="122">
        <v>22</v>
      </c>
      <c r="U112" s="123"/>
      <c r="V112" s="124"/>
      <c r="W112" s="123"/>
      <c r="X112" s="124"/>
      <c r="Y112" s="123"/>
      <c r="Z112" s="124">
        <v>12</v>
      </c>
      <c r="AA112" s="125"/>
      <c r="AB112" s="122"/>
      <c r="AC112" s="123"/>
      <c r="AD112" s="124"/>
      <c r="AE112" s="123"/>
      <c r="AF112" s="124"/>
      <c r="AG112" s="125"/>
      <c r="AH112" s="122"/>
      <c r="AI112" s="123"/>
      <c r="AJ112" s="124"/>
      <c r="AK112" s="123"/>
      <c r="AL112" s="124"/>
      <c r="AM112" s="125"/>
      <c r="AN112" s="128"/>
      <c r="AO112" s="123"/>
      <c r="AP112" s="124"/>
      <c r="AQ112" s="123"/>
      <c r="AR112" s="124"/>
      <c r="AS112" s="128"/>
      <c r="AT112" s="122"/>
      <c r="AU112" s="123"/>
      <c r="AV112" s="124"/>
      <c r="AW112" s="123"/>
      <c r="AX112" s="124"/>
      <c r="AY112" s="125"/>
      <c r="AZ112" s="128"/>
      <c r="BA112" s="123"/>
      <c r="BB112" s="124"/>
      <c r="BC112" s="123"/>
      <c r="BD112" s="124"/>
      <c r="BE112" s="128"/>
      <c r="BF112" s="122"/>
      <c r="BG112" s="123"/>
      <c r="BH112" s="124"/>
      <c r="BI112" s="123"/>
      <c r="BJ112" s="124"/>
      <c r="BK112" s="125"/>
      <c r="BL112" s="128">
        <v>90</v>
      </c>
      <c r="BM112" s="123"/>
      <c r="BN112" s="124">
        <v>34</v>
      </c>
      <c r="BO112" s="123"/>
      <c r="BP112" s="124">
        <v>3</v>
      </c>
      <c r="BQ112" s="128"/>
      <c r="BR112" s="122"/>
      <c r="BS112" s="123"/>
      <c r="BT112" s="124"/>
      <c r="BU112" s="123"/>
      <c r="BV112" s="124"/>
      <c r="BW112" s="125"/>
      <c r="BX112" s="129" t="s">
        <v>332</v>
      </c>
      <c r="BY112" s="130"/>
      <c r="CA112" s="3">
        <f t="shared" si="4"/>
        <v>34</v>
      </c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s="3" customFormat="1" ht="42" customHeight="1">
      <c r="A113" s="69" t="s">
        <v>257</v>
      </c>
      <c r="B113" s="419" t="s">
        <v>342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122"/>
      <c r="M113" s="123"/>
      <c r="N113" s="124"/>
      <c r="O113" s="125"/>
      <c r="P113" s="126"/>
      <c r="Q113" s="127"/>
      <c r="R113" s="124"/>
      <c r="S113" s="128"/>
      <c r="T113" s="122"/>
      <c r="U113" s="123"/>
      <c r="V113" s="124"/>
      <c r="W113" s="123"/>
      <c r="X113" s="124"/>
      <c r="Y113" s="123"/>
      <c r="Z113" s="124"/>
      <c r="AA113" s="125"/>
      <c r="AB113" s="122"/>
      <c r="AC113" s="123"/>
      <c r="AD113" s="124"/>
      <c r="AE113" s="123"/>
      <c r="AF113" s="124"/>
      <c r="AG113" s="125"/>
      <c r="AH113" s="122"/>
      <c r="AI113" s="123"/>
      <c r="AJ113" s="124"/>
      <c r="AK113" s="123"/>
      <c r="AL113" s="124"/>
      <c r="AM113" s="125"/>
      <c r="AN113" s="128"/>
      <c r="AO113" s="123"/>
      <c r="AP113" s="124"/>
      <c r="AQ113" s="123"/>
      <c r="AR113" s="124"/>
      <c r="AS113" s="128"/>
      <c r="AT113" s="122"/>
      <c r="AU113" s="123"/>
      <c r="AV113" s="124"/>
      <c r="AW113" s="123"/>
      <c r="AX113" s="124"/>
      <c r="AY113" s="125"/>
      <c r="AZ113" s="128"/>
      <c r="BA113" s="123"/>
      <c r="BB113" s="124"/>
      <c r="BC113" s="123"/>
      <c r="BD113" s="124"/>
      <c r="BE113" s="128"/>
      <c r="BF113" s="122"/>
      <c r="BG113" s="123"/>
      <c r="BH113" s="124"/>
      <c r="BI113" s="123"/>
      <c r="BJ113" s="124"/>
      <c r="BK113" s="125"/>
      <c r="BL113" s="128"/>
      <c r="BM113" s="123"/>
      <c r="BN113" s="124"/>
      <c r="BO113" s="123"/>
      <c r="BP113" s="124"/>
      <c r="BQ113" s="128"/>
      <c r="BR113" s="122"/>
      <c r="BS113" s="123"/>
      <c r="BT113" s="124"/>
      <c r="BU113" s="123"/>
      <c r="BV113" s="124"/>
      <c r="BW113" s="125"/>
      <c r="BX113" s="281"/>
      <c r="BY113" s="130"/>
      <c r="CA113" s="3">
        <f t="shared" si="4"/>
        <v>0</v>
      </c>
      <c r="CL113" s="2"/>
      <c r="CM113" s="2"/>
      <c r="CN113" s="2"/>
      <c r="CO113" s="2"/>
      <c r="CP113" s="322">
        <f>SUM($AB113,$AH113,$AN113,$AT113,$AZ113,$BF113,$BL113,$BR113)</f>
        <v>0</v>
      </c>
      <c r="CQ113" s="323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s="3" customFormat="1" ht="44.25" customHeight="1">
      <c r="A114" s="76" t="s">
        <v>258</v>
      </c>
      <c r="B114" s="121" t="s">
        <v>148</v>
      </c>
      <c r="C114" s="121"/>
      <c r="D114" s="121"/>
      <c r="E114" s="121"/>
      <c r="F114" s="121"/>
      <c r="G114" s="121"/>
      <c r="H114" s="121"/>
      <c r="I114" s="121"/>
      <c r="J114" s="121"/>
      <c r="K114" s="121"/>
      <c r="L114" s="122">
        <v>2</v>
      </c>
      <c r="M114" s="123"/>
      <c r="N114" s="124">
        <v>1</v>
      </c>
      <c r="O114" s="125"/>
      <c r="P114" s="126">
        <f>SUM($AB114,$AH114,$AN114,$AT114,$AZ114,$BF114,$BL114,$BR114)</f>
        <v>198</v>
      </c>
      <c r="Q114" s="127"/>
      <c r="R114" s="124">
        <f>SUM($T114:$Z114)</f>
        <v>94</v>
      </c>
      <c r="S114" s="128"/>
      <c r="T114" s="122">
        <v>10</v>
      </c>
      <c r="U114" s="123"/>
      <c r="V114" s="124"/>
      <c r="W114" s="123"/>
      <c r="X114" s="124">
        <v>80</v>
      </c>
      <c r="Y114" s="123"/>
      <c r="Z114" s="124">
        <v>4</v>
      </c>
      <c r="AA114" s="125"/>
      <c r="AB114" s="122">
        <v>108</v>
      </c>
      <c r="AC114" s="123"/>
      <c r="AD114" s="124">
        <v>60</v>
      </c>
      <c r="AE114" s="123"/>
      <c r="AF114" s="124">
        <v>3</v>
      </c>
      <c r="AG114" s="125"/>
      <c r="AH114" s="122">
        <v>90</v>
      </c>
      <c r="AI114" s="123"/>
      <c r="AJ114" s="124">
        <v>34</v>
      </c>
      <c r="AK114" s="123"/>
      <c r="AL114" s="124">
        <v>3</v>
      </c>
      <c r="AM114" s="125"/>
      <c r="AN114" s="128"/>
      <c r="AO114" s="123"/>
      <c r="AP114" s="124"/>
      <c r="AQ114" s="123"/>
      <c r="AR114" s="124"/>
      <c r="AS114" s="128"/>
      <c r="AT114" s="122"/>
      <c r="AU114" s="123"/>
      <c r="AV114" s="124"/>
      <c r="AW114" s="123"/>
      <c r="AX114" s="124"/>
      <c r="AY114" s="125"/>
      <c r="AZ114" s="128"/>
      <c r="BA114" s="123"/>
      <c r="BB114" s="124"/>
      <c r="BC114" s="123"/>
      <c r="BD114" s="124"/>
      <c r="BE114" s="128"/>
      <c r="BF114" s="122"/>
      <c r="BG114" s="123"/>
      <c r="BH114" s="124"/>
      <c r="BI114" s="123"/>
      <c r="BJ114" s="124"/>
      <c r="BK114" s="125"/>
      <c r="BL114" s="128"/>
      <c r="BM114" s="123"/>
      <c r="BN114" s="124"/>
      <c r="BO114" s="123"/>
      <c r="BP114" s="124"/>
      <c r="BQ114" s="128"/>
      <c r="BR114" s="122"/>
      <c r="BS114" s="123"/>
      <c r="BT114" s="124"/>
      <c r="BU114" s="123"/>
      <c r="BV114" s="124"/>
      <c r="BW114" s="125"/>
      <c r="BX114" s="281" t="s">
        <v>237</v>
      </c>
      <c r="BY114" s="130"/>
      <c r="CA114" s="3">
        <f t="shared" si="4"/>
        <v>94</v>
      </c>
      <c r="CL114" s="2"/>
      <c r="CM114" s="2"/>
      <c r="CN114" s="2"/>
      <c r="CO114" s="2"/>
      <c r="CP114" s="106"/>
      <c r="CQ114" s="107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s="3" customFormat="1" ht="123.75" customHeight="1">
      <c r="A115" s="76" t="s">
        <v>259</v>
      </c>
      <c r="B115" s="421" t="s">
        <v>273</v>
      </c>
      <c r="C115" s="421"/>
      <c r="D115" s="421"/>
      <c r="E115" s="421"/>
      <c r="F115" s="421"/>
      <c r="G115" s="421"/>
      <c r="H115" s="421"/>
      <c r="I115" s="421"/>
      <c r="J115" s="421"/>
      <c r="K115" s="421"/>
      <c r="L115" s="420"/>
      <c r="M115" s="158"/>
      <c r="N115" s="159">
        <v>7</v>
      </c>
      <c r="O115" s="424"/>
      <c r="P115" s="422">
        <f>SUM($AB115,$AH115,$AN115,$AT115,$AZ115,$BF115,$BL115,$BR115)</f>
        <v>90</v>
      </c>
      <c r="Q115" s="423"/>
      <c r="R115" s="159">
        <f>SUM($T115:$Z115)</f>
        <v>34</v>
      </c>
      <c r="S115" s="157"/>
      <c r="T115" s="420">
        <v>6</v>
      </c>
      <c r="U115" s="158"/>
      <c r="V115" s="159"/>
      <c r="W115" s="158"/>
      <c r="X115" s="159">
        <v>28</v>
      </c>
      <c r="Y115" s="158"/>
      <c r="Z115" s="159"/>
      <c r="AA115" s="424"/>
      <c r="AB115" s="420"/>
      <c r="AC115" s="158"/>
      <c r="AD115" s="159"/>
      <c r="AE115" s="158"/>
      <c r="AF115" s="159"/>
      <c r="AG115" s="424"/>
      <c r="AH115" s="420"/>
      <c r="AI115" s="158"/>
      <c r="AJ115" s="159"/>
      <c r="AK115" s="158"/>
      <c r="AL115" s="159"/>
      <c r="AM115" s="424"/>
      <c r="AN115" s="157"/>
      <c r="AO115" s="158"/>
      <c r="AP115" s="159"/>
      <c r="AQ115" s="158"/>
      <c r="AR115" s="159"/>
      <c r="AS115" s="157"/>
      <c r="AT115" s="420"/>
      <c r="AU115" s="158"/>
      <c r="AV115" s="159"/>
      <c r="AW115" s="158"/>
      <c r="AX115" s="159"/>
      <c r="AY115" s="424"/>
      <c r="AZ115" s="157"/>
      <c r="BA115" s="158"/>
      <c r="BB115" s="159"/>
      <c r="BC115" s="158"/>
      <c r="BD115" s="159"/>
      <c r="BE115" s="157"/>
      <c r="BF115" s="425"/>
      <c r="BG115" s="426"/>
      <c r="BH115" s="427"/>
      <c r="BI115" s="426"/>
      <c r="BJ115" s="427"/>
      <c r="BK115" s="428"/>
      <c r="BL115" s="429">
        <v>90</v>
      </c>
      <c r="BM115" s="426"/>
      <c r="BN115" s="427">
        <v>34</v>
      </c>
      <c r="BO115" s="426"/>
      <c r="BP115" s="427">
        <v>3</v>
      </c>
      <c r="BQ115" s="429"/>
      <c r="BR115" s="425"/>
      <c r="BS115" s="426"/>
      <c r="BT115" s="427"/>
      <c r="BU115" s="426"/>
      <c r="BV115" s="427"/>
      <c r="BW115" s="428"/>
      <c r="BX115" s="694" t="s">
        <v>238</v>
      </c>
      <c r="BY115" s="695"/>
      <c r="CA115" s="3">
        <f t="shared" si="4"/>
        <v>34</v>
      </c>
      <c r="CL115" s="2"/>
      <c r="CM115" s="2"/>
      <c r="CN115" s="2"/>
      <c r="CO115" s="2"/>
      <c r="CP115" s="322" t="e">
        <f>SUM(#REF!)</f>
        <v>#REF!</v>
      </c>
      <c r="CQ115" s="323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s="3" customFormat="1" ht="54.75" customHeight="1">
      <c r="A116" s="69" t="s">
        <v>260</v>
      </c>
      <c r="B116" s="349" t="s">
        <v>420</v>
      </c>
      <c r="C116" s="121"/>
      <c r="D116" s="121"/>
      <c r="E116" s="121"/>
      <c r="F116" s="121"/>
      <c r="G116" s="121"/>
      <c r="H116" s="121"/>
      <c r="I116" s="121"/>
      <c r="J116" s="121"/>
      <c r="K116" s="121"/>
      <c r="L116" s="344"/>
      <c r="M116" s="127"/>
      <c r="N116" s="160"/>
      <c r="O116" s="161"/>
      <c r="P116" s="126"/>
      <c r="Q116" s="127"/>
      <c r="R116" s="172"/>
      <c r="S116" s="345"/>
      <c r="T116" s="336"/>
      <c r="U116" s="171"/>
      <c r="V116" s="172"/>
      <c r="W116" s="171"/>
      <c r="X116" s="172"/>
      <c r="Y116" s="171"/>
      <c r="Z116" s="172"/>
      <c r="AA116" s="337"/>
      <c r="AB116" s="345"/>
      <c r="AC116" s="171"/>
      <c r="AD116" s="172"/>
      <c r="AE116" s="171"/>
      <c r="AF116" s="172"/>
      <c r="AG116" s="345"/>
      <c r="AH116" s="336"/>
      <c r="AI116" s="171"/>
      <c r="AJ116" s="172"/>
      <c r="AK116" s="171"/>
      <c r="AL116" s="172"/>
      <c r="AM116" s="337"/>
      <c r="AN116" s="336"/>
      <c r="AO116" s="171"/>
      <c r="AP116" s="172"/>
      <c r="AQ116" s="171"/>
      <c r="AR116" s="172"/>
      <c r="AS116" s="337"/>
      <c r="AT116" s="345"/>
      <c r="AU116" s="171"/>
      <c r="AV116" s="172"/>
      <c r="AW116" s="171"/>
      <c r="AX116" s="172"/>
      <c r="AY116" s="345"/>
      <c r="AZ116" s="336"/>
      <c r="BA116" s="171"/>
      <c r="BB116" s="172"/>
      <c r="BC116" s="171"/>
      <c r="BD116" s="172"/>
      <c r="BE116" s="337"/>
      <c r="BF116" s="345"/>
      <c r="BG116" s="171"/>
      <c r="BH116" s="172"/>
      <c r="BI116" s="171"/>
      <c r="BJ116" s="172"/>
      <c r="BK116" s="345"/>
      <c r="BL116" s="336"/>
      <c r="BM116" s="171"/>
      <c r="BN116" s="172"/>
      <c r="BO116" s="171"/>
      <c r="BP116" s="172"/>
      <c r="BQ116" s="337"/>
      <c r="BR116" s="336"/>
      <c r="BS116" s="171"/>
      <c r="BT116" s="172"/>
      <c r="BU116" s="171"/>
      <c r="BV116" s="172"/>
      <c r="BW116" s="337"/>
      <c r="BX116" s="281"/>
      <c r="BY116" s="130"/>
      <c r="CA116" s="3">
        <f t="shared" si="4"/>
        <v>0</v>
      </c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s="3" customFormat="1" ht="42.75" customHeight="1">
      <c r="A117" s="69" t="s">
        <v>261</v>
      </c>
      <c r="B117" s="121" t="s">
        <v>282</v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2">
        <v>2.4</v>
      </c>
      <c r="M117" s="123"/>
      <c r="N117" s="342">
        <v>1.3</v>
      </c>
      <c r="O117" s="343"/>
      <c r="P117" s="126">
        <f>SUM($AB117,$AH117,$AN117,$AT117,$AZ117,$BF117,$BL117,$BR117)</f>
        <v>540</v>
      </c>
      <c r="Q117" s="127"/>
      <c r="R117" s="172">
        <f>SUM($T117:$Z117)</f>
        <v>360</v>
      </c>
      <c r="S117" s="345"/>
      <c r="T117" s="336">
        <v>40</v>
      </c>
      <c r="U117" s="171"/>
      <c r="V117" s="172"/>
      <c r="W117" s="171"/>
      <c r="X117" s="172">
        <v>280</v>
      </c>
      <c r="Y117" s="171"/>
      <c r="Z117" s="172">
        <v>40</v>
      </c>
      <c r="AA117" s="337"/>
      <c r="AB117" s="345">
        <v>135</v>
      </c>
      <c r="AC117" s="171"/>
      <c r="AD117" s="172">
        <v>90</v>
      </c>
      <c r="AE117" s="171"/>
      <c r="AF117" s="172">
        <v>3</v>
      </c>
      <c r="AG117" s="345"/>
      <c r="AH117" s="336">
        <v>135</v>
      </c>
      <c r="AI117" s="171"/>
      <c r="AJ117" s="172">
        <v>90</v>
      </c>
      <c r="AK117" s="171"/>
      <c r="AL117" s="172">
        <v>3</v>
      </c>
      <c r="AM117" s="337"/>
      <c r="AN117" s="336">
        <v>135</v>
      </c>
      <c r="AO117" s="171"/>
      <c r="AP117" s="172">
        <v>90</v>
      </c>
      <c r="AQ117" s="171"/>
      <c r="AR117" s="172">
        <v>3</v>
      </c>
      <c r="AS117" s="337"/>
      <c r="AT117" s="345">
        <v>135</v>
      </c>
      <c r="AU117" s="171"/>
      <c r="AV117" s="172">
        <v>90</v>
      </c>
      <c r="AW117" s="171"/>
      <c r="AX117" s="172">
        <v>3</v>
      </c>
      <c r="AY117" s="345"/>
      <c r="AZ117" s="336"/>
      <c r="BA117" s="171"/>
      <c r="BB117" s="172"/>
      <c r="BC117" s="171"/>
      <c r="BD117" s="172"/>
      <c r="BE117" s="337"/>
      <c r="BF117" s="345"/>
      <c r="BG117" s="171"/>
      <c r="BH117" s="172"/>
      <c r="BI117" s="171"/>
      <c r="BJ117" s="172"/>
      <c r="BK117" s="345"/>
      <c r="BL117" s="336"/>
      <c r="BM117" s="171"/>
      <c r="BN117" s="172"/>
      <c r="BO117" s="171"/>
      <c r="BP117" s="172"/>
      <c r="BQ117" s="337"/>
      <c r="BR117" s="336"/>
      <c r="BS117" s="171"/>
      <c r="BT117" s="172"/>
      <c r="BU117" s="171"/>
      <c r="BV117" s="172"/>
      <c r="BW117" s="337"/>
      <c r="BX117" s="326" t="s">
        <v>325</v>
      </c>
      <c r="BY117" s="327"/>
      <c r="CA117" s="3">
        <f t="shared" si="4"/>
        <v>360</v>
      </c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s="3" customFormat="1" ht="46.5" customHeight="1">
      <c r="A118" s="69" t="s">
        <v>262</v>
      </c>
      <c r="B118" s="121" t="s">
        <v>283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340">
        <v>6.8</v>
      </c>
      <c r="M118" s="341"/>
      <c r="N118" s="342">
        <v>5.7</v>
      </c>
      <c r="O118" s="343"/>
      <c r="P118" s="344">
        <f>SUM($AB118,$AH118,$AN118,$AT118,$AZ118,$BF118,$BL118,$BR118)</f>
        <v>1052</v>
      </c>
      <c r="Q118" s="127"/>
      <c r="R118" s="172">
        <f>SUM($T118:$Z118)</f>
        <v>510</v>
      </c>
      <c r="S118" s="337"/>
      <c r="T118" s="336">
        <v>70</v>
      </c>
      <c r="U118" s="171"/>
      <c r="V118" s="172"/>
      <c r="W118" s="171"/>
      <c r="X118" s="172">
        <v>400</v>
      </c>
      <c r="Y118" s="171"/>
      <c r="Z118" s="172">
        <v>40</v>
      </c>
      <c r="AA118" s="337"/>
      <c r="AB118" s="336"/>
      <c r="AC118" s="171"/>
      <c r="AD118" s="172"/>
      <c r="AE118" s="171"/>
      <c r="AF118" s="172"/>
      <c r="AG118" s="337"/>
      <c r="AH118" s="336"/>
      <c r="AI118" s="171"/>
      <c r="AJ118" s="172"/>
      <c r="AK118" s="171"/>
      <c r="AL118" s="172"/>
      <c r="AM118" s="337"/>
      <c r="AN118" s="336"/>
      <c r="AO118" s="171"/>
      <c r="AP118" s="172"/>
      <c r="AQ118" s="171"/>
      <c r="AR118" s="172"/>
      <c r="AS118" s="337"/>
      <c r="AT118" s="336"/>
      <c r="AU118" s="171"/>
      <c r="AV118" s="172"/>
      <c r="AW118" s="171"/>
      <c r="AX118" s="172"/>
      <c r="AY118" s="337"/>
      <c r="AZ118" s="338">
        <v>200</v>
      </c>
      <c r="BA118" s="334"/>
      <c r="BB118" s="335">
        <v>122</v>
      </c>
      <c r="BC118" s="334"/>
      <c r="BD118" s="335">
        <v>6</v>
      </c>
      <c r="BE118" s="339"/>
      <c r="BF118" s="333">
        <v>240</v>
      </c>
      <c r="BG118" s="334"/>
      <c r="BH118" s="335">
        <v>122</v>
      </c>
      <c r="BI118" s="334"/>
      <c r="BJ118" s="335">
        <v>6</v>
      </c>
      <c r="BK118" s="333"/>
      <c r="BL118" s="281">
        <v>306</v>
      </c>
      <c r="BM118" s="324"/>
      <c r="BN118" s="325">
        <v>124</v>
      </c>
      <c r="BO118" s="324"/>
      <c r="BP118" s="325">
        <v>9</v>
      </c>
      <c r="BQ118" s="130"/>
      <c r="BR118" s="281">
        <v>306</v>
      </c>
      <c r="BS118" s="324"/>
      <c r="BT118" s="325">
        <v>142</v>
      </c>
      <c r="BU118" s="324"/>
      <c r="BV118" s="325">
        <v>9</v>
      </c>
      <c r="BW118" s="130"/>
      <c r="BX118" s="326" t="s">
        <v>326</v>
      </c>
      <c r="BY118" s="327"/>
      <c r="CA118" s="3">
        <f t="shared" si="4"/>
        <v>510</v>
      </c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s="3" customFormat="1" ht="39.75" customHeight="1" thickBot="1">
      <c r="A119" s="77" t="s">
        <v>263</v>
      </c>
      <c r="B119" s="328" t="s">
        <v>422</v>
      </c>
      <c r="C119" s="329"/>
      <c r="D119" s="329"/>
      <c r="E119" s="329"/>
      <c r="F119" s="329"/>
      <c r="G119" s="329"/>
      <c r="H119" s="329"/>
      <c r="I119" s="329"/>
      <c r="J119" s="329"/>
      <c r="K119" s="330"/>
      <c r="L119" s="312"/>
      <c r="M119" s="297"/>
      <c r="N119" s="298"/>
      <c r="O119" s="308"/>
      <c r="P119" s="331">
        <f>SUM($AB119,$AH119,$AN119,$AT119,$AZ119,$BF119,$BL119,$BR119)</f>
        <v>40</v>
      </c>
      <c r="Q119" s="332"/>
      <c r="R119" s="298"/>
      <c r="S119" s="296"/>
      <c r="T119" s="312"/>
      <c r="U119" s="297"/>
      <c r="V119" s="298"/>
      <c r="W119" s="297"/>
      <c r="X119" s="298"/>
      <c r="Y119" s="297"/>
      <c r="Z119" s="298"/>
      <c r="AA119" s="308"/>
      <c r="AB119" s="296"/>
      <c r="AC119" s="297"/>
      <c r="AD119" s="298"/>
      <c r="AE119" s="297"/>
      <c r="AF119" s="298"/>
      <c r="AG119" s="296"/>
      <c r="AH119" s="312"/>
      <c r="AI119" s="297"/>
      <c r="AJ119" s="298"/>
      <c r="AK119" s="297"/>
      <c r="AL119" s="298"/>
      <c r="AM119" s="308"/>
      <c r="AN119" s="312"/>
      <c r="AO119" s="297"/>
      <c r="AP119" s="298"/>
      <c r="AQ119" s="297"/>
      <c r="AR119" s="298"/>
      <c r="AS119" s="308"/>
      <c r="AT119" s="296"/>
      <c r="AU119" s="297"/>
      <c r="AV119" s="298"/>
      <c r="AW119" s="297"/>
      <c r="AX119" s="298"/>
      <c r="AY119" s="296"/>
      <c r="AZ119" s="312"/>
      <c r="BA119" s="297"/>
      <c r="BB119" s="298"/>
      <c r="BC119" s="297"/>
      <c r="BD119" s="298"/>
      <c r="BE119" s="308"/>
      <c r="BF119" s="296"/>
      <c r="BG119" s="297"/>
      <c r="BH119" s="298"/>
      <c r="BI119" s="297"/>
      <c r="BJ119" s="298"/>
      <c r="BK119" s="296"/>
      <c r="BL119" s="312">
        <v>40</v>
      </c>
      <c r="BM119" s="297"/>
      <c r="BN119" s="298" t="s">
        <v>276</v>
      </c>
      <c r="BO119" s="297"/>
      <c r="BP119" s="298">
        <v>1</v>
      </c>
      <c r="BQ119" s="308"/>
      <c r="BR119" s="313"/>
      <c r="BS119" s="314"/>
      <c r="BT119" s="315"/>
      <c r="BU119" s="314"/>
      <c r="BV119" s="315"/>
      <c r="BW119" s="320"/>
      <c r="BX119" s="299" t="s">
        <v>299</v>
      </c>
      <c r="BY119" s="300"/>
      <c r="CA119" s="3" t="e">
        <f t="shared" si="4"/>
        <v>#VALUE!</v>
      </c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s="3" customFormat="1" ht="103.5" customHeight="1">
      <c r="A120" s="139" t="s">
        <v>403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 t="s">
        <v>404</v>
      </c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CA120" s="3">
        <f t="shared" si="4"/>
        <v>0</v>
      </c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s="3" customFormat="1" ht="27.75" customHeight="1" thickBot="1">
      <c r="A121" s="696" t="s">
        <v>405</v>
      </c>
      <c r="B121" s="697"/>
      <c r="C121" s="697"/>
      <c r="D121" s="697"/>
      <c r="E121" s="697"/>
      <c r="F121" s="697"/>
      <c r="G121" s="697"/>
      <c r="H121" s="697"/>
      <c r="I121" s="697"/>
      <c r="J121" s="697"/>
      <c r="K121" s="697"/>
      <c r="L121" s="697"/>
      <c r="M121" s="697"/>
      <c r="N121" s="697"/>
      <c r="O121" s="697"/>
      <c r="P121" s="697"/>
      <c r="Q121" s="697"/>
      <c r="R121" s="697"/>
      <c r="S121" s="697"/>
      <c r="T121" s="697"/>
      <c r="U121" s="697"/>
      <c r="V121" s="697"/>
      <c r="W121" s="697"/>
      <c r="X121" s="697"/>
      <c r="Y121" s="697"/>
      <c r="Z121" s="697"/>
      <c r="AA121" s="697"/>
      <c r="AB121" s="697"/>
      <c r="AC121" s="697"/>
      <c r="AD121" s="697"/>
      <c r="AE121" s="697"/>
      <c r="AF121" s="697"/>
      <c r="AG121" s="697"/>
      <c r="AH121" s="697"/>
      <c r="AI121" s="697"/>
      <c r="AJ121" s="697"/>
      <c r="AK121" s="697"/>
      <c r="AL121" s="697"/>
      <c r="AM121" s="697"/>
      <c r="AN121" s="697"/>
      <c r="AO121" s="697"/>
      <c r="AP121" s="697"/>
      <c r="AQ121" s="697"/>
      <c r="AR121" s="697"/>
      <c r="AS121" s="697"/>
      <c r="AT121" s="697"/>
      <c r="AU121" s="697"/>
      <c r="AV121" s="697"/>
      <c r="AW121" s="697"/>
      <c r="AX121" s="697"/>
      <c r="AY121" s="697"/>
      <c r="AZ121" s="697"/>
      <c r="BA121" s="697"/>
      <c r="BB121" s="697"/>
      <c r="BC121" s="697"/>
      <c r="BD121" s="697"/>
      <c r="BE121" s="697"/>
      <c r="BF121" s="697"/>
      <c r="BG121" s="697"/>
      <c r="BH121" s="697"/>
      <c r="BI121" s="697"/>
      <c r="BJ121" s="697"/>
      <c r="BK121" s="697"/>
      <c r="BL121" s="697"/>
      <c r="BM121" s="697"/>
      <c r="BN121" s="697"/>
      <c r="BO121" s="697"/>
      <c r="BP121" s="697"/>
      <c r="BQ121" s="697"/>
      <c r="BR121" s="697"/>
      <c r="BS121" s="697"/>
      <c r="BT121" s="697"/>
      <c r="BU121" s="697"/>
      <c r="BV121" s="697"/>
      <c r="BW121" s="697"/>
      <c r="BX121" s="697"/>
      <c r="BY121" s="697"/>
      <c r="CA121" s="3">
        <f t="shared" si="4"/>
        <v>0</v>
      </c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  <row r="122" spans="1:108" s="3" customFormat="1" ht="34.5" customHeight="1" thickBot="1">
      <c r="A122" s="215" t="s">
        <v>62</v>
      </c>
      <c r="B122" s="218" t="s">
        <v>164</v>
      </c>
      <c r="C122" s="219"/>
      <c r="D122" s="219"/>
      <c r="E122" s="219"/>
      <c r="F122" s="219"/>
      <c r="G122" s="219"/>
      <c r="H122" s="219"/>
      <c r="I122" s="219"/>
      <c r="J122" s="219"/>
      <c r="K122" s="220"/>
      <c r="L122" s="199" t="s">
        <v>63</v>
      </c>
      <c r="M122" s="200"/>
      <c r="N122" s="199" t="s">
        <v>64</v>
      </c>
      <c r="O122" s="200"/>
      <c r="P122" s="224" t="s">
        <v>120</v>
      </c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6"/>
      <c r="AB122" s="227" t="s">
        <v>65</v>
      </c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9"/>
      <c r="BX122" s="195" t="s">
        <v>174</v>
      </c>
      <c r="BY122" s="196"/>
      <c r="CA122" s="3">
        <f t="shared" si="4"/>
        <v>0</v>
      </c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</row>
    <row r="123" spans="1:108" s="3" customFormat="1" ht="27" customHeight="1" thickBot="1">
      <c r="A123" s="216"/>
      <c r="B123" s="221"/>
      <c r="C123" s="222"/>
      <c r="D123" s="222"/>
      <c r="E123" s="222"/>
      <c r="F123" s="222"/>
      <c r="G123" s="222"/>
      <c r="H123" s="222"/>
      <c r="I123" s="222"/>
      <c r="J123" s="222"/>
      <c r="K123" s="223"/>
      <c r="L123" s="201"/>
      <c r="M123" s="202"/>
      <c r="N123" s="201"/>
      <c r="O123" s="202"/>
      <c r="P123" s="199" t="s">
        <v>67</v>
      </c>
      <c r="Q123" s="200"/>
      <c r="R123" s="203" t="s">
        <v>68</v>
      </c>
      <c r="S123" s="204"/>
      <c r="T123" s="207" t="s">
        <v>66</v>
      </c>
      <c r="U123" s="208"/>
      <c r="V123" s="208"/>
      <c r="W123" s="208"/>
      <c r="X123" s="208"/>
      <c r="Y123" s="208"/>
      <c r="Z123" s="208"/>
      <c r="AA123" s="209"/>
      <c r="AB123" s="210" t="s">
        <v>105</v>
      </c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2"/>
      <c r="AN123" s="210" t="s">
        <v>109</v>
      </c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2"/>
      <c r="AZ123" s="210" t="s">
        <v>110</v>
      </c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2"/>
      <c r="BL123" s="210" t="s">
        <v>111</v>
      </c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2"/>
      <c r="BX123" s="197"/>
      <c r="BY123" s="198"/>
      <c r="CA123" s="3">
        <f t="shared" si="4"/>
        <v>0</v>
      </c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</row>
    <row r="124" spans="1:108" s="3" customFormat="1" ht="42" customHeight="1" thickBot="1">
      <c r="A124" s="216"/>
      <c r="B124" s="221"/>
      <c r="C124" s="222"/>
      <c r="D124" s="222"/>
      <c r="E124" s="222"/>
      <c r="F124" s="222"/>
      <c r="G124" s="222"/>
      <c r="H124" s="222"/>
      <c r="I124" s="222"/>
      <c r="J124" s="222"/>
      <c r="K124" s="223"/>
      <c r="L124" s="201"/>
      <c r="M124" s="202"/>
      <c r="N124" s="201"/>
      <c r="O124" s="202"/>
      <c r="P124" s="201"/>
      <c r="Q124" s="202"/>
      <c r="R124" s="205"/>
      <c r="S124" s="206"/>
      <c r="T124" s="180" t="s">
        <v>104</v>
      </c>
      <c r="U124" s="183"/>
      <c r="V124" s="180" t="s">
        <v>270</v>
      </c>
      <c r="W124" s="183"/>
      <c r="X124" s="203" t="s">
        <v>271</v>
      </c>
      <c r="Y124" s="204"/>
      <c r="Z124" s="180" t="s">
        <v>272</v>
      </c>
      <c r="AA124" s="183"/>
      <c r="AB124" s="186" t="s">
        <v>155</v>
      </c>
      <c r="AC124" s="187"/>
      <c r="AD124" s="187"/>
      <c r="AE124" s="187"/>
      <c r="AF124" s="187"/>
      <c r="AG124" s="188"/>
      <c r="AH124" s="186" t="s">
        <v>157</v>
      </c>
      <c r="AI124" s="187"/>
      <c r="AJ124" s="187"/>
      <c r="AK124" s="187"/>
      <c r="AL124" s="187"/>
      <c r="AM124" s="188"/>
      <c r="AN124" s="186" t="s">
        <v>154</v>
      </c>
      <c r="AO124" s="187"/>
      <c r="AP124" s="187"/>
      <c r="AQ124" s="187"/>
      <c r="AR124" s="187"/>
      <c r="AS124" s="188"/>
      <c r="AT124" s="186" t="s">
        <v>168</v>
      </c>
      <c r="AU124" s="187"/>
      <c r="AV124" s="187"/>
      <c r="AW124" s="187"/>
      <c r="AX124" s="187"/>
      <c r="AY124" s="188"/>
      <c r="AZ124" s="186" t="s">
        <v>169</v>
      </c>
      <c r="BA124" s="187"/>
      <c r="BB124" s="187"/>
      <c r="BC124" s="187"/>
      <c r="BD124" s="187"/>
      <c r="BE124" s="188"/>
      <c r="BF124" s="186" t="s">
        <v>176</v>
      </c>
      <c r="BG124" s="187"/>
      <c r="BH124" s="187"/>
      <c r="BI124" s="187"/>
      <c r="BJ124" s="187"/>
      <c r="BK124" s="188"/>
      <c r="BL124" s="186" t="s">
        <v>156</v>
      </c>
      <c r="BM124" s="187"/>
      <c r="BN124" s="187"/>
      <c r="BO124" s="187"/>
      <c r="BP124" s="187"/>
      <c r="BQ124" s="188"/>
      <c r="BR124" s="186" t="s">
        <v>181</v>
      </c>
      <c r="BS124" s="187"/>
      <c r="BT124" s="187"/>
      <c r="BU124" s="187"/>
      <c r="BV124" s="187"/>
      <c r="BW124" s="188"/>
      <c r="BX124" s="197"/>
      <c r="BY124" s="198"/>
      <c r="CA124" s="3">
        <f t="shared" si="4"/>
        <v>0</v>
      </c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</row>
    <row r="125" spans="1:108" s="3" customFormat="1" ht="6" customHeight="1" hidden="1" thickBot="1">
      <c r="A125" s="216"/>
      <c r="B125" s="221"/>
      <c r="C125" s="222"/>
      <c r="D125" s="222"/>
      <c r="E125" s="222"/>
      <c r="F125" s="222"/>
      <c r="G125" s="222"/>
      <c r="H125" s="222"/>
      <c r="I125" s="222"/>
      <c r="J125" s="222"/>
      <c r="K125" s="223"/>
      <c r="L125" s="201"/>
      <c r="M125" s="202"/>
      <c r="N125" s="201"/>
      <c r="O125" s="202"/>
      <c r="P125" s="201"/>
      <c r="Q125" s="202"/>
      <c r="R125" s="205"/>
      <c r="S125" s="206"/>
      <c r="T125" s="213"/>
      <c r="U125" s="214"/>
      <c r="V125" s="213"/>
      <c r="W125" s="214"/>
      <c r="X125" s="205"/>
      <c r="Y125" s="206"/>
      <c r="Z125" s="213"/>
      <c r="AA125" s="214"/>
      <c r="AB125" s="189"/>
      <c r="AC125" s="190"/>
      <c r="AD125" s="190"/>
      <c r="AE125" s="190"/>
      <c r="AF125" s="190"/>
      <c r="AG125" s="191"/>
      <c r="AH125" s="189"/>
      <c r="AI125" s="190"/>
      <c r="AJ125" s="190"/>
      <c r="AK125" s="190"/>
      <c r="AL125" s="190"/>
      <c r="AM125" s="191"/>
      <c r="AN125" s="189"/>
      <c r="AO125" s="190"/>
      <c r="AP125" s="190"/>
      <c r="AQ125" s="190"/>
      <c r="AR125" s="190"/>
      <c r="AS125" s="191"/>
      <c r="AT125" s="189"/>
      <c r="AU125" s="190"/>
      <c r="AV125" s="190"/>
      <c r="AW125" s="190"/>
      <c r="AX125" s="190"/>
      <c r="AY125" s="191"/>
      <c r="AZ125" s="189"/>
      <c r="BA125" s="190"/>
      <c r="BB125" s="190"/>
      <c r="BC125" s="190"/>
      <c r="BD125" s="190"/>
      <c r="BE125" s="191"/>
      <c r="BF125" s="189"/>
      <c r="BG125" s="190"/>
      <c r="BH125" s="190"/>
      <c r="BI125" s="190"/>
      <c r="BJ125" s="190"/>
      <c r="BK125" s="191"/>
      <c r="BL125" s="189"/>
      <c r="BM125" s="190"/>
      <c r="BN125" s="190"/>
      <c r="BO125" s="190"/>
      <c r="BP125" s="190"/>
      <c r="BQ125" s="191"/>
      <c r="BR125" s="189"/>
      <c r="BS125" s="190"/>
      <c r="BT125" s="190"/>
      <c r="BU125" s="190"/>
      <c r="BV125" s="190"/>
      <c r="BW125" s="191"/>
      <c r="BX125" s="197"/>
      <c r="BY125" s="198"/>
      <c r="CA125" s="3">
        <f t="shared" si="4"/>
        <v>0</v>
      </c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</row>
    <row r="126" spans="1:108" s="3" customFormat="1" ht="0.75" customHeight="1" hidden="1" thickBot="1">
      <c r="A126" s="216"/>
      <c r="B126" s="221"/>
      <c r="C126" s="222"/>
      <c r="D126" s="222"/>
      <c r="E126" s="222"/>
      <c r="F126" s="222"/>
      <c r="G126" s="222"/>
      <c r="H126" s="222"/>
      <c r="I126" s="222"/>
      <c r="J126" s="222"/>
      <c r="K126" s="223"/>
      <c r="L126" s="201"/>
      <c r="M126" s="202"/>
      <c r="N126" s="201"/>
      <c r="O126" s="202"/>
      <c r="P126" s="201"/>
      <c r="Q126" s="202"/>
      <c r="R126" s="205"/>
      <c r="S126" s="206"/>
      <c r="T126" s="213"/>
      <c r="U126" s="214"/>
      <c r="V126" s="213"/>
      <c r="W126" s="214"/>
      <c r="X126" s="205"/>
      <c r="Y126" s="206"/>
      <c r="Z126" s="213"/>
      <c r="AA126" s="214"/>
      <c r="AB126" s="189"/>
      <c r="AC126" s="190"/>
      <c r="AD126" s="190"/>
      <c r="AE126" s="190"/>
      <c r="AF126" s="190"/>
      <c r="AG126" s="191"/>
      <c r="AH126" s="189"/>
      <c r="AI126" s="190"/>
      <c r="AJ126" s="190"/>
      <c r="AK126" s="190"/>
      <c r="AL126" s="190"/>
      <c r="AM126" s="191"/>
      <c r="AN126" s="189"/>
      <c r="AO126" s="190"/>
      <c r="AP126" s="190"/>
      <c r="AQ126" s="190"/>
      <c r="AR126" s="190"/>
      <c r="AS126" s="191"/>
      <c r="AT126" s="189"/>
      <c r="AU126" s="190"/>
      <c r="AV126" s="190"/>
      <c r="AW126" s="190"/>
      <c r="AX126" s="190"/>
      <c r="AY126" s="191"/>
      <c r="AZ126" s="189"/>
      <c r="BA126" s="190"/>
      <c r="BB126" s="190"/>
      <c r="BC126" s="190"/>
      <c r="BD126" s="190"/>
      <c r="BE126" s="191"/>
      <c r="BF126" s="189"/>
      <c r="BG126" s="190"/>
      <c r="BH126" s="190"/>
      <c r="BI126" s="190"/>
      <c r="BJ126" s="190"/>
      <c r="BK126" s="191"/>
      <c r="BL126" s="189"/>
      <c r="BM126" s="190"/>
      <c r="BN126" s="190"/>
      <c r="BO126" s="190"/>
      <c r="BP126" s="190"/>
      <c r="BQ126" s="191"/>
      <c r="BR126" s="189"/>
      <c r="BS126" s="190"/>
      <c r="BT126" s="190"/>
      <c r="BU126" s="190"/>
      <c r="BV126" s="190"/>
      <c r="BW126" s="191"/>
      <c r="BX126" s="197"/>
      <c r="BY126" s="198"/>
      <c r="CA126" s="3">
        <f t="shared" si="4"/>
        <v>0</v>
      </c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</row>
    <row r="127" spans="1:108" s="3" customFormat="1" ht="34.5" customHeight="1" hidden="1" thickBot="1">
      <c r="A127" s="216"/>
      <c r="B127" s="221"/>
      <c r="C127" s="222"/>
      <c r="D127" s="222"/>
      <c r="E127" s="222"/>
      <c r="F127" s="222"/>
      <c r="G127" s="222"/>
      <c r="H127" s="222"/>
      <c r="I127" s="222"/>
      <c r="J127" s="222"/>
      <c r="K127" s="223"/>
      <c r="L127" s="201"/>
      <c r="M127" s="202"/>
      <c r="N127" s="201"/>
      <c r="O127" s="202"/>
      <c r="P127" s="201"/>
      <c r="Q127" s="202"/>
      <c r="R127" s="205"/>
      <c r="S127" s="206"/>
      <c r="T127" s="213"/>
      <c r="U127" s="214"/>
      <c r="V127" s="213"/>
      <c r="W127" s="214"/>
      <c r="X127" s="205"/>
      <c r="Y127" s="206"/>
      <c r="Z127" s="213"/>
      <c r="AA127" s="214"/>
      <c r="AB127" s="192"/>
      <c r="AC127" s="193"/>
      <c r="AD127" s="193"/>
      <c r="AE127" s="193"/>
      <c r="AF127" s="193"/>
      <c r="AG127" s="194"/>
      <c r="AH127" s="192"/>
      <c r="AI127" s="193"/>
      <c r="AJ127" s="193"/>
      <c r="AK127" s="193"/>
      <c r="AL127" s="193"/>
      <c r="AM127" s="194"/>
      <c r="AN127" s="192"/>
      <c r="AO127" s="193"/>
      <c r="AP127" s="193"/>
      <c r="AQ127" s="193"/>
      <c r="AR127" s="193"/>
      <c r="AS127" s="194"/>
      <c r="AT127" s="192"/>
      <c r="AU127" s="193"/>
      <c r="AV127" s="193"/>
      <c r="AW127" s="193"/>
      <c r="AX127" s="193"/>
      <c r="AY127" s="194"/>
      <c r="AZ127" s="192"/>
      <c r="BA127" s="193"/>
      <c r="BB127" s="193"/>
      <c r="BC127" s="193"/>
      <c r="BD127" s="193"/>
      <c r="BE127" s="194"/>
      <c r="BF127" s="192"/>
      <c r="BG127" s="193"/>
      <c r="BH127" s="193"/>
      <c r="BI127" s="193"/>
      <c r="BJ127" s="193"/>
      <c r="BK127" s="194"/>
      <c r="BL127" s="192"/>
      <c r="BM127" s="193"/>
      <c r="BN127" s="193"/>
      <c r="BO127" s="193"/>
      <c r="BP127" s="193"/>
      <c r="BQ127" s="194"/>
      <c r="BR127" s="192"/>
      <c r="BS127" s="193"/>
      <c r="BT127" s="193"/>
      <c r="BU127" s="193"/>
      <c r="BV127" s="193"/>
      <c r="BW127" s="194"/>
      <c r="BX127" s="197"/>
      <c r="BY127" s="198"/>
      <c r="CA127" s="3">
        <f t="shared" si="4"/>
        <v>0</v>
      </c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</row>
    <row r="128" spans="1:108" s="3" customFormat="1" ht="128.25" customHeight="1" thickBot="1">
      <c r="A128" s="217"/>
      <c r="B128" s="221"/>
      <c r="C128" s="222"/>
      <c r="D128" s="222"/>
      <c r="E128" s="222"/>
      <c r="F128" s="222"/>
      <c r="G128" s="222"/>
      <c r="H128" s="222"/>
      <c r="I128" s="222"/>
      <c r="J128" s="222"/>
      <c r="K128" s="223"/>
      <c r="L128" s="201"/>
      <c r="M128" s="202"/>
      <c r="N128" s="201"/>
      <c r="O128" s="202"/>
      <c r="P128" s="201"/>
      <c r="Q128" s="202"/>
      <c r="R128" s="205"/>
      <c r="S128" s="206"/>
      <c r="T128" s="213"/>
      <c r="U128" s="214"/>
      <c r="V128" s="213"/>
      <c r="W128" s="214"/>
      <c r="X128" s="205"/>
      <c r="Y128" s="206"/>
      <c r="Z128" s="213"/>
      <c r="AA128" s="214"/>
      <c r="AB128" s="180" t="s">
        <v>106</v>
      </c>
      <c r="AC128" s="181"/>
      <c r="AD128" s="182" t="s">
        <v>107</v>
      </c>
      <c r="AE128" s="181"/>
      <c r="AF128" s="182" t="s">
        <v>108</v>
      </c>
      <c r="AG128" s="183"/>
      <c r="AH128" s="180" t="s">
        <v>106</v>
      </c>
      <c r="AI128" s="181"/>
      <c r="AJ128" s="182" t="s">
        <v>107</v>
      </c>
      <c r="AK128" s="181"/>
      <c r="AL128" s="182" t="s">
        <v>108</v>
      </c>
      <c r="AM128" s="183"/>
      <c r="AN128" s="180" t="s">
        <v>106</v>
      </c>
      <c r="AO128" s="181"/>
      <c r="AP128" s="182" t="s">
        <v>107</v>
      </c>
      <c r="AQ128" s="181"/>
      <c r="AR128" s="182" t="s">
        <v>108</v>
      </c>
      <c r="AS128" s="183"/>
      <c r="AT128" s="180" t="s">
        <v>106</v>
      </c>
      <c r="AU128" s="181"/>
      <c r="AV128" s="182" t="s">
        <v>107</v>
      </c>
      <c r="AW128" s="181"/>
      <c r="AX128" s="182" t="s">
        <v>108</v>
      </c>
      <c r="AY128" s="183"/>
      <c r="AZ128" s="180" t="s">
        <v>106</v>
      </c>
      <c r="BA128" s="181"/>
      <c r="BB128" s="182" t="s">
        <v>107</v>
      </c>
      <c r="BC128" s="181"/>
      <c r="BD128" s="182" t="s">
        <v>108</v>
      </c>
      <c r="BE128" s="183"/>
      <c r="BF128" s="180" t="s">
        <v>106</v>
      </c>
      <c r="BG128" s="181"/>
      <c r="BH128" s="182" t="s">
        <v>107</v>
      </c>
      <c r="BI128" s="181"/>
      <c r="BJ128" s="182" t="s">
        <v>108</v>
      </c>
      <c r="BK128" s="183"/>
      <c r="BL128" s="180" t="s">
        <v>106</v>
      </c>
      <c r="BM128" s="181"/>
      <c r="BN128" s="182" t="s">
        <v>107</v>
      </c>
      <c r="BO128" s="181"/>
      <c r="BP128" s="182" t="s">
        <v>108</v>
      </c>
      <c r="BQ128" s="183"/>
      <c r="BR128" s="180" t="s">
        <v>106</v>
      </c>
      <c r="BS128" s="181"/>
      <c r="BT128" s="182" t="s">
        <v>107</v>
      </c>
      <c r="BU128" s="181"/>
      <c r="BV128" s="182" t="s">
        <v>108</v>
      </c>
      <c r="BW128" s="183"/>
      <c r="BX128" s="197"/>
      <c r="BY128" s="198"/>
      <c r="CA128" s="3" t="e">
        <f t="shared" si="4"/>
        <v>#VALUE!</v>
      </c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</row>
    <row r="129" spans="1:108" s="3" customFormat="1" ht="19.5" customHeight="1" thickBot="1">
      <c r="A129" s="63" t="s">
        <v>287</v>
      </c>
      <c r="B129" s="143" t="s">
        <v>71</v>
      </c>
      <c r="C129" s="149"/>
      <c r="D129" s="149"/>
      <c r="E129" s="149"/>
      <c r="F129" s="149"/>
      <c r="G129" s="149"/>
      <c r="H129" s="149"/>
      <c r="I129" s="149"/>
      <c r="J129" s="149"/>
      <c r="K129" s="142"/>
      <c r="L129" s="184" t="s">
        <v>72</v>
      </c>
      <c r="M129" s="185"/>
      <c r="N129" s="184" t="s">
        <v>73</v>
      </c>
      <c r="O129" s="148"/>
      <c r="P129" s="146" t="s">
        <v>74</v>
      </c>
      <c r="Q129" s="185"/>
      <c r="R129" s="143" t="s">
        <v>75</v>
      </c>
      <c r="S129" s="141"/>
      <c r="T129" s="140" t="s">
        <v>76</v>
      </c>
      <c r="U129" s="142"/>
      <c r="V129" s="143" t="s">
        <v>77</v>
      </c>
      <c r="W129" s="142"/>
      <c r="X129" s="143" t="s">
        <v>78</v>
      </c>
      <c r="Y129" s="142"/>
      <c r="Z129" s="143" t="s">
        <v>79</v>
      </c>
      <c r="AA129" s="141"/>
      <c r="AB129" s="140" t="s">
        <v>80</v>
      </c>
      <c r="AC129" s="142"/>
      <c r="AD129" s="143" t="s">
        <v>81</v>
      </c>
      <c r="AE129" s="142"/>
      <c r="AF129" s="143" t="s">
        <v>82</v>
      </c>
      <c r="AG129" s="141"/>
      <c r="AH129" s="140" t="s">
        <v>83</v>
      </c>
      <c r="AI129" s="142"/>
      <c r="AJ129" s="140" t="s">
        <v>353</v>
      </c>
      <c r="AK129" s="142"/>
      <c r="AL129" s="143" t="s">
        <v>84</v>
      </c>
      <c r="AM129" s="141"/>
      <c r="AN129" s="140" t="s">
        <v>85</v>
      </c>
      <c r="AO129" s="142"/>
      <c r="AP129" s="143" t="s">
        <v>86</v>
      </c>
      <c r="AQ129" s="142"/>
      <c r="AR129" s="143" t="s">
        <v>87</v>
      </c>
      <c r="AS129" s="141"/>
      <c r="AT129" s="140" t="s">
        <v>88</v>
      </c>
      <c r="AU129" s="142"/>
      <c r="AV129" s="143" t="s">
        <v>89</v>
      </c>
      <c r="AW129" s="142"/>
      <c r="AX129" s="143" t="s">
        <v>90</v>
      </c>
      <c r="AY129" s="141"/>
      <c r="AZ129" s="140" t="s">
        <v>91</v>
      </c>
      <c r="BA129" s="142"/>
      <c r="BB129" s="143" t="s">
        <v>92</v>
      </c>
      <c r="BC129" s="142"/>
      <c r="BD129" s="143" t="s">
        <v>93</v>
      </c>
      <c r="BE129" s="141"/>
      <c r="BF129" s="140" t="s">
        <v>94</v>
      </c>
      <c r="BG129" s="142"/>
      <c r="BH129" s="143" t="s">
        <v>95</v>
      </c>
      <c r="BI129" s="142"/>
      <c r="BJ129" s="143" t="s">
        <v>96</v>
      </c>
      <c r="BK129" s="141"/>
      <c r="BL129" s="140" t="s">
        <v>97</v>
      </c>
      <c r="BM129" s="142"/>
      <c r="BN129" s="143" t="s">
        <v>98</v>
      </c>
      <c r="BO129" s="142"/>
      <c r="BP129" s="143" t="s">
        <v>99</v>
      </c>
      <c r="BQ129" s="141"/>
      <c r="BR129" s="140" t="s">
        <v>100</v>
      </c>
      <c r="BS129" s="142"/>
      <c r="BT129" s="143" t="s">
        <v>101</v>
      </c>
      <c r="BU129" s="142"/>
      <c r="BV129" s="143" t="s">
        <v>102</v>
      </c>
      <c r="BW129" s="141"/>
      <c r="BX129" s="140" t="s">
        <v>103</v>
      </c>
      <c r="BY129" s="141"/>
      <c r="CA129" s="3">
        <f t="shared" si="4"/>
        <v>180</v>
      </c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</row>
    <row r="130" spans="1:108" s="3" customFormat="1" ht="64.5" customHeight="1">
      <c r="A130" s="62" t="s">
        <v>162</v>
      </c>
      <c r="B130" s="430" t="s">
        <v>412</v>
      </c>
      <c r="C130" s="430"/>
      <c r="D130" s="430"/>
      <c r="E130" s="430"/>
      <c r="F130" s="430"/>
      <c r="G130" s="430"/>
      <c r="H130" s="430"/>
      <c r="I130" s="430"/>
      <c r="J130" s="430"/>
      <c r="K130" s="430"/>
      <c r="L130" s="400"/>
      <c r="M130" s="311"/>
      <c r="N130" s="310"/>
      <c r="O130" s="321"/>
      <c r="P130" s="432"/>
      <c r="Q130" s="433"/>
      <c r="R130" s="310"/>
      <c r="S130" s="431"/>
      <c r="T130" s="400"/>
      <c r="U130" s="311"/>
      <c r="V130" s="310"/>
      <c r="W130" s="311"/>
      <c r="X130" s="310"/>
      <c r="Y130" s="311"/>
      <c r="Z130" s="310"/>
      <c r="AA130" s="321"/>
      <c r="AB130" s="431"/>
      <c r="AC130" s="311"/>
      <c r="AD130" s="310"/>
      <c r="AE130" s="311"/>
      <c r="AF130" s="310"/>
      <c r="AG130" s="431"/>
      <c r="AH130" s="400"/>
      <c r="AI130" s="311"/>
      <c r="AJ130" s="310"/>
      <c r="AK130" s="311"/>
      <c r="AL130" s="310"/>
      <c r="AM130" s="321"/>
      <c r="AN130" s="400"/>
      <c r="AO130" s="311"/>
      <c r="AP130" s="310"/>
      <c r="AQ130" s="311"/>
      <c r="AR130" s="310"/>
      <c r="AS130" s="321"/>
      <c r="AT130" s="431"/>
      <c r="AU130" s="311"/>
      <c r="AV130" s="310"/>
      <c r="AW130" s="311"/>
      <c r="AX130" s="310"/>
      <c r="AY130" s="431"/>
      <c r="AZ130" s="400"/>
      <c r="BA130" s="311"/>
      <c r="BB130" s="310"/>
      <c r="BC130" s="311"/>
      <c r="BD130" s="310"/>
      <c r="BE130" s="321"/>
      <c r="BF130" s="431"/>
      <c r="BG130" s="311"/>
      <c r="BH130" s="310"/>
      <c r="BI130" s="311"/>
      <c r="BJ130" s="310"/>
      <c r="BK130" s="431"/>
      <c r="BL130" s="400"/>
      <c r="BM130" s="311"/>
      <c r="BN130" s="310"/>
      <c r="BO130" s="311"/>
      <c r="BP130" s="310"/>
      <c r="BQ130" s="321"/>
      <c r="BR130" s="439"/>
      <c r="BS130" s="438"/>
      <c r="BT130" s="436"/>
      <c r="BU130" s="438"/>
      <c r="BV130" s="436"/>
      <c r="BW130" s="437"/>
      <c r="BX130" s="434"/>
      <c r="BY130" s="435"/>
      <c r="CA130" s="3">
        <f t="shared" si="4"/>
        <v>0</v>
      </c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</row>
    <row r="131" spans="1:108" s="3" customFormat="1" ht="155.25" customHeight="1">
      <c r="A131" s="73" t="s">
        <v>264</v>
      </c>
      <c r="B131" s="231" t="s">
        <v>413</v>
      </c>
      <c r="C131" s="375"/>
      <c r="D131" s="375"/>
      <c r="E131" s="375"/>
      <c r="F131" s="375"/>
      <c r="G131" s="375"/>
      <c r="H131" s="375"/>
      <c r="I131" s="375"/>
      <c r="J131" s="375"/>
      <c r="K131" s="375"/>
      <c r="L131" s="420"/>
      <c r="M131" s="158"/>
      <c r="N131" s="159">
        <v>6</v>
      </c>
      <c r="O131" s="424"/>
      <c r="P131" s="422">
        <f>SUM($AB131,$AH131,$AN131,$AT131,$AZ131,$BF131,$BL131,$BR131)</f>
        <v>90</v>
      </c>
      <c r="Q131" s="423"/>
      <c r="R131" s="159">
        <f>SUM($T131:$Z131)</f>
        <v>34</v>
      </c>
      <c r="S131" s="157"/>
      <c r="T131" s="420">
        <v>18</v>
      </c>
      <c r="U131" s="158"/>
      <c r="V131" s="159"/>
      <c r="W131" s="158"/>
      <c r="X131" s="159">
        <v>16</v>
      </c>
      <c r="Y131" s="158"/>
      <c r="Z131" s="159"/>
      <c r="AA131" s="424"/>
      <c r="AB131" s="446"/>
      <c r="AC131" s="444"/>
      <c r="AD131" s="445"/>
      <c r="AE131" s="444"/>
      <c r="AF131" s="445"/>
      <c r="AG131" s="446"/>
      <c r="AH131" s="443"/>
      <c r="AI131" s="444"/>
      <c r="AJ131" s="440"/>
      <c r="AK131" s="442"/>
      <c r="AL131" s="440"/>
      <c r="AM131" s="441"/>
      <c r="AN131" s="420"/>
      <c r="AO131" s="158"/>
      <c r="AP131" s="159"/>
      <c r="AQ131" s="158"/>
      <c r="AR131" s="159"/>
      <c r="AS131" s="424"/>
      <c r="AT131" s="446"/>
      <c r="AU131" s="444"/>
      <c r="AV131" s="445"/>
      <c r="AW131" s="444"/>
      <c r="AX131" s="445"/>
      <c r="AY131" s="446"/>
      <c r="AZ131" s="420"/>
      <c r="BA131" s="158"/>
      <c r="BB131" s="159"/>
      <c r="BC131" s="158"/>
      <c r="BD131" s="159"/>
      <c r="BE131" s="424"/>
      <c r="BF131" s="429">
        <v>90</v>
      </c>
      <c r="BG131" s="426"/>
      <c r="BH131" s="427">
        <v>34</v>
      </c>
      <c r="BI131" s="426"/>
      <c r="BJ131" s="427">
        <v>3</v>
      </c>
      <c r="BK131" s="429"/>
      <c r="BL131" s="449"/>
      <c r="BM131" s="448"/>
      <c r="BN131" s="447"/>
      <c r="BO131" s="448"/>
      <c r="BP131" s="447"/>
      <c r="BQ131" s="451"/>
      <c r="BR131" s="449"/>
      <c r="BS131" s="448"/>
      <c r="BT131" s="447"/>
      <c r="BU131" s="448"/>
      <c r="BV131" s="447"/>
      <c r="BW131" s="451"/>
      <c r="BX131" s="450" t="s">
        <v>414</v>
      </c>
      <c r="BY131" s="370"/>
      <c r="CA131" s="3">
        <f t="shared" si="4"/>
        <v>34</v>
      </c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</row>
    <row r="132" spans="1:108" s="3" customFormat="1" ht="200.25" customHeight="1">
      <c r="A132" s="73" t="s">
        <v>265</v>
      </c>
      <c r="B132" s="121" t="s">
        <v>392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74"/>
      <c r="M132" s="173"/>
      <c r="N132" s="173">
        <v>7</v>
      </c>
      <c r="O132" s="176"/>
      <c r="P132" s="127">
        <f>SUM($AB132,$AH132,$AN132,$AT132,$AZ132,$BF132,$BL132,$BR132)</f>
        <v>90</v>
      </c>
      <c r="Q132" s="175"/>
      <c r="R132" s="173">
        <f>SUM($T132:$Z132)</f>
        <v>34</v>
      </c>
      <c r="S132" s="124"/>
      <c r="T132" s="174">
        <v>16</v>
      </c>
      <c r="U132" s="173"/>
      <c r="V132" s="173"/>
      <c r="W132" s="173"/>
      <c r="X132" s="173">
        <v>18</v>
      </c>
      <c r="Y132" s="173"/>
      <c r="Z132" s="173"/>
      <c r="AA132" s="176"/>
      <c r="AB132" s="123"/>
      <c r="AC132" s="173"/>
      <c r="AD132" s="173"/>
      <c r="AE132" s="173"/>
      <c r="AF132" s="173"/>
      <c r="AG132" s="124"/>
      <c r="AH132" s="174"/>
      <c r="AI132" s="173"/>
      <c r="AJ132" s="230"/>
      <c r="AK132" s="230"/>
      <c r="AL132" s="173"/>
      <c r="AM132" s="176"/>
      <c r="AN132" s="174"/>
      <c r="AO132" s="173"/>
      <c r="AP132" s="173"/>
      <c r="AQ132" s="173"/>
      <c r="AR132" s="173"/>
      <c r="AS132" s="176"/>
      <c r="AT132" s="123"/>
      <c r="AU132" s="173"/>
      <c r="AV132" s="173"/>
      <c r="AW132" s="173"/>
      <c r="AX132" s="173"/>
      <c r="AY132" s="124"/>
      <c r="AZ132" s="174"/>
      <c r="BA132" s="173"/>
      <c r="BB132" s="173"/>
      <c r="BC132" s="173"/>
      <c r="BD132" s="173"/>
      <c r="BE132" s="176"/>
      <c r="BF132" s="171"/>
      <c r="BG132" s="169"/>
      <c r="BH132" s="169"/>
      <c r="BI132" s="169"/>
      <c r="BJ132" s="169"/>
      <c r="BK132" s="172"/>
      <c r="BL132" s="168">
        <v>90</v>
      </c>
      <c r="BM132" s="169"/>
      <c r="BN132" s="169">
        <v>34</v>
      </c>
      <c r="BO132" s="169"/>
      <c r="BP132" s="169">
        <v>3</v>
      </c>
      <c r="BQ132" s="170"/>
      <c r="BR132" s="336"/>
      <c r="BS132" s="171"/>
      <c r="BT132" s="172"/>
      <c r="BU132" s="171"/>
      <c r="BV132" s="172"/>
      <c r="BW132" s="337"/>
      <c r="BX132" s="318" t="s">
        <v>393</v>
      </c>
      <c r="BY132" s="319"/>
      <c r="CA132" s="3">
        <f>AD132+AJ132+AP132+AV132+BB132+BH132+CE131+CG130+BN132+BT132</f>
        <v>34</v>
      </c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</row>
    <row r="133" spans="1:108" s="3" customFormat="1" ht="233.25" customHeight="1">
      <c r="A133" s="73" t="s">
        <v>357</v>
      </c>
      <c r="B133" s="121" t="s">
        <v>379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2">
        <v>8</v>
      </c>
      <c r="M133" s="123"/>
      <c r="N133" s="124"/>
      <c r="O133" s="125"/>
      <c r="P133" s="126">
        <f>SUM($AB133,$AH133,$AN133,$AT133,$AZ133,$BF133,$BL133,$BR133)</f>
        <v>90</v>
      </c>
      <c r="Q133" s="127"/>
      <c r="R133" s="124">
        <f>SUM($T133:$Z133)</f>
        <v>34</v>
      </c>
      <c r="S133" s="128"/>
      <c r="T133" s="122">
        <v>18</v>
      </c>
      <c r="U133" s="123"/>
      <c r="V133" s="124"/>
      <c r="W133" s="123"/>
      <c r="X133" s="124"/>
      <c r="Y133" s="123"/>
      <c r="Z133" s="124">
        <v>16</v>
      </c>
      <c r="AA133" s="125"/>
      <c r="AB133" s="122"/>
      <c r="AC133" s="123"/>
      <c r="AD133" s="124"/>
      <c r="AE133" s="123"/>
      <c r="AF133" s="124"/>
      <c r="AG133" s="125"/>
      <c r="AH133" s="122"/>
      <c r="AI133" s="123"/>
      <c r="AJ133" s="124"/>
      <c r="AK133" s="123"/>
      <c r="AL133" s="124"/>
      <c r="AM133" s="125"/>
      <c r="AN133" s="128"/>
      <c r="AO133" s="123"/>
      <c r="AP133" s="124"/>
      <c r="AQ133" s="123"/>
      <c r="AR133" s="124"/>
      <c r="AS133" s="128"/>
      <c r="AT133" s="122"/>
      <c r="AU133" s="123"/>
      <c r="AV133" s="124"/>
      <c r="AW133" s="123"/>
      <c r="AX133" s="124"/>
      <c r="AY133" s="125"/>
      <c r="AZ133" s="128"/>
      <c r="BA133" s="123"/>
      <c r="BB133" s="124"/>
      <c r="BC133" s="123"/>
      <c r="BD133" s="124"/>
      <c r="BE133" s="128"/>
      <c r="BF133" s="122"/>
      <c r="BG133" s="123"/>
      <c r="BH133" s="124"/>
      <c r="BI133" s="123"/>
      <c r="BJ133" s="124"/>
      <c r="BK133" s="125"/>
      <c r="BL133" s="128"/>
      <c r="BM133" s="123"/>
      <c r="BN133" s="124"/>
      <c r="BO133" s="123"/>
      <c r="BP133" s="124"/>
      <c r="BQ133" s="128"/>
      <c r="BR133" s="122">
        <v>90</v>
      </c>
      <c r="BS133" s="123"/>
      <c r="BT133" s="124">
        <v>34</v>
      </c>
      <c r="BU133" s="123"/>
      <c r="BV133" s="124">
        <v>3</v>
      </c>
      <c r="BW133" s="125"/>
      <c r="BX133" s="129" t="s">
        <v>380</v>
      </c>
      <c r="BY133" s="130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</row>
    <row r="134" spans="1:108" s="3" customFormat="1" ht="87" customHeight="1" thickBot="1">
      <c r="A134" s="117" t="s">
        <v>415</v>
      </c>
      <c r="B134" s="268" t="s">
        <v>416</v>
      </c>
      <c r="C134" s="269"/>
      <c r="D134" s="269"/>
      <c r="E134" s="269"/>
      <c r="F134" s="269"/>
      <c r="G134" s="269"/>
      <c r="H134" s="269"/>
      <c r="I134" s="269"/>
      <c r="J134" s="269"/>
      <c r="K134" s="269"/>
      <c r="L134" s="260"/>
      <c r="M134" s="253"/>
      <c r="N134" s="252">
        <v>8</v>
      </c>
      <c r="O134" s="254"/>
      <c r="P134" s="193">
        <f>SUM($AB134,$AH134,$AN134,$AT134,$AZ134,$BF134,$BL134,$BR134)</f>
        <v>90</v>
      </c>
      <c r="Q134" s="264"/>
      <c r="R134" s="252">
        <f>SUM($T134:$Z134)</f>
        <v>34</v>
      </c>
      <c r="S134" s="265"/>
      <c r="T134" s="260">
        <v>18</v>
      </c>
      <c r="U134" s="253"/>
      <c r="V134" s="252"/>
      <c r="W134" s="253"/>
      <c r="X134" s="252">
        <v>16</v>
      </c>
      <c r="Y134" s="253"/>
      <c r="Z134" s="252"/>
      <c r="AA134" s="254"/>
      <c r="AB134" s="255"/>
      <c r="AC134" s="256"/>
      <c r="AD134" s="257"/>
      <c r="AE134" s="256"/>
      <c r="AF134" s="257"/>
      <c r="AG134" s="255"/>
      <c r="AH134" s="267"/>
      <c r="AI134" s="256"/>
      <c r="AJ134" s="261"/>
      <c r="AK134" s="262"/>
      <c r="AL134" s="261"/>
      <c r="AM134" s="263"/>
      <c r="AN134" s="260"/>
      <c r="AO134" s="253"/>
      <c r="AP134" s="252"/>
      <c r="AQ134" s="253"/>
      <c r="AR134" s="252"/>
      <c r="AS134" s="254"/>
      <c r="AT134" s="255"/>
      <c r="AU134" s="256"/>
      <c r="AV134" s="257"/>
      <c r="AW134" s="256"/>
      <c r="AX134" s="257"/>
      <c r="AY134" s="255"/>
      <c r="AZ134" s="260"/>
      <c r="BA134" s="253"/>
      <c r="BB134" s="252"/>
      <c r="BC134" s="253"/>
      <c r="BD134" s="252"/>
      <c r="BE134" s="254"/>
      <c r="BF134" s="244"/>
      <c r="BG134" s="245"/>
      <c r="BH134" s="246"/>
      <c r="BI134" s="245"/>
      <c r="BJ134" s="246"/>
      <c r="BK134" s="244"/>
      <c r="BL134" s="250"/>
      <c r="BM134" s="251"/>
      <c r="BN134" s="258"/>
      <c r="BO134" s="251"/>
      <c r="BP134" s="258"/>
      <c r="BQ134" s="259"/>
      <c r="BR134" s="244">
        <v>90</v>
      </c>
      <c r="BS134" s="245"/>
      <c r="BT134" s="246">
        <v>34</v>
      </c>
      <c r="BU134" s="245"/>
      <c r="BV134" s="246">
        <v>3</v>
      </c>
      <c r="BW134" s="247"/>
      <c r="BX134" s="248" t="s">
        <v>411</v>
      </c>
      <c r="BY134" s="249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</row>
    <row r="135" spans="1:108" s="3" customFormat="1" ht="45.75" customHeight="1" thickBot="1">
      <c r="A135" s="215" t="s">
        <v>62</v>
      </c>
      <c r="B135" s="218" t="s">
        <v>164</v>
      </c>
      <c r="C135" s="219"/>
      <c r="D135" s="219"/>
      <c r="E135" s="219"/>
      <c r="F135" s="219"/>
      <c r="G135" s="219"/>
      <c r="H135" s="219"/>
      <c r="I135" s="219"/>
      <c r="J135" s="219"/>
      <c r="K135" s="220"/>
      <c r="L135" s="199" t="s">
        <v>63</v>
      </c>
      <c r="M135" s="200"/>
      <c r="N135" s="199" t="s">
        <v>64</v>
      </c>
      <c r="O135" s="200"/>
      <c r="P135" s="224" t="s">
        <v>120</v>
      </c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6"/>
      <c r="AB135" s="227" t="s">
        <v>65</v>
      </c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9"/>
      <c r="BX135" s="195" t="s">
        <v>174</v>
      </c>
      <c r="BY135" s="196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</row>
    <row r="136" spans="1:108" s="3" customFormat="1" ht="32.25" customHeight="1" thickBot="1">
      <c r="A136" s="216"/>
      <c r="B136" s="221"/>
      <c r="C136" s="222"/>
      <c r="D136" s="222"/>
      <c r="E136" s="222"/>
      <c r="F136" s="222"/>
      <c r="G136" s="222"/>
      <c r="H136" s="222"/>
      <c r="I136" s="222"/>
      <c r="J136" s="222"/>
      <c r="K136" s="223"/>
      <c r="L136" s="201"/>
      <c r="M136" s="202"/>
      <c r="N136" s="201"/>
      <c r="O136" s="202"/>
      <c r="P136" s="199" t="s">
        <v>67</v>
      </c>
      <c r="Q136" s="200"/>
      <c r="R136" s="203" t="s">
        <v>68</v>
      </c>
      <c r="S136" s="204"/>
      <c r="T136" s="207" t="s">
        <v>66</v>
      </c>
      <c r="U136" s="208"/>
      <c r="V136" s="208"/>
      <c r="W136" s="208"/>
      <c r="X136" s="208"/>
      <c r="Y136" s="208"/>
      <c r="Z136" s="208"/>
      <c r="AA136" s="209"/>
      <c r="AB136" s="210" t="s">
        <v>105</v>
      </c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2"/>
      <c r="AN136" s="210" t="s">
        <v>109</v>
      </c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2"/>
      <c r="AZ136" s="210" t="s">
        <v>110</v>
      </c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2"/>
      <c r="BL136" s="210" t="s">
        <v>111</v>
      </c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2"/>
      <c r="BX136" s="197"/>
      <c r="BY136" s="198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</row>
    <row r="137" spans="1:108" s="3" customFormat="1" ht="59.25" customHeight="1">
      <c r="A137" s="216"/>
      <c r="B137" s="221"/>
      <c r="C137" s="222"/>
      <c r="D137" s="222"/>
      <c r="E137" s="222"/>
      <c r="F137" s="222"/>
      <c r="G137" s="222"/>
      <c r="H137" s="222"/>
      <c r="I137" s="222"/>
      <c r="J137" s="222"/>
      <c r="K137" s="223"/>
      <c r="L137" s="201"/>
      <c r="M137" s="202"/>
      <c r="N137" s="201"/>
      <c r="O137" s="202"/>
      <c r="P137" s="201"/>
      <c r="Q137" s="202"/>
      <c r="R137" s="205"/>
      <c r="S137" s="206"/>
      <c r="T137" s="180" t="s">
        <v>104</v>
      </c>
      <c r="U137" s="183"/>
      <c r="V137" s="180" t="s">
        <v>270</v>
      </c>
      <c r="W137" s="183"/>
      <c r="X137" s="203" t="s">
        <v>271</v>
      </c>
      <c r="Y137" s="204"/>
      <c r="Z137" s="180" t="s">
        <v>272</v>
      </c>
      <c r="AA137" s="183"/>
      <c r="AB137" s="186" t="s">
        <v>155</v>
      </c>
      <c r="AC137" s="187"/>
      <c r="AD137" s="187"/>
      <c r="AE137" s="187"/>
      <c r="AF137" s="187"/>
      <c r="AG137" s="188"/>
      <c r="AH137" s="186" t="s">
        <v>157</v>
      </c>
      <c r="AI137" s="187"/>
      <c r="AJ137" s="187"/>
      <c r="AK137" s="187"/>
      <c r="AL137" s="187"/>
      <c r="AM137" s="188"/>
      <c r="AN137" s="186" t="s">
        <v>154</v>
      </c>
      <c r="AO137" s="187"/>
      <c r="AP137" s="187"/>
      <c r="AQ137" s="187"/>
      <c r="AR137" s="187"/>
      <c r="AS137" s="188"/>
      <c r="AT137" s="186" t="s">
        <v>168</v>
      </c>
      <c r="AU137" s="187"/>
      <c r="AV137" s="187"/>
      <c r="AW137" s="187"/>
      <c r="AX137" s="187"/>
      <c r="AY137" s="188"/>
      <c r="AZ137" s="186" t="s">
        <v>169</v>
      </c>
      <c r="BA137" s="187"/>
      <c r="BB137" s="187"/>
      <c r="BC137" s="187"/>
      <c r="BD137" s="187"/>
      <c r="BE137" s="188"/>
      <c r="BF137" s="186" t="s">
        <v>176</v>
      </c>
      <c r="BG137" s="187"/>
      <c r="BH137" s="187"/>
      <c r="BI137" s="187"/>
      <c r="BJ137" s="187"/>
      <c r="BK137" s="188"/>
      <c r="BL137" s="186" t="s">
        <v>156</v>
      </c>
      <c r="BM137" s="187"/>
      <c r="BN137" s="187"/>
      <c r="BO137" s="187"/>
      <c r="BP137" s="187"/>
      <c r="BQ137" s="188"/>
      <c r="BR137" s="186" t="s">
        <v>181</v>
      </c>
      <c r="BS137" s="187"/>
      <c r="BT137" s="187"/>
      <c r="BU137" s="187"/>
      <c r="BV137" s="187"/>
      <c r="BW137" s="188"/>
      <c r="BX137" s="197"/>
      <c r="BY137" s="198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</row>
    <row r="138" spans="1:108" s="3" customFormat="1" ht="3.75" customHeight="1" thickBot="1">
      <c r="A138" s="216"/>
      <c r="B138" s="221"/>
      <c r="C138" s="222"/>
      <c r="D138" s="222"/>
      <c r="E138" s="222"/>
      <c r="F138" s="222"/>
      <c r="G138" s="222"/>
      <c r="H138" s="222"/>
      <c r="I138" s="222"/>
      <c r="J138" s="222"/>
      <c r="K138" s="223"/>
      <c r="L138" s="201"/>
      <c r="M138" s="202"/>
      <c r="N138" s="201"/>
      <c r="O138" s="202"/>
      <c r="P138" s="201"/>
      <c r="Q138" s="202"/>
      <c r="R138" s="205"/>
      <c r="S138" s="206"/>
      <c r="T138" s="213"/>
      <c r="U138" s="214"/>
      <c r="V138" s="213"/>
      <c r="W138" s="214"/>
      <c r="X138" s="205"/>
      <c r="Y138" s="206"/>
      <c r="Z138" s="213"/>
      <c r="AA138" s="214"/>
      <c r="AB138" s="189"/>
      <c r="AC138" s="190"/>
      <c r="AD138" s="190"/>
      <c r="AE138" s="190"/>
      <c r="AF138" s="190"/>
      <c r="AG138" s="191"/>
      <c r="AH138" s="189"/>
      <c r="AI138" s="190"/>
      <c r="AJ138" s="190"/>
      <c r="AK138" s="190"/>
      <c r="AL138" s="190"/>
      <c r="AM138" s="191"/>
      <c r="AN138" s="189"/>
      <c r="AO138" s="190"/>
      <c r="AP138" s="190"/>
      <c r="AQ138" s="190"/>
      <c r="AR138" s="190"/>
      <c r="AS138" s="191"/>
      <c r="AT138" s="189"/>
      <c r="AU138" s="190"/>
      <c r="AV138" s="190"/>
      <c r="AW138" s="190"/>
      <c r="AX138" s="190"/>
      <c r="AY138" s="191"/>
      <c r="AZ138" s="189"/>
      <c r="BA138" s="190"/>
      <c r="BB138" s="190"/>
      <c r="BC138" s="190"/>
      <c r="BD138" s="190"/>
      <c r="BE138" s="191"/>
      <c r="BF138" s="189"/>
      <c r="BG138" s="190"/>
      <c r="BH138" s="190"/>
      <c r="BI138" s="190"/>
      <c r="BJ138" s="190"/>
      <c r="BK138" s="191"/>
      <c r="BL138" s="189"/>
      <c r="BM138" s="190"/>
      <c r="BN138" s="190"/>
      <c r="BO138" s="190"/>
      <c r="BP138" s="190"/>
      <c r="BQ138" s="191"/>
      <c r="BR138" s="189"/>
      <c r="BS138" s="190"/>
      <c r="BT138" s="190"/>
      <c r="BU138" s="190"/>
      <c r="BV138" s="190"/>
      <c r="BW138" s="191"/>
      <c r="BX138" s="197"/>
      <c r="BY138" s="198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</row>
    <row r="139" spans="1:108" s="3" customFormat="1" ht="47.25" customHeight="1" hidden="1" thickBot="1">
      <c r="A139" s="216"/>
      <c r="B139" s="221"/>
      <c r="C139" s="222"/>
      <c r="D139" s="222"/>
      <c r="E139" s="222"/>
      <c r="F139" s="222"/>
      <c r="G139" s="222"/>
      <c r="H139" s="222"/>
      <c r="I139" s="222"/>
      <c r="J139" s="222"/>
      <c r="K139" s="223"/>
      <c r="L139" s="201"/>
      <c r="M139" s="202"/>
      <c r="N139" s="201"/>
      <c r="O139" s="202"/>
      <c r="P139" s="201"/>
      <c r="Q139" s="202"/>
      <c r="R139" s="205"/>
      <c r="S139" s="206"/>
      <c r="T139" s="213"/>
      <c r="U139" s="214"/>
      <c r="V139" s="213"/>
      <c r="W139" s="214"/>
      <c r="X139" s="205"/>
      <c r="Y139" s="206"/>
      <c r="Z139" s="213"/>
      <c r="AA139" s="214"/>
      <c r="AB139" s="189"/>
      <c r="AC139" s="190"/>
      <c r="AD139" s="190"/>
      <c r="AE139" s="190"/>
      <c r="AF139" s="190"/>
      <c r="AG139" s="191"/>
      <c r="AH139" s="189"/>
      <c r="AI139" s="190"/>
      <c r="AJ139" s="190"/>
      <c r="AK139" s="190"/>
      <c r="AL139" s="190"/>
      <c r="AM139" s="191"/>
      <c r="AN139" s="189"/>
      <c r="AO139" s="190"/>
      <c r="AP139" s="190"/>
      <c r="AQ139" s="190"/>
      <c r="AR139" s="190"/>
      <c r="AS139" s="191"/>
      <c r="AT139" s="189"/>
      <c r="AU139" s="190"/>
      <c r="AV139" s="190"/>
      <c r="AW139" s="190"/>
      <c r="AX139" s="190"/>
      <c r="AY139" s="191"/>
      <c r="AZ139" s="189"/>
      <c r="BA139" s="190"/>
      <c r="BB139" s="190"/>
      <c r="BC139" s="190"/>
      <c r="BD139" s="190"/>
      <c r="BE139" s="191"/>
      <c r="BF139" s="189"/>
      <c r="BG139" s="190"/>
      <c r="BH139" s="190"/>
      <c r="BI139" s="190"/>
      <c r="BJ139" s="190"/>
      <c r="BK139" s="191"/>
      <c r="BL139" s="189"/>
      <c r="BM139" s="190"/>
      <c r="BN139" s="190"/>
      <c r="BO139" s="190"/>
      <c r="BP139" s="190"/>
      <c r="BQ139" s="191"/>
      <c r="BR139" s="189"/>
      <c r="BS139" s="190"/>
      <c r="BT139" s="190"/>
      <c r="BU139" s="190"/>
      <c r="BV139" s="190"/>
      <c r="BW139" s="191"/>
      <c r="BX139" s="197"/>
      <c r="BY139" s="198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</row>
    <row r="140" spans="1:108" s="3" customFormat="1" ht="47.25" customHeight="1" hidden="1" thickBot="1">
      <c r="A140" s="216"/>
      <c r="B140" s="221"/>
      <c r="C140" s="222"/>
      <c r="D140" s="222"/>
      <c r="E140" s="222"/>
      <c r="F140" s="222"/>
      <c r="G140" s="222"/>
      <c r="H140" s="222"/>
      <c r="I140" s="222"/>
      <c r="J140" s="222"/>
      <c r="K140" s="223"/>
      <c r="L140" s="201"/>
      <c r="M140" s="202"/>
      <c r="N140" s="201"/>
      <c r="O140" s="202"/>
      <c r="P140" s="201"/>
      <c r="Q140" s="202"/>
      <c r="R140" s="205"/>
      <c r="S140" s="206"/>
      <c r="T140" s="213"/>
      <c r="U140" s="214"/>
      <c r="V140" s="213"/>
      <c r="W140" s="214"/>
      <c r="X140" s="205"/>
      <c r="Y140" s="206"/>
      <c r="Z140" s="213"/>
      <c r="AA140" s="214"/>
      <c r="AB140" s="192"/>
      <c r="AC140" s="193"/>
      <c r="AD140" s="193"/>
      <c r="AE140" s="193"/>
      <c r="AF140" s="193"/>
      <c r="AG140" s="194"/>
      <c r="AH140" s="192"/>
      <c r="AI140" s="193"/>
      <c r="AJ140" s="193"/>
      <c r="AK140" s="193"/>
      <c r="AL140" s="193"/>
      <c r="AM140" s="194"/>
      <c r="AN140" s="192"/>
      <c r="AO140" s="193"/>
      <c r="AP140" s="193"/>
      <c r="AQ140" s="193"/>
      <c r="AR140" s="193"/>
      <c r="AS140" s="194"/>
      <c r="AT140" s="192"/>
      <c r="AU140" s="193"/>
      <c r="AV140" s="193"/>
      <c r="AW140" s="193"/>
      <c r="AX140" s="193"/>
      <c r="AY140" s="194"/>
      <c r="AZ140" s="192"/>
      <c r="BA140" s="193"/>
      <c r="BB140" s="193"/>
      <c r="BC140" s="193"/>
      <c r="BD140" s="193"/>
      <c r="BE140" s="194"/>
      <c r="BF140" s="192"/>
      <c r="BG140" s="193"/>
      <c r="BH140" s="193"/>
      <c r="BI140" s="193"/>
      <c r="BJ140" s="193"/>
      <c r="BK140" s="194"/>
      <c r="BL140" s="192"/>
      <c r="BM140" s="193"/>
      <c r="BN140" s="193"/>
      <c r="BO140" s="193"/>
      <c r="BP140" s="193"/>
      <c r="BQ140" s="194"/>
      <c r="BR140" s="192"/>
      <c r="BS140" s="193"/>
      <c r="BT140" s="193"/>
      <c r="BU140" s="193"/>
      <c r="BV140" s="193"/>
      <c r="BW140" s="194"/>
      <c r="BX140" s="197"/>
      <c r="BY140" s="198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</row>
    <row r="141" spans="1:108" s="3" customFormat="1" ht="98.25" customHeight="1" thickBot="1">
      <c r="A141" s="217"/>
      <c r="B141" s="221"/>
      <c r="C141" s="222"/>
      <c r="D141" s="222"/>
      <c r="E141" s="222"/>
      <c r="F141" s="222"/>
      <c r="G141" s="222"/>
      <c r="H141" s="222"/>
      <c r="I141" s="222"/>
      <c r="J141" s="222"/>
      <c r="K141" s="223"/>
      <c r="L141" s="201"/>
      <c r="M141" s="202"/>
      <c r="N141" s="201"/>
      <c r="O141" s="202"/>
      <c r="P141" s="201"/>
      <c r="Q141" s="202"/>
      <c r="R141" s="205"/>
      <c r="S141" s="206"/>
      <c r="T141" s="213"/>
      <c r="U141" s="214"/>
      <c r="V141" s="213"/>
      <c r="W141" s="214"/>
      <c r="X141" s="205"/>
      <c r="Y141" s="206"/>
      <c r="Z141" s="213"/>
      <c r="AA141" s="214"/>
      <c r="AB141" s="180" t="s">
        <v>106</v>
      </c>
      <c r="AC141" s="181"/>
      <c r="AD141" s="182" t="s">
        <v>107</v>
      </c>
      <c r="AE141" s="181"/>
      <c r="AF141" s="182" t="s">
        <v>108</v>
      </c>
      <c r="AG141" s="183"/>
      <c r="AH141" s="180" t="s">
        <v>106</v>
      </c>
      <c r="AI141" s="181"/>
      <c r="AJ141" s="182" t="s">
        <v>107</v>
      </c>
      <c r="AK141" s="181"/>
      <c r="AL141" s="182" t="s">
        <v>108</v>
      </c>
      <c r="AM141" s="183"/>
      <c r="AN141" s="180" t="s">
        <v>106</v>
      </c>
      <c r="AO141" s="181"/>
      <c r="AP141" s="182" t="s">
        <v>107</v>
      </c>
      <c r="AQ141" s="181"/>
      <c r="AR141" s="182" t="s">
        <v>108</v>
      </c>
      <c r="AS141" s="183"/>
      <c r="AT141" s="180" t="s">
        <v>106</v>
      </c>
      <c r="AU141" s="181"/>
      <c r="AV141" s="182" t="s">
        <v>107</v>
      </c>
      <c r="AW141" s="181"/>
      <c r="AX141" s="182" t="s">
        <v>108</v>
      </c>
      <c r="AY141" s="183"/>
      <c r="AZ141" s="180" t="s">
        <v>106</v>
      </c>
      <c r="BA141" s="181"/>
      <c r="BB141" s="182" t="s">
        <v>107</v>
      </c>
      <c r="BC141" s="181"/>
      <c r="BD141" s="182" t="s">
        <v>108</v>
      </c>
      <c r="BE141" s="183"/>
      <c r="BF141" s="180" t="s">
        <v>106</v>
      </c>
      <c r="BG141" s="181"/>
      <c r="BH141" s="182" t="s">
        <v>107</v>
      </c>
      <c r="BI141" s="181"/>
      <c r="BJ141" s="182" t="s">
        <v>108</v>
      </c>
      <c r="BK141" s="183"/>
      <c r="BL141" s="180" t="s">
        <v>106</v>
      </c>
      <c r="BM141" s="181"/>
      <c r="BN141" s="182" t="s">
        <v>107</v>
      </c>
      <c r="BO141" s="181"/>
      <c r="BP141" s="182" t="s">
        <v>108</v>
      </c>
      <c r="BQ141" s="183"/>
      <c r="BR141" s="180" t="s">
        <v>106</v>
      </c>
      <c r="BS141" s="181"/>
      <c r="BT141" s="182" t="s">
        <v>107</v>
      </c>
      <c r="BU141" s="181"/>
      <c r="BV141" s="182" t="s">
        <v>108</v>
      </c>
      <c r="BW141" s="183"/>
      <c r="BX141" s="197"/>
      <c r="BY141" s="198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</row>
    <row r="142" spans="1:108" s="3" customFormat="1" ht="35.25" customHeight="1" thickBot="1">
      <c r="A142" s="63" t="s">
        <v>287</v>
      </c>
      <c r="B142" s="143" t="s">
        <v>71</v>
      </c>
      <c r="C142" s="149"/>
      <c r="D142" s="149"/>
      <c r="E142" s="149"/>
      <c r="F142" s="149"/>
      <c r="G142" s="149"/>
      <c r="H142" s="149"/>
      <c r="I142" s="149"/>
      <c r="J142" s="149"/>
      <c r="K142" s="142"/>
      <c r="L142" s="184" t="s">
        <v>72</v>
      </c>
      <c r="M142" s="185"/>
      <c r="N142" s="184" t="s">
        <v>73</v>
      </c>
      <c r="O142" s="148"/>
      <c r="P142" s="146" t="s">
        <v>74</v>
      </c>
      <c r="Q142" s="185"/>
      <c r="R142" s="143" t="s">
        <v>75</v>
      </c>
      <c r="S142" s="141"/>
      <c r="T142" s="140" t="s">
        <v>76</v>
      </c>
      <c r="U142" s="142"/>
      <c r="V142" s="143" t="s">
        <v>77</v>
      </c>
      <c r="W142" s="142"/>
      <c r="X142" s="143" t="s">
        <v>78</v>
      </c>
      <c r="Y142" s="142"/>
      <c r="Z142" s="143" t="s">
        <v>79</v>
      </c>
      <c r="AA142" s="141"/>
      <c r="AB142" s="140" t="s">
        <v>80</v>
      </c>
      <c r="AC142" s="142"/>
      <c r="AD142" s="143" t="s">
        <v>81</v>
      </c>
      <c r="AE142" s="142"/>
      <c r="AF142" s="143" t="s">
        <v>82</v>
      </c>
      <c r="AG142" s="141"/>
      <c r="AH142" s="140" t="s">
        <v>83</v>
      </c>
      <c r="AI142" s="142"/>
      <c r="AJ142" s="140" t="s">
        <v>353</v>
      </c>
      <c r="AK142" s="142"/>
      <c r="AL142" s="143" t="s">
        <v>84</v>
      </c>
      <c r="AM142" s="141"/>
      <c r="AN142" s="140" t="s">
        <v>85</v>
      </c>
      <c r="AO142" s="142"/>
      <c r="AP142" s="143" t="s">
        <v>86</v>
      </c>
      <c r="AQ142" s="142"/>
      <c r="AR142" s="143" t="s">
        <v>87</v>
      </c>
      <c r="AS142" s="141"/>
      <c r="AT142" s="140" t="s">
        <v>88</v>
      </c>
      <c r="AU142" s="142"/>
      <c r="AV142" s="143" t="s">
        <v>89</v>
      </c>
      <c r="AW142" s="142"/>
      <c r="AX142" s="143" t="s">
        <v>90</v>
      </c>
      <c r="AY142" s="141"/>
      <c r="AZ142" s="140" t="s">
        <v>91</v>
      </c>
      <c r="BA142" s="142"/>
      <c r="BB142" s="143" t="s">
        <v>92</v>
      </c>
      <c r="BC142" s="142"/>
      <c r="BD142" s="143" t="s">
        <v>93</v>
      </c>
      <c r="BE142" s="141"/>
      <c r="BF142" s="140" t="s">
        <v>94</v>
      </c>
      <c r="BG142" s="142"/>
      <c r="BH142" s="143" t="s">
        <v>95</v>
      </c>
      <c r="BI142" s="142"/>
      <c r="BJ142" s="143" t="s">
        <v>96</v>
      </c>
      <c r="BK142" s="141"/>
      <c r="BL142" s="140" t="s">
        <v>97</v>
      </c>
      <c r="BM142" s="142"/>
      <c r="BN142" s="143" t="s">
        <v>98</v>
      </c>
      <c r="BO142" s="142"/>
      <c r="BP142" s="143" t="s">
        <v>99</v>
      </c>
      <c r="BQ142" s="141"/>
      <c r="BR142" s="140" t="s">
        <v>100</v>
      </c>
      <c r="BS142" s="142"/>
      <c r="BT142" s="143" t="s">
        <v>101</v>
      </c>
      <c r="BU142" s="142"/>
      <c r="BV142" s="143" t="s">
        <v>102</v>
      </c>
      <c r="BW142" s="141"/>
      <c r="BX142" s="140" t="s">
        <v>103</v>
      </c>
      <c r="BY142" s="141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</row>
    <row r="143" spans="1:108" s="3" customFormat="1" ht="54" customHeight="1" hidden="1">
      <c r="A143" s="73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81"/>
      <c r="N143" s="82"/>
      <c r="O143" s="83"/>
      <c r="P143" s="104"/>
      <c r="Q143" s="105"/>
      <c r="R143" s="98"/>
      <c r="S143" s="96"/>
      <c r="T143" s="103"/>
      <c r="U143" s="97"/>
      <c r="V143" s="95"/>
      <c r="W143" s="94"/>
      <c r="X143" s="98"/>
      <c r="Y143" s="97"/>
      <c r="Z143" s="98"/>
      <c r="AA143" s="102"/>
      <c r="AB143" s="96"/>
      <c r="AC143" s="97"/>
      <c r="AD143" s="98"/>
      <c r="AE143" s="97"/>
      <c r="AF143" s="98"/>
      <c r="AG143" s="96"/>
      <c r="AH143" s="103"/>
      <c r="AI143" s="97"/>
      <c r="AJ143" s="98"/>
      <c r="AK143" s="97"/>
      <c r="AL143" s="98"/>
      <c r="AM143" s="102"/>
      <c r="AN143" s="96"/>
      <c r="AO143" s="97"/>
      <c r="AP143" s="98"/>
      <c r="AQ143" s="97"/>
      <c r="AR143" s="98"/>
      <c r="AS143" s="96"/>
      <c r="AT143" s="96"/>
      <c r="AU143" s="97"/>
      <c r="AV143" s="98"/>
      <c r="AW143" s="97"/>
      <c r="AX143" s="98"/>
      <c r="AY143" s="96"/>
      <c r="AZ143" s="96"/>
      <c r="BA143" s="97"/>
      <c r="BB143" s="98"/>
      <c r="BC143" s="97"/>
      <c r="BD143" s="98"/>
      <c r="BE143" s="96"/>
      <c r="BF143" s="96"/>
      <c r="BG143" s="97"/>
      <c r="BH143" s="98"/>
      <c r="BI143" s="97"/>
      <c r="BJ143" s="98"/>
      <c r="BK143" s="96"/>
      <c r="BL143" s="96"/>
      <c r="BM143" s="97"/>
      <c r="BN143" s="98"/>
      <c r="BO143" s="97"/>
      <c r="BP143" s="98"/>
      <c r="BQ143" s="96"/>
      <c r="BR143" s="103"/>
      <c r="BS143" s="97"/>
      <c r="BT143" s="98"/>
      <c r="BU143" s="97"/>
      <c r="BV143" s="98"/>
      <c r="BW143" s="102"/>
      <c r="BX143" s="92"/>
      <c r="BY143" s="93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</row>
    <row r="144" spans="1:108" s="3" customFormat="1" ht="53.25" customHeight="1">
      <c r="A144" s="69" t="s">
        <v>406</v>
      </c>
      <c r="B144" s="266" t="s">
        <v>177</v>
      </c>
      <c r="C144" s="266"/>
      <c r="D144" s="266"/>
      <c r="E144" s="266"/>
      <c r="F144" s="266"/>
      <c r="G144" s="266"/>
      <c r="H144" s="266"/>
      <c r="I144" s="266"/>
      <c r="J144" s="266"/>
      <c r="K144" s="266"/>
      <c r="L144" s="174"/>
      <c r="M144" s="173"/>
      <c r="N144" s="173"/>
      <c r="O144" s="176"/>
      <c r="P144" s="171"/>
      <c r="Q144" s="169"/>
      <c r="R144" s="173"/>
      <c r="S144" s="124"/>
      <c r="T144" s="174"/>
      <c r="U144" s="173"/>
      <c r="V144" s="173"/>
      <c r="W144" s="173"/>
      <c r="X144" s="173"/>
      <c r="Y144" s="173"/>
      <c r="Z144" s="173"/>
      <c r="AA144" s="176"/>
      <c r="AB144" s="123"/>
      <c r="AC144" s="173"/>
      <c r="AD144" s="173"/>
      <c r="AE144" s="173"/>
      <c r="AF144" s="173"/>
      <c r="AG144" s="124"/>
      <c r="AH144" s="174"/>
      <c r="AI144" s="173"/>
      <c r="AJ144" s="230"/>
      <c r="AK144" s="230"/>
      <c r="AL144" s="173"/>
      <c r="AM144" s="176"/>
      <c r="AN144" s="174"/>
      <c r="AO144" s="173"/>
      <c r="AP144" s="173"/>
      <c r="AQ144" s="173"/>
      <c r="AR144" s="173"/>
      <c r="AS144" s="176"/>
      <c r="AT144" s="123"/>
      <c r="AU144" s="173"/>
      <c r="AV144" s="173"/>
      <c r="AW144" s="173"/>
      <c r="AX144" s="173"/>
      <c r="AY144" s="124"/>
      <c r="AZ144" s="174"/>
      <c r="BA144" s="173"/>
      <c r="BB144" s="173"/>
      <c r="BC144" s="173"/>
      <c r="BD144" s="173"/>
      <c r="BE144" s="176"/>
      <c r="BF144" s="171"/>
      <c r="BG144" s="169"/>
      <c r="BH144" s="169"/>
      <c r="BI144" s="169"/>
      <c r="BJ144" s="169"/>
      <c r="BK144" s="172"/>
      <c r="BL144" s="168"/>
      <c r="BM144" s="169"/>
      <c r="BN144" s="169"/>
      <c r="BO144" s="169"/>
      <c r="BP144" s="169"/>
      <c r="BQ144" s="170"/>
      <c r="BR144" s="168"/>
      <c r="BS144" s="169"/>
      <c r="BT144" s="169"/>
      <c r="BU144" s="169"/>
      <c r="BV144" s="169"/>
      <c r="BW144" s="170"/>
      <c r="BX144" s="166"/>
      <c r="BY144" s="167"/>
      <c r="CA144" s="3">
        <f>AD144+AJ144+AP144+AV144+BB144+BH144+CE132+CG131+BN144+BT144</f>
        <v>0</v>
      </c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</row>
    <row r="145" spans="1:108" s="3" customFormat="1" ht="60" customHeight="1">
      <c r="A145" s="69" t="s">
        <v>407</v>
      </c>
      <c r="B145" s="231" t="s">
        <v>178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174"/>
      <c r="M145" s="173"/>
      <c r="N145" s="173" t="s">
        <v>369</v>
      </c>
      <c r="O145" s="176"/>
      <c r="P145" s="127" t="s">
        <v>268</v>
      </c>
      <c r="Q145" s="175"/>
      <c r="R145" s="173" t="s">
        <v>268</v>
      </c>
      <c r="S145" s="124"/>
      <c r="T145" s="174"/>
      <c r="U145" s="173"/>
      <c r="V145" s="173"/>
      <c r="W145" s="173"/>
      <c r="X145" s="173" t="s">
        <v>268</v>
      </c>
      <c r="Y145" s="173"/>
      <c r="Z145" s="173"/>
      <c r="AA145" s="176"/>
      <c r="AB145" s="123"/>
      <c r="AC145" s="173"/>
      <c r="AD145" s="173"/>
      <c r="AE145" s="173"/>
      <c r="AF145" s="173"/>
      <c r="AG145" s="124"/>
      <c r="AH145" s="174"/>
      <c r="AI145" s="173"/>
      <c r="AJ145" s="230"/>
      <c r="AK145" s="230"/>
      <c r="AL145" s="173"/>
      <c r="AM145" s="176"/>
      <c r="AN145" s="174"/>
      <c r="AO145" s="173"/>
      <c r="AP145" s="173"/>
      <c r="AQ145" s="173"/>
      <c r="AR145" s="173"/>
      <c r="AS145" s="176"/>
      <c r="AT145" s="123"/>
      <c r="AU145" s="173"/>
      <c r="AV145" s="173"/>
      <c r="AW145" s="173"/>
      <c r="AX145" s="173"/>
      <c r="AY145" s="124"/>
      <c r="AZ145" s="174"/>
      <c r="BA145" s="173"/>
      <c r="BB145" s="173"/>
      <c r="BC145" s="173"/>
      <c r="BD145" s="173"/>
      <c r="BE145" s="176"/>
      <c r="BF145" s="171" t="s">
        <v>284</v>
      </c>
      <c r="BG145" s="169"/>
      <c r="BH145" s="169" t="s">
        <v>284</v>
      </c>
      <c r="BI145" s="169"/>
      <c r="BJ145" s="169"/>
      <c r="BK145" s="172"/>
      <c r="BL145" s="168" t="s">
        <v>285</v>
      </c>
      <c r="BM145" s="169"/>
      <c r="BN145" s="169" t="s">
        <v>285</v>
      </c>
      <c r="BO145" s="169"/>
      <c r="BP145" s="169"/>
      <c r="BQ145" s="170"/>
      <c r="BR145" s="168"/>
      <c r="BS145" s="169"/>
      <c r="BT145" s="169"/>
      <c r="BU145" s="169"/>
      <c r="BV145" s="169"/>
      <c r="BW145" s="170"/>
      <c r="BX145" s="166"/>
      <c r="BY145" s="167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</row>
    <row r="146" spans="1:108" s="3" customFormat="1" ht="61.5" customHeight="1">
      <c r="A146" s="91" t="s">
        <v>408</v>
      </c>
      <c r="B146" s="452" t="s">
        <v>159</v>
      </c>
      <c r="C146" s="452"/>
      <c r="D146" s="452"/>
      <c r="E146" s="452"/>
      <c r="F146" s="452"/>
      <c r="G146" s="452"/>
      <c r="H146" s="452"/>
      <c r="I146" s="452"/>
      <c r="J146" s="452"/>
      <c r="K146" s="452"/>
      <c r="L146" s="174"/>
      <c r="M146" s="173"/>
      <c r="N146" s="173"/>
      <c r="O146" s="176"/>
      <c r="P146" s="171"/>
      <c r="Q146" s="169"/>
      <c r="R146" s="173"/>
      <c r="S146" s="124"/>
      <c r="T146" s="174"/>
      <c r="U146" s="173"/>
      <c r="V146" s="173"/>
      <c r="W146" s="173"/>
      <c r="X146" s="173"/>
      <c r="Y146" s="173"/>
      <c r="Z146" s="173"/>
      <c r="AA146" s="176"/>
      <c r="AB146" s="123"/>
      <c r="AC146" s="173"/>
      <c r="AD146" s="173"/>
      <c r="AE146" s="173"/>
      <c r="AF146" s="173"/>
      <c r="AG146" s="124"/>
      <c r="AH146" s="174"/>
      <c r="AI146" s="173"/>
      <c r="AJ146" s="230"/>
      <c r="AK146" s="230"/>
      <c r="AL146" s="173"/>
      <c r="AM146" s="176"/>
      <c r="AN146" s="174"/>
      <c r="AO146" s="173"/>
      <c r="AP146" s="173"/>
      <c r="AQ146" s="173"/>
      <c r="AR146" s="173"/>
      <c r="AS146" s="176"/>
      <c r="AT146" s="123"/>
      <c r="AU146" s="173"/>
      <c r="AV146" s="173"/>
      <c r="AW146" s="173"/>
      <c r="AX146" s="173"/>
      <c r="AY146" s="124"/>
      <c r="AZ146" s="174"/>
      <c r="BA146" s="173"/>
      <c r="BB146" s="173"/>
      <c r="BC146" s="173"/>
      <c r="BD146" s="173"/>
      <c r="BE146" s="176"/>
      <c r="BF146" s="171"/>
      <c r="BG146" s="169"/>
      <c r="BH146" s="169"/>
      <c r="BI146" s="169"/>
      <c r="BJ146" s="169"/>
      <c r="BK146" s="172"/>
      <c r="BL146" s="168"/>
      <c r="BM146" s="169"/>
      <c r="BN146" s="169"/>
      <c r="BO146" s="169"/>
      <c r="BP146" s="169"/>
      <c r="BQ146" s="170"/>
      <c r="BR146" s="168"/>
      <c r="BS146" s="169"/>
      <c r="BT146" s="169"/>
      <c r="BU146" s="169"/>
      <c r="BV146" s="169"/>
      <c r="BW146" s="170"/>
      <c r="BX146" s="166"/>
      <c r="BY146" s="167"/>
      <c r="CA146" s="3" t="e">
        <f>AD146+AJ146+AP146+AV146+BB146+BH146+#REF!+CG144+BN146+BT146</f>
        <v>#REF!</v>
      </c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</row>
    <row r="147" spans="1:108" s="3" customFormat="1" ht="63" customHeight="1">
      <c r="A147" s="91" t="s">
        <v>409</v>
      </c>
      <c r="B147" s="453" t="s">
        <v>423</v>
      </c>
      <c r="C147" s="454"/>
      <c r="D147" s="454"/>
      <c r="E147" s="454"/>
      <c r="F147" s="454"/>
      <c r="G147" s="454"/>
      <c r="H147" s="454"/>
      <c r="I147" s="454"/>
      <c r="J147" s="454"/>
      <c r="K147" s="455"/>
      <c r="L147" s="174"/>
      <c r="M147" s="173"/>
      <c r="N147" s="456" t="s">
        <v>370</v>
      </c>
      <c r="O147" s="457"/>
      <c r="P147" s="123" t="s">
        <v>269</v>
      </c>
      <c r="Q147" s="173"/>
      <c r="R147" s="173" t="s">
        <v>269</v>
      </c>
      <c r="S147" s="124"/>
      <c r="T147" s="174"/>
      <c r="U147" s="173"/>
      <c r="V147" s="173"/>
      <c r="W147" s="173"/>
      <c r="X147" s="173" t="s">
        <v>269</v>
      </c>
      <c r="Y147" s="173"/>
      <c r="Z147" s="173"/>
      <c r="AA147" s="176"/>
      <c r="AB147" s="123" t="s">
        <v>268</v>
      </c>
      <c r="AC147" s="173"/>
      <c r="AD147" s="173" t="s">
        <v>268</v>
      </c>
      <c r="AE147" s="173"/>
      <c r="AF147" s="173"/>
      <c r="AG147" s="124"/>
      <c r="AH147" s="174" t="s">
        <v>268</v>
      </c>
      <c r="AI147" s="173"/>
      <c r="AJ147" s="173" t="s">
        <v>268</v>
      </c>
      <c r="AK147" s="173"/>
      <c r="AL147" s="173"/>
      <c r="AM147" s="176"/>
      <c r="AN147" s="174" t="s">
        <v>268</v>
      </c>
      <c r="AO147" s="173"/>
      <c r="AP147" s="173" t="s">
        <v>268</v>
      </c>
      <c r="AQ147" s="173"/>
      <c r="AR147" s="173"/>
      <c r="AS147" s="176"/>
      <c r="AT147" s="123" t="s">
        <v>268</v>
      </c>
      <c r="AU147" s="173"/>
      <c r="AV147" s="173" t="s">
        <v>268</v>
      </c>
      <c r="AW147" s="173"/>
      <c r="AX147" s="173"/>
      <c r="AY147" s="124"/>
      <c r="AZ147" s="174" t="s">
        <v>268</v>
      </c>
      <c r="BA147" s="173"/>
      <c r="BB147" s="173" t="s">
        <v>268</v>
      </c>
      <c r="BC147" s="173"/>
      <c r="BD147" s="173"/>
      <c r="BE147" s="176"/>
      <c r="BF147" s="123" t="s">
        <v>268</v>
      </c>
      <c r="BG147" s="173"/>
      <c r="BH147" s="173" t="s">
        <v>268</v>
      </c>
      <c r="BI147" s="173"/>
      <c r="BJ147" s="173"/>
      <c r="BK147" s="124"/>
      <c r="BL147" s="174" t="s">
        <v>268</v>
      </c>
      <c r="BM147" s="173"/>
      <c r="BN147" s="173" t="s">
        <v>268</v>
      </c>
      <c r="BO147" s="173"/>
      <c r="BP147" s="173"/>
      <c r="BQ147" s="176"/>
      <c r="BR147" s="174"/>
      <c r="BS147" s="173"/>
      <c r="BT147" s="173"/>
      <c r="BU147" s="173"/>
      <c r="BV147" s="173"/>
      <c r="BW147" s="176"/>
      <c r="BX147" s="281" t="s">
        <v>306</v>
      </c>
      <c r="BY147" s="130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</row>
    <row r="148" spans="1:108" s="3" customFormat="1" ht="75" customHeight="1" thickBot="1">
      <c r="A148" s="91" t="s">
        <v>410</v>
      </c>
      <c r="B148" s="458" t="s">
        <v>138</v>
      </c>
      <c r="C148" s="458"/>
      <c r="D148" s="458"/>
      <c r="E148" s="458"/>
      <c r="F148" s="458"/>
      <c r="G148" s="458"/>
      <c r="H148" s="458"/>
      <c r="I148" s="458"/>
      <c r="J148" s="458"/>
      <c r="K148" s="458"/>
      <c r="L148" s="260"/>
      <c r="M148" s="253"/>
      <c r="N148" s="252" t="s">
        <v>274</v>
      </c>
      <c r="O148" s="254"/>
      <c r="P148" s="193" t="s">
        <v>243</v>
      </c>
      <c r="Q148" s="264"/>
      <c r="R148" s="252" t="s">
        <v>242</v>
      </c>
      <c r="S148" s="265"/>
      <c r="T148" s="260"/>
      <c r="U148" s="253"/>
      <c r="V148" s="252"/>
      <c r="W148" s="253"/>
      <c r="X148" s="252" t="s">
        <v>242</v>
      </c>
      <c r="Y148" s="253"/>
      <c r="Z148" s="252"/>
      <c r="AA148" s="254"/>
      <c r="AB148" s="265"/>
      <c r="AC148" s="253"/>
      <c r="AD148" s="252"/>
      <c r="AE148" s="253"/>
      <c r="AF148" s="252"/>
      <c r="AG148" s="265"/>
      <c r="AH148" s="260"/>
      <c r="AI148" s="253"/>
      <c r="AJ148" s="459"/>
      <c r="AK148" s="460"/>
      <c r="AL148" s="459"/>
      <c r="AM148" s="461"/>
      <c r="AN148" s="260"/>
      <c r="AO148" s="253"/>
      <c r="AP148" s="252"/>
      <c r="AQ148" s="253"/>
      <c r="AR148" s="252"/>
      <c r="AS148" s="254"/>
      <c r="AT148" s="265" t="s">
        <v>243</v>
      </c>
      <c r="AU148" s="253"/>
      <c r="AV148" s="252" t="s">
        <v>242</v>
      </c>
      <c r="AW148" s="253"/>
      <c r="AX148" s="252"/>
      <c r="AY148" s="265"/>
      <c r="AZ148" s="260"/>
      <c r="BA148" s="253"/>
      <c r="BB148" s="252"/>
      <c r="BC148" s="253"/>
      <c r="BD148" s="252"/>
      <c r="BE148" s="254"/>
      <c r="BF148" s="244"/>
      <c r="BG148" s="245"/>
      <c r="BH148" s="246"/>
      <c r="BI148" s="245"/>
      <c r="BJ148" s="246"/>
      <c r="BK148" s="244"/>
      <c r="BL148" s="469"/>
      <c r="BM148" s="245"/>
      <c r="BN148" s="246"/>
      <c r="BO148" s="245"/>
      <c r="BP148" s="246"/>
      <c r="BQ148" s="247"/>
      <c r="BR148" s="469"/>
      <c r="BS148" s="245"/>
      <c r="BT148" s="246"/>
      <c r="BU148" s="245"/>
      <c r="BV148" s="246"/>
      <c r="BW148" s="247"/>
      <c r="BX148" s="467" t="s">
        <v>210</v>
      </c>
      <c r="BY148" s="468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</row>
    <row r="149" spans="1:92" ht="33.75" customHeight="1" thickBot="1">
      <c r="A149" s="464" t="s">
        <v>112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6"/>
      <c r="P149" s="462">
        <f>P41+P87</f>
        <v>7404</v>
      </c>
      <c r="Q149" s="463"/>
      <c r="R149" s="462">
        <f>R41+R87</f>
        <v>3714</v>
      </c>
      <c r="S149" s="463"/>
      <c r="T149" s="462">
        <f>T41+T87</f>
        <v>1026</v>
      </c>
      <c r="U149" s="463"/>
      <c r="V149" s="462">
        <f>V41+V87</f>
        <v>322</v>
      </c>
      <c r="W149" s="463"/>
      <c r="X149" s="462">
        <f>X41+X87</f>
        <v>1940</v>
      </c>
      <c r="Y149" s="463"/>
      <c r="Z149" s="462">
        <f>Z41+Z87</f>
        <v>426</v>
      </c>
      <c r="AA149" s="463"/>
      <c r="AB149" s="462">
        <f>AB41+AB87</f>
        <v>1093</v>
      </c>
      <c r="AC149" s="463"/>
      <c r="AD149" s="462">
        <f>AD41+AD87</f>
        <v>580</v>
      </c>
      <c r="AE149" s="463"/>
      <c r="AF149" s="462">
        <f>AF41+AF87</f>
        <v>29</v>
      </c>
      <c r="AG149" s="463"/>
      <c r="AH149" s="462">
        <f>AH41+AH87</f>
        <v>1033</v>
      </c>
      <c r="AI149" s="463"/>
      <c r="AJ149" s="462">
        <f>AJ41+AJ87</f>
        <v>530</v>
      </c>
      <c r="AK149" s="463"/>
      <c r="AL149" s="462">
        <f>AL41+AL87</f>
        <v>30</v>
      </c>
      <c r="AM149" s="463"/>
      <c r="AN149" s="462">
        <f>AN41+AN87</f>
        <v>1113</v>
      </c>
      <c r="AO149" s="463"/>
      <c r="AP149" s="462">
        <f>AP41+AP87</f>
        <v>580</v>
      </c>
      <c r="AQ149" s="463"/>
      <c r="AR149" s="462">
        <f>AR41+AR87</f>
        <v>27</v>
      </c>
      <c r="AS149" s="463"/>
      <c r="AT149" s="462">
        <f>AT41+AT87</f>
        <v>957</v>
      </c>
      <c r="AU149" s="463"/>
      <c r="AV149" s="462">
        <f>AV41+AV87</f>
        <v>496</v>
      </c>
      <c r="AW149" s="463"/>
      <c r="AX149" s="462">
        <f>AX41+AX87</f>
        <v>30</v>
      </c>
      <c r="AY149" s="463"/>
      <c r="AZ149" s="462">
        <f>AZ41+AZ87</f>
        <v>688</v>
      </c>
      <c r="BA149" s="463"/>
      <c r="BB149" s="462">
        <f>BB41+BB87</f>
        <v>334</v>
      </c>
      <c r="BC149" s="463"/>
      <c r="BD149" s="462">
        <f>BD41+BD87</f>
        <v>20</v>
      </c>
      <c r="BE149" s="463"/>
      <c r="BF149" s="462">
        <f>BF41+BF87</f>
        <v>916</v>
      </c>
      <c r="BG149" s="463"/>
      <c r="BH149" s="462">
        <f>BH41+BH87</f>
        <v>438</v>
      </c>
      <c r="BI149" s="463"/>
      <c r="BJ149" s="462">
        <f>BJ41+BJ87</f>
        <v>27</v>
      </c>
      <c r="BK149" s="463"/>
      <c r="BL149" s="470">
        <f>BL41+BL87</f>
        <v>1118</v>
      </c>
      <c r="BM149" s="471"/>
      <c r="BN149" s="462">
        <f>BN41+BN87</f>
        <v>546</v>
      </c>
      <c r="BO149" s="463"/>
      <c r="BP149" s="462">
        <f>BP41+BP87</f>
        <v>34</v>
      </c>
      <c r="BQ149" s="463"/>
      <c r="BR149" s="462">
        <f>BR41+BR87</f>
        <v>486</v>
      </c>
      <c r="BS149" s="463"/>
      <c r="BT149" s="462">
        <f>BT41+BT87</f>
        <v>210</v>
      </c>
      <c r="BU149" s="463"/>
      <c r="BV149" s="462">
        <f>BV41+BV87</f>
        <v>15</v>
      </c>
      <c r="BW149" s="463"/>
      <c r="BX149" s="479">
        <f>AF149+AL149+AR149+AX149+BD149+BJ149+BP149+BV149</f>
        <v>212</v>
      </c>
      <c r="BY149" s="480"/>
      <c r="CA149" s="3">
        <f>AD149+AJ149+AP149+AV149+BB149+BH149+CE148+CG147+BN149+BT149</f>
        <v>3714</v>
      </c>
      <c r="CD149" s="1">
        <f>(AB149+100)/18</f>
        <v>66.27777777777777</v>
      </c>
      <c r="CE149" s="1"/>
      <c r="CF149" s="1"/>
      <c r="CG149" s="1"/>
      <c r="CH149" s="1">
        <f>AB149/21</f>
        <v>52.04761904761905</v>
      </c>
      <c r="CL149" s="2">
        <f>AD149/18</f>
        <v>32.22222222222222</v>
      </c>
      <c r="CN149" s="2">
        <f>(AD149+100)/18</f>
        <v>37.77777777777778</v>
      </c>
    </row>
    <row r="150" spans="1:95" ht="41.25" customHeight="1">
      <c r="A150" s="476" t="s">
        <v>113</v>
      </c>
      <c r="B150" s="477"/>
      <c r="C150" s="477"/>
      <c r="D150" s="477"/>
      <c r="E150" s="477"/>
      <c r="F150" s="477"/>
      <c r="G150" s="477"/>
      <c r="H150" s="477"/>
      <c r="I150" s="477"/>
      <c r="J150" s="477"/>
      <c r="K150" s="477"/>
      <c r="L150" s="477"/>
      <c r="M150" s="477"/>
      <c r="N150" s="477"/>
      <c r="O150" s="478"/>
      <c r="P150" s="472"/>
      <c r="Q150" s="473"/>
      <c r="R150" s="474"/>
      <c r="S150" s="475"/>
      <c r="T150" s="472"/>
      <c r="U150" s="473"/>
      <c r="V150" s="474"/>
      <c r="W150" s="473"/>
      <c r="X150" s="474"/>
      <c r="Y150" s="473"/>
      <c r="Z150" s="474"/>
      <c r="AA150" s="475"/>
      <c r="AB150" s="481">
        <f>AD149/18</f>
        <v>32.22222222222222</v>
      </c>
      <c r="AC150" s="482"/>
      <c r="AD150" s="482"/>
      <c r="AE150" s="482"/>
      <c r="AF150" s="482"/>
      <c r="AG150" s="483"/>
      <c r="AH150" s="481">
        <f>AJ149/17</f>
        <v>31.176470588235293</v>
      </c>
      <c r="AI150" s="482"/>
      <c r="AJ150" s="482"/>
      <c r="AK150" s="482"/>
      <c r="AL150" s="482"/>
      <c r="AM150" s="483"/>
      <c r="AN150" s="481">
        <f>AP149/18</f>
        <v>32.22222222222222</v>
      </c>
      <c r="AO150" s="482"/>
      <c r="AP150" s="482"/>
      <c r="AQ150" s="482"/>
      <c r="AR150" s="482"/>
      <c r="AS150" s="483"/>
      <c r="AT150" s="472">
        <f>AV149/16</f>
        <v>31</v>
      </c>
      <c r="AU150" s="491"/>
      <c r="AV150" s="491"/>
      <c r="AW150" s="491"/>
      <c r="AX150" s="491"/>
      <c r="AY150" s="475"/>
      <c r="AZ150" s="481">
        <f>BB149/11</f>
        <v>30.363636363636363</v>
      </c>
      <c r="BA150" s="482"/>
      <c r="BB150" s="482"/>
      <c r="BC150" s="482"/>
      <c r="BD150" s="482"/>
      <c r="BE150" s="483"/>
      <c r="BF150" s="481">
        <f>BH149/15</f>
        <v>29.2</v>
      </c>
      <c r="BG150" s="482"/>
      <c r="BH150" s="482"/>
      <c r="BI150" s="482"/>
      <c r="BJ150" s="482"/>
      <c r="BK150" s="483"/>
      <c r="BL150" s="481">
        <f>BN149/18</f>
        <v>30.333333333333332</v>
      </c>
      <c r="BM150" s="482"/>
      <c r="BN150" s="482"/>
      <c r="BO150" s="482"/>
      <c r="BP150" s="482"/>
      <c r="BQ150" s="483"/>
      <c r="BR150" s="481">
        <f>BT149/8</f>
        <v>26.25</v>
      </c>
      <c r="BS150" s="482"/>
      <c r="BT150" s="482"/>
      <c r="BU150" s="482"/>
      <c r="BV150" s="482"/>
      <c r="BW150" s="483"/>
      <c r="BX150" s="434"/>
      <c r="BY150" s="435"/>
      <c r="BZ150" s="84"/>
      <c r="CD150" s="1">
        <f>(AH149+100)/17</f>
        <v>66.6470588235294</v>
      </c>
      <c r="CE150" s="1"/>
      <c r="CF150" s="1"/>
      <c r="CG150" s="1"/>
      <c r="CH150" s="1">
        <f>AH149/20</f>
        <v>51.65</v>
      </c>
      <c r="CL150" s="2">
        <f>AJ149/17</f>
        <v>31.176470588235293</v>
      </c>
      <c r="CM150" s="3"/>
      <c r="CN150" s="3">
        <f>(AJ149+100)/17</f>
        <v>37.05882352941177</v>
      </c>
      <c r="CO150" s="3"/>
      <c r="CP150" s="3"/>
      <c r="CQ150" s="3"/>
    </row>
    <row r="151" spans="1:92" ht="29.25" customHeight="1">
      <c r="A151" s="488" t="s">
        <v>114</v>
      </c>
      <c r="B151" s="489"/>
      <c r="C151" s="489"/>
      <c r="D151" s="489"/>
      <c r="E151" s="489"/>
      <c r="F151" s="489"/>
      <c r="G151" s="489"/>
      <c r="H151" s="489"/>
      <c r="I151" s="489"/>
      <c r="J151" s="489"/>
      <c r="K151" s="489"/>
      <c r="L151" s="489"/>
      <c r="M151" s="489"/>
      <c r="N151" s="489"/>
      <c r="O151" s="490"/>
      <c r="P151" s="484">
        <f>SUM($AB151:$BR151)</f>
        <v>2</v>
      </c>
      <c r="Q151" s="485"/>
      <c r="R151" s="486"/>
      <c r="S151" s="487"/>
      <c r="T151" s="484"/>
      <c r="U151" s="485"/>
      <c r="V151" s="486"/>
      <c r="W151" s="485"/>
      <c r="X151" s="486"/>
      <c r="Y151" s="485"/>
      <c r="Z151" s="486"/>
      <c r="AA151" s="487"/>
      <c r="AB151" s="484"/>
      <c r="AC151" s="493"/>
      <c r="AD151" s="493"/>
      <c r="AE151" s="493"/>
      <c r="AF151" s="493"/>
      <c r="AG151" s="487"/>
      <c r="AH151" s="484"/>
      <c r="AI151" s="493"/>
      <c r="AJ151" s="493"/>
      <c r="AK151" s="493"/>
      <c r="AL151" s="493"/>
      <c r="AM151" s="487"/>
      <c r="AN151" s="377"/>
      <c r="AO151" s="492"/>
      <c r="AP151" s="492"/>
      <c r="AQ151" s="492"/>
      <c r="AR151" s="492"/>
      <c r="AS151" s="378"/>
      <c r="AT151" s="377">
        <v>1</v>
      </c>
      <c r="AU151" s="492"/>
      <c r="AV151" s="492"/>
      <c r="AW151" s="492"/>
      <c r="AX151" s="492"/>
      <c r="AY151" s="378"/>
      <c r="AZ151" s="377"/>
      <c r="BA151" s="492"/>
      <c r="BB151" s="492"/>
      <c r="BC151" s="492"/>
      <c r="BD151" s="492"/>
      <c r="BE151" s="378"/>
      <c r="BF151" s="377"/>
      <c r="BG151" s="492"/>
      <c r="BH151" s="492"/>
      <c r="BI151" s="492"/>
      <c r="BJ151" s="492"/>
      <c r="BK151" s="378"/>
      <c r="BL151" s="377">
        <v>1</v>
      </c>
      <c r="BM151" s="492"/>
      <c r="BN151" s="492"/>
      <c r="BO151" s="492"/>
      <c r="BP151" s="492"/>
      <c r="BQ151" s="378"/>
      <c r="BR151" s="377"/>
      <c r="BS151" s="492"/>
      <c r="BT151" s="492"/>
      <c r="BU151" s="492"/>
      <c r="BV151" s="492"/>
      <c r="BW151" s="378"/>
      <c r="BX151" s="494"/>
      <c r="BY151" s="495"/>
      <c r="CD151" s="1">
        <f>(AN149+100)/18</f>
        <v>67.38888888888889</v>
      </c>
      <c r="CE151" s="1"/>
      <c r="CF151" s="1"/>
      <c r="CG151" s="1"/>
      <c r="CH151" s="1">
        <f>AN149/21</f>
        <v>53</v>
      </c>
      <c r="CL151" s="2">
        <f>AP149/18</f>
        <v>32.22222222222222</v>
      </c>
      <c r="CN151" s="2">
        <f>(AP149+100+34)/18</f>
        <v>39.666666666666664</v>
      </c>
    </row>
    <row r="152" spans="1:92" ht="29.25" customHeight="1">
      <c r="A152" s="488" t="s">
        <v>115</v>
      </c>
      <c r="B152" s="489"/>
      <c r="C152" s="489"/>
      <c r="D152" s="489"/>
      <c r="E152" s="489"/>
      <c r="F152" s="489"/>
      <c r="G152" s="489"/>
      <c r="H152" s="489"/>
      <c r="I152" s="489"/>
      <c r="J152" s="489"/>
      <c r="K152" s="489"/>
      <c r="L152" s="489"/>
      <c r="M152" s="489"/>
      <c r="N152" s="489"/>
      <c r="O152" s="490"/>
      <c r="P152" s="484">
        <f>SUM($AB152:$BR152)</f>
        <v>33</v>
      </c>
      <c r="Q152" s="485"/>
      <c r="R152" s="486"/>
      <c r="S152" s="487"/>
      <c r="T152" s="484"/>
      <c r="U152" s="485"/>
      <c r="V152" s="486"/>
      <c r="W152" s="485"/>
      <c r="X152" s="486"/>
      <c r="Y152" s="485"/>
      <c r="Z152" s="496"/>
      <c r="AA152" s="378"/>
      <c r="AB152" s="484">
        <v>4</v>
      </c>
      <c r="AC152" s="493"/>
      <c r="AD152" s="493"/>
      <c r="AE152" s="493"/>
      <c r="AF152" s="493"/>
      <c r="AG152" s="487"/>
      <c r="AH152" s="484">
        <v>5</v>
      </c>
      <c r="AI152" s="493"/>
      <c r="AJ152" s="493"/>
      <c r="AK152" s="493"/>
      <c r="AL152" s="493"/>
      <c r="AM152" s="487"/>
      <c r="AN152" s="377">
        <v>5</v>
      </c>
      <c r="AO152" s="492"/>
      <c r="AP152" s="492"/>
      <c r="AQ152" s="492"/>
      <c r="AR152" s="492"/>
      <c r="AS152" s="378"/>
      <c r="AT152" s="377">
        <v>5</v>
      </c>
      <c r="AU152" s="492"/>
      <c r="AV152" s="492"/>
      <c r="AW152" s="492"/>
      <c r="AX152" s="492"/>
      <c r="AY152" s="378"/>
      <c r="AZ152" s="377">
        <v>4</v>
      </c>
      <c r="BA152" s="492"/>
      <c r="BB152" s="492"/>
      <c r="BC152" s="492"/>
      <c r="BD152" s="492"/>
      <c r="BE152" s="378"/>
      <c r="BF152" s="377">
        <v>3</v>
      </c>
      <c r="BG152" s="492"/>
      <c r="BH152" s="492"/>
      <c r="BI152" s="492"/>
      <c r="BJ152" s="492"/>
      <c r="BK152" s="378"/>
      <c r="BL152" s="377">
        <v>5</v>
      </c>
      <c r="BM152" s="492"/>
      <c r="BN152" s="492"/>
      <c r="BO152" s="492"/>
      <c r="BP152" s="492"/>
      <c r="BQ152" s="378"/>
      <c r="BR152" s="377">
        <v>2</v>
      </c>
      <c r="BS152" s="492"/>
      <c r="BT152" s="492"/>
      <c r="BU152" s="492"/>
      <c r="BV152" s="492"/>
      <c r="BW152" s="378"/>
      <c r="BX152" s="494"/>
      <c r="BY152" s="495"/>
      <c r="CD152" s="1">
        <f>(AT149+154)/16</f>
        <v>69.4375</v>
      </c>
      <c r="CE152" s="1"/>
      <c r="CF152" s="1"/>
      <c r="CG152" s="1"/>
      <c r="CH152" s="1">
        <f>AT149/19</f>
        <v>50.36842105263158</v>
      </c>
      <c r="CL152" s="2">
        <f>AV149/16</f>
        <v>31</v>
      </c>
      <c r="CN152" s="2">
        <f>(AV149+100)/16</f>
        <v>37.25</v>
      </c>
    </row>
    <row r="153" spans="1:92" ht="29.25" customHeight="1" thickBot="1">
      <c r="A153" s="501" t="s">
        <v>116</v>
      </c>
      <c r="B153" s="502"/>
      <c r="C153" s="502"/>
      <c r="D153" s="502"/>
      <c r="E153" s="502"/>
      <c r="F153" s="502"/>
      <c r="G153" s="502"/>
      <c r="H153" s="502"/>
      <c r="I153" s="502"/>
      <c r="J153" s="502"/>
      <c r="K153" s="502"/>
      <c r="L153" s="502"/>
      <c r="M153" s="502"/>
      <c r="N153" s="502"/>
      <c r="O153" s="503"/>
      <c r="P153" s="497">
        <f>SUM($AB153:$BR153)</f>
        <v>29</v>
      </c>
      <c r="Q153" s="498"/>
      <c r="R153" s="499"/>
      <c r="S153" s="500"/>
      <c r="T153" s="497"/>
      <c r="U153" s="498"/>
      <c r="V153" s="499"/>
      <c r="W153" s="498"/>
      <c r="X153" s="499"/>
      <c r="Y153" s="498"/>
      <c r="Z153" s="508"/>
      <c r="AA153" s="506"/>
      <c r="AB153" s="497">
        <v>6</v>
      </c>
      <c r="AC153" s="507"/>
      <c r="AD153" s="507"/>
      <c r="AE153" s="507"/>
      <c r="AF153" s="507"/>
      <c r="AG153" s="500"/>
      <c r="AH153" s="497">
        <v>3</v>
      </c>
      <c r="AI153" s="507"/>
      <c r="AJ153" s="507"/>
      <c r="AK153" s="507"/>
      <c r="AL153" s="507"/>
      <c r="AM153" s="500"/>
      <c r="AN153" s="504">
        <v>4</v>
      </c>
      <c r="AO153" s="505"/>
      <c r="AP153" s="505"/>
      <c r="AQ153" s="505"/>
      <c r="AR153" s="505"/>
      <c r="AS153" s="506"/>
      <c r="AT153" s="504">
        <v>4</v>
      </c>
      <c r="AU153" s="505"/>
      <c r="AV153" s="505"/>
      <c r="AW153" s="505"/>
      <c r="AX153" s="505"/>
      <c r="AY153" s="506"/>
      <c r="AZ153" s="504">
        <v>2</v>
      </c>
      <c r="BA153" s="505"/>
      <c r="BB153" s="505"/>
      <c r="BC153" s="505"/>
      <c r="BD153" s="505"/>
      <c r="BE153" s="506"/>
      <c r="BF153" s="504">
        <v>5</v>
      </c>
      <c r="BG153" s="505"/>
      <c r="BH153" s="505"/>
      <c r="BI153" s="505"/>
      <c r="BJ153" s="505"/>
      <c r="BK153" s="506"/>
      <c r="BL153" s="504">
        <v>4</v>
      </c>
      <c r="BM153" s="505"/>
      <c r="BN153" s="505"/>
      <c r="BO153" s="505"/>
      <c r="BP153" s="505"/>
      <c r="BQ153" s="506"/>
      <c r="BR153" s="504">
        <v>1</v>
      </c>
      <c r="BS153" s="505"/>
      <c r="BT153" s="505"/>
      <c r="BU153" s="505"/>
      <c r="BV153" s="505"/>
      <c r="BW153" s="506"/>
      <c r="BX153" s="516"/>
      <c r="BY153" s="517"/>
      <c r="CD153" s="85">
        <f>(AZ149+100)/11</f>
        <v>71.63636363636364</v>
      </c>
      <c r="CE153" s="1"/>
      <c r="CF153" s="1"/>
      <c r="CG153" s="1"/>
      <c r="CH153" s="1">
        <f>AZ149/14</f>
        <v>49.142857142857146</v>
      </c>
      <c r="CL153" s="2">
        <f>BB149/11</f>
        <v>30.363636363636363</v>
      </c>
      <c r="CN153" s="2">
        <f>((BB149+100)/11)</f>
        <v>39.45454545454545</v>
      </c>
    </row>
    <row r="154" spans="1:92" s="8" customFormat="1" ht="27" customHeight="1" thickBot="1">
      <c r="A154" s="395" t="s">
        <v>179</v>
      </c>
      <c r="B154" s="520"/>
      <c r="C154" s="520"/>
      <c r="D154" s="520"/>
      <c r="E154" s="520"/>
      <c r="F154" s="520"/>
      <c r="G154" s="520"/>
      <c r="H154" s="520"/>
      <c r="I154" s="520"/>
      <c r="J154" s="520"/>
      <c r="K154" s="520"/>
      <c r="L154" s="520"/>
      <c r="M154" s="520"/>
      <c r="N154" s="520"/>
      <c r="O154" s="520"/>
      <c r="P154" s="520"/>
      <c r="Q154" s="520"/>
      <c r="R154" s="520"/>
      <c r="S154" s="396"/>
      <c r="T154" s="395" t="s">
        <v>180</v>
      </c>
      <c r="U154" s="520"/>
      <c r="V154" s="520"/>
      <c r="W154" s="520"/>
      <c r="X154" s="520"/>
      <c r="Y154" s="520"/>
      <c r="Z154" s="520"/>
      <c r="AA154" s="520"/>
      <c r="AB154" s="520"/>
      <c r="AC154" s="520"/>
      <c r="AD154" s="520"/>
      <c r="AE154" s="520"/>
      <c r="AF154" s="520"/>
      <c r="AG154" s="520"/>
      <c r="AH154" s="520"/>
      <c r="AI154" s="520"/>
      <c r="AJ154" s="520"/>
      <c r="AK154" s="520"/>
      <c r="AL154" s="520"/>
      <c r="AM154" s="520"/>
      <c r="AN154" s="520"/>
      <c r="AO154" s="396"/>
      <c r="AP154" s="660" t="s">
        <v>424</v>
      </c>
      <c r="AQ154" s="661"/>
      <c r="AR154" s="661"/>
      <c r="AS154" s="661"/>
      <c r="AT154" s="661"/>
      <c r="AU154" s="661"/>
      <c r="AV154" s="661"/>
      <c r="AW154" s="661"/>
      <c r="AX154" s="661"/>
      <c r="AY154" s="661"/>
      <c r="AZ154" s="661"/>
      <c r="BA154" s="661"/>
      <c r="BB154" s="661"/>
      <c r="BC154" s="661"/>
      <c r="BD154" s="661"/>
      <c r="BE154" s="661"/>
      <c r="BF154" s="661"/>
      <c r="BG154" s="661"/>
      <c r="BH154" s="661"/>
      <c r="BI154" s="661"/>
      <c r="BJ154" s="661"/>
      <c r="BK154" s="661"/>
      <c r="BL154" s="661"/>
      <c r="BM154" s="661"/>
      <c r="BN154" s="661"/>
      <c r="BO154" s="661"/>
      <c r="BP154" s="661"/>
      <c r="BQ154" s="661"/>
      <c r="BR154" s="661"/>
      <c r="BS154" s="661"/>
      <c r="BT154" s="661"/>
      <c r="BU154" s="661"/>
      <c r="BV154" s="661"/>
      <c r="BW154" s="661"/>
      <c r="BX154" s="661"/>
      <c r="BY154" s="662"/>
      <c r="BZ154" s="86"/>
      <c r="CA154" s="87"/>
      <c r="CB154" s="87"/>
      <c r="CC154" s="87"/>
      <c r="CD154" s="1">
        <f>(BF149+100)/15</f>
        <v>67.73333333333333</v>
      </c>
      <c r="CE154" s="85"/>
      <c r="CF154" s="85"/>
      <c r="CG154" s="85"/>
      <c r="CH154" s="1">
        <f>BF149/18</f>
        <v>50.888888888888886</v>
      </c>
      <c r="CI154" s="87"/>
      <c r="CJ154" s="87"/>
      <c r="CK154" s="87"/>
      <c r="CL154" s="8">
        <f>BH149/15</f>
        <v>29.2</v>
      </c>
      <c r="CN154" s="8">
        <f>(BH149+100+36)/15</f>
        <v>38.266666666666666</v>
      </c>
    </row>
    <row r="155" spans="1:92" s="88" customFormat="1" ht="42" customHeight="1" thickBot="1">
      <c r="A155" s="210" t="s">
        <v>118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0" t="s">
        <v>117</v>
      </c>
      <c r="L155" s="211"/>
      <c r="M155" s="509"/>
      <c r="N155" s="514" t="s">
        <v>119</v>
      </c>
      <c r="O155" s="514"/>
      <c r="P155" s="515"/>
      <c r="Q155" s="513" t="s">
        <v>108</v>
      </c>
      <c r="R155" s="514"/>
      <c r="S155" s="515"/>
      <c r="T155" s="210" t="s">
        <v>118</v>
      </c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510" t="s">
        <v>117</v>
      </c>
      <c r="AG155" s="511"/>
      <c r="AH155" s="512"/>
      <c r="AI155" s="521" t="s">
        <v>119</v>
      </c>
      <c r="AJ155" s="514"/>
      <c r="AK155" s="522"/>
      <c r="AL155" s="521" t="s">
        <v>108</v>
      </c>
      <c r="AM155" s="514"/>
      <c r="AN155" s="514"/>
      <c r="AO155" s="515"/>
      <c r="AP155" s="649" t="s">
        <v>433</v>
      </c>
      <c r="AQ155" s="650"/>
      <c r="AR155" s="650"/>
      <c r="AS155" s="650"/>
      <c r="AT155" s="650"/>
      <c r="AU155" s="650"/>
      <c r="AV155" s="650"/>
      <c r="AW155" s="650"/>
      <c r="AX155" s="650"/>
      <c r="AY155" s="650"/>
      <c r="AZ155" s="650"/>
      <c r="BA155" s="650"/>
      <c r="BB155" s="650"/>
      <c r="BC155" s="650"/>
      <c r="BD155" s="650"/>
      <c r="BE155" s="650"/>
      <c r="BF155" s="650"/>
      <c r="BG155" s="650"/>
      <c r="BH155" s="650"/>
      <c r="BI155" s="650"/>
      <c r="BJ155" s="650"/>
      <c r="BK155" s="650"/>
      <c r="BL155" s="650"/>
      <c r="BM155" s="650"/>
      <c r="BN155" s="650"/>
      <c r="BO155" s="650"/>
      <c r="BP155" s="650"/>
      <c r="BQ155" s="650"/>
      <c r="BR155" s="650"/>
      <c r="BS155" s="650"/>
      <c r="BT155" s="650"/>
      <c r="BU155" s="650"/>
      <c r="BV155" s="650"/>
      <c r="BW155" s="650"/>
      <c r="BX155" s="650"/>
      <c r="BY155" s="651"/>
      <c r="BZ155" s="1"/>
      <c r="CB155" s="1"/>
      <c r="CC155" s="1"/>
      <c r="CD155" s="1">
        <f>(BL149+100)/18</f>
        <v>67.66666666666667</v>
      </c>
      <c r="CE155" s="1"/>
      <c r="CF155" s="1"/>
      <c r="CG155" s="1"/>
      <c r="CH155" s="1">
        <f>BL149/21</f>
        <v>53.23809523809524</v>
      </c>
      <c r="CI155" s="1"/>
      <c r="CJ155" s="1"/>
      <c r="CK155" s="1"/>
      <c r="CL155" s="88">
        <f>BN149/18</f>
        <v>30.333333333333332</v>
      </c>
      <c r="CN155" s="88">
        <f>(BN149+100+64)/18</f>
        <v>39.44444444444444</v>
      </c>
    </row>
    <row r="156" spans="1:92" ht="38.25" customHeight="1">
      <c r="A156" s="526" t="s">
        <v>333</v>
      </c>
      <c r="B156" s="527"/>
      <c r="C156" s="527"/>
      <c r="D156" s="527"/>
      <c r="E156" s="527"/>
      <c r="F156" s="527"/>
      <c r="G156" s="527"/>
      <c r="H156" s="527"/>
      <c r="I156" s="527"/>
      <c r="J156" s="527"/>
      <c r="K156" s="439">
        <v>2</v>
      </c>
      <c r="L156" s="525"/>
      <c r="M156" s="438"/>
      <c r="N156" s="523">
        <v>1</v>
      </c>
      <c r="O156" s="432"/>
      <c r="P156" s="433"/>
      <c r="Q156" s="523">
        <v>1</v>
      </c>
      <c r="R156" s="432"/>
      <c r="S156" s="524"/>
      <c r="T156" s="528" t="s">
        <v>152</v>
      </c>
      <c r="U156" s="527"/>
      <c r="V156" s="527"/>
      <c r="W156" s="527"/>
      <c r="X156" s="527"/>
      <c r="Y156" s="527"/>
      <c r="Z156" s="527"/>
      <c r="AA156" s="527"/>
      <c r="AB156" s="527"/>
      <c r="AC156" s="527"/>
      <c r="AD156" s="527"/>
      <c r="AE156" s="527"/>
      <c r="AF156" s="439">
        <v>5</v>
      </c>
      <c r="AG156" s="525"/>
      <c r="AH156" s="438"/>
      <c r="AI156" s="523">
        <v>6</v>
      </c>
      <c r="AJ156" s="432"/>
      <c r="AK156" s="433"/>
      <c r="AL156" s="436">
        <v>8</v>
      </c>
      <c r="AM156" s="525"/>
      <c r="AN156" s="525"/>
      <c r="AO156" s="437"/>
      <c r="AP156" s="652"/>
      <c r="AQ156" s="637"/>
      <c r="AR156" s="637"/>
      <c r="AS156" s="637"/>
      <c r="AT156" s="637"/>
      <c r="AU156" s="637"/>
      <c r="AV156" s="637"/>
      <c r="AW156" s="637"/>
      <c r="AX156" s="637"/>
      <c r="AY156" s="637"/>
      <c r="AZ156" s="637"/>
      <c r="BA156" s="637"/>
      <c r="BB156" s="637"/>
      <c r="BC156" s="637"/>
      <c r="BD156" s="637"/>
      <c r="BE156" s="637"/>
      <c r="BF156" s="637"/>
      <c r="BG156" s="637"/>
      <c r="BH156" s="637"/>
      <c r="BI156" s="637"/>
      <c r="BJ156" s="637"/>
      <c r="BK156" s="637"/>
      <c r="BL156" s="637"/>
      <c r="BM156" s="637"/>
      <c r="BN156" s="637"/>
      <c r="BO156" s="637"/>
      <c r="BP156" s="637"/>
      <c r="BQ156" s="637"/>
      <c r="BR156" s="637"/>
      <c r="BS156" s="637"/>
      <c r="BT156" s="637"/>
      <c r="BU156" s="637"/>
      <c r="BV156" s="637"/>
      <c r="BW156" s="637"/>
      <c r="BX156" s="637"/>
      <c r="BY156" s="653"/>
      <c r="CD156" s="1">
        <f>BR149/8</f>
        <v>60.75</v>
      </c>
      <c r="CE156" s="1"/>
      <c r="CF156" s="1"/>
      <c r="CG156" s="1"/>
      <c r="CH156" s="1">
        <f>BR149/9</f>
        <v>54</v>
      </c>
      <c r="CL156" s="2">
        <f>BT149/8</f>
        <v>26.25</v>
      </c>
      <c r="CN156" s="2">
        <f>BT149/8</f>
        <v>26.25</v>
      </c>
    </row>
    <row r="157" spans="1:86" ht="45" customHeight="1">
      <c r="A157" s="518" t="s">
        <v>175</v>
      </c>
      <c r="B157" s="519"/>
      <c r="C157" s="519"/>
      <c r="D157" s="519"/>
      <c r="E157" s="519"/>
      <c r="F157" s="519"/>
      <c r="G157" s="519"/>
      <c r="H157" s="519"/>
      <c r="I157" s="519"/>
      <c r="J157" s="519"/>
      <c r="K157" s="336">
        <v>4</v>
      </c>
      <c r="L157" s="345"/>
      <c r="M157" s="171"/>
      <c r="N157" s="160">
        <v>2</v>
      </c>
      <c r="O157" s="126"/>
      <c r="P157" s="127"/>
      <c r="Q157" s="160">
        <v>3</v>
      </c>
      <c r="R157" s="126"/>
      <c r="S157" s="161"/>
      <c r="T157" s="518" t="s">
        <v>428</v>
      </c>
      <c r="U157" s="519"/>
      <c r="V157" s="519"/>
      <c r="W157" s="519"/>
      <c r="X157" s="519"/>
      <c r="Y157" s="519"/>
      <c r="Z157" s="519"/>
      <c r="AA157" s="519"/>
      <c r="AB157" s="519"/>
      <c r="AC157" s="519"/>
      <c r="AD157" s="519"/>
      <c r="AE157" s="519"/>
      <c r="AF157" s="336">
        <v>6</v>
      </c>
      <c r="AG157" s="345"/>
      <c r="AH157" s="171"/>
      <c r="AI157" s="160">
        <v>3</v>
      </c>
      <c r="AJ157" s="126"/>
      <c r="AK157" s="127"/>
      <c r="AL157" s="172">
        <v>4</v>
      </c>
      <c r="AM157" s="345"/>
      <c r="AN157" s="345"/>
      <c r="AO157" s="337"/>
      <c r="AP157" s="652"/>
      <c r="AQ157" s="637"/>
      <c r="AR157" s="637"/>
      <c r="AS157" s="637"/>
      <c r="AT157" s="637"/>
      <c r="AU157" s="637"/>
      <c r="AV157" s="637"/>
      <c r="AW157" s="637"/>
      <c r="AX157" s="637"/>
      <c r="AY157" s="637"/>
      <c r="AZ157" s="637"/>
      <c r="BA157" s="637"/>
      <c r="BB157" s="637"/>
      <c r="BC157" s="637"/>
      <c r="BD157" s="637"/>
      <c r="BE157" s="637"/>
      <c r="BF157" s="637"/>
      <c r="BG157" s="637"/>
      <c r="BH157" s="637"/>
      <c r="BI157" s="637"/>
      <c r="BJ157" s="637"/>
      <c r="BK157" s="637"/>
      <c r="BL157" s="637"/>
      <c r="BM157" s="637"/>
      <c r="BN157" s="637"/>
      <c r="BO157" s="637"/>
      <c r="BP157" s="637"/>
      <c r="BQ157" s="637"/>
      <c r="BR157" s="637"/>
      <c r="BS157" s="637"/>
      <c r="BT157" s="637"/>
      <c r="BU157" s="637"/>
      <c r="BV157" s="637"/>
      <c r="BW157" s="637"/>
      <c r="BX157" s="637"/>
      <c r="BY157" s="653"/>
      <c r="CD157" s="88"/>
      <c r="CE157" s="1"/>
      <c r="CF157" s="1"/>
      <c r="CG157" s="1"/>
      <c r="CH157" s="1"/>
    </row>
    <row r="158" spans="1:77" ht="27" customHeight="1" thickBot="1">
      <c r="A158" s="546" t="s">
        <v>151</v>
      </c>
      <c r="B158" s="547"/>
      <c r="C158" s="547"/>
      <c r="D158" s="547"/>
      <c r="E158" s="547"/>
      <c r="F158" s="547"/>
      <c r="G158" s="547"/>
      <c r="H158" s="547"/>
      <c r="I158" s="547"/>
      <c r="J158" s="547"/>
      <c r="K158" s="313">
        <v>5</v>
      </c>
      <c r="L158" s="533"/>
      <c r="M158" s="314"/>
      <c r="N158" s="531">
        <v>1</v>
      </c>
      <c r="O158" s="331"/>
      <c r="P158" s="332"/>
      <c r="Q158" s="531">
        <v>1</v>
      </c>
      <c r="R158" s="331"/>
      <c r="S158" s="532"/>
      <c r="T158" s="534" t="s">
        <v>153</v>
      </c>
      <c r="U158" s="535"/>
      <c r="V158" s="535"/>
      <c r="W158" s="535"/>
      <c r="X158" s="535"/>
      <c r="Y158" s="535"/>
      <c r="Z158" s="535"/>
      <c r="AA158" s="535"/>
      <c r="AB158" s="535"/>
      <c r="AC158" s="535"/>
      <c r="AD158" s="535"/>
      <c r="AE158" s="535"/>
      <c r="AF158" s="313">
        <v>8</v>
      </c>
      <c r="AG158" s="533"/>
      <c r="AH158" s="314"/>
      <c r="AI158" s="531">
        <v>7</v>
      </c>
      <c r="AJ158" s="331"/>
      <c r="AK158" s="332"/>
      <c r="AL158" s="531">
        <v>11</v>
      </c>
      <c r="AM158" s="331"/>
      <c r="AN158" s="331"/>
      <c r="AO158" s="532"/>
      <c r="AP158" s="654"/>
      <c r="AQ158" s="655"/>
      <c r="AR158" s="655"/>
      <c r="AS158" s="655"/>
      <c r="AT158" s="655"/>
      <c r="AU158" s="655"/>
      <c r="AV158" s="655"/>
      <c r="AW158" s="655"/>
      <c r="AX158" s="655"/>
      <c r="AY158" s="655"/>
      <c r="AZ158" s="655"/>
      <c r="BA158" s="655"/>
      <c r="BB158" s="655"/>
      <c r="BC158" s="655"/>
      <c r="BD158" s="655"/>
      <c r="BE158" s="655"/>
      <c r="BF158" s="655"/>
      <c r="BG158" s="655"/>
      <c r="BH158" s="655"/>
      <c r="BI158" s="655"/>
      <c r="BJ158" s="655"/>
      <c r="BK158" s="655"/>
      <c r="BL158" s="655"/>
      <c r="BM158" s="655"/>
      <c r="BN158" s="655"/>
      <c r="BO158" s="655"/>
      <c r="BP158" s="655"/>
      <c r="BQ158" s="655"/>
      <c r="BR158" s="655"/>
      <c r="BS158" s="655"/>
      <c r="BT158" s="655"/>
      <c r="BU158" s="655"/>
      <c r="BV158" s="655"/>
      <c r="BW158" s="655"/>
      <c r="BX158" s="655"/>
      <c r="BY158" s="656"/>
    </row>
    <row r="159" spans="1:77" ht="124.5" customHeight="1">
      <c r="A159" s="139" t="s">
        <v>403</v>
      </c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 t="s">
        <v>404</v>
      </c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</row>
    <row r="160" spans="1:77" ht="37.5" customHeight="1">
      <c r="A160" s="696" t="s">
        <v>405</v>
      </c>
      <c r="B160" s="697"/>
      <c r="C160" s="697"/>
      <c r="D160" s="697"/>
      <c r="E160" s="697"/>
      <c r="F160" s="697"/>
      <c r="G160" s="697"/>
      <c r="H160" s="697"/>
      <c r="I160" s="697"/>
      <c r="J160" s="697"/>
      <c r="K160" s="697"/>
      <c r="L160" s="697"/>
      <c r="M160" s="697"/>
      <c r="N160" s="697"/>
      <c r="O160" s="697"/>
      <c r="P160" s="697"/>
      <c r="Q160" s="697"/>
      <c r="R160" s="697"/>
      <c r="S160" s="697"/>
      <c r="T160" s="697"/>
      <c r="U160" s="697"/>
      <c r="V160" s="697"/>
      <c r="W160" s="697"/>
      <c r="X160" s="697"/>
      <c r="Y160" s="697"/>
      <c r="Z160" s="697"/>
      <c r="AA160" s="697"/>
      <c r="AB160" s="697"/>
      <c r="AC160" s="697"/>
      <c r="AD160" s="697"/>
      <c r="AE160" s="697"/>
      <c r="AF160" s="697"/>
      <c r="AG160" s="697"/>
      <c r="AH160" s="697"/>
      <c r="AI160" s="697"/>
      <c r="AJ160" s="697"/>
      <c r="AK160" s="697"/>
      <c r="AL160" s="697"/>
      <c r="AM160" s="697"/>
      <c r="AN160" s="697"/>
      <c r="AO160" s="697"/>
      <c r="AP160" s="697"/>
      <c r="AQ160" s="697"/>
      <c r="AR160" s="697"/>
      <c r="AS160" s="697"/>
      <c r="AT160" s="697"/>
      <c r="AU160" s="697"/>
      <c r="AV160" s="697"/>
      <c r="AW160" s="697"/>
      <c r="AX160" s="697"/>
      <c r="AY160" s="697"/>
      <c r="AZ160" s="697"/>
      <c r="BA160" s="697"/>
      <c r="BB160" s="697"/>
      <c r="BC160" s="697"/>
      <c r="BD160" s="697"/>
      <c r="BE160" s="697"/>
      <c r="BF160" s="697"/>
      <c r="BG160" s="697"/>
      <c r="BH160" s="697"/>
      <c r="BI160" s="697"/>
      <c r="BJ160" s="697"/>
      <c r="BK160" s="697"/>
      <c r="BL160" s="697"/>
      <c r="BM160" s="697"/>
      <c r="BN160" s="697"/>
      <c r="BO160" s="697"/>
      <c r="BP160" s="697"/>
      <c r="BQ160" s="697"/>
      <c r="BR160" s="697"/>
      <c r="BS160" s="697"/>
      <c r="BT160" s="697"/>
      <c r="BU160" s="697"/>
      <c r="BV160" s="697"/>
      <c r="BW160" s="697"/>
      <c r="BX160" s="697"/>
      <c r="BY160" s="697"/>
    </row>
    <row r="161" spans="1:77" s="3" customFormat="1" ht="34.5" customHeight="1" thickBot="1">
      <c r="A161" s="529" t="s">
        <v>311</v>
      </c>
      <c r="B161" s="530"/>
      <c r="C161" s="530"/>
      <c r="D161" s="530"/>
      <c r="E161" s="530"/>
      <c r="F161" s="530"/>
      <c r="G161" s="530"/>
      <c r="H161" s="530"/>
      <c r="I161" s="530"/>
      <c r="J161" s="530"/>
      <c r="K161" s="530"/>
      <c r="L161" s="530"/>
      <c r="M161" s="530"/>
      <c r="N161" s="530"/>
      <c r="O161" s="530"/>
      <c r="P161" s="530"/>
      <c r="Q161" s="530"/>
      <c r="R161" s="530"/>
      <c r="S161" s="530"/>
      <c r="T161" s="530"/>
      <c r="U161" s="530"/>
      <c r="V161" s="530"/>
      <c r="W161" s="530"/>
      <c r="X161" s="530"/>
      <c r="Y161" s="530"/>
      <c r="Z161" s="530"/>
      <c r="AA161" s="530"/>
      <c r="AB161" s="530"/>
      <c r="AC161" s="530"/>
      <c r="AD161" s="530"/>
      <c r="AE161" s="530"/>
      <c r="AF161" s="530"/>
      <c r="AG161" s="530"/>
      <c r="AH161" s="530"/>
      <c r="AI161" s="530"/>
      <c r="AJ161" s="530"/>
      <c r="AK161" s="530"/>
      <c r="AL161" s="530"/>
      <c r="AM161" s="530"/>
      <c r="AN161" s="530"/>
      <c r="AO161" s="530"/>
      <c r="AP161" s="530"/>
      <c r="AQ161" s="530"/>
      <c r="AR161" s="530"/>
      <c r="AS161" s="530"/>
      <c r="AT161" s="530"/>
      <c r="AU161" s="530"/>
      <c r="AV161" s="530"/>
      <c r="AW161" s="530"/>
      <c r="AX161" s="530"/>
      <c r="AY161" s="530"/>
      <c r="AZ161" s="530"/>
      <c r="BA161" s="530"/>
      <c r="BB161" s="530"/>
      <c r="BC161" s="530"/>
      <c r="BD161" s="530"/>
      <c r="BE161" s="530"/>
      <c r="BF161" s="530"/>
      <c r="BG161" s="530"/>
      <c r="BH161" s="530"/>
      <c r="BI161" s="530"/>
      <c r="BJ161" s="530"/>
      <c r="BK161" s="530"/>
      <c r="BL161" s="530"/>
      <c r="BM161" s="530"/>
      <c r="BN161" s="530"/>
      <c r="BO161" s="530"/>
      <c r="BP161" s="530"/>
      <c r="BQ161" s="530"/>
      <c r="BR161" s="530"/>
      <c r="BS161" s="530"/>
      <c r="BT161" s="530"/>
      <c r="BU161" s="530"/>
      <c r="BV161" s="530"/>
      <c r="BW161" s="530"/>
      <c r="BX161" s="530"/>
      <c r="BY161" s="530"/>
    </row>
    <row r="162" spans="1:77" s="3" customFormat="1" ht="94.5" customHeight="1" thickBot="1">
      <c r="A162" s="146" t="s">
        <v>212</v>
      </c>
      <c r="B162" s="147"/>
      <c r="C162" s="147"/>
      <c r="D162" s="147"/>
      <c r="E162" s="148"/>
      <c r="F162" s="149" t="s">
        <v>203</v>
      </c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50" t="s">
        <v>312</v>
      </c>
      <c r="BY162" s="151"/>
    </row>
    <row r="163" spans="1:81" s="3" customFormat="1" ht="33.75" customHeight="1">
      <c r="A163" s="543" t="s">
        <v>204</v>
      </c>
      <c r="B163" s="544"/>
      <c r="C163" s="544"/>
      <c r="D163" s="544"/>
      <c r="E163" s="545"/>
      <c r="F163" s="540" t="s">
        <v>279</v>
      </c>
      <c r="G163" s="541"/>
      <c r="H163" s="541"/>
      <c r="I163" s="541"/>
      <c r="J163" s="541"/>
      <c r="K163" s="541"/>
      <c r="L163" s="541"/>
      <c r="M163" s="541"/>
      <c r="N163" s="541"/>
      <c r="O163" s="541"/>
      <c r="P163" s="541"/>
      <c r="Q163" s="541"/>
      <c r="R163" s="541"/>
      <c r="S163" s="541"/>
      <c r="T163" s="541"/>
      <c r="U163" s="541"/>
      <c r="V163" s="541"/>
      <c r="W163" s="541"/>
      <c r="X163" s="541"/>
      <c r="Y163" s="541"/>
      <c r="Z163" s="541"/>
      <c r="AA163" s="541"/>
      <c r="AB163" s="541"/>
      <c r="AC163" s="541"/>
      <c r="AD163" s="541"/>
      <c r="AE163" s="541"/>
      <c r="AF163" s="541"/>
      <c r="AG163" s="541"/>
      <c r="AH163" s="541"/>
      <c r="AI163" s="541"/>
      <c r="AJ163" s="541"/>
      <c r="AK163" s="541"/>
      <c r="AL163" s="541"/>
      <c r="AM163" s="541"/>
      <c r="AN163" s="541"/>
      <c r="AO163" s="541"/>
      <c r="AP163" s="541"/>
      <c r="AQ163" s="541"/>
      <c r="AR163" s="541"/>
      <c r="AS163" s="541"/>
      <c r="AT163" s="541"/>
      <c r="AU163" s="541"/>
      <c r="AV163" s="541"/>
      <c r="AW163" s="541"/>
      <c r="AX163" s="541"/>
      <c r="AY163" s="541"/>
      <c r="AZ163" s="541"/>
      <c r="BA163" s="541"/>
      <c r="BB163" s="541"/>
      <c r="BC163" s="541"/>
      <c r="BD163" s="541"/>
      <c r="BE163" s="541"/>
      <c r="BF163" s="541"/>
      <c r="BG163" s="541"/>
      <c r="BH163" s="541"/>
      <c r="BI163" s="541"/>
      <c r="BJ163" s="541"/>
      <c r="BK163" s="541"/>
      <c r="BL163" s="541"/>
      <c r="BM163" s="541"/>
      <c r="BN163" s="541"/>
      <c r="BO163" s="541"/>
      <c r="BP163" s="541"/>
      <c r="BQ163" s="541"/>
      <c r="BR163" s="541"/>
      <c r="BS163" s="541"/>
      <c r="BT163" s="541"/>
      <c r="BU163" s="541"/>
      <c r="BV163" s="541"/>
      <c r="BW163" s="542"/>
      <c r="BX163" s="538" t="s">
        <v>281</v>
      </c>
      <c r="BY163" s="539"/>
      <c r="CC163" s="78"/>
    </row>
    <row r="164" spans="1:77" s="3" customFormat="1" ht="39.75" customHeight="1">
      <c r="A164" s="238" t="s">
        <v>205</v>
      </c>
      <c r="B164" s="239"/>
      <c r="C164" s="239"/>
      <c r="D164" s="239"/>
      <c r="E164" s="243"/>
      <c r="F164" s="536" t="s">
        <v>437</v>
      </c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537"/>
      <c r="BX164" s="241" t="s">
        <v>337</v>
      </c>
      <c r="BY164" s="242"/>
    </row>
    <row r="165" spans="1:77" s="3" customFormat="1" ht="30" customHeight="1">
      <c r="A165" s="238" t="s">
        <v>206</v>
      </c>
      <c r="B165" s="239"/>
      <c r="C165" s="239"/>
      <c r="D165" s="239"/>
      <c r="E165" s="243"/>
      <c r="F165" s="548" t="s">
        <v>438</v>
      </c>
      <c r="G165" s="549"/>
      <c r="H165" s="549"/>
      <c r="I165" s="549"/>
      <c r="J165" s="549"/>
      <c r="K165" s="549"/>
      <c r="L165" s="549"/>
      <c r="M165" s="549"/>
      <c r="N165" s="549"/>
      <c r="O165" s="549"/>
      <c r="P165" s="549"/>
      <c r="Q165" s="549"/>
      <c r="R165" s="549"/>
      <c r="S165" s="549"/>
      <c r="T165" s="549"/>
      <c r="U165" s="549"/>
      <c r="V165" s="549"/>
      <c r="W165" s="549"/>
      <c r="X165" s="549"/>
      <c r="Y165" s="549"/>
      <c r="Z165" s="549"/>
      <c r="AA165" s="549"/>
      <c r="AB165" s="549"/>
      <c r="AC165" s="549"/>
      <c r="AD165" s="549"/>
      <c r="AE165" s="549"/>
      <c r="AF165" s="549"/>
      <c r="AG165" s="549"/>
      <c r="AH165" s="549"/>
      <c r="AI165" s="549"/>
      <c r="AJ165" s="549"/>
      <c r="AK165" s="549"/>
      <c r="AL165" s="549"/>
      <c r="AM165" s="549"/>
      <c r="AN165" s="549"/>
      <c r="AO165" s="549"/>
      <c r="AP165" s="549"/>
      <c r="AQ165" s="549"/>
      <c r="AR165" s="549"/>
      <c r="AS165" s="549"/>
      <c r="AT165" s="549"/>
      <c r="AU165" s="549"/>
      <c r="AV165" s="549"/>
      <c r="AW165" s="549"/>
      <c r="AX165" s="549"/>
      <c r="AY165" s="549"/>
      <c r="AZ165" s="549"/>
      <c r="BA165" s="549"/>
      <c r="BB165" s="549"/>
      <c r="BC165" s="549"/>
      <c r="BD165" s="549"/>
      <c r="BE165" s="549"/>
      <c r="BF165" s="549"/>
      <c r="BG165" s="549"/>
      <c r="BH165" s="549"/>
      <c r="BI165" s="549"/>
      <c r="BJ165" s="549"/>
      <c r="BK165" s="549"/>
      <c r="BL165" s="549"/>
      <c r="BM165" s="549"/>
      <c r="BN165" s="549"/>
      <c r="BO165" s="549"/>
      <c r="BP165" s="549"/>
      <c r="BQ165" s="549"/>
      <c r="BR165" s="549"/>
      <c r="BS165" s="549"/>
      <c r="BT165" s="549"/>
      <c r="BU165" s="549"/>
      <c r="BV165" s="549"/>
      <c r="BW165" s="550"/>
      <c r="BX165" s="241" t="s">
        <v>266</v>
      </c>
      <c r="BY165" s="242"/>
    </row>
    <row r="166" spans="1:77" s="3" customFormat="1" ht="35.25" customHeight="1">
      <c r="A166" s="238" t="s">
        <v>291</v>
      </c>
      <c r="B166" s="239"/>
      <c r="C166" s="239"/>
      <c r="D166" s="239"/>
      <c r="E166" s="243"/>
      <c r="F166" s="548" t="s">
        <v>439</v>
      </c>
      <c r="G166" s="549"/>
      <c r="H166" s="549"/>
      <c r="I166" s="549"/>
      <c r="J166" s="549"/>
      <c r="K166" s="549"/>
      <c r="L166" s="549"/>
      <c r="M166" s="549"/>
      <c r="N166" s="549"/>
      <c r="O166" s="549"/>
      <c r="P166" s="549"/>
      <c r="Q166" s="549"/>
      <c r="R166" s="549"/>
      <c r="S166" s="549"/>
      <c r="T166" s="549"/>
      <c r="U166" s="549"/>
      <c r="V166" s="549"/>
      <c r="W166" s="549"/>
      <c r="X166" s="549"/>
      <c r="Y166" s="549"/>
      <c r="Z166" s="549"/>
      <c r="AA166" s="549"/>
      <c r="AB166" s="549"/>
      <c r="AC166" s="549"/>
      <c r="AD166" s="549"/>
      <c r="AE166" s="549"/>
      <c r="AF166" s="549"/>
      <c r="AG166" s="549"/>
      <c r="AH166" s="549"/>
      <c r="AI166" s="549"/>
      <c r="AJ166" s="549"/>
      <c r="AK166" s="549"/>
      <c r="AL166" s="549"/>
      <c r="AM166" s="549"/>
      <c r="AN166" s="549"/>
      <c r="AO166" s="549"/>
      <c r="AP166" s="549"/>
      <c r="AQ166" s="549"/>
      <c r="AR166" s="549"/>
      <c r="AS166" s="549"/>
      <c r="AT166" s="549"/>
      <c r="AU166" s="549"/>
      <c r="AV166" s="549"/>
      <c r="AW166" s="549"/>
      <c r="AX166" s="549"/>
      <c r="AY166" s="549"/>
      <c r="AZ166" s="549"/>
      <c r="BA166" s="549"/>
      <c r="BB166" s="549"/>
      <c r="BC166" s="549"/>
      <c r="BD166" s="549"/>
      <c r="BE166" s="549"/>
      <c r="BF166" s="549"/>
      <c r="BG166" s="549"/>
      <c r="BH166" s="549"/>
      <c r="BI166" s="549"/>
      <c r="BJ166" s="549"/>
      <c r="BK166" s="549"/>
      <c r="BL166" s="549"/>
      <c r="BM166" s="549"/>
      <c r="BN166" s="549"/>
      <c r="BO166" s="549"/>
      <c r="BP166" s="549"/>
      <c r="BQ166" s="549"/>
      <c r="BR166" s="549"/>
      <c r="BS166" s="549"/>
      <c r="BT166" s="549"/>
      <c r="BU166" s="549"/>
      <c r="BV166" s="549"/>
      <c r="BW166" s="550"/>
      <c r="BX166" s="241" t="s">
        <v>281</v>
      </c>
      <c r="BY166" s="242"/>
    </row>
    <row r="167" spans="1:77" s="3" customFormat="1" ht="38.25" customHeight="1">
      <c r="A167" s="238" t="s">
        <v>292</v>
      </c>
      <c r="B167" s="239"/>
      <c r="C167" s="239"/>
      <c r="D167" s="239"/>
      <c r="E167" s="243"/>
      <c r="F167" s="548" t="s">
        <v>307</v>
      </c>
      <c r="G167" s="549"/>
      <c r="H167" s="549"/>
      <c r="I167" s="549"/>
      <c r="J167" s="549"/>
      <c r="K167" s="549"/>
      <c r="L167" s="549"/>
      <c r="M167" s="549"/>
      <c r="N167" s="549"/>
      <c r="O167" s="549"/>
      <c r="P167" s="549"/>
      <c r="Q167" s="549"/>
      <c r="R167" s="549"/>
      <c r="S167" s="549"/>
      <c r="T167" s="549"/>
      <c r="U167" s="549"/>
      <c r="V167" s="549"/>
      <c r="W167" s="549"/>
      <c r="X167" s="549"/>
      <c r="Y167" s="549"/>
      <c r="Z167" s="549"/>
      <c r="AA167" s="549"/>
      <c r="AB167" s="549"/>
      <c r="AC167" s="549"/>
      <c r="AD167" s="549"/>
      <c r="AE167" s="549"/>
      <c r="AF167" s="549"/>
      <c r="AG167" s="549"/>
      <c r="AH167" s="549"/>
      <c r="AI167" s="549"/>
      <c r="AJ167" s="549"/>
      <c r="AK167" s="549"/>
      <c r="AL167" s="549"/>
      <c r="AM167" s="549"/>
      <c r="AN167" s="549"/>
      <c r="AO167" s="549"/>
      <c r="AP167" s="549"/>
      <c r="AQ167" s="549"/>
      <c r="AR167" s="549"/>
      <c r="AS167" s="549"/>
      <c r="AT167" s="549"/>
      <c r="AU167" s="549"/>
      <c r="AV167" s="549"/>
      <c r="AW167" s="549"/>
      <c r="AX167" s="549"/>
      <c r="AY167" s="549"/>
      <c r="AZ167" s="549"/>
      <c r="BA167" s="549"/>
      <c r="BB167" s="549"/>
      <c r="BC167" s="549"/>
      <c r="BD167" s="549"/>
      <c r="BE167" s="549"/>
      <c r="BF167" s="549"/>
      <c r="BG167" s="549"/>
      <c r="BH167" s="549"/>
      <c r="BI167" s="549"/>
      <c r="BJ167" s="549"/>
      <c r="BK167" s="549"/>
      <c r="BL167" s="549"/>
      <c r="BM167" s="549"/>
      <c r="BN167" s="549"/>
      <c r="BO167" s="549"/>
      <c r="BP167" s="549"/>
      <c r="BQ167" s="549"/>
      <c r="BR167" s="549"/>
      <c r="BS167" s="549"/>
      <c r="BT167" s="549"/>
      <c r="BU167" s="549"/>
      <c r="BV167" s="549"/>
      <c r="BW167" s="550"/>
      <c r="BX167" s="241" t="s">
        <v>281</v>
      </c>
      <c r="BY167" s="242"/>
    </row>
    <row r="168" spans="1:77" s="3" customFormat="1" ht="36" customHeight="1">
      <c r="A168" s="238" t="s">
        <v>293</v>
      </c>
      <c r="B168" s="239"/>
      <c r="C168" s="239"/>
      <c r="D168" s="239"/>
      <c r="E168" s="243"/>
      <c r="F168" s="548" t="s">
        <v>308</v>
      </c>
      <c r="G168" s="549"/>
      <c r="H168" s="549"/>
      <c r="I168" s="549"/>
      <c r="J168" s="549"/>
      <c r="K168" s="549"/>
      <c r="L168" s="549"/>
      <c r="M168" s="549"/>
      <c r="N168" s="549"/>
      <c r="O168" s="549"/>
      <c r="P168" s="549"/>
      <c r="Q168" s="549"/>
      <c r="R168" s="549"/>
      <c r="S168" s="549"/>
      <c r="T168" s="549"/>
      <c r="U168" s="549"/>
      <c r="V168" s="549"/>
      <c r="W168" s="549"/>
      <c r="X168" s="549"/>
      <c r="Y168" s="549"/>
      <c r="Z168" s="549"/>
      <c r="AA168" s="549"/>
      <c r="AB168" s="549"/>
      <c r="AC168" s="549"/>
      <c r="AD168" s="549"/>
      <c r="AE168" s="549"/>
      <c r="AF168" s="549"/>
      <c r="AG168" s="549"/>
      <c r="AH168" s="549"/>
      <c r="AI168" s="549"/>
      <c r="AJ168" s="549"/>
      <c r="AK168" s="549"/>
      <c r="AL168" s="549"/>
      <c r="AM168" s="549"/>
      <c r="AN168" s="549"/>
      <c r="AO168" s="549"/>
      <c r="AP168" s="549"/>
      <c r="AQ168" s="549"/>
      <c r="AR168" s="549"/>
      <c r="AS168" s="549"/>
      <c r="AT168" s="549"/>
      <c r="AU168" s="549"/>
      <c r="AV168" s="549"/>
      <c r="AW168" s="549"/>
      <c r="AX168" s="549"/>
      <c r="AY168" s="549"/>
      <c r="AZ168" s="549"/>
      <c r="BA168" s="549"/>
      <c r="BB168" s="549"/>
      <c r="BC168" s="549"/>
      <c r="BD168" s="549"/>
      <c r="BE168" s="549"/>
      <c r="BF168" s="549"/>
      <c r="BG168" s="549"/>
      <c r="BH168" s="549"/>
      <c r="BI168" s="549"/>
      <c r="BJ168" s="549"/>
      <c r="BK168" s="549"/>
      <c r="BL168" s="549"/>
      <c r="BM168" s="549"/>
      <c r="BN168" s="549"/>
      <c r="BO168" s="549"/>
      <c r="BP168" s="549"/>
      <c r="BQ168" s="549"/>
      <c r="BR168" s="549"/>
      <c r="BS168" s="549"/>
      <c r="BT168" s="549"/>
      <c r="BU168" s="549"/>
      <c r="BV168" s="549"/>
      <c r="BW168" s="550"/>
      <c r="BX168" s="137" t="s">
        <v>281</v>
      </c>
      <c r="BY168" s="138"/>
    </row>
    <row r="169" spans="1:77" s="3" customFormat="1" ht="61.5" customHeight="1">
      <c r="A169" s="238" t="s">
        <v>207</v>
      </c>
      <c r="B169" s="239"/>
      <c r="C169" s="239"/>
      <c r="D169" s="239"/>
      <c r="E169" s="243"/>
      <c r="F169" s="536" t="s">
        <v>431</v>
      </c>
      <c r="G169" s="549"/>
      <c r="H169" s="549"/>
      <c r="I169" s="549"/>
      <c r="J169" s="549"/>
      <c r="K169" s="549"/>
      <c r="L169" s="549"/>
      <c r="M169" s="549"/>
      <c r="N169" s="549"/>
      <c r="O169" s="549"/>
      <c r="P169" s="549"/>
      <c r="Q169" s="549"/>
      <c r="R169" s="549"/>
      <c r="S169" s="549"/>
      <c r="T169" s="549"/>
      <c r="U169" s="549"/>
      <c r="V169" s="549"/>
      <c r="W169" s="549"/>
      <c r="X169" s="549"/>
      <c r="Y169" s="549"/>
      <c r="Z169" s="549"/>
      <c r="AA169" s="549"/>
      <c r="AB169" s="549"/>
      <c r="AC169" s="549"/>
      <c r="AD169" s="549"/>
      <c r="AE169" s="549"/>
      <c r="AF169" s="549"/>
      <c r="AG169" s="549"/>
      <c r="AH169" s="549"/>
      <c r="AI169" s="549"/>
      <c r="AJ169" s="549"/>
      <c r="AK169" s="549"/>
      <c r="AL169" s="549"/>
      <c r="AM169" s="549"/>
      <c r="AN169" s="549"/>
      <c r="AO169" s="549"/>
      <c r="AP169" s="549"/>
      <c r="AQ169" s="549"/>
      <c r="AR169" s="549"/>
      <c r="AS169" s="549"/>
      <c r="AT169" s="549"/>
      <c r="AU169" s="549"/>
      <c r="AV169" s="549"/>
      <c r="AW169" s="549"/>
      <c r="AX169" s="549"/>
      <c r="AY169" s="549"/>
      <c r="AZ169" s="549"/>
      <c r="BA169" s="549"/>
      <c r="BB169" s="549"/>
      <c r="BC169" s="549"/>
      <c r="BD169" s="549"/>
      <c r="BE169" s="549"/>
      <c r="BF169" s="549"/>
      <c r="BG169" s="549"/>
      <c r="BH169" s="549"/>
      <c r="BI169" s="549"/>
      <c r="BJ169" s="549"/>
      <c r="BK169" s="549"/>
      <c r="BL169" s="549"/>
      <c r="BM169" s="549"/>
      <c r="BN169" s="549"/>
      <c r="BO169" s="549"/>
      <c r="BP169" s="549"/>
      <c r="BQ169" s="549"/>
      <c r="BR169" s="549"/>
      <c r="BS169" s="549"/>
      <c r="BT169" s="549"/>
      <c r="BU169" s="549"/>
      <c r="BV169" s="549"/>
      <c r="BW169" s="550"/>
      <c r="BX169" s="241" t="s">
        <v>165</v>
      </c>
      <c r="BY169" s="242"/>
    </row>
    <row r="170" spans="1:77" s="3" customFormat="1" ht="61.5" customHeight="1">
      <c r="A170" s="238" t="s">
        <v>208</v>
      </c>
      <c r="B170" s="239"/>
      <c r="C170" s="239"/>
      <c r="D170" s="239"/>
      <c r="E170" s="243"/>
      <c r="F170" s="536" t="s">
        <v>400</v>
      </c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549"/>
      <c r="AD170" s="549"/>
      <c r="AE170" s="549"/>
      <c r="AF170" s="549"/>
      <c r="AG170" s="549"/>
      <c r="AH170" s="549"/>
      <c r="AI170" s="549"/>
      <c r="AJ170" s="549"/>
      <c r="AK170" s="549"/>
      <c r="AL170" s="549"/>
      <c r="AM170" s="549"/>
      <c r="AN170" s="549"/>
      <c r="AO170" s="549"/>
      <c r="AP170" s="549"/>
      <c r="AQ170" s="549"/>
      <c r="AR170" s="549"/>
      <c r="AS170" s="549"/>
      <c r="AT170" s="549"/>
      <c r="AU170" s="549"/>
      <c r="AV170" s="549"/>
      <c r="AW170" s="549"/>
      <c r="AX170" s="549"/>
      <c r="AY170" s="549"/>
      <c r="AZ170" s="549"/>
      <c r="BA170" s="549"/>
      <c r="BB170" s="549"/>
      <c r="BC170" s="549"/>
      <c r="BD170" s="549"/>
      <c r="BE170" s="549"/>
      <c r="BF170" s="549"/>
      <c r="BG170" s="549"/>
      <c r="BH170" s="549"/>
      <c r="BI170" s="549"/>
      <c r="BJ170" s="549"/>
      <c r="BK170" s="549"/>
      <c r="BL170" s="549"/>
      <c r="BM170" s="549"/>
      <c r="BN170" s="549"/>
      <c r="BO170" s="549"/>
      <c r="BP170" s="549"/>
      <c r="BQ170" s="549"/>
      <c r="BR170" s="549"/>
      <c r="BS170" s="549"/>
      <c r="BT170" s="549"/>
      <c r="BU170" s="549"/>
      <c r="BV170" s="549"/>
      <c r="BW170" s="550"/>
      <c r="BX170" s="241" t="s">
        <v>166</v>
      </c>
      <c r="BY170" s="242"/>
    </row>
    <row r="171" spans="1:77" ht="60" customHeight="1">
      <c r="A171" s="238" t="s">
        <v>209</v>
      </c>
      <c r="B171" s="239"/>
      <c r="C171" s="239"/>
      <c r="D171" s="239"/>
      <c r="E171" s="243"/>
      <c r="F171" s="554" t="s">
        <v>432</v>
      </c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  <c r="V171" s="555"/>
      <c r="W171" s="555"/>
      <c r="X171" s="555"/>
      <c r="Y171" s="555"/>
      <c r="Z171" s="555"/>
      <c r="AA171" s="555"/>
      <c r="AB171" s="555"/>
      <c r="AC171" s="555"/>
      <c r="AD171" s="555"/>
      <c r="AE171" s="555"/>
      <c r="AF171" s="555"/>
      <c r="AG171" s="555"/>
      <c r="AH171" s="555"/>
      <c r="AI171" s="555"/>
      <c r="AJ171" s="555"/>
      <c r="AK171" s="555"/>
      <c r="AL171" s="555"/>
      <c r="AM171" s="555"/>
      <c r="AN171" s="555"/>
      <c r="AO171" s="555"/>
      <c r="AP171" s="555"/>
      <c r="AQ171" s="555"/>
      <c r="AR171" s="555"/>
      <c r="AS171" s="555"/>
      <c r="AT171" s="555"/>
      <c r="AU171" s="555"/>
      <c r="AV171" s="555"/>
      <c r="AW171" s="555"/>
      <c r="AX171" s="555"/>
      <c r="AY171" s="555"/>
      <c r="AZ171" s="555"/>
      <c r="BA171" s="555"/>
      <c r="BB171" s="555"/>
      <c r="BC171" s="555"/>
      <c r="BD171" s="555"/>
      <c r="BE171" s="555"/>
      <c r="BF171" s="555"/>
      <c r="BG171" s="555"/>
      <c r="BH171" s="555"/>
      <c r="BI171" s="555"/>
      <c r="BJ171" s="555"/>
      <c r="BK171" s="555"/>
      <c r="BL171" s="555"/>
      <c r="BM171" s="555"/>
      <c r="BN171" s="555"/>
      <c r="BO171" s="555"/>
      <c r="BP171" s="555"/>
      <c r="BQ171" s="555"/>
      <c r="BR171" s="555"/>
      <c r="BS171" s="555"/>
      <c r="BT171" s="555"/>
      <c r="BU171" s="555"/>
      <c r="BV171" s="555"/>
      <c r="BW171" s="556"/>
      <c r="BX171" s="241" t="s">
        <v>167</v>
      </c>
      <c r="BY171" s="242"/>
    </row>
    <row r="172" spans="1:77" ht="36" customHeight="1">
      <c r="A172" s="131" t="s">
        <v>210</v>
      </c>
      <c r="B172" s="132"/>
      <c r="C172" s="132"/>
      <c r="D172" s="132"/>
      <c r="E172" s="133"/>
      <c r="F172" s="551" t="s">
        <v>434</v>
      </c>
      <c r="G172" s="687"/>
      <c r="H172" s="687"/>
      <c r="I172" s="687"/>
      <c r="J172" s="687"/>
      <c r="K172" s="687"/>
      <c r="L172" s="687"/>
      <c r="M172" s="687"/>
      <c r="N172" s="687"/>
      <c r="O172" s="687"/>
      <c r="P172" s="687"/>
      <c r="Q172" s="687"/>
      <c r="R172" s="687"/>
      <c r="S172" s="687"/>
      <c r="T172" s="687"/>
      <c r="U172" s="687"/>
      <c r="V172" s="687"/>
      <c r="W172" s="687"/>
      <c r="X172" s="687"/>
      <c r="Y172" s="687"/>
      <c r="Z172" s="687"/>
      <c r="AA172" s="687"/>
      <c r="AB172" s="687"/>
      <c r="AC172" s="687"/>
      <c r="AD172" s="687"/>
      <c r="AE172" s="687"/>
      <c r="AF172" s="687"/>
      <c r="AG172" s="687"/>
      <c r="AH172" s="687"/>
      <c r="AI172" s="687"/>
      <c r="AJ172" s="687"/>
      <c r="AK172" s="687"/>
      <c r="AL172" s="687"/>
      <c r="AM172" s="687"/>
      <c r="AN172" s="687"/>
      <c r="AO172" s="687"/>
      <c r="AP172" s="687"/>
      <c r="AQ172" s="687"/>
      <c r="AR172" s="687"/>
      <c r="AS172" s="687"/>
      <c r="AT172" s="687"/>
      <c r="AU172" s="687"/>
      <c r="AV172" s="687"/>
      <c r="AW172" s="687"/>
      <c r="AX172" s="687"/>
      <c r="AY172" s="687"/>
      <c r="AZ172" s="687"/>
      <c r="BA172" s="687"/>
      <c r="BB172" s="687"/>
      <c r="BC172" s="687"/>
      <c r="BD172" s="687"/>
      <c r="BE172" s="687"/>
      <c r="BF172" s="687"/>
      <c r="BG172" s="687"/>
      <c r="BH172" s="687"/>
      <c r="BI172" s="687"/>
      <c r="BJ172" s="687"/>
      <c r="BK172" s="687"/>
      <c r="BL172" s="687"/>
      <c r="BM172" s="687"/>
      <c r="BN172" s="687"/>
      <c r="BO172" s="687"/>
      <c r="BP172" s="687"/>
      <c r="BQ172" s="687"/>
      <c r="BR172" s="687"/>
      <c r="BS172" s="687"/>
      <c r="BT172" s="687"/>
      <c r="BU172" s="687"/>
      <c r="BV172" s="687"/>
      <c r="BW172" s="688"/>
      <c r="BX172" s="241" t="s">
        <v>410</v>
      </c>
      <c r="BY172" s="242"/>
    </row>
    <row r="173" spans="1:77" ht="40.5" customHeight="1">
      <c r="A173" s="131" t="s">
        <v>320</v>
      </c>
      <c r="B173" s="132"/>
      <c r="C173" s="132"/>
      <c r="D173" s="132"/>
      <c r="E173" s="133"/>
      <c r="F173" s="551" t="s">
        <v>440</v>
      </c>
      <c r="G173" s="687"/>
      <c r="H173" s="687"/>
      <c r="I173" s="687"/>
      <c r="J173" s="687"/>
      <c r="K173" s="687"/>
      <c r="L173" s="687"/>
      <c r="M173" s="687"/>
      <c r="N173" s="687"/>
      <c r="O173" s="687"/>
      <c r="P173" s="687"/>
      <c r="Q173" s="687"/>
      <c r="R173" s="687"/>
      <c r="S173" s="687"/>
      <c r="T173" s="687"/>
      <c r="U173" s="687"/>
      <c r="V173" s="687"/>
      <c r="W173" s="687"/>
      <c r="X173" s="687"/>
      <c r="Y173" s="687"/>
      <c r="Z173" s="687"/>
      <c r="AA173" s="687"/>
      <c r="AB173" s="687"/>
      <c r="AC173" s="687"/>
      <c r="AD173" s="687"/>
      <c r="AE173" s="687"/>
      <c r="AF173" s="687"/>
      <c r="AG173" s="687"/>
      <c r="AH173" s="687"/>
      <c r="AI173" s="687"/>
      <c r="AJ173" s="687"/>
      <c r="AK173" s="687"/>
      <c r="AL173" s="687"/>
      <c r="AM173" s="687"/>
      <c r="AN173" s="687"/>
      <c r="AO173" s="687"/>
      <c r="AP173" s="687"/>
      <c r="AQ173" s="687"/>
      <c r="AR173" s="687"/>
      <c r="AS173" s="687"/>
      <c r="AT173" s="687"/>
      <c r="AU173" s="687"/>
      <c r="AV173" s="687"/>
      <c r="AW173" s="687"/>
      <c r="AX173" s="687"/>
      <c r="AY173" s="687"/>
      <c r="AZ173" s="687"/>
      <c r="BA173" s="687"/>
      <c r="BB173" s="687"/>
      <c r="BC173" s="687"/>
      <c r="BD173" s="687"/>
      <c r="BE173" s="687"/>
      <c r="BF173" s="687"/>
      <c r="BG173" s="687"/>
      <c r="BH173" s="687"/>
      <c r="BI173" s="687"/>
      <c r="BJ173" s="687"/>
      <c r="BK173" s="687"/>
      <c r="BL173" s="687"/>
      <c r="BM173" s="687"/>
      <c r="BN173" s="687"/>
      <c r="BO173" s="687"/>
      <c r="BP173" s="687"/>
      <c r="BQ173" s="687"/>
      <c r="BR173" s="687"/>
      <c r="BS173" s="687"/>
      <c r="BT173" s="687"/>
      <c r="BU173" s="687"/>
      <c r="BV173" s="687"/>
      <c r="BW173" s="688"/>
      <c r="BX173" s="241" t="s">
        <v>199</v>
      </c>
      <c r="BY173" s="242"/>
    </row>
    <row r="174" spans="1:77" ht="51" customHeight="1">
      <c r="A174" s="131" t="s">
        <v>211</v>
      </c>
      <c r="B174" s="132"/>
      <c r="C174" s="132"/>
      <c r="D174" s="132"/>
      <c r="E174" s="133"/>
      <c r="F174" s="135" t="s">
        <v>318</v>
      </c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241" t="s">
        <v>197</v>
      </c>
      <c r="BY174" s="242"/>
    </row>
    <row r="175" spans="1:77" ht="55.5" customHeight="1">
      <c r="A175" s="131" t="s">
        <v>241</v>
      </c>
      <c r="B175" s="132"/>
      <c r="C175" s="132"/>
      <c r="D175" s="132"/>
      <c r="E175" s="133"/>
      <c r="F175" s="551" t="s">
        <v>435</v>
      </c>
      <c r="G175" s="552"/>
      <c r="H175" s="552"/>
      <c r="I175" s="552"/>
      <c r="J175" s="552"/>
      <c r="K175" s="552"/>
      <c r="L175" s="552"/>
      <c r="M175" s="552"/>
      <c r="N175" s="552"/>
      <c r="O175" s="552"/>
      <c r="P175" s="552"/>
      <c r="Q175" s="552"/>
      <c r="R175" s="552"/>
      <c r="S175" s="552"/>
      <c r="T175" s="552"/>
      <c r="U175" s="552"/>
      <c r="V175" s="552"/>
      <c r="W175" s="552"/>
      <c r="X175" s="552"/>
      <c r="Y175" s="552"/>
      <c r="Z175" s="552"/>
      <c r="AA175" s="552"/>
      <c r="AB175" s="552"/>
      <c r="AC175" s="552"/>
      <c r="AD175" s="552"/>
      <c r="AE175" s="552"/>
      <c r="AF175" s="552"/>
      <c r="AG175" s="552"/>
      <c r="AH175" s="552"/>
      <c r="AI175" s="552"/>
      <c r="AJ175" s="552"/>
      <c r="AK175" s="552"/>
      <c r="AL175" s="552"/>
      <c r="AM175" s="552"/>
      <c r="AN175" s="552"/>
      <c r="AO175" s="552"/>
      <c r="AP175" s="552"/>
      <c r="AQ175" s="552"/>
      <c r="AR175" s="552"/>
      <c r="AS175" s="552"/>
      <c r="AT175" s="552"/>
      <c r="AU175" s="552"/>
      <c r="AV175" s="552"/>
      <c r="AW175" s="552"/>
      <c r="AX175" s="552"/>
      <c r="AY175" s="552"/>
      <c r="AZ175" s="552"/>
      <c r="BA175" s="552"/>
      <c r="BB175" s="552"/>
      <c r="BC175" s="552"/>
      <c r="BD175" s="552"/>
      <c r="BE175" s="552"/>
      <c r="BF175" s="552"/>
      <c r="BG175" s="552"/>
      <c r="BH175" s="552"/>
      <c r="BI175" s="552"/>
      <c r="BJ175" s="552"/>
      <c r="BK175" s="552"/>
      <c r="BL175" s="552"/>
      <c r="BM175" s="552"/>
      <c r="BN175" s="552"/>
      <c r="BO175" s="552"/>
      <c r="BP175" s="552"/>
      <c r="BQ175" s="552"/>
      <c r="BR175" s="552"/>
      <c r="BS175" s="552"/>
      <c r="BT175" s="552"/>
      <c r="BU175" s="552"/>
      <c r="BV175" s="552"/>
      <c r="BW175" s="553"/>
      <c r="BX175" s="241" t="s">
        <v>198</v>
      </c>
      <c r="BY175" s="242"/>
    </row>
    <row r="176" spans="1:77" ht="28.5" customHeight="1">
      <c r="A176" s="131" t="s">
        <v>277</v>
      </c>
      <c r="B176" s="132"/>
      <c r="C176" s="132"/>
      <c r="D176" s="132"/>
      <c r="E176" s="133"/>
      <c r="F176" s="551" t="s">
        <v>334</v>
      </c>
      <c r="G176" s="552"/>
      <c r="H176" s="552"/>
      <c r="I176" s="552"/>
      <c r="J176" s="552"/>
      <c r="K176" s="552"/>
      <c r="L176" s="552"/>
      <c r="M176" s="552"/>
      <c r="N176" s="552"/>
      <c r="O176" s="552"/>
      <c r="P176" s="552"/>
      <c r="Q176" s="552"/>
      <c r="R176" s="552"/>
      <c r="S176" s="552"/>
      <c r="T176" s="552"/>
      <c r="U176" s="552"/>
      <c r="V176" s="552"/>
      <c r="W176" s="552"/>
      <c r="X176" s="552"/>
      <c r="Y176" s="552"/>
      <c r="Z176" s="552"/>
      <c r="AA176" s="552"/>
      <c r="AB176" s="552"/>
      <c r="AC176" s="552"/>
      <c r="AD176" s="552"/>
      <c r="AE176" s="552"/>
      <c r="AF176" s="552"/>
      <c r="AG176" s="552"/>
      <c r="AH176" s="552"/>
      <c r="AI176" s="552"/>
      <c r="AJ176" s="552"/>
      <c r="AK176" s="552"/>
      <c r="AL176" s="552"/>
      <c r="AM176" s="552"/>
      <c r="AN176" s="552"/>
      <c r="AO176" s="552"/>
      <c r="AP176" s="552"/>
      <c r="AQ176" s="552"/>
      <c r="AR176" s="552"/>
      <c r="AS176" s="552"/>
      <c r="AT176" s="552"/>
      <c r="AU176" s="552"/>
      <c r="AV176" s="552"/>
      <c r="AW176" s="552"/>
      <c r="AX176" s="552"/>
      <c r="AY176" s="552"/>
      <c r="AZ176" s="552"/>
      <c r="BA176" s="552"/>
      <c r="BB176" s="552"/>
      <c r="BC176" s="552"/>
      <c r="BD176" s="552"/>
      <c r="BE176" s="552"/>
      <c r="BF176" s="552"/>
      <c r="BG176" s="552"/>
      <c r="BH176" s="552"/>
      <c r="BI176" s="552"/>
      <c r="BJ176" s="552"/>
      <c r="BK176" s="552"/>
      <c r="BL176" s="552"/>
      <c r="BM176" s="552"/>
      <c r="BN176" s="552"/>
      <c r="BO176" s="552"/>
      <c r="BP176" s="552"/>
      <c r="BQ176" s="552"/>
      <c r="BR176" s="552"/>
      <c r="BS176" s="552"/>
      <c r="BT176" s="552"/>
      <c r="BU176" s="552"/>
      <c r="BV176" s="552"/>
      <c r="BW176" s="553"/>
      <c r="BX176" s="241" t="s">
        <v>373</v>
      </c>
      <c r="BY176" s="242"/>
    </row>
    <row r="177" spans="1:77" ht="39" customHeight="1">
      <c r="A177" s="131" t="s">
        <v>278</v>
      </c>
      <c r="B177" s="132"/>
      <c r="C177" s="132"/>
      <c r="D177" s="132"/>
      <c r="E177" s="133"/>
      <c r="F177" s="551" t="s">
        <v>419</v>
      </c>
      <c r="G177" s="687"/>
      <c r="H177" s="687"/>
      <c r="I177" s="687"/>
      <c r="J177" s="687"/>
      <c r="K177" s="687"/>
      <c r="L177" s="687"/>
      <c r="M177" s="687"/>
      <c r="N177" s="687"/>
      <c r="O177" s="687"/>
      <c r="P177" s="687"/>
      <c r="Q177" s="687"/>
      <c r="R177" s="687"/>
      <c r="S177" s="687"/>
      <c r="T177" s="687"/>
      <c r="U177" s="687"/>
      <c r="V177" s="687"/>
      <c r="W177" s="687"/>
      <c r="X177" s="687"/>
      <c r="Y177" s="687"/>
      <c r="Z177" s="687"/>
      <c r="AA177" s="687"/>
      <c r="AB177" s="687"/>
      <c r="AC177" s="687"/>
      <c r="AD177" s="687"/>
      <c r="AE177" s="687"/>
      <c r="AF177" s="687"/>
      <c r="AG177" s="687"/>
      <c r="AH177" s="687"/>
      <c r="AI177" s="687"/>
      <c r="AJ177" s="687"/>
      <c r="AK177" s="687"/>
      <c r="AL177" s="687"/>
      <c r="AM177" s="687"/>
      <c r="AN177" s="687"/>
      <c r="AO177" s="687"/>
      <c r="AP177" s="687"/>
      <c r="AQ177" s="687"/>
      <c r="AR177" s="687"/>
      <c r="AS177" s="687"/>
      <c r="AT177" s="687"/>
      <c r="AU177" s="687"/>
      <c r="AV177" s="687"/>
      <c r="AW177" s="687"/>
      <c r="AX177" s="687"/>
      <c r="AY177" s="687"/>
      <c r="AZ177" s="687"/>
      <c r="BA177" s="687"/>
      <c r="BB177" s="687"/>
      <c r="BC177" s="687"/>
      <c r="BD177" s="687"/>
      <c r="BE177" s="687"/>
      <c r="BF177" s="687"/>
      <c r="BG177" s="687"/>
      <c r="BH177" s="687"/>
      <c r="BI177" s="687"/>
      <c r="BJ177" s="687"/>
      <c r="BK177" s="687"/>
      <c r="BL177" s="687"/>
      <c r="BM177" s="687"/>
      <c r="BN177" s="687"/>
      <c r="BO177" s="687"/>
      <c r="BP177" s="687"/>
      <c r="BQ177" s="687"/>
      <c r="BR177" s="687"/>
      <c r="BS177" s="687"/>
      <c r="BT177" s="687"/>
      <c r="BU177" s="687"/>
      <c r="BV177" s="687"/>
      <c r="BW177" s="688"/>
      <c r="BX177" s="241" t="s">
        <v>373</v>
      </c>
      <c r="BY177" s="242"/>
    </row>
    <row r="178" spans="1:77" ht="33" customHeight="1">
      <c r="A178" s="131" t="s">
        <v>288</v>
      </c>
      <c r="B178" s="132"/>
      <c r="C178" s="132"/>
      <c r="D178" s="132"/>
      <c r="E178" s="133"/>
      <c r="F178" s="557" t="s">
        <v>289</v>
      </c>
      <c r="G178" s="558"/>
      <c r="H178" s="558"/>
      <c r="I178" s="558"/>
      <c r="J178" s="558"/>
      <c r="K178" s="558"/>
      <c r="L178" s="558"/>
      <c r="M178" s="558"/>
      <c r="N178" s="558"/>
      <c r="O178" s="558"/>
      <c r="P178" s="558"/>
      <c r="Q178" s="558"/>
      <c r="R178" s="558"/>
      <c r="S178" s="558"/>
      <c r="T178" s="558"/>
      <c r="U178" s="558"/>
      <c r="V178" s="558"/>
      <c r="W178" s="558"/>
      <c r="X178" s="558"/>
      <c r="Y178" s="558"/>
      <c r="Z178" s="558"/>
      <c r="AA178" s="558"/>
      <c r="AB178" s="558"/>
      <c r="AC178" s="558"/>
      <c r="AD178" s="558"/>
      <c r="AE178" s="558"/>
      <c r="AF178" s="558"/>
      <c r="AG178" s="558"/>
      <c r="AH178" s="558"/>
      <c r="AI178" s="558"/>
      <c r="AJ178" s="558"/>
      <c r="AK178" s="558"/>
      <c r="AL178" s="558"/>
      <c r="AM178" s="558"/>
      <c r="AN178" s="558"/>
      <c r="AO178" s="558"/>
      <c r="AP178" s="558"/>
      <c r="AQ178" s="558"/>
      <c r="AR178" s="558"/>
      <c r="AS178" s="558"/>
      <c r="AT178" s="558"/>
      <c r="AU178" s="558"/>
      <c r="AV178" s="558"/>
      <c r="AW178" s="558"/>
      <c r="AX178" s="558"/>
      <c r="AY178" s="558"/>
      <c r="AZ178" s="558"/>
      <c r="BA178" s="558"/>
      <c r="BB178" s="558"/>
      <c r="BC178" s="558"/>
      <c r="BD178" s="558"/>
      <c r="BE178" s="558"/>
      <c r="BF178" s="558"/>
      <c r="BG178" s="558"/>
      <c r="BH178" s="558"/>
      <c r="BI178" s="558"/>
      <c r="BJ178" s="558"/>
      <c r="BK178" s="558"/>
      <c r="BL178" s="558"/>
      <c r="BM178" s="558"/>
      <c r="BN178" s="558"/>
      <c r="BO178" s="558"/>
      <c r="BP178" s="558"/>
      <c r="BQ178" s="558"/>
      <c r="BR178" s="558"/>
      <c r="BS178" s="558"/>
      <c r="BT178" s="558"/>
      <c r="BU178" s="558"/>
      <c r="BV178" s="558"/>
      <c r="BW178" s="559"/>
      <c r="BX178" s="241" t="s">
        <v>249</v>
      </c>
      <c r="BY178" s="242"/>
    </row>
    <row r="179" spans="1:77" ht="66" customHeight="1">
      <c r="A179" s="131" t="s">
        <v>418</v>
      </c>
      <c r="B179" s="132"/>
      <c r="C179" s="132"/>
      <c r="D179" s="132"/>
      <c r="E179" s="133"/>
      <c r="F179" s="134" t="s">
        <v>429</v>
      </c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6"/>
      <c r="BX179" s="137" t="s">
        <v>198</v>
      </c>
      <c r="BY179" s="138"/>
    </row>
    <row r="180" spans="1:77" ht="42.75" customHeight="1">
      <c r="A180" s="238" t="s">
        <v>213</v>
      </c>
      <c r="B180" s="239"/>
      <c r="C180" s="239"/>
      <c r="D180" s="239"/>
      <c r="E180" s="243"/>
      <c r="F180" s="536" t="s">
        <v>367</v>
      </c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236"/>
      <c r="BV180" s="236"/>
      <c r="BW180" s="537"/>
      <c r="BX180" s="241" t="s">
        <v>183</v>
      </c>
      <c r="BY180" s="242"/>
    </row>
    <row r="181" spans="1:77" ht="46.5" customHeight="1">
      <c r="A181" s="238" t="s">
        <v>214</v>
      </c>
      <c r="B181" s="239"/>
      <c r="C181" s="239"/>
      <c r="D181" s="239"/>
      <c r="E181" s="243"/>
      <c r="F181" s="536" t="s">
        <v>339</v>
      </c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537"/>
      <c r="BX181" s="241" t="s">
        <v>267</v>
      </c>
      <c r="BY181" s="242"/>
    </row>
    <row r="182" spans="1:77" ht="46.5" customHeight="1" thickBot="1">
      <c r="A182" s="238" t="s">
        <v>215</v>
      </c>
      <c r="B182" s="239"/>
      <c r="C182" s="239"/>
      <c r="D182" s="239"/>
      <c r="E182" s="243"/>
      <c r="F182" s="536" t="s">
        <v>343</v>
      </c>
      <c r="G182" s="549"/>
      <c r="H182" s="549"/>
      <c r="I182" s="549"/>
      <c r="J182" s="549"/>
      <c r="K182" s="549"/>
      <c r="L182" s="549"/>
      <c r="M182" s="549"/>
      <c r="N182" s="549"/>
      <c r="O182" s="549"/>
      <c r="P182" s="549"/>
      <c r="Q182" s="549"/>
      <c r="R182" s="549"/>
      <c r="S182" s="549"/>
      <c r="T182" s="549"/>
      <c r="U182" s="549"/>
      <c r="V182" s="549"/>
      <c r="W182" s="549"/>
      <c r="X182" s="549"/>
      <c r="Y182" s="549"/>
      <c r="Z182" s="549"/>
      <c r="AA182" s="549"/>
      <c r="AB182" s="549"/>
      <c r="AC182" s="549"/>
      <c r="AD182" s="549"/>
      <c r="AE182" s="549"/>
      <c r="AF182" s="549"/>
      <c r="AG182" s="549"/>
      <c r="AH182" s="549"/>
      <c r="AI182" s="549"/>
      <c r="AJ182" s="549"/>
      <c r="AK182" s="549"/>
      <c r="AL182" s="549"/>
      <c r="AM182" s="549"/>
      <c r="AN182" s="549"/>
      <c r="AO182" s="549"/>
      <c r="AP182" s="549"/>
      <c r="AQ182" s="549"/>
      <c r="AR182" s="549"/>
      <c r="AS182" s="549"/>
      <c r="AT182" s="549"/>
      <c r="AU182" s="549"/>
      <c r="AV182" s="549"/>
      <c r="AW182" s="549"/>
      <c r="AX182" s="549"/>
      <c r="AY182" s="549"/>
      <c r="AZ182" s="549"/>
      <c r="BA182" s="549"/>
      <c r="BB182" s="549"/>
      <c r="BC182" s="549"/>
      <c r="BD182" s="549"/>
      <c r="BE182" s="549"/>
      <c r="BF182" s="549"/>
      <c r="BG182" s="549"/>
      <c r="BH182" s="549"/>
      <c r="BI182" s="549"/>
      <c r="BJ182" s="549"/>
      <c r="BK182" s="549"/>
      <c r="BL182" s="549"/>
      <c r="BM182" s="549"/>
      <c r="BN182" s="549"/>
      <c r="BO182" s="549"/>
      <c r="BP182" s="549"/>
      <c r="BQ182" s="549"/>
      <c r="BR182" s="549"/>
      <c r="BS182" s="549"/>
      <c r="BT182" s="549"/>
      <c r="BU182" s="549"/>
      <c r="BV182" s="549"/>
      <c r="BW182" s="550"/>
      <c r="BX182" s="241" t="s">
        <v>185</v>
      </c>
      <c r="BY182" s="242"/>
    </row>
    <row r="183" spans="1:77" ht="92.25" customHeight="1" thickBot="1">
      <c r="A183" s="146" t="s">
        <v>212</v>
      </c>
      <c r="B183" s="147"/>
      <c r="C183" s="147"/>
      <c r="D183" s="147"/>
      <c r="E183" s="148"/>
      <c r="F183" s="149" t="s">
        <v>203</v>
      </c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50" t="s">
        <v>312</v>
      </c>
      <c r="BY183" s="151"/>
    </row>
    <row r="184" spans="1:77" ht="52.5" customHeight="1">
      <c r="A184" s="238" t="s">
        <v>216</v>
      </c>
      <c r="B184" s="239"/>
      <c r="C184" s="239"/>
      <c r="D184" s="239"/>
      <c r="E184" s="243"/>
      <c r="F184" s="536" t="s">
        <v>340</v>
      </c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537"/>
      <c r="BX184" s="241" t="s">
        <v>187</v>
      </c>
      <c r="BY184" s="242"/>
    </row>
    <row r="185" spans="1:77" ht="51" customHeight="1">
      <c r="A185" s="238" t="s">
        <v>217</v>
      </c>
      <c r="B185" s="239"/>
      <c r="C185" s="239"/>
      <c r="D185" s="239"/>
      <c r="E185" s="243"/>
      <c r="F185" s="536" t="s">
        <v>350</v>
      </c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537"/>
      <c r="BX185" s="241" t="s">
        <v>188</v>
      </c>
      <c r="BY185" s="242"/>
    </row>
    <row r="186" spans="1:77" ht="55.5" customHeight="1">
      <c r="A186" s="238" t="s">
        <v>218</v>
      </c>
      <c r="B186" s="239"/>
      <c r="C186" s="239"/>
      <c r="D186" s="239"/>
      <c r="E186" s="243"/>
      <c r="F186" s="536" t="s">
        <v>319</v>
      </c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537"/>
      <c r="BX186" s="241" t="s">
        <v>189</v>
      </c>
      <c r="BY186" s="242"/>
    </row>
    <row r="187" spans="1:77" ht="48" customHeight="1">
      <c r="A187" s="238" t="s">
        <v>219</v>
      </c>
      <c r="B187" s="239"/>
      <c r="C187" s="239"/>
      <c r="D187" s="239"/>
      <c r="E187" s="243"/>
      <c r="F187" s="536" t="s">
        <v>394</v>
      </c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537"/>
      <c r="BX187" s="241" t="s">
        <v>190</v>
      </c>
      <c r="BY187" s="242"/>
    </row>
    <row r="188" spans="1:77" ht="27.75" customHeight="1">
      <c r="A188" s="238" t="s">
        <v>220</v>
      </c>
      <c r="B188" s="239"/>
      <c r="C188" s="239"/>
      <c r="D188" s="239"/>
      <c r="E188" s="243"/>
      <c r="F188" s="134" t="s">
        <v>294</v>
      </c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6"/>
      <c r="BX188" s="241" t="s">
        <v>191</v>
      </c>
      <c r="BY188" s="242"/>
    </row>
    <row r="189" spans="1:77" ht="48" customHeight="1">
      <c r="A189" s="578" t="s">
        <v>221</v>
      </c>
      <c r="B189" s="579"/>
      <c r="C189" s="579"/>
      <c r="D189" s="579"/>
      <c r="E189" s="580"/>
      <c r="F189" s="563" t="s">
        <v>344</v>
      </c>
      <c r="G189" s="703"/>
      <c r="H189" s="703"/>
      <c r="I189" s="703"/>
      <c r="J189" s="703"/>
      <c r="K189" s="703"/>
      <c r="L189" s="703"/>
      <c r="M189" s="703"/>
      <c r="N189" s="703"/>
      <c r="O189" s="703"/>
      <c r="P189" s="703"/>
      <c r="Q189" s="703"/>
      <c r="R189" s="703"/>
      <c r="S189" s="703"/>
      <c r="T189" s="703"/>
      <c r="U189" s="703"/>
      <c r="V189" s="703"/>
      <c r="W189" s="703"/>
      <c r="X189" s="703"/>
      <c r="Y189" s="703"/>
      <c r="Z189" s="703"/>
      <c r="AA189" s="703"/>
      <c r="AB189" s="703"/>
      <c r="AC189" s="703"/>
      <c r="AD189" s="703"/>
      <c r="AE189" s="703"/>
      <c r="AF189" s="703"/>
      <c r="AG189" s="703"/>
      <c r="AH189" s="703"/>
      <c r="AI189" s="703"/>
      <c r="AJ189" s="703"/>
      <c r="AK189" s="703"/>
      <c r="AL189" s="703"/>
      <c r="AM189" s="703"/>
      <c r="AN189" s="703"/>
      <c r="AO189" s="703"/>
      <c r="AP189" s="703"/>
      <c r="AQ189" s="703"/>
      <c r="AR189" s="703"/>
      <c r="AS189" s="703"/>
      <c r="AT189" s="703"/>
      <c r="AU189" s="703"/>
      <c r="AV189" s="703"/>
      <c r="AW189" s="703"/>
      <c r="AX189" s="703"/>
      <c r="AY189" s="703"/>
      <c r="AZ189" s="703"/>
      <c r="BA189" s="703"/>
      <c r="BB189" s="703"/>
      <c r="BC189" s="703"/>
      <c r="BD189" s="703"/>
      <c r="BE189" s="703"/>
      <c r="BF189" s="703"/>
      <c r="BG189" s="703"/>
      <c r="BH189" s="703"/>
      <c r="BI189" s="703"/>
      <c r="BJ189" s="703"/>
      <c r="BK189" s="703"/>
      <c r="BL189" s="703"/>
      <c r="BM189" s="703"/>
      <c r="BN189" s="703"/>
      <c r="BO189" s="703"/>
      <c r="BP189" s="703"/>
      <c r="BQ189" s="703"/>
      <c r="BR189" s="703"/>
      <c r="BS189" s="703"/>
      <c r="BT189" s="703"/>
      <c r="BU189" s="703"/>
      <c r="BV189" s="703"/>
      <c r="BW189" s="704"/>
      <c r="BX189" s="316" t="s">
        <v>192</v>
      </c>
      <c r="BY189" s="317"/>
    </row>
    <row r="190" spans="1:77" ht="45" customHeight="1">
      <c r="A190" s="238" t="s">
        <v>222</v>
      </c>
      <c r="B190" s="239"/>
      <c r="C190" s="239"/>
      <c r="D190" s="239"/>
      <c r="E190" s="243"/>
      <c r="F190" s="700" t="s">
        <v>395</v>
      </c>
      <c r="G190" s="701"/>
      <c r="H190" s="701"/>
      <c r="I190" s="701"/>
      <c r="J190" s="701"/>
      <c r="K190" s="701"/>
      <c r="L190" s="701"/>
      <c r="M190" s="701"/>
      <c r="N190" s="701"/>
      <c r="O190" s="701"/>
      <c r="P190" s="701"/>
      <c r="Q190" s="701"/>
      <c r="R190" s="701"/>
      <c r="S190" s="701"/>
      <c r="T190" s="701"/>
      <c r="U190" s="701"/>
      <c r="V190" s="701"/>
      <c r="W190" s="701"/>
      <c r="X190" s="701"/>
      <c r="Y190" s="701"/>
      <c r="Z190" s="701"/>
      <c r="AA190" s="701"/>
      <c r="AB190" s="701"/>
      <c r="AC190" s="701"/>
      <c r="AD190" s="701"/>
      <c r="AE190" s="701"/>
      <c r="AF190" s="701"/>
      <c r="AG190" s="701"/>
      <c r="AH190" s="701"/>
      <c r="AI190" s="701"/>
      <c r="AJ190" s="701"/>
      <c r="AK190" s="701"/>
      <c r="AL190" s="701"/>
      <c r="AM190" s="701"/>
      <c r="AN190" s="701"/>
      <c r="AO190" s="701"/>
      <c r="AP190" s="701"/>
      <c r="AQ190" s="701"/>
      <c r="AR190" s="701"/>
      <c r="AS190" s="701"/>
      <c r="AT190" s="701"/>
      <c r="AU190" s="701"/>
      <c r="AV190" s="701"/>
      <c r="AW190" s="701"/>
      <c r="AX190" s="701"/>
      <c r="AY190" s="701"/>
      <c r="AZ190" s="701"/>
      <c r="BA190" s="701"/>
      <c r="BB190" s="701"/>
      <c r="BC190" s="701"/>
      <c r="BD190" s="701"/>
      <c r="BE190" s="701"/>
      <c r="BF190" s="701"/>
      <c r="BG190" s="701"/>
      <c r="BH190" s="701"/>
      <c r="BI190" s="701"/>
      <c r="BJ190" s="701"/>
      <c r="BK190" s="701"/>
      <c r="BL190" s="701"/>
      <c r="BM190" s="701"/>
      <c r="BN190" s="701"/>
      <c r="BO190" s="701"/>
      <c r="BP190" s="701"/>
      <c r="BQ190" s="701"/>
      <c r="BR190" s="701"/>
      <c r="BS190" s="701"/>
      <c r="BT190" s="701"/>
      <c r="BU190" s="701"/>
      <c r="BV190" s="701"/>
      <c r="BW190" s="702"/>
      <c r="BX190" s="241" t="s">
        <v>275</v>
      </c>
      <c r="BY190" s="242"/>
    </row>
    <row r="191" spans="1:77" ht="30" customHeight="1">
      <c r="A191" s="238" t="s">
        <v>223</v>
      </c>
      <c r="B191" s="239"/>
      <c r="C191" s="239"/>
      <c r="D191" s="239"/>
      <c r="E191" s="243"/>
      <c r="F191" s="698" t="s">
        <v>295</v>
      </c>
      <c r="G191" s="687"/>
      <c r="H191" s="687"/>
      <c r="I191" s="687"/>
      <c r="J191" s="687"/>
      <c r="K191" s="687"/>
      <c r="L191" s="687"/>
      <c r="M191" s="687"/>
      <c r="N191" s="687"/>
      <c r="O191" s="687"/>
      <c r="P191" s="687"/>
      <c r="Q191" s="687"/>
      <c r="R191" s="687"/>
      <c r="S191" s="687"/>
      <c r="T191" s="687"/>
      <c r="U191" s="687"/>
      <c r="V191" s="687"/>
      <c r="W191" s="687"/>
      <c r="X191" s="687"/>
      <c r="Y191" s="687"/>
      <c r="Z191" s="687"/>
      <c r="AA191" s="687"/>
      <c r="AB191" s="687"/>
      <c r="AC191" s="687"/>
      <c r="AD191" s="687"/>
      <c r="AE191" s="687"/>
      <c r="AF191" s="687"/>
      <c r="AG191" s="687"/>
      <c r="AH191" s="687"/>
      <c r="AI191" s="687"/>
      <c r="AJ191" s="687"/>
      <c r="AK191" s="687"/>
      <c r="AL191" s="687"/>
      <c r="AM191" s="687"/>
      <c r="AN191" s="687"/>
      <c r="AO191" s="687"/>
      <c r="AP191" s="687"/>
      <c r="AQ191" s="687"/>
      <c r="AR191" s="687"/>
      <c r="AS191" s="687"/>
      <c r="AT191" s="687"/>
      <c r="AU191" s="687"/>
      <c r="AV191" s="687"/>
      <c r="AW191" s="687"/>
      <c r="AX191" s="687"/>
      <c r="AY191" s="687"/>
      <c r="AZ191" s="687"/>
      <c r="BA191" s="687"/>
      <c r="BB191" s="687"/>
      <c r="BC191" s="687"/>
      <c r="BD191" s="687"/>
      <c r="BE191" s="687"/>
      <c r="BF191" s="687"/>
      <c r="BG191" s="687"/>
      <c r="BH191" s="687"/>
      <c r="BI191" s="687"/>
      <c r="BJ191" s="687"/>
      <c r="BK191" s="687"/>
      <c r="BL191" s="687"/>
      <c r="BM191" s="687"/>
      <c r="BN191" s="687"/>
      <c r="BO191" s="687"/>
      <c r="BP191" s="687"/>
      <c r="BQ191" s="687"/>
      <c r="BR191" s="687"/>
      <c r="BS191" s="687"/>
      <c r="BT191" s="687"/>
      <c r="BU191" s="687"/>
      <c r="BV191" s="687"/>
      <c r="BW191" s="699"/>
      <c r="BX191" s="241" t="s">
        <v>193</v>
      </c>
      <c r="BY191" s="242"/>
    </row>
    <row r="192" spans="1:77" ht="42" customHeight="1">
      <c r="A192" s="238" t="s">
        <v>224</v>
      </c>
      <c r="B192" s="239"/>
      <c r="C192" s="239"/>
      <c r="D192" s="239"/>
      <c r="E192" s="243"/>
      <c r="F192" s="232" t="s">
        <v>345</v>
      </c>
      <c r="G192" s="561"/>
      <c r="H192" s="561"/>
      <c r="I192" s="561"/>
      <c r="J192" s="561"/>
      <c r="K192" s="561"/>
      <c r="L192" s="561"/>
      <c r="M192" s="561"/>
      <c r="N192" s="561"/>
      <c r="O192" s="561"/>
      <c r="P192" s="561"/>
      <c r="Q192" s="561"/>
      <c r="R192" s="561"/>
      <c r="S192" s="561"/>
      <c r="T192" s="561"/>
      <c r="U192" s="561"/>
      <c r="V192" s="561"/>
      <c r="W192" s="561"/>
      <c r="X192" s="561"/>
      <c r="Y192" s="561"/>
      <c r="Z192" s="561"/>
      <c r="AA192" s="561"/>
      <c r="AB192" s="561"/>
      <c r="AC192" s="561"/>
      <c r="AD192" s="561"/>
      <c r="AE192" s="561"/>
      <c r="AF192" s="561"/>
      <c r="AG192" s="561"/>
      <c r="AH192" s="561"/>
      <c r="AI192" s="561"/>
      <c r="AJ192" s="561"/>
      <c r="AK192" s="561"/>
      <c r="AL192" s="561"/>
      <c r="AM192" s="561"/>
      <c r="AN192" s="561"/>
      <c r="AO192" s="561"/>
      <c r="AP192" s="561"/>
      <c r="AQ192" s="561"/>
      <c r="AR192" s="561"/>
      <c r="AS192" s="561"/>
      <c r="AT192" s="561"/>
      <c r="AU192" s="561"/>
      <c r="AV192" s="561"/>
      <c r="AW192" s="561"/>
      <c r="AX192" s="561"/>
      <c r="AY192" s="561"/>
      <c r="AZ192" s="561"/>
      <c r="BA192" s="561"/>
      <c r="BB192" s="561"/>
      <c r="BC192" s="561"/>
      <c r="BD192" s="561"/>
      <c r="BE192" s="561"/>
      <c r="BF192" s="561"/>
      <c r="BG192" s="561"/>
      <c r="BH192" s="561"/>
      <c r="BI192" s="561"/>
      <c r="BJ192" s="561"/>
      <c r="BK192" s="561"/>
      <c r="BL192" s="561"/>
      <c r="BM192" s="561"/>
      <c r="BN192" s="561"/>
      <c r="BO192" s="561"/>
      <c r="BP192" s="561"/>
      <c r="BQ192" s="561"/>
      <c r="BR192" s="561"/>
      <c r="BS192" s="561"/>
      <c r="BT192" s="561"/>
      <c r="BU192" s="561"/>
      <c r="BV192" s="561"/>
      <c r="BW192" s="562"/>
      <c r="BX192" s="241" t="s">
        <v>194</v>
      </c>
      <c r="BY192" s="242"/>
    </row>
    <row r="193" spans="1:77" ht="48.75" customHeight="1">
      <c r="A193" s="238" t="s">
        <v>321</v>
      </c>
      <c r="B193" s="239"/>
      <c r="C193" s="239"/>
      <c r="D193" s="239"/>
      <c r="E193" s="243"/>
      <c r="F193" s="563" t="s">
        <v>396</v>
      </c>
      <c r="G193" s="564"/>
      <c r="H193" s="564"/>
      <c r="I193" s="564"/>
      <c r="J193" s="564"/>
      <c r="K193" s="564"/>
      <c r="L193" s="564"/>
      <c r="M193" s="564"/>
      <c r="N193" s="564"/>
      <c r="O193" s="564"/>
      <c r="P193" s="564"/>
      <c r="Q193" s="564"/>
      <c r="R193" s="564"/>
      <c r="S193" s="564"/>
      <c r="T193" s="564"/>
      <c r="U193" s="564"/>
      <c r="V193" s="564"/>
      <c r="W193" s="564"/>
      <c r="X193" s="564"/>
      <c r="Y193" s="564"/>
      <c r="Z193" s="564"/>
      <c r="AA193" s="564"/>
      <c r="AB193" s="564"/>
      <c r="AC193" s="564"/>
      <c r="AD193" s="564"/>
      <c r="AE193" s="564"/>
      <c r="AF193" s="564"/>
      <c r="AG193" s="564"/>
      <c r="AH193" s="564"/>
      <c r="AI193" s="564"/>
      <c r="AJ193" s="564"/>
      <c r="AK193" s="564"/>
      <c r="AL193" s="564"/>
      <c r="AM193" s="564"/>
      <c r="AN193" s="564"/>
      <c r="AO193" s="564"/>
      <c r="AP193" s="564"/>
      <c r="AQ193" s="564"/>
      <c r="AR193" s="564"/>
      <c r="AS193" s="564"/>
      <c r="AT193" s="564"/>
      <c r="AU193" s="564"/>
      <c r="AV193" s="564"/>
      <c r="AW193" s="564"/>
      <c r="AX193" s="564"/>
      <c r="AY193" s="564"/>
      <c r="AZ193" s="564"/>
      <c r="BA193" s="564"/>
      <c r="BB193" s="564"/>
      <c r="BC193" s="564"/>
      <c r="BD193" s="564"/>
      <c r="BE193" s="564"/>
      <c r="BF193" s="564"/>
      <c r="BG193" s="564"/>
      <c r="BH193" s="564"/>
      <c r="BI193" s="564"/>
      <c r="BJ193" s="564"/>
      <c r="BK193" s="564"/>
      <c r="BL193" s="564"/>
      <c r="BM193" s="564"/>
      <c r="BN193" s="564"/>
      <c r="BO193" s="564"/>
      <c r="BP193" s="564"/>
      <c r="BQ193" s="564"/>
      <c r="BR193" s="564"/>
      <c r="BS193" s="564"/>
      <c r="BT193" s="564"/>
      <c r="BU193" s="564"/>
      <c r="BV193" s="564"/>
      <c r="BW193" s="565"/>
      <c r="BX193" s="241" t="s">
        <v>328</v>
      </c>
      <c r="BY193" s="242"/>
    </row>
    <row r="194" spans="1:77" ht="37.5" customHeight="1">
      <c r="A194" s="238" t="s">
        <v>322</v>
      </c>
      <c r="B194" s="239"/>
      <c r="C194" s="239"/>
      <c r="D194" s="239"/>
      <c r="E194" s="243"/>
      <c r="F194" s="134" t="s">
        <v>397</v>
      </c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6"/>
      <c r="BX194" s="241" t="s">
        <v>329</v>
      </c>
      <c r="BY194" s="242"/>
    </row>
    <row r="195" spans="1:77" ht="33.75" customHeight="1">
      <c r="A195" s="238" t="s">
        <v>323</v>
      </c>
      <c r="B195" s="239"/>
      <c r="C195" s="239"/>
      <c r="D195" s="239"/>
      <c r="E195" s="243"/>
      <c r="F195" s="134" t="s">
        <v>398</v>
      </c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6"/>
      <c r="BX195" s="241" t="s">
        <v>330</v>
      </c>
      <c r="BY195" s="242"/>
    </row>
    <row r="196" spans="1:77" ht="55.5" customHeight="1">
      <c r="A196" s="238" t="s">
        <v>324</v>
      </c>
      <c r="B196" s="239"/>
      <c r="C196" s="239"/>
      <c r="D196" s="239"/>
      <c r="E196" s="243"/>
      <c r="F196" s="563" t="s">
        <v>399</v>
      </c>
      <c r="G196" s="703"/>
      <c r="H196" s="703"/>
      <c r="I196" s="703"/>
      <c r="J196" s="703"/>
      <c r="K196" s="703"/>
      <c r="L196" s="703"/>
      <c r="M196" s="703"/>
      <c r="N196" s="703"/>
      <c r="O196" s="703"/>
      <c r="P196" s="703"/>
      <c r="Q196" s="703"/>
      <c r="R196" s="703"/>
      <c r="S196" s="703"/>
      <c r="T196" s="703"/>
      <c r="U196" s="703"/>
      <c r="V196" s="703"/>
      <c r="W196" s="703"/>
      <c r="X196" s="703"/>
      <c r="Y196" s="703"/>
      <c r="Z196" s="703"/>
      <c r="AA196" s="703"/>
      <c r="AB196" s="703"/>
      <c r="AC196" s="703"/>
      <c r="AD196" s="703"/>
      <c r="AE196" s="703"/>
      <c r="AF196" s="703"/>
      <c r="AG196" s="703"/>
      <c r="AH196" s="703"/>
      <c r="AI196" s="703"/>
      <c r="AJ196" s="703"/>
      <c r="AK196" s="703"/>
      <c r="AL196" s="703"/>
      <c r="AM196" s="703"/>
      <c r="AN196" s="703"/>
      <c r="AO196" s="703"/>
      <c r="AP196" s="703"/>
      <c r="AQ196" s="703"/>
      <c r="AR196" s="703"/>
      <c r="AS196" s="703"/>
      <c r="AT196" s="703"/>
      <c r="AU196" s="703"/>
      <c r="AV196" s="703"/>
      <c r="AW196" s="703"/>
      <c r="AX196" s="703"/>
      <c r="AY196" s="703"/>
      <c r="AZ196" s="703"/>
      <c r="BA196" s="703"/>
      <c r="BB196" s="703"/>
      <c r="BC196" s="703"/>
      <c r="BD196" s="703"/>
      <c r="BE196" s="703"/>
      <c r="BF196" s="703"/>
      <c r="BG196" s="703"/>
      <c r="BH196" s="703"/>
      <c r="BI196" s="703"/>
      <c r="BJ196" s="703"/>
      <c r="BK196" s="703"/>
      <c r="BL196" s="703"/>
      <c r="BM196" s="703"/>
      <c r="BN196" s="703"/>
      <c r="BO196" s="703"/>
      <c r="BP196" s="703"/>
      <c r="BQ196" s="703"/>
      <c r="BR196" s="703"/>
      <c r="BS196" s="703"/>
      <c r="BT196" s="703"/>
      <c r="BU196" s="703"/>
      <c r="BV196" s="703"/>
      <c r="BW196" s="704"/>
      <c r="BX196" s="241" t="s">
        <v>331</v>
      </c>
      <c r="BY196" s="242"/>
    </row>
    <row r="197" spans="1:77" ht="27" customHeight="1">
      <c r="A197" s="238" t="s">
        <v>225</v>
      </c>
      <c r="B197" s="239"/>
      <c r="C197" s="239"/>
      <c r="D197" s="239"/>
      <c r="E197" s="243"/>
      <c r="F197" s="536" t="s">
        <v>290</v>
      </c>
      <c r="G197" s="549"/>
      <c r="H197" s="549"/>
      <c r="I197" s="549"/>
      <c r="J197" s="549"/>
      <c r="K197" s="549"/>
      <c r="L197" s="549"/>
      <c r="M197" s="549"/>
      <c r="N197" s="549"/>
      <c r="O197" s="549"/>
      <c r="P197" s="549"/>
      <c r="Q197" s="549"/>
      <c r="R197" s="549"/>
      <c r="S197" s="549"/>
      <c r="T197" s="549"/>
      <c r="U197" s="549"/>
      <c r="V197" s="549"/>
      <c r="W197" s="549"/>
      <c r="X197" s="549"/>
      <c r="Y197" s="549"/>
      <c r="Z197" s="549"/>
      <c r="AA197" s="549"/>
      <c r="AB197" s="549"/>
      <c r="AC197" s="549"/>
      <c r="AD197" s="549"/>
      <c r="AE197" s="549"/>
      <c r="AF197" s="549"/>
      <c r="AG197" s="549"/>
      <c r="AH197" s="549"/>
      <c r="AI197" s="549"/>
      <c r="AJ197" s="549"/>
      <c r="AK197" s="549"/>
      <c r="AL197" s="549"/>
      <c r="AM197" s="549"/>
      <c r="AN197" s="549"/>
      <c r="AO197" s="549"/>
      <c r="AP197" s="549"/>
      <c r="AQ197" s="549"/>
      <c r="AR197" s="549"/>
      <c r="AS197" s="549"/>
      <c r="AT197" s="549"/>
      <c r="AU197" s="549"/>
      <c r="AV197" s="549"/>
      <c r="AW197" s="549"/>
      <c r="AX197" s="549"/>
      <c r="AY197" s="549"/>
      <c r="AZ197" s="549"/>
      <c r="BA197" s="549"/>
      <c r="BB197" s="549"/>
      <c r="BC197" s="549"/>
      <c r="BD197" s="549"/>
      <c r="BE197" s="549"/>
      <c r="BF197" s="549"/>
      <c r="BG197" s="549"/>
      <c r="BH197" s="549"/>
      <c r="BI197" s="549"/>
      <c r="BJ197" s="549"/>
      <c r="BK197" s="549"/>
      <c r="BL197" s="549"/>
      <c r="BM197" s="549"/>
      <c r="BN197" s="549"/>
      <c r="BO197" s="549"/>
      <c r="BP197" s="549"/>
      <c r="BQ197" s="549"/>
      <c r="BR197" s="549"/>
      <c r="BS197" s="549"/>
      <c r="BT197" s="549"/>
      <c r="BU197" s="549"/>
      <c r="BV197" s="549"/>
      <c r="BW197" s="560"/>
      <c r="BX197" s="241" t="s">
        <v>201</v>
      </c>
      <c r="BY197" s="242"/>
    </row>
    <row r="198" spans="1:77" ht="28.5" customHeight="1">
      <c r="A198" s="238" t="s">
        <v>226</v>
      </c>
      <c r="B198" s="239"/>
      <c r="C198" s="239"/>
      <c r="D198" s="239"/>
      <c r="E198" s="243"/>
      <c r="F198" s="134" t="s">
        <v>296</v>
      </c>
      <c r="G198" s="685"/>
      <c r="H198" s="685"/>
      <c r="I198" s="685"/>
      <c r="J198" s="685"/>
      <c r="K198" s="685"/>
      <c r="L198" s="685"/>
      <c r="M198" s="685"/>
      <c r="N198" s="685"/>
      <c r="O198" s="685"/>
      <c r="P198" s="685"/>
      <c r="Q198" s="685"/>
      <c r="R198" s="685"/>
      <c r="S198" s="685"/>
      <c r="T198" s="685"/>
      <c r="U198" s="685"/>
      <c r="V198" s="685"/>
      <c r="W198" s="685"/>
      <c r="X198" s="685"/>
      <c r="Y198" s="685"/>
      <c r="Z198" s="685"/>
      <c r="AA198" s="685"/>
      <c r="AB198" s="685"/>
      <c r="AC198" s="685"/>
      <c r="AD198" s="685"/>
      <c r="AE198" s="685"/>
      <c r="AF198" s="685"/>
      <c r="AG198" s="685"/>
      <c r="AH198" s="685"/>
      <c r="AI198" s="685"/>
      <c r="AJ198" s="685"/>
      <c r="AK198" s="685"/>
      <c r="AL198" s="685"/>
      <c r="AM198" s="685"/>
      <c r="AN198" s="685"/>
      <c r="AO198" s="685"/>
      <c r="AP198" s="685"/>
      <c r="AQ198" s="685"/>
      <c r="AR198" s="685"/>
      <c r="AS198" s="685"/>
      <c r="AT198" s="685"/>
      <c r="AU198" s="685"/>
      <c r="AV198" s="685"/>
      <c r="AW198" s="685"/>
      <c r="AX198" s="685"/>
      <c r="AY198" s="685"/>
      <c r="AZ198" s="685"/>
      <c r="BA198" s="685"/>
      <c r="BB198" s="685"/>
      <c r="BC198" s="685"/>
      <c r="BD198" s="685"/>
      <c r="BE198" s="685"/>
      <c r="BF198" s="685"/>
      <c r="BG198" s="685"/>
      <c r="BH198" s="685"/>
      <c r="BI198" s="685"/>
      <c r="BJ198" s="685"/>
      <c r="BK198" s="685"/>
      <c r="BL198" s="685"/>
      <c r="BM198" s="685"/>
      <c r="BN198" s="685"/>
      <c r="BO198" s="685"/>
      <c r="BP198" s="685"/>
      <c r="BQ198" s="685"/>
      <c r="BR198" s="685"/>
      <c r="BS198" s="685"/>
      <c r="BT198" s="685"/>
      <c r="BU198" s="685"/>
      <c r="BV198" s="685"/>
      <c r="BW198" s="686"/>
      <c r="BX198" s="241" t="s">
        <v>247</v>
      </c>
      <c r="BY198" s="242"/>
    </row>
    <row r="199" spans="1:77" ht="52.5" customHeight="1">
      <c r="A199" s="238" t="s">
        <v>227</v>
      </c>
      <c r="B199" s="239"/>
      <c r="C199" s="239"/>
      <c r="D199" s="239"/>
      <c r="E199" s="243"/>
      <c r="F199" s="568" t="s">
        <v>362</v>
      </c>
      <c r="G199" s="569"/>
      <c r="H199" s="569"/>
      <c r="I199" s="569"/>
      <c r="J199" s="569"/>
      <c r="K199" s="569"/>
      <c r="L199" s="569"/>
      <c r="M199" s="569"/>
      <c r="N199" s="569"/>
      <c r="O199" s="569"/>
      <c r="P199" s="569"/>
      <c r="Q199" s="569"/>
      <c r="R199" s="569"/>
      <c r="S199" s="569"/>
      <c r="T199" s="569"/>
      <c r="U199" s="569"/>
      <c r="V199" s="569"/>
      <c r="W199" s="569"/>
      <c r="X199" s="569"/>
      <c r="Y199" s="569"/>
      <c r="Z199" s="569"/>
      <c r="AA199" s="569"/>
      <c r="AB199" s="569"/>
      <c r="AC199" s="569"/>
      <c r="AD199" s="569"/>
      <c r="AE199" s="569"/>
      <c r="AF199" s="569"/>
      <c r="AG199" s="569"/>
      <c r="AH199" s="569"/>
      <c r="AI199" s="569"/>
      <c r="AJ199" s="569"/>
      <c r="AK199" s="569"/>
      <c r="AL199" s="569"/>
      <c r="AM199" s="569"/>
      <c r="AN199" s="569"/>
      <c r="AO199" s="569"/>
      <c r="AP199" s="569"/>
      <c r="AQ199" s="569"/>
      <c r="AR199" s="569"/>
      <c r="AS199" s="569"/>
      <c r="AT199" s="569"/>
      <c r="AU199" s="569"/>
      <c r="AV199" s="569"/>
      <c r="AW199" s="569"/>
      <c r="AX199" s="569"/>
      <c r="AY199" s="569"/>
      <c r="AZ199" s="569"/>
      <c r="BA199" s="569"/>
      <c r="BB199" s="569"/>
      <c r="BC199" s="569"/>
      <c r="BD199" s="569"/>
      <c r="BE199" s="569"/>
      <c r="BF199" s="569"/>
      <c r="BG199" s="569"/>
      <c r="BH199" s="569"/>
      <c r="BI199" s="569"/>
      <c r="BJ199" s="569"/>
      <c r="BK199" s="569"/>
      <c r="BL199" s="569"/>
      <c r="BM199" s="569"/>
      <c r="BN199" s="569"/>
      <c r="BO199" s="569"/>
      <c r="BP199" s="569"/>
      <c r="BQ199" s="569"/>
      <c r="BR199" s="569"/>
      <c r="BS199" s="569"/>
      <c r="BT199" s="569"/>
      <c r="BU199" s="569"/>
      <c r="BV199" s="569"/>
      <c r="BW199" s="570"/>
      <c r="BX199" s="566" t="s">
        <v>417</v>
      </c>
      <c r="BY199" s="567"/>
    </row>
    <row r="200" spans="1:77" ht="49.5" customHeight="1">
      <c r="A200" s="238" t="s">
        <v>228</v>
      </c>
      <c r="B200" s="239"/>
      <c r="C200" s="239"/>
      <c r="D200" s="239"/>
      <c r="E200" s="243"/>
      <c r="F200" s="536" t="s">
        <v>297</v>
      </c>
      <c r="G200" s="549"/>
      <c r="H200" s="549"/>
      <c r="I200" s="549"/>
      <c r="J200" s="549"/>
      <c r="K200" s="549"/>
      <c r="L200" s="549"/>
      <c r="M200" s="549"/>
      <c r="N200" s="549"/>
      <c r="O200" s="549"/>
      <c r="P200" s="549"/>
      <c r="Q200" s="549"/>
      <c r="R200" s="549"/>
      <c r="S200" s="549"/>
      <c r="T200" s="549"/>
      <c r="U200" s="549"/>
      <c r="V200" s="549"/>
      <c r="W200" s="549"/>
      <c r="X200" s="549"/>
      <c r="Y200" s="549"/>
      <c r="Z200" s="549"/>
      <c r="AA200" s="549"/>
      <c r="AB200" s="549"/>
      <c r="AC200" s="549"/>
      <c r="AD200" s="549"/>
      <c r="AE200" s="549"/>
      <c r="AF200" s="549"/>
      <c r="AG200" s="549"/>
      <c r="AH200" s="549"/>
      <c r="AI200" s="549"/>
      <c r="AJ200" s="549"/>
      <c r="AK200" s="549"/>
      <c r="AL200" s="549"/>
      <c r="AM200" s="549"/>
      <c r="AN200" s="549"/>
      <c r="AO200" s="549"/>
      <c r="AP200" s="549"/>
      <c r="AQ200" s="549"/>
      <c r="AR200" s="549"/>
      <c r="AS200" s="549"/>
      <c r="AT200" s="549"/>
      <c r="AU200" s="549"/>
      <c r="AV200" s="549"/>
      <c r="AW200" s="549"/>
      <c r="AX200" s="549"/>
      <c r="AY200" s="549"/>
      <c r="AZ200" s="549"/>
      <c r="BA200" s="549"/>
      <c r="BB200" s="549"/>
      <c r="BC200" s="549"/>
      <c r="BD200" s="549"/>
      <c r="BE200" s="549"/>
      <c r="BF200" s="549"/>
      <c r="BG200" s="549"/>
      <c r="BH200" s="549"/>
      <c r="BI200" s="549"/>
      <c r="BJ200" s="549"/>
      <c r="BK200" s="549"/>
      <c r="BL200" s="549"/>
      <c r="BM200" s="549"/>
      <c r="BN200" s="549"/>
      <c r="BO200" s="549"/>
      <c r="BP200" s="549"/>
      <c r="BQ200" s="549"/>
      <c r="BR200" s="549"/>
      <c r="BS200" s="549"/>
      <c r="BT200" s="549"/>
      <c r="BU200" s="549"/>
      <c r="BV200" s="549"/>
      <c r="BW200" s="560"/>
      <c r="BX200" s="241" t="s">
        <v>250</v>
      </c>
      <c r="BY200" s="242"/>
    </row>
    <row r="201" spans="1:77" ht="19.5" customHeight="1">
      <c r="A201" s="238" t="s">
        <v>229</v>
      </c>
      <c r="B201" s="239"/>
      <c r="C201" s="239"/>
      <c r="D201" s="239"/>
      <c r="E201" s="243"/>
      <c r="F201" s="563" t="s">
        <v>316</v>
      </c>
      <c r="G201" s="564"/>
      <c r="H201" s="564"/>
      <c r="I201" s="564"/>
      <c r="J201" s="564"/>
      <c r="K201" s="564"/>
      <c r="L201" s="564"/>
      <c r="M201" s="564"/>
      <c r="N201" s="564"/>
      <c r="O201" s="564"/>
      <c r="P201" s="564"/>
      <c r="Q201" s="564"/>
      <c r="R201" s="564"/>
      <c r="S201" s="564"/>
      <c r="T201" s="564"/>
      <c r="U201" s="564"/>
      <c r="V201" s="564"/>
      <c r="W201" s="564"/>
      <c r="X201" s="564"/>
      <c r="Y201" s="564"/>
      <c r="Z201" s="564"/>
      <c r="AA201" s="564"/>
      <c r="AB201" s="564"/>
      <c r="AC201" s="564"/>
      <c r="AD201" s="564"/>
      <c r="AE201" s="564"/>
      <c r="AF201" s="564"/>
      <c r="AG201" s="564"/>
      <c r="AH201" s="564"/>
      <c r="AI201" s="564"/>
      <c r="AJ201" s="564"/>
      <c r="AK201" s="564"/>
      <c r="AL201" s="564"/>
      <c r="AM201" s="564"/>
      <c r="AN201" s="564"/>
      <c r="AO201" s="564"/>
      <c r="AP201" s="564"/>
      <c r="AQ201" s="564"/>
      <c r="AR201" s="564"/>
      <c r="AS201" s="564"/>
      <c r="AT201" s="564"/>
      <c r="AU201" s="564"/>
      <c r="AV201" s="564"/>
      <c r="AW201" s="564"/>
      <c r="AX201" s="564"/>
      <c r="AY201" s="564"/>
      <c r="AZ201" s="564"/>
      <c r="BA201" s="564"/>
      <c r="BB201" s="564"/>
      <c r="BC201" s="564"/>
      <c r="BD201" s="564"/>
      <c r="BE201" s="564"/>
      <c r="BF201" s="564"/>
      <c r="BG201" s="564"/>
      <c r="BH201" s="564"/>
      <c r="BI201" s="564"/>
      <c r="BJ201" s="564"/>
      <c r="BK201" s="564"/>
      <c r="BL201" s="564"/>
      <c r="BM201" s="564"/>
      <c r="BN201" s="564"/>
      <c r="BO201" s="564"/>
      <c r="BP201" s="564"/>
      <c r="BQ201" s="564"/>
      <c r="BR201" s="564"/>
      <c r="BS201" s="564"/>
      <c r="BT201" s="564"/>
      <c r="BU201" s="564"/>
      <c r="BV201" s="564"/>
      <c r="BW201" s="571"/>
      <c r="BX201" s="241" t="s">
        <v>415</v>
      </c>
      <c r="BY201" s="242"/>
    </row>
    <row r="202" spans="1:77" ht="35.25" customHeight="1">
      <c r="A202" s="238" t="s">
        <v>230</v>
      </c>
      <c r="B202" s="239"/>
      <c r="C202" s="239"/>
      <c r="D202" s="239"/>
      <c r="E202" s="243"/>
      <c r="F202" s="536" t="s">
        <v>300</v>
      </c>
      <c r="G202" s="549"/>
      <c r="H202" s="549"/>
      <c r="I202" s="549"/>
      <c r="J202" s="549"/>
      <c r="K202" s="549"/>
      <c r="L202" s="549"/>
      <c r="M202" s="549"/>
      <c r="N202" s="549"/>
      <c r="O202" s="549"/>
      <c r="P202" s="549"/>
      <c r="Q202" s="549"/>
      <c r="R202" s="549"/>
      <c r="S202" s="549"/>
      <c r="T202" s="549"/>
      <c r="U202" s="549"/>
      <c r="V202" s="549"/>
      <c r="W202" s="549"/>
      <c r="X202" s="549"/>
      <c r="Y202" s="549"/>
      <c r="Z202" s="549"/>
      <c r="AA202" s="549"/>
      <c r="AB202" s="549"/>
      <c r="AC202" s="549"/>
      <c r="AD202" s="549"/>
      <c r="AE202" s="549"/>
      <c r="AF202" s="549"/>
      <c r="AG202" s="549"/>
      <c r="AH202" s="549"/>
      <c r="AI202" s="549"/>
      <c r="AJ202" s="549"/>
      <c r="AK202" s="549"/>
      <c r="AL202" s="549"/>
      <c r="AM202" s="549"/>
      <c r="AN202" s="549"/>
      <c r="AO202" s="549"/>
      <c r="AP202" s="549"/>
      <c r="AQ202" s="549"/>
      <c r="AR202" s="549"/>
      <c r="AS202" s="549"/>
      <c r="AT202" s="549"/>
      <c r="AU202" s="549"/>
      <c r="AV202" s="549"/>
      <c r="AW202" s="549"/>
      <c r="AX202" s="549"/>
      <c r="AY202" s="549"/>
      <c r="AZ202" s="549"/>
      <c r="BA202" s="549"/>
      <c r="BB202" s="549"/>
      <c r="BC202" s="549"/>
      <c r="BD202" s="549"/>
      <c r="BE202" s="549"/>
      <c r="BF202" s="549"/>
      <c r="BG202" s="549"/>
      <c r="BH202" s="549"/>
      <c r="BI202" s="549"/>
      <c r="BJ202" s="549"/>
      <c r="BK202" s="549"/>
      <c r="BL202" s="549"/>
      <c r="BM202" s="549"/>
      <c r="BN202" s="549"/>
      <c r="BO202" s="549"/>
      <c r="BP202" s="549"/>
      <c r="BQ202" s="549"/>
      <c r="BR202" s="549"/>
      <c r="BS202" s="549"/>
      <c r="BT202" s="549"/>
      <c r="BU202" s="549"/>
      <c r="BV202" s="549"/>
      <c r="BW202" s="560"/>
      <c r="BX202" s="241" t="s">
        <v>373</v>
      </c>
      <c r="BY202" s="242"/>
    </row>
    <row r="203" spans="1:77" ht="33" customHeight="1">
      <c r="A203" s="238" t="s">
        <v>231</v>
      </c>
      <c r="B203" s="239"/>
      <c r="C203" s="239"/>
      <c r="D203" s="239"/>
      <c r="E203" s="243"/>
      <c r="F203" s="235" t="s">
        <v>365</v>
      </c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7"/>
      <c r="BX203" s="241" t="s">
        <v>357</v>
      </c>
      <c r="BY203" s="242"/>
    </row>
    <row r="204" spans="1:77" ht="25.5" customHeight="1">
      <c r="A204" s="238" t="s">
        <v>232</v>
      </c>
      <c r="B204" s="239"/>
      <c r="C204" s="239"/>
      <c r="D204" s="239"/>
      <c r="E204" s="243"/>
      <c r="F204" s="232" t="s">
        <v>301</v>
      </c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3"/>
      <c r="BB204" s="233"/>
      <c r="BC204" s="233"/>
      <c r="BD204" s="233"/>
      <c r="BE204" s="233"/>
      <c r="BF204" s="233"/>
      <c r="BG204" s="233"/>
      <c r="BH204" s="233"/>
      <c r="BI204" s="233"/>
      <c r="BJ204" s="233"/>
      <c r="BK204" s="233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3"/>
      <c r="BV204" s="233"/>
      <c r="BW204" s="234"/>
      <c r="BX204" s="316" t="s">
        <v>357</v>
      </c>
      <c r="BY204" s="317"/>
    </row>
    <row r="205" spans="1:77" ht="27.75" customHeight="1">
      <c r="A205" s="238" t="s">
        <v>233</v>
      </c>
      <c r="B205" s="239"/>
      <c r="C205" s="239"/>
      <c r="D205" s="239"/>
      <c r="E205" s="243"/>
      <c r="F205" s="548" t="s">
        <v>317</v>
      </c>
      <c r="G205" s="549"/>
      <c r="H205" s="549"/>
      <c r="I205" s="549"/>
      <c r="J205" s="549"/>
      <c r="K205" s="549"/>
      <c r="L205" s="549"/>
      <c r="M205" s="549"/>
      <c r="N205" s="549"/>
      <c r="O205" s="549"/>
      <c r="P205" s="549"/>
      <c r="Q205" s="549"/>
      <c r="R205" s="549"/>
      <c r="S205" s="549"/>
      <c r="T205" s="549"/>
      <c r="U205" s="549"/>
      <c r="V205" s="549"/>
      <c r="W205" s="549"/>
      <c r="X205" s="549"/>
      <c r="Y205" s="549"/>
      <c r="Z205" s="549"/>
      <c r="AA205" s="549"/>
      <c r="AB205" s="549"/>
      <c r="AC205" s="549"/>
      <c r="AD205" s="549"/>
      <c r="AE205" s="549"/>
      <c r="AF205" s="549"/>
      <c r="AG205" s="549"/>
      <c r="AH205" s="549"/>
      <c r="AI205" s="549"/>
      <c r="AJ205" s="549"/>
      <c r="AK205" s="549"/>
      <c r="AL205" s="549"/>
      <c r="AM205" s="549"/>
      <c r="AN205" s="549"/>
      <c r="AO205" s="549"/>
      <c r="AP205" s="549"/>
      <c r="AQ205" s="549"/>
      <c r="AR205" s="549"/>
      <c r="AS205" s="549"/>
      <c r="AT205" s="549"/>
      <c r="AU205" s="549"/>
      <c r="AV205" s="549"/>
      <c r="AW205" s="549"/>
      <c r="AX205" s="549"/>
      <c r="AY205" s="549"/>
      <c r="AZ205" s="549"/>
      <c r="BA205" s="549"/>
      <c r="BB205" s="549"/>
      <c r="BC205" s="549"/>
      <c r="BD205" s="549"/>
      <c r="BE205" s="549"/>
      <c r="BF205" s="549"/>
      <c r="BG205" s="549"/>
      <c r="BH205" s="549"/>
      <c r="BI205" s="549"/>
      <c r="BJ205" s="549"/>
      <c r="BK205" s="549"/>
      <c r="BL205" s="549"/>
      <c r="BM205" s="549"/>
      <c r="BN205" s="549"/>
      <c r="BO205" s="549"/>
      <c r="BP205" s="549"/>
      <c r="BQ205" s="549"/>
      <c r="BR205" s="549"/>
      <c r="BS205" s="549"/>
      <c r="BT205" s="549"/>
      <c r="BU205" s="549"/>
      <c r="BV205" s="549"/>
      <c r="BW205" s="560"/>
      <c r="BX205" s="241" t="s">
        <v>254</v>
      </c>
      <c r="BY205" s="242"/>
    </row>
    <row r="206" spans="1:77" ht="103.5" customHeight="1">
      <c r="A206" s="139" t="s">
        <v>403</v>
      </c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 t="s">
        <v>404</v>
      </c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</row>
    <row r="207" spans="1:77" ht="33" customHeight="1" thickBot="1">
      <c r="A207" s="696" t="s">
        <v>405</v>
      </c>
      <c r="B207" s="697"/>
      <c r="C207" s="697"/>
      <c r="D207" s="697"/>
      <c r="E207" s="697"/>
      <c r="F207" s="697"/>
      <c r="G207" s="697"/>
      <c r="H207" s="697"/>
      <c r="I207" s="697"/>
      <c r="J207" s="697"/>
      <c r="K207" s="697"/>
      <c r="L207" s="697"/>
      <c r="M207" s="697"/>
      <c r="N207" s="697"/>
      <c r="O207" s="697"/>
      <c r="P207" s="697"/>
      <c r="Q207" s="697"/>
      <c r="R207" s="697"/>
      <c r="S207" s="697"/>
      <c r="T207" s="697"/>
      <c r="U207" s="697"/>
      <c r="V207" s="697"/>
      <c r="W207" s="697"/>
      <c r="X207" s="697"/>
      <c r="Y207" s="697"/>
      <c r="Z207" s="697"/>
      <c r="AA207" s="697"/>
      <c r="AB207" s="697"/>
      <c r="AC207" s="697"/>
      <c r="AD207" s="697"/>
      <c r="AE207" s="697"/>
      <c r="AF207" s="697"/>
      <c r="AG207" s="697"/>
      <c r="AH207" s="697"/>
      <c r="AI207" s="697"/>
      <c r="AJ207" s="697"/>
      <c r="AK207" s="697"/>
      <c r="AL207" s="697"/>
      <c r="AM207" s="697"/>
      <c r="AN207" s="697"/>
      <c r="AO207" s="697"/>
      <c r="AP207" s="697"/>
      <c r="AQ207" s="697"/>
      <c r="AR207" s="697"/>
      <c r="AS207" s="697"/>
      <c r="AT207" s="697"/>
      <c r="AU207" s="697"/>
      <c r="AV207" s="697"/>
      <c r="AW207" s="697"/>
      <c r="AX207" s="697"/>
      <c r="AY207" s="697"/>
      <c r="AZ207" s="697"/>
      <c r="BA207" s="697"/>
      <c r="BB207" s="697"/>
      <c r="BC207" s="697"/>
      <c r="BD207" s="697"/>
      <c r="BE207" s="697"/>
      <c r="BF207" s="697"/>
      <c r="BG207" s="697"/>
      <c r="BH207" s="697"/>
      <c r="BI207" s="697"/>
      <c r="BJ207" s="697"/>
      <c r="BK207" s="697"/>
      <c r="BL207" s="697"/>
      <c r="BM207" s="697"/>
      <c r="BN207" s="697"/>
      <c r="BO207" s="697"/>
      <c r="BP207" s="697"/>
      <c r="BQ207" s="697"/>
      <c r="BR207" s="697"/>
      <c r="BS207" s="697"/>
      <c r="BT207" s="697"/>
      <c r="BU207" s="697"/>
      <c r="BV207" s="697"/>
      <c r="BW207" s="697"/>
      <c r="BX207" s="697"/>
      <c r="BY207" s="697"/>
    </row>
    <row r="208" spans="1:77" ht="99" customHeight="1" thickBot="1">
      <c r="A208" s="146" t="s">
        <v>212</v>
      </c>
      <c r="B208" s="147"/>
      <c r="C208" s="147"/>
      <c r="D208" s="147"/>
      <c r="E208" s="148"/>
      <c r="F208" s="149" t="s">
        <v>203</v>
      </c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50" t="s">
        <v>312</v>
      </c>
      <c r="BY208" s="151"/>
    </row>
    <row r="209" spans="1:77" ht="63.75" customHeight="1">
      <c r="A209" s="543" t="s">
        <v>234</v>
      </c>
      <c r="B209" s="544"/>
      <c r="C209" s="544"/>
      <c r="D209" s="544"/>
      <c r="E209" s="545"/>
      <c r="F209" s="572" t="s">
        <v>347</v>
      </c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3"/>
      <c r="R209" s="573"/>
      <c r="S209" s="573"/>
      <c r="T209" s="573"/>
      <c r="U209" s="573"/>
      <c r="V209" s="573"/>
      <c r="W209" s="573"/>
      <c r="X209" s="573"/>
      <c r="Y209" s="573"/>
      <c r="Z209" s="573"/>
      <c r="AA209" s="573"/>
      <c r="AB209" s="573"/>
      <c r="AC209" s="573"/>
      <c r="AD209" s="573"/>
      <c r="AE209" s="573"/>
      <c r="AF209" s="573"/>
      <c r="AG209" s="573"/>
      <c r="AH209" s="573"/>
      <c r="AI209" s="573"/>
      <c r="AJ209" s="573"/>
      <c r="AK209" s="573"/>
      <c r="AL209" s="573"/>
      <c r="AM209" s="573"/>
      <c r="AN209" s="573"/>
      <c r="AO209" s="573"/>
      <c r="AP209" s="573"/>
      <c r="AQ209" s="573"/>
      <c r="AR209" s="573"/>
      <c r="AS209" s="573"/>
      <c r="AT209" s="573"/>
      <c r="AU209" s="573"/>
      <c r="AV209" s="573"/>
      <c r="AW209" s="573"/>
      <c r="AX209" s="573"/>
      <c r="AY209" s="573"/>
      <c r="AZ209" s="573"/>
      <c r="BA209" s="573"/>
      <c r="BB209" s="573"/>
      <c r="BC209" s="573"/>
      <c r="BD209" s="573"/>
      <c r="BE209" s="573"/>
      <c r="BF209" s="573"/>
      <c r="BG209" s="573"/>
      <c r="BH209" s="573"/>
      <c r="BI209" s="573"/>
      <c r="BJ209" s="573"/>
      <c r="BK209" s="573"/>
      <c r="BL209" s="573"/>
      <c r="BM209" s="573"/>
      <c r="BN209" s="573"/>
      <c r="BO209" s="573"/>
      <c r="BP209" s="573"/>
      <c r="BQ209" s="573"/>
      <c r="BR209" s="573"/>
      <c r="BS209" s="573"/>
      <c r="BT209" s="573"/>
      <c r="BU209" s="573"/>
      <c r="BV209" s="573"/>
      <c r="BW209" s="574"/>
      <c r="BX209" s="538" t="s">
        <v>255</v>
      </c>
      <c r="BY209" s="539"/>
    </row>
    <row r="210" spans="1:77" ht="42.75" customHeight="1">
      <c r="A210" s="238" t="s">
        <v>235</v>
      </c>
      <c r="B210" s="239"/>
      <c r="C210" s="239"/>
      <c r="D210" s="239"/>
      <c r="E210" s="243"/>
      <c r="F210" s="536" t="s">
        <v>313</v>
      </c>
      <c r="G210" s="549"/>
      <c r="H210" s="549"/>
      <c r="I210" s="549"/>
      <c r="J210" s="549"/>
      <c r="K210" s="549"/>
      <c r="L210" s="549"/>
      <c r="M210" s="549"/>
      <c r="N210" s="549"/>
      <c r="O210" s="549"/>
      <c r="P210" s="549"/>
      <c r="Q210" s="549"/>
      <c r="R210" s="549"/>
      <c r="S210" s="549"/>
      <c r="T210" s="549"/>
      <c r="U210" s="549"/>
      <c r="V210" s="549"/>
      <c r="W210" s="549"/>
      <c r="X210" s="549"/>
      <c r="Y210" s="549"/>
      <c r="Z210" s="549"/>
      <c r="AA210" s="549"/>
      <c r="AB210" s="549"/>
      <c r="AC210" s="549"/>
      <c r="AD210" s="549"/>
      <c r="AE210" s="549"/>
      <c r="AF210" s="549"/>
      <c r="AG210" s="549"/>
      <c r="AH210" s="549"/>
      <c r="AI210" s="549"/>
      <c r="AJ210" s="549"/>
      <c r="AK210" s="549"/>
      <c r="AL210" s="549"/>
      <c r="AM210" s="549"/>
      <c r="AN210" s="549"/>
      <c r="AO210" s="549"/>
      <c r="AP210" s="549"/>
      <c r="AQ210" s="549"/>
      <c r="AR210" s="549"/>
      <c r="AS210" s="549"/>
      <c r="AT210" s="549"/>
      <c r="AU210" s="549"/>
      <c r="AV210" s="549"/>
      <c r="AW210" s="549"/>
      <c r="AX210" s="549"/>
      <c r="AY210" s="549"/>
      <c r="AZ210" s="549"/>
      <c r="BA210" s="549"/>
      <c r="BB210" s="549"/>
      <c r="BC210" s="549"/>
      <c r="BD210" s="549"/>
      <c r="BE210" s="549"/>
      <c r="BF210" s="549"/>
      <c r="BG210" s="549"/>
      <c r="BH210" s="549"/>
      <c r="BI210" s="549"/>
      <c r="BJ210" s="549"/>
      <c r="BK210" s="549"/>
      <c r="BL210" s="549"/>
      <c r="BM210" s="549"/>
      <c r="BN210" s="549"/>
      <c r="BO210" s="549"/>
      <c r="BP210" s="549"/>
      <c r="BQ210" s="549"/>
      <c r="BR210" s="549"/>
      <c r="BS210" s="549"/>
      <c r="BT210" s="549"/>
      <c r="BU210" s="549"/>
      <c r="BV210" s="549"/>
      <c r="BW210" s="560"/>
      <c r="BX210" s="241" t="s">
        <v>256</v>
      </c>
      <c r="BY210" s="242"/>
    </row>
    <row r="211" spans="1:77" ht="53.25" customHeight="1">
      <c r="A211" s="238" t="s">
        <v>236</v>
      </c>
      <c r="B211" s="239"/>
      <c r="C211" s="239"/>
      <c r="D211" s="239"/>
      <c r="E211" s="243"/>
      <c r="F211" s="134" t="s">
        <v>335</v>
      </c>
      <c r="G211" s="685"/>
      <c r="H211" s="685"/>
      <c r="I211" s="685"/>
      <c r="J211" s="685"/>
      <c r="K211" s="685"/>
      <c r="L211" s="685"/>
      <c r="M211" s="685"/>
      <c r="N211" s="685"/>
      <c r="O211" s="685"/>
      <c r="P211" s="685"/>
      <c r="Q211" s="685"/>
      <c r="R211" s="685"/>
      <c r="S211" s="685"/>
      <c r="T211" s="685"/>
      <c r="U211" s="685"/>
      <c r="V211" s="685"/>
      <c r="W211" s="685"/>
      <c r="X211" s="685"/>
      <c r="Y211" s="685"/>
      <c r="Z211" s="685"/>
      <c r="AA211" s="685"/>
      <c r="AB211" s="685"/>
      <c r="AC211" s="685"/>
      <c r="AD211" s="685"/>
      <c r="AE211" s="685"/>
      <c r="AF211" s="685"/>
      <c r="AG211" s="685"/>
      <c r="AH211" s="685"/>
      <c r="AI211" s="685"/>
      <c r="AJ211" s="685"/>
      <c r="AK211" s="685"/>
      <c r="AL211" s="685"/>
      <c r="AM211" s="685"/>
      <c r="AN211" s="685"/>
      <c r="AO211" s="685"/>
      <c r="AP211" s="685"/>
      <c r="AQ211" s="685"/>
      <c r="AR211" s="685"/>
      <c r="AS211" s="685"/>
      <c r="AT211" s="685"/>
      <c r="AU211" s="685"/>
      <c r="AV211" s="685"/>
      <c r="AW211" s="685"/>
      <c r="AX211" s="685"/>
      <c r="AY211" s="685"/>
      <c r="AZ211" s="685"/>
      <c r="BA211" s="685"/>
      <c r="BB211" s="685"/>
      <c r="BC211" s="685"/>
      <c r="BD211" s="685"/>
      <c r="BE211" s="685"/>
      <c r="BF211" s="685"/>
      <c r="BG211" s="685"/>
      <c r="BH211" s="685"/>
      <c r="BI211" s="685"/>
      <c r="BJ211" s="685"/>
      <c r="BK211" s="685"/>
      <c r="BL211" s="685"/>
      <c r="BM211" s="685"/>
      <c r="BN211" s="685"/>
      <c r="BO211" s="685"/>
      <c r="BP211" s="685"/>
      <c r="BQ211" s="685"/>
      <c r="BR211" s="685"/>
      <c r="BS211" s="685"/>
      <c r="BT211" s="685"/>
      <c r="BU211" s="685"/>
      <c r="BV211" s="685"/>
      <c r="BW211" s="686"/>
      <c r="BX211" s="241" t="s">
        <v>256</v>
      </c>
      <c r="BY211" s="242"/>
    </row>
    <row r="212" spans="1:77" ht="66" customHeight="1">
      <c r="A212" s="238" t="s">
        <v>237</v>
      </c>
      <c r="B212" s="239"/>
      <c r="C212" s="239"/>
      <c r="D212" s="239"/>
      <c r="E212" s="243"/>
      <c r="F212" s="536" t="s">
        <v>346</v>
      </c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7"/>
      <c r="BX212" s="241" t="s">
        <v>258</v>
      </c>
      <c r="BY212" s="242"/>
    </row>
    <row r="213" spans="1:77" ht="57" customHeight="1">
      <c r="A213" s="238" t="s">
        <v>238</v>
      </c>
      <c r="B213" s="239"/>
      <c r="C213" s="239"/>
      <c r="D213" s="239"/>
      <c r="E213" s="243"/>
      <c r="F213" s="536" t="s">
        <v>310</v>
      </c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7"/>
      <c r="BX213" s="241" t="s">
        <v>259</v>
      </c>
      <c r="BY213" s="242"/>
    </row>
    <row r="214" spans="1:77" ht="61.5" customHeight="1">
      <c r="A214" s="238" t="s">
        <v>239</v>
      </c>
      <c r="B214" s="239"/>
      <c r="C214" s="239"/>
      <c r="D214" s="239"/>
      <c r="E214" s="243"/>
      <c r="F214" s="536" t="s">
        <v>378</v>
      </c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7"/>
      <c r="BX214" s="241" t="s">
        <v>261</v>
      </c>
      <c r="BY214" s="242"/>
    </row>
    <row r="215" spans="1:77" ht="54" customHeight="1">
      <c r="A215" s="238" t="s">
        <v>240</v>
      </c>
      <c r="B215" s="239"/>
      <c r="C215" s="239"/>
      <c r="D215" s="239"/>
      <c r="E215" s="243"/>
      <c r="F215" s="536" t="s">
        <v>315</v>
      </c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7"/>
      <c r="BX215" s="241" t="s">
        <v>262</v>
      </c>
      <c r="BY215" s="242"/>
    </row>
    <row r="216" spans="1:77" ht="43.5" customHeight="1">
      <c r="A216" s="238" t="s">
        <v>244</v>
      </c>
      <c r="B216" s="239"/>
      <c r="C216" s="239"/>
      <c r="D216" s="239"/>
      <c r="E216" s="243"/>
      <c r="F216" s="135" t="s">
        <v>377</v>
      </c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6"/>
      <c r="BX216" s="241" t="s">
        <v>264</v>
      </c>
      <c r="BY216" s="242"/>
    </row>
    <row r="217" spans="1:77" ht="48" customHeight="1">
      <c r="A217" s="239" t="s">
        <v>245</v>
      </c>
      <c r="B217" s="239"/>
      <c r="C217" s="239"/>
      <c r="D217" s="239"/>
      <c r="E217" s="243"/>
      <c r="F217" s="134" t="s">
        <v>309</v>
      </c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6"/>
      <c r="BX217" s="241" t="s">
        <v>264</v>
      </c>
      <c r="BY217" s="689"/>
    </row>
    <row r="218" spans="1:77" ht="51" customHeight="1">
      <c r="A218" s="578" t="s">
        <v>246</v>
      </c>
      <c r="B218" s="579"/>
      <c r="C218" s="579"/>
      <c r="D218" s="579"/>
      <c r="E218" s="580"/>
      <c r="F218" s="575" t="s">
        <v>314</v>
      </c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576"/>
      <c r="AC218" s="576"/>
      <c r="AD218" s="576"/>
      <c r="AE218" s="576"/>
      <c r="AF218" s="576"/>
      <c r="AG218" s="576"/>
      <c r="AH218" s="576"/>
      <c r="AI218" s="576"/>
      <c r="AJ218" s="576"/>
      <c r="AK218" s="576"/>
      <c r="AL218" s="576"/>
      <c r="AM218" s="576"/>
      <c r="AN218" s="576"/>
      <c r="AO218" s="576"/>
      <c r="AP218" s="576"/>
      <c r="AQ218" s="576"/>
      <c r="AR218" s="576"/>
      <c r="AS218" s="576"/>
      <c r="AT218" s="576"/>
      <c r="AU218" s="576"/>
      <c r="AV218" s="576"/>
      <c r="AW218" s="576"/>
      <c r="AX218" s="576"/>
      <c r="AY218" s="576"/>
      <c r="AZ218" s="576"/>
      <c r="BA218" s="576"/>
      <c r="BB218" s="576"/>
      <c r="BC218" s="576"/>
      <c r="BD218" s="576"/>
      <c r="BE218" s="576"/>
      <c r="BF218" s="576"/>
      <c r="BG218" s="576"/>
      <c r="BH218" s="576"/>
      <c r="BI218" s="576"/>
      <c r="BJ218" s="576"/>
      <c r="BK218" s="576"/>
      <c r="BL218" s="576"/>
      <c r="BM218" s="576"/>
      <c r="BN218" s="576"/>
      <c r="BO218" s="576"/>
      <c r="BP218" s="576"/>
      <c r="BQ218" s="576"/>
      <c r="BR218" s="576"/>
      <c r="BS218" s="576"/>
      <c r="BT218" s="576"/>
      <c r="BU218" s="576"/>
      <c r="BV218" s="576"/>
      <c r="BW218" s="577"/>
      <c r="BX218" s="316" t="s">
        <v>265</v>
      </c>
      <c r="BY218" s="317"/>
    </row>
    <row r="219" spans="1:77" ht="41.25" customHeight="1">
      <c r="A219" s="238" t="s">
        <v>303</v>
      </c>
      <c r="B219" s="239"/>
      <c r="C219" s="239"/>
      <c r="D219" s="239"/>
      <c r="E219" s="243"/>
      <c r="F219" s="536" t="s">
        <v>336</v>
      </c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537"/>
      <c r="BX219" s="241" t="s">
        <v>265</v>
      </c>
      <c r="BY219" s="242"/>
    </row>
    <row r="220" spans="1:77" ht="45.75" customHeight="1">
      <c r="A220" s="238" t="s">
        <v>304</v>
      </c>
      <c r="B220" s="239"/>
      <c r="C220" s="239"/>
      <c r="D220" s="239"/>
      <c r="E220" s="243"/>
      <c r="F220" s="235" t="s">
        <v>368</v>
      </c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7"/>
      <c r="BX220" s="241" t="s">
        <v>357</v>
      </c>
      <c r="BY220" s="242"/>
    </row>
    <row r="221" spans="1:77" ht="59.25" customHeight="1">
      <c r="A221" s="238" t="s">
        <v>305</v>
      </c>
      <c r="B221" s="239"/>
      <c r="C221" s="239"/>
      <c r="D221" s="239"/>
      <c r="E221" s="243"/>
      <c r="F221" s="235" t="s">
        <v>302</v>
      </c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7"/>
      <c r="BX221" s="137" t="s">
        <v>265</v>
      </c>
      <c r="BY221" s="138"/>
    </row>
    <row r="222" spans="1:77" ht="59.25" customHeight="1">
      <c r="A222" s="238" t="s">
        <v>306</v>
      </c>
      <c r="B222" s="239"/>
      <c r="C222" s="239"/>
      <c r="D222" s="239"/>
      <c r="E222" s="240"/>
      <c r="F222" s="707" t="s">
        <v>298</v>
      </c>
      <c r="G222" s="576"/>
      <c r="H222" s="576"/>
      <c r="I222" s="576"/>
      <c r="J222" s="576"/>
      <c r="K222" s="576"/>
      <c r="L222" s="576"/>
      <c r="M222" s="576"/>
      <c r="N222" s="576"/>
      <c r="O222" s="576"/>
      <c r="P222" s="576"/>
      <c r="Q222" s="576"/>
      <c r="R222" s="576"/>
      <c r="S222" s="576"/>
      <c r="T222" s="576"/>
      <c r="U222" s="576"/>
      <c r="V222" s="576"/>
      <c r="W222" s="576"/>
      <c r="X222" s="576"/>
      <c r="Y222" s="576"/>
      <c r="Z222" s="576"/>
      <c r="AA222" s="576"/>
      <c r="AB222" s="576"/>
      <c r="AC222" s="576"/>
      <c r="AD222" s="576"/>
      <c r="AE222" s="576"/>
      <c r="AF222" s="576"/>
      <c r="AG222" s="576"/>
      <c r="AH222" s="576"/>
      <c r="AI222" s="576"/>
      <c r="AJ222" s="576"/>
      <c r="AK222" s="576"/>
      <c r="AL222" s="576"/>
      <c r="AM222" s="576"/>
      <c r="AN222" s="576"/>
      <c r="AO222" s="576"/>
      <c r="AP222" s="576"/>
      <c r="AQ222" s="576"/>
      <c r="AR222" s="576"/>
      <c r="AS222" s="576"/>
      <c r="AT222" s="576"/>
      <c r="AU222" s="576"/>
      <c r="AV222" s="576"/>
      <c r="AW222" s="576"/>
      <c r="AX222" s="576"/>
      <c r="AY222" s="576"/>
      <c r="AZ222" s="576"/>
      <c r="BA222" s="576"/>
      <c r="BB222" s="576"/>
      <c r="BC222" s="576"/>
      <c r="BD222" s="576"/>
      <c r="BE222" s="576"/>
      <c r="BF222" s="576"/>
      <c r="BG222" s="576"/>
      <c r="BH222" s="576"/>
      <c r="BI222" s="576"/>
      <c r="BJ222" s="576"/>
      <c r="BK222" s="576"/>
      <c r="BL222" s="576"/>
      <c r="BM222" s="576"/>
      <c r="BN222" s="576"/>
      <c r="BO222" s="576"/>
      <c r="BP222" s="576"/>
      <c r="BQ222" s="576"/>
      <c r="BR222" s="576"/>
      <c r="BS222" s="576"/>
      <c r="BT222" s="576"/>
      <c r="BU222" s="576"/>
      <c r="BV222" s="576"/>
      <c r="BW222" s="708"/>
      <c r="BX222" s="316" t="s">
        <v>409</v>
      </c>
      <c r="BY222" s="317"/>
    </row>
    <row r="223" spans="1:77" ht="57" customHeight="1">
      <c r="A223" s="238" t="s">
        <v>355</v>
      </c>
      <c r="B223" s="239"/>
      <c r="C223" s="239"/>
      <c r="D223" s="239"/>
      <c r="E223" s="240"/>
      <c r="F223" s="235" t="s">
        <v>366</v>
      </c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7"/>
      <c r="BX223" s="241" t="s">
        <v>265</v>
      </c>
      <c r="BY223" s="242"/>
    </row>
    <row r="224" spans="1:77" ht="54" customHeight="1">
      <c r="A224" s="238" t="s">
        <v>358</v>
      </c>
      <c r="B224" s="239"/>
      <c r="C224" s="239"/>
      <c r="D224" s="239"/>
      <c r="E224" s="240"/>
      <c r="F224" s="235" t="s">
        <v>363</v>
      </c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7"/>
      <c r="BX224" s="241" t="s">
        <v>264</v>
      </c>
      <c r="BY224" s="242"/>
    </row>
    <row r="225" spans="1:77" ht="43.5" customHeight="1" thickBot="1">
      <c r="A225" s="238" t="s">
        <v>360</v>
      </c>
      <c r="B225" s="239"/>
      <c r="C225" s="239"/>
      <c r="D225" s="239"/>
      <c r="E225" s="240"/>
      <c r="F225" s="235" t="s">
        <v>359</v>
      </c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  <c r="BE225" s="236"/>
      <c r="BF225" s="236"/>
      <c r="BG225" s="236"/>
      <c r="BH225" s="236"/>
      <c r="BI225" s="236"/>
      <c r="BJ225" s="236"/>
      <c r="BK225" s="236"/>
      <c r="BL225" s="236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7"/>
      <c r="BX225" s="241" t="s">
        <v>265</v>
      </c>
      <c r="BY225" s="242"/>
    </row>
    <row r="226" spans="1:77" ht="99" customHeight="1" thickBot="1">
      <c r="A226" s="146" t="s">
        <v>212</v>
      </c>
      <c r="B226" s="147"/>
      <c r="C226" s="147"/>
      <c r="D226" s="147"/>
      <c r="E226" s="148"/>
      <c r="F226" s="149" t="s">
        <v>203</v>
      </c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50" t="s">
        <v>312</v>
      </c>
      <c r="BY226" s="151"/>
    </row>
    <row r="227" spans="1:77" ht="44.25" customHeight="1" thickBot="1">
      <c r="A227" s="131" t="s">
        <v>361</v>
      </c>
      <c r="B227" s="132"/>
      <c r="C227" s="132"/>
      <c r="D227" s="132"/>
      <c r="E227" s="132"/>
      <c r="F227" s="235" t="s">
        <v>364</v>
      </c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36"/>
      <c r="BH227" s="236"/>
      <c r="BI227" s="236"/>
      <c r="BJ227" s="236"/>
      <c r="BK227" s="236"/>
      <c r="BL227" s="236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7"/>
      <c r="BX227" s="241" t="s">
        <v>357</v>
      </c>
      <c r="BY227" s="242"/>
    </row>
    <row r="228" spans="1:77" ht="51.75" customHeight="1">
      <c r="A228" s="144" t="s">
        <v>427</v>
      </c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  <c r="BU228" s="145"/>
      <c r="BV228" s="145"/>
      <c r="BW228" s="145"/>
      <c r="BX228" s="145"/>
      <c r="BY228" s="145"/>
    </row>
    <row r="229" spans="1:89" ht="178.5" customHeight="1">
      <c r="A229" s="705" t="s">
        <v>436</v>
      </c>
      <c r="B229" s="706"/>
      <c r="C229" s="706"/>
      <c r="D229" s="706"/>
      <c r="E229" s="706"/>
      <c r="F229" s="706"/>
      <c r="G229" s="706"/>
      <c r="H229" s="706"/>
      <c r="I229" s="706"/>
      <c r="J229" s="706"/>
      <c r="K229" s="706"/>
      <c r="L229" s="706"/>
      <c r="M229" s="706"/>
      <c r="N229" s="706"/>
      <c r="O229" s="706"/>
      <c r="P229" s="706"/>
      <c r="Q229" s="706"/>
      <c r="R229" s="706"/>
      <c r="S229" s="706"/>
      <c r="T229" s="706"/>
      <c r="U229" s="706"/>
      <c r="V229" s="706"/>
      <c r="W229" s="706"/>
      <c r="X229" s="706"/>
      <c r="Y229" s="706"/>
      <c r="Z229" s="706"/>
      <c r="AA229" s="706"/>
      <c r="AB229" s="706"/>
      <c r="AC229" s="706"/>
      <c r="AD229" s="706"/>
      <c r="AE229" s="706"/>
      <c r="AF229" s="706"/>
      <c r="AG229" s="706"/>
      <c r="AH229" s="706"/>
      <c r="AI229" s="706"/>
      <c r="AJ229" s="706"/>
      <c r="AK229" s="706"/>
      <c r="AL229" s="706"/>
      <c r="AM229" s="706"/>
      <c r="AN229" s="706"/>
      <c r="AO229" s="706"/>
      <c r="AP229" s="706"/>
      <c r="AQ229" s="706"/>
      <c r="AR229" s="706"/>
      <c r="AS229" s="706"/>
      <c r="AT229" s="706"/>
      <c r="AU229" s="706"/>
      <c r="AV229" s="706"/>
      <c r="AW229" s="706"/>
      <c r="AX229" s="706"/>
      <c r="AY229" s="706"/>
      <c r="AZ229" s="706"/>
      <c r="BA229" s="706"/>
      <c r="BB229" s="706"/>
      <c r="BC229" s="706"/>
      <c r="BD229" s="706"/>
      <c r="BE229" s="706"/>
      <c r="BF229" s="706"/>
      <c r="BG229" s="706"/>
      <c r="BH229" s="706"/>
      <c r="BI229" s="706"/>
      <c r="BJ229" s="706"/>
      <c r="BK229" s="706"/>
      <c r="BL229" s="706"/>
      <c r="BM229" s="706"/>
      <c r="BN229" s="706"/>
      <c r="BO229" s="706"/>
      <c r="BP229" s="706"/>
      <c r="BQ229" s="706"/>
      <c r="BR229" s="706"/>
      <c r="BS229" s="706"/>
      <c r="BT229" s="706"/>
      <c r="BU229" s="706"/>
      <c r="BV229" s="706"/>
      <c r="BW229" s="706"/>
      <c r="BX229" s="706"/>
      <c r="BY229" s="706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</row>
    <row r="230" spans="1:89" ht="409.5" customHeight="1">
      <c r="A230" s="118" t="s">
        <v>426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E230" s="120" t="s">
        <v>425</v>
      </c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</row>
    <row r="231" spans="1:89" ht="66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</row>
    <row r="232" spans="1:89" ht="89.2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</row>
    <row r="233" spans="1:89" ht="72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</row>
    <row r="234" spans="1:89" ht="286.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</row>
    <row r="235" spans="1:89" ht="29.25" customHeight="1" hidden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</row>
    <row r="236" spans="1:89" ht="374.2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</row>
    <row r="237" spans="1:60" ht="18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</row>
    <row r="238" spans="1:60" ht="18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</row>
    <row r="239" spans="1:60" ht="18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</row>
    <row r="240" spans="1:60" ht="18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</row>
    <row r="241" spans="1:60" ht="18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</row>
    <row r="242" spans="1:60" ht="18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</row>
    <row r="243" spans="1:60" ht="18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</row>
    <row r="244" spans="1:60" ht="18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</row>
    <row r="245" spans="1:60" ht="18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</row>
    <row r="246" spans="1:60" ht="18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</row>
    <row r="247" spans="1:60" ht="18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</row>
    <row r="248" spans="1:60" ht="18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</row>
    <row r="249" spans="1:60" ht="18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</row>
    <row r="250" spans="1:60" ht="18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</row>
    <row r="251" spans="1:60" ht="18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</row>
    <row r="252" spans="1:60" ht="18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</row>
    <row r="253" spans="1:29" ht="18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</row>
    <row r="254" spans="1:29" ht="18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</row>
    <row r="255" spans="1:29" ht="18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</row>
  </sheetData>
  <sheetProtection/>
  <mergeCells count="3056">
    <mergeCell ref="BR86:BS86"/>
    <mergeCell ref="BT86:BU86"/>
    <mergeCell ref="BV86:BW86"/>
    <mergeCell ref="BX86:BY86"/>
    <mergeCell ref="A72:AJ72"/>
    <mergeCell ref="AK72:BY72"/>
    <mergeCell ref="BF86:BG86"/>
    <mergeCell ref="BH86:BI86"/>
    <mergeCell ref="BJ86:BK86"/>
    <mergeCell ref="BL86:BM86"/>
    <mergeCell ref="BN86:BO86"/>
    <mergeCell ref="BP86:BQ86"/>
    <mergeCell ref="AT86:AU86"/>
    <mergeCell ref="AV86:AW86"/>
    <mergeCell ref="AX86:AY86"/>
    <mergeCell ref="AZ86:BA86"/>
    <mergeCell ref="BB86:BC86"/>
    <mergeCell ref="BD86:BE86"/>
    <mergeCell ref="AH86:AI86"/>
    <mergeCell ref="AJ86:AK86"/>
    <mergeCell ref="AL86:AM86"/>
    <mergeCell ref="AN86:AO86"/>
    <mergeCell ref="AP86:AQ86"/>
    <mergeCell ref="AR86:AS86"/>
    <mergeCell ref="V86:W86"/>
    <mergeCell ref="X86:Y86"/>
    <mergeCell ref="Z86:AA86"/>
    <mergeCell ref="AB86:AC86"/>
    <mergeCell ref="AD86:AE86"/>
    <mergeCell ref="AF86:AG86"/>
    <mergeCell ref="BR85:BS85"/>
    <mergeCell ref="BT85:BU85"/>
    <mergeCell ref="BV85:BW85"/>
    <mergeCell ref="BX85:BY85"/>
    <mergeCell ref="B86:K86"/>
    <mergeCell ref="L86:M86"/>
    <mergeCell ref="N86:O86"/>
    <mergeCell ref="P86:Q86"/>
    <mergeCell ref="R86:S86"/>
    <mergeCell ref="T86:U86"/>
    <mergeCell ref="BF85:BG85"/>
    <mergeCell ref="BH85:BI85"/>
    <mergeCell ref="BJ85:BK85"/>
    <mergeCell ref="BL85:BM85"/>
    <mergeCell ref="BN85:BO85"/>
    <mergeCell ref="BP85:BQ85"/>
    <mergeCell ref="AT85:AU85"/>
    <mergeCell ref="AV85:AW85"/>
    <mergeCell ref="AX85:AY85"/>
    <mergeCell ref="AZ85:BA85"/>
    <mergeCell ref="BB85:BC85"/>
    <mergeCell ref="BD85:BE85"/>
    <mergeCell ref="AH85:AI85"/>
    <mergeCell ref="AJ85:AK85"/>
    <mergeCell ref="AL85:AM85"/>
    <mergeCell ref="AN85:AO85"/>
    <mergeCell ref="AP85:AQ85"/>
    <mergeCell ref="AR85:AS85"/>
    <mergeCell ref="V85:W85"/>
    <mergeCell ref="X85:Y85"/>
    <mergeCell ref="Z85:AA85"/>
    <mergeCell ref="AB85:AC85"/>
    <mergeCell ref="AD85:AE85"/>
    <mergeCell ref="AF85:AG85"/>
    <mergeCell ref="BR84:BS84"/>
    <mergeCell ref="BT84:BU84"/>
    <mergeCell ref="BV84:BW84"/>
    <mergeCell ref="BX84:BY84"/>
    <mergeCell ref="B85:K85"/>
    <mergeCell ref="L85:M85"/>
    <mergeCell ref="N85:O85"/>
    <mergeCell ref="P85:Q85"/>
    <mergeCell ref="R85:S85"/>
    <mergeCell ref="T85:U85"/>
    <mergeCell ref="BF84:BG84"/>
    <mergeCell ref="BH84:BI84"/>
    <mergeCell ref="BJ84:BK84"/>
    <mergeCell ref="BL84:BM84"/>
    <mergeCell ref="BN84:BO84"/>
    <mergeCell ref="BP84:BQ84"/>
    <mergeCell ref="AT84:AU84"/>
    <mergeCell ref="AV84:AW84"/>
    <mergeCell ref="AX84:AY84"/>
    <mergeCell ref="AZ84:BA84"/>
    <mergeCell ref="BB84:BC84"/>
    <mergeCell ref="BD84:BE84"/>
    <mergeCell ref="AH84:AI84"/>
    <mergeCell ref="AJ84:AK84"/>
    <mergeCell ref="AL84:AM84"/>
    <mergeCell ref="AN84:AO84"/>
    <mergeCell ref="AP84:AQ84"/>
    <mergeCell ref="AR84:AS84"/>
    <mergeCell ref="V84:W84"/>
    <mergeCell ref="X84:Y84"/>
    <mergeCell ref="Z84:AA84"/>
    <mergeCell ref="AB84:AC84"/>
    <mergeCell ref="AD84:AE84"/>
    <mergeCell ref="AF84:AG84"/>
    <mergeCell ref="BR83:BS83"/>
    <mergeCell ref="BT83:BU83"/>
    <mergeCell ref="BV83:BW83"/>
    <mergeCell ref="BX83:BY83"/>
    <mergeCell ref="B84:K84"/>
    <mergeCell ref="L84:M84"/>
    <mergeCell ref="N84:O84"/>
    <mergeCell ref="P84:Q84"/>
    <mergeCell ref="R84:S84"/>
    <mergeCell ref="T84:U84"/>
    <mergeCell ref="BF83:BG83"/>
    <mergeCell ref="BH83:BI83"/>
    <mergeCell ref="BJ83:BK83"/>
    <mergeCell ref="BL83:BM83"/>
    <mergeCell ref="BN83:BO83"/>
    <mergeCell ref="BP83:BQ83"/>
    <mergeCell ref="AT83:AU83"/>
    <mergeCell ref="AV83:AW83"/>
    <mergeCell ref="AX83:AY83"/>
    <mergeCell ref="AZ83:BA83"/>
    <mergeCell ref="BB83:BC83"/>
    <mergeCell ref="BD83:BE83"/>
    <mergeCell ref="AH83:AI83"/>
    <mergeCell ref="AJ83:AK83"/>
    <mergeCell ref="AL83:AM83"/>
    <mergeCell ref="AN83:AO83"/>
    <mergeCell ref="AP83:AQ83"/>
    <mergeCell ref="AR83:AS83"/>
    <mergeCell ref="V83:W83"/>
    <mergeCell ref="X83:Y83"/>
    <mergeCell ref="Z83:AA83"/>
    <mergeCell ref="AB83:AC83"/>
    <mergeCell ref="AD83:AE83"/>
    <mergeCell ref="AF83:AG83"/>
    <mergeCell ref="BR82:BS82"/>
    <mergeCell ref="BT82:BU82"/>
    <mergeCell ref="BV82:BW82"/>
    <mergeCell ref="BX82:BY82"/>
    <mergeCell ref="B83:K83"/>
    <mergeCell ref="L83:M83"/>
    <mergeCell ref="N83:O83"/>
    <mergeCell ref="P83:Q83"/>
    <mergeCell ref="R83:S83"/>
    <mergeCell ref="T83:U83"/>
    <mergeCell ref="BF82:BG82"/>
    <mergeCell ref="BH82:BI82"/>
    <mergeCell ref="BJ82:BK82"/>
    <mergeCell ref="BL82:BM82"/>
    <mergeCell ref="BN82:BO82"/>
    <mergeCell ref="BP82:BQ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  <mergeCell ref="V82:W82"/>
    <mergeCell ref="X82:Y82"/>
    <mergeCell ref="Z82:AA82"/>
    <mergeCell ref="AB82:AC82"/>
    <mergeCell ref="AD82:AE82"/>
    <mergeCell ref="AF82:AG82"/>
    <mergeCell ref="B82:K82"/>
    <mergeCell ref="L82:M82"/>
    <mergeCell ref="N82:O82"/>
    <mergeCell ref="P82:Q82"/>
    <mergeCell ref="R82:S82"/>
    <mergeCell ref="T82:U82"/>
    <mergeCell ref="BR45:BS45"/>
    <mergeCell ref="BT45:BU45"/>
    <mergeCell ref="BV45:BW45"/>
    <mergeCell ref="BX45:BY45"/>
    <mergeCell ref="BF45:BG45"/>
    <mergeCell ref="BH45:BI45"/>
    <mergeCell ref="BJ45:BK45"/>
    <mergeCell ref="BL45:BM45"/>
    <mergeCell ref="BN45:BO45"/>
    <mergeCell ref="BP45:BQ45"/>
    <mergeCell ref="AT45:AU45"/>
    <mergeCell ref="AV45:AW45"/>
    <mergeCell ref="AX45:AY45"/>
    <mergeCell ref="AZ45:BA45"/>
    <mergeCell ref="BB45:BC45"/>
    <mergeCell ref="BD45:BE45"/>
    <mergeCell ref="AH45:AI45"/>
    <mergeCell ref="AJ45:AK45"/>
    <mergeCell ref="AL45:AM45"/>
    <mergeCell ref="AN45:AO45"/>
    <mergeCell ref="AP45:AQ45"/>
    <mergeCell ref="AR45:AS45"/>
    <mergeCell ref="V45:W45"/>
    <mergeCell ref="X45:Y45"/>
    <mergeCell ref="Z45:AA45"/>
    <mergeCell ref="AB45:AC45"/>
    <mergeCell ref="AD45:AE45"/>
    <mergeCell ref="AF45:AG45"/>
    <mergeCell ref="B45:K45"/>
    <mergeCell ref="L45:M45"/>
    <mergeCell ref="N45:O45"/>
    <mergeCell ref="P45:Q45"/>
    <mergeCell ref="R45:S45"/>
    <mergeCell ref="T45:U45"/>
    <mergeCell ref="A160:BY160"/>
    <mergeCell ref="F183:BW183"/>
    <mergeCell ref="BX183:BY183"/>
    <mergeCell ref="A207:BY207"/>
    <mergeCell ref="A208:E208"/>
    <mergeCell ref="F208:BW208"/>
    <mergeCell ref="BX208:BY208"/>
    <mergeCell ref="A173:E173"/>
    <mergeCell ref="F173:BW173"/>
    <mergeCell ref="BX173:BY173"/>
    <mergeCell ref="F222:BW222"/>
    <mergeCell ref="BX222:BY222"/>
    <mergeCell ref="A224:E224"/>
    <mergeCell ref="BX224:BY224"/>
    <mergeCell ref="BX225:BY225"/>
    <mergeCell ref="F224:BW224"/>
    <mergeCell ref="BX176:BY176"/>
    <mergeCell ref="A174:E174"/>
    <mergeCell ref="A229:BY229"/>
    <mergeCell ref="A227:E227"/>
    <mergeCell ref="F227:BW227"/>
    <mergeCell ref="F196:BW196"/>
    <mergeCell ref="BX196:BY196"/>
    <mergeCell ref="A196:E196"/>
    <mergeCell ref="BX227:BY227"/>
    <mergeCell ref="A222:E222"/>
    <mergeCell ref="BR129:BS129"/>
    <mergeCell ref="BT129:BU129"/>
    <mergeCell ref="BX216:BY216"/>
    <mergeCell ref="F216:BW216"/>
    <mergeCell ref="A216:E216"/>
    <mergeCell ref="BX215:BY215"/>
    <mergeCell ref="F215:BW215"/>
    <mergeCell ref="A215:E215"/>
    <mergeCell ref="A176:E176"/>
    <mergeCell ref="F176:BW176"/>
    <mergeCell ref="BF129:BG129"/>
    <mergeCell ref="BH129:BI129"/>
    <mergeCell ref="A210:E210"/>
    <mergeCell ref="BV129:BW129"/>
    <mergeCell ref="BX129:BY129"/>
    <mergeCell ref="A121:BY121"/>
    <mergeCell ref="BJ129:BK129"/>
    <mergeCell ref="BL129:BM129"/>
    <mergeCell ref="BN129:BO129"/>
    <mergeCell ref="BP129:BQ129"/>
    <mergeCell ref="AT129:AU129"/>
    <mergeCell ref="AV129:AW129"/>
    <mergeCell ref="AX129:AY129"/>
    <mergeCell ref="AZ129:BA129"/>
    <mergeCell ref="BB129:BC129"/>
    <mergeCell ref="BD129:BE129"/>
    <mergeCell ref="AH129:AI129"/>
    <mergeCell ref="AJ129:AK129"/>
    <mergeCell ref="AL129:AM129"/>
    <mergeCell ref="AN129:AO129"/>
    <mergeCell ref="AP129:AQ129"/>
    <mergeCell ref="AR129:AS129"/>
    <mergeCell ref="V129:W129"/>
    <mergeCell ref="X129:Y129"/>
    <mergeCell ref="Z129:AA129"/>
    <mergeCell ref="AB129:AC129"/>
    <mergeCell ref="AD129:AE129"/>
    <mergeCell ref="AF129:AG129"/>
    <mergeCell ref="BP128:BQ128"/>
    <mergeCell ref="BR128:BS128"/>
    <mergeCell ref="BT128:BU128"/>
    <mergeCell ref="BV128:BW128"/>
    <mergeCell ref="B129:K129"/>
    <mergeCell ref="L129:M129"/>
    <mergeCell ref="N129:O129"/>
    <mergeCell ref="P129:Q129"/>
    <mergeCell ref="R129:S129"/>
    <mergeCell ref="T129:U129"/>
    <mergeCell ref="AV128:AW128"/>
    <mergeCell ref="AX128:AY128"/>
    <mergeCell ref="AZ128:BA128"/>
    <mergeCell ref="BB128:BC128"/>
    <mergeCell ref="BD128:BE128"/>
    <mergeCell ref="BF128:BG128"/>
    <mergeCell ref="AZ124:BE127"/>
    <mergeCell ref="BF124:BK127"/>
    <mergeCell ref="BL124:BQ127"/>
    <mergeCell ref="BR124:BW127"/>
    <mergeCell ref="AB128:AC128"/>
    <mergeCell ref="AD128:AE128"/>
    <mergeCell ref="AF128:AG128"/>
    <mergeCell ref="AH128:AI128"/>
    <mergeCell ref="AJ128:AK128"/>
    <mergeCell ref="AL128:AM128"/>
    <mergeCell ref="X124:Y128"/>
    <mergeCell ref="Z124:AA128"/>
    <mergeCell ref="AB124:AG127"/>
    <mergeCell ref="AH124:AM127"/>
    <mergeCell ref="AN124:AS127"/>
    <mergeCell ref="AT124:AY127"/>
    <mergeCell ref="AN128:AO128"/>
    <mergeCell ref="AP128:AQ128"/>
    <mergeCell ref="AR128:AS128"/>
    <mergeCell ref="AT128:AU128"/>
    <mergeCell ref="BX122:BY128"/>
    <mergeCell ref="P123:Q128"/>
    <mergeCell ref="R123:S128"/>
    <mergeCell ref="T123:AA123"/>
    <mergeCell ref="AB123:AM123"/>
    <mergeCell ref="AN123:AY123"/>
    <mergeCell ref="AZ123:BK123"/>
    <mergeCell ref="BL123:BW123"/>
    <mergeCell ref="T124:U128"/>
    <mergeCell ref="V124:W128"/>
    <mergeCell ref="BT106:BU106"/>
    <mergeCell ref="BV106:BW106"/>
    <mergeCell ref="BX106:BY106"/>
    <mergeCell ref="A122:A128"/>
    <mergeCell ref="B122:K128"/>
    <mergeCell ref="L122:M128"/>
    <mergeCell ref="N122:O128"/>
    <mergeCell ref="P122:AA122"/>
    <mergeCell ref="AB122:BW122"/>
    <mergeCell ref="BH106:BI106"/>
    <mergeCell ref="BJ106:BK106"/>
    <mergeCell ref="BL106:BM106"/>
    <mergeCell ref="BN106:BO106"/>
    <mergeCell ref="BP106:BQ106"/>
    <mergeCell ref="BR106:BS106"/>
    <mergeCell ref="AV106:AW106"/>
    <mergeCell ref="AX106:AY106"/>
    <mergeCell ref="AZ106:BA106"/>
    <mergeCell ref="BB106:BC106"/>
    <mergeCell ref="BD106:BE106"/>
    <mergeCell ref="BF106:BG106"/>
    <mergeCell ref="AJ106:AK106"/>
    <mergeCell ref="AL106:AM106"/>
    <mergeCell ref="AN106:AO106"/>
    <mergeCell ref="AP106:AQ106"/>
    <mergeCell ref="AR106:AS106"/>
    <mergeCell ref="AT106:AU106"/>
    <mergeCell ref="X106:Y106"/>
    <mergeCell ref="Z106:AA106"/>
    <mergeCell ref="AB106:AC106"/>
    <mergeCell ref="AD106:AE106"/>
    <mergeCell ref="AF106:AG106"/>
    <mergeCell ref="AH106:AI106"/>
    <mergeCell ref="BR105:BS105"/>
    <mergeCell ref="BT105:BU105"/>
    <mergeCell ref="BV105:BW105"/>
    <mergeCell ref="B106:K106"/>
    <mergeCell ref="L106:M106"/>
    <mergeCell ref="N106:O106"/>
    <mergeCell ref="P106:Q106"/>
    <mergeCell ref="R106:S106"/>
    <mergeCell ref="T106:U106"/>
    <mergeCell ref="V106:W106"/>
    <mergeCell ref="BF105:BG105"/>
    <mergeCell ref="BH105:BI105"/>
    <mergeCell ref="BJ105:BK105"/>
    <mergeCell ref="BL105:BM105"/>
    <mergeCell ref="BN105:BO105"/>
    <mergeCell ref="BP105:BQ105"/>
    <mergeCell ref="AT105:AU105"/>
    <mergeCell ref="AV105:AW105"/>
    <mergeCell ref="AX105:AY105"/>
    <mergeCell ref="AZ105:BA105"/>
    <mergeCell ref="BB105:BC105"/>
    <mergeCell ref="BD105:BE105"/>
    <mergeCell ref="AT101:AY104"/>
    <mergeCell ref="AZ101:BE104"/>
    <mergeCell ref="BF101:BK104"/>
    <mergeCell ref="BL101:BQ104"/>
    <mergeCell ref="BR101:BW104"/>
    <mergeCell ref="AB105:AC105"/>
    <mergeCell ref="AD105:AE105"/>
    <mergeCell ref="AF105:AG105"/>
    <mergeCell ref="AH105:AI105"/>
    <mergeCell ref="AJ105:AK105"/>
    <mergeCell ref="AB101:AG104"/>
    <mergeCell ref="AH101:AM104"/>
    <mergeCell ref="AN101:AS104"/>
    <mergeCell ref="AL105:AM105"/>
    <mergeCell ref="AN105:AO105"/>
    <mergeCell ref="AP105:AQ105"/>
    <mergeCell ref="AR105:AS105"/>
    <mergeCell ref="R100:S105"/>
    <mergeCell ref="T100:AA100"/>
    <mergeCell ref="AB100:AM100"/>
    <mergeCell ref="AN100:AY100"/>
    <mergeCell ref="AZ100:BK100"/>
    <mergeCell ref="BL100:BW100"/>
    <mergeCell ref="T101:U105"/>
    <mergeCell ref="V101:W105"/>
    <mergeCell ref="X101:Y105"/>
    <mergeCell ref="Z101:AA105"/>
    <mergeCell ref="BV81:BW81"/>
    <mergeCell ref="BX81:BY81"/>
    <mergeCell ref="A99:A105"/>
    <mergeCell ref="B99:K105"/>
    <mergeCell ref="L99:M105"/>
    <mergeCell ref="N99:O105"/>
    <mergeCell ref="P99:AA99"/>
    <mergeCell ref="AB99:BW99"/>
    <mergeCell ref="BX99:BY105"/>
    <mergeCell ref="P100:Q105"/>
    <mergeCell ref="BJ81:BK81"/>
    <mergeCell ref="BL81:BM81"/>
    <mergeCell ref="BN81:BO81"/>
    <mergeCell ref="BP81:BQ81"/>
    <mergeCell ref="BR81:BS81"/>
    <mergeCell ref="BT81:BU81"/>
    <mergeCell ref="AX81:AY81"/>
    <mergeCell ref="AZ81:BA81"/>
    <mergeCell ref="BB81:BC81"/>
    <mergeCell ref="BD81:BE81"/>
    <mergeCell ref="BF81:BG81"/>
    <mergeCell ref="BH81:BI81"/>
    <mergeCell ref="AL81:AM81"/>
    <mergeCell ref="AN81:AO81"/>
    <mergeCell ref="AP81:AQ81"/>
    <mergeCell ref="AR81:AS81"/>
    <mergeCell ref="AT81:AU81"/>
    <mergeCell ref="AV81:AW81"/>
    <mergeCell ref="Z81:AA81"/>
    <mergeCell ref="AB81:AC81"/>
    <mergeCell ref="AD81:AE81"/>
    <mergeCell ref="AF81:AG81"/>
    <mergeCell ref="AH81:AI81"/>
    <mergeCell ref="AJ81:AK81"/>
    <mergeCell ref="BT80:BU80"/>
    <mergeCell ref="BV80:BW80"/>
    <mergeCell ref="B81:K81"/>
    <mergeCell ref="L81:M81"/>
    <mergeCell ref="N81:O81"/>
    <mergeCell ref="P81:Q81"/>
    <mergeCell ref="R81:S81"/>
    <mergeCell ref="T81:U81"/>
    <mergeCell ref="V81:W81"/>
    <mergeCell ref="X81:Y81"/>
    <mergeCell ref="BH80:BI80"/>
    <mergeCell ref="BJ80:BK80"/>
    <mergeCell ref="BL80:BM80"/>
    <mergeCell ref="BN80:BO80"/>
    <mergeCell ref="BP80:BQ80"/>
    <mergeCell ref="BR80:BS80"/>
    <mergeCell ref="BL76:BQ79"/>
    <mergeCell ref="BR76:BW79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BL75:BW75"/>
    <mergeCell ref="T76:U80"/>
    <mergeCell ref="V76:W80"/>
    <mergeCell ref="X76:Y80"/>
    <mergeCell ref="Z76:AA80"/>
    <mergeCell ref="AB76:AG79"/>
    <mergeCell ref="AH76:AM79"/>
    <mergeCell ref="AN76:AS79"/>
    <mergeCell ref="AT76:AY79"/>
    <mergeCell ref="AZ76:BE79"/>
    <mergeCell ref="AZ75:BK75"/>
    <mergeCell ref="BF76:BK79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L74:M80"/>
    <mergeCell ref="N74:O80"/>
    <mergeCell ref="P74:AA74"/>
    <mergeCell ref="AB74:BW74"/>
    <mergeCell ref="BX74:BY80"/>
    <mergeCell ref="P75:Q80"/>
    <mergeCell ref="R75:S80"/>
    <mergeCell ref="T75:AA75"/>
    <mergeCell ref="AB75:AM75"/>
    <mergeCell ref="AN75:AY75"/>
    <mergeCell ref="F191:BW191"/>
    <mergeCell ref="A191:E191"/>
    <mergeCell ref="BX190:BY190"/>
    <mergeCell ref="F190:BW190"/>
    <mergeCell ref="A190:E190"/>
    <mergeCell ref="BX189:BY189"/>
    <mergeCell ref="F189:BW189"/>
    <mergeCell ref="A189:E189"/>
    <mergeCell ref="A177:E177"/>
    <mergeCell ref="F177:BW177"/>
    <mergeCell ref="A73:BY73"/>
    <mergeCell ref="A74:A80"/>
    <mergeCell ref="B74:K80"/>
    <mergeCell ref="BX177:BY177"/>
    <mergeCell ref="B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F168:BW168"/>
    <mergeCell ref="BX166:BY166"/>
    <mergeCell ref="BX167:BY16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BF107:BG107"/>
    <mergeCell ref="BH107:BI107"/>
    <mergeCell ref="BJ107:BK107"/>
    <mergeCell ref="BL107:BM107"/>
    <mergeCell ref="BN107:BO107"/>
    <mergeCell ref="BP107:BQ107"/>
    <mergeCell ref="BR107:BS107"/>
    <mergeCell ref="BT107:BU107"/>
    <mergeCell ref="BV107:BW107"/>
    <mergeCell ref="BX107:BY107"/>
    <mergeCell ref="B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F108:BG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A120:AJ120"/>
    <mergeCell ref="AK120:BY120"/>
    <mergeCell ref="BL115:BM115"/>
    <mergeCell ref="BJ115:BK115"/>
    <mergeCell ref="BX115:BY115"/>
    <mergeCell ref="BJ18:BM19"/>
    <mergeCell ref="BJ20:BM20"/>
    <mergeCell ref="BJ21:BM21"/>
    <mergeCell ref="BJ22:BM22"/>
    <mergeCell ref="BJ23:BM23"/>
    <mergeCell ref="BJ24:BM24"/>
    <mergeCell ref="F172:BW172"/>
    <mergeCell ref="F174:BW174"/>
    <mergeCell ref="A217:E217"/>
    <mergeCell ref="F217:BW217"/>
    <mergeCell ref="BX217:BY217"/>
    <mergeCell ref="A211:E211"/>
    <mergeCell ref="F211:BW211"/>
    <mergeCell ref="BX211:BY211"/>
    <mergeCell ref="BX174:BY174"/>
    <mergeCell ref="BX191:BY191"/>
    <mergeCell ref="BX172:BY172"/>
    <mergeCell ref="BV95:BW95"/>
    <mergeCell ref="BX95:BY95"/>
    <mergeCell ref="A198:E198"/>
    <mergeCell ref="F198:BW198"/>
    <mergeCell ref="BX198:BY198"/>
    <mergeCell ref="BJ95:BK95"/>
    <mergeCell ref="BL95:BM95"/>
    <mergeCell ref="BN95:BO95"/>
    <mergeCell ref="A172:E172"/>
    <mergeCell ref="BP95:BQ95"/>
    <mergeCell ref="BR95:BS95"/>
    <mergeCell ref="BT95:BU95"/>
    <mergeCell ref="AX95:AY95"/>
    <mergeCell ref="AZ95:BA95"/>
    <mergeCell ref="BB95:BC95"/>
    <mergeCell ref="BD95:BE95"/>
    <mergeCell ref="BF95:BG95"/>
    <mergeCell ref="BH95:BI95"/>
    <mergeCell ref="AL95:AM95"/>
    <mergeCell ref="AN95:AO95"/>
    <mergeCell ref="AP95:AQ95"/>
    <mergeCell ref="AR95:AS95"/>
    <mergeCell ref="AT95:AU95"/>
    <mergeCell ref="AV95:AW95"/>
    <mergeCell ref="BR44:BS44"/>
    <mergeCell ref="BT44:BU44"/>
    <mergeCell ref="BV44:BW44"/>
    <mergeCell ref="BX44:BY44"/>
    <mergeCell ref="BF44:BG44"/>
    <mergeCell ref="BH44:BI44"/>
    <mergeCell ref="BJ44:BK44"/>
    <mergeCell ref="BL44:BM44"/>
    <mergeCell ref="BN44:BO44"/>
    <mergeCell ref="BP44:BQ44"/>
    <mergeCell ref="AT44:AU44"/>
    <mergeCell ref="AV44:AW44"/>
    <mergeCell ref="AX44:AY44"/>
    <mergeCell ref="AZ44:BA44"/>
    <mergeCell ref="BB44:BC44"/>
    <mergeCell ref="BD44:BE44"/>
    <mergeCell ref="AH44:AI44"/>
    <mergeCell ref="AJ44:AK44"/>
    <mergeCell ref="AL44:AM44"/>
    <mergeCell ref="AN44:AO44"/>
    <mergeCell ref="AP44:AQ44"/>
    <mergeCell ref="AR44:AS44"/>
    <mergeCell ref="V44:W44"/>
    <mergeCell ref="X44:Y44"/>
    <mergeCell ref="Z44:AA44"/>
    <mergeCell ref="AB44:AC44"/>
    <mergeCell ref="AD44:AE44"/>
    <mergeCell ref="AF44:AG44"/>
    <mergeCell ref="BR43:BS43"/>
    <mergeCell ref="BT43:BU43"/>
    <mergeCell ref="BV43:BW43"/>
    <mergeCell ref="BX43:BY43"/>
    <mergeCell ref="B44:K44"/>
    <mergeCell ref="L44:M44"/>
    <mergeCell ref="N44:O44"/>
    <mergeCell ref="P44:Q44"/>
    <mergeCell ref="R44:S44"/>
    <mergeCell ref="T44:U44"/>
    <mergeCell ref="BF43:BG43"/>
    <mergeCell ref="BH43:BI43"/>
    <mergeCell ref="BJ43:BK43"/>
    <mergeCell ref="BL43:BM43"/>
    <mergeCell ref="BN43:BO43"/>
    <mergeCell ref="BP43:BQ43"/>
    <mergeCell ref="AT43:AU43"/>
    <mergeCell ref="AV43:AW43"/>
    <mergeCell ref="AX43:AY43"/>
    <mergeCell ref="AZ43:BA43"/>
    <mergeCell ref="BB43:BC43"/>
    <mergeCell ref="BD43:BE43"/>
    <mergeCell ref="AH43:AI43"/>
    <mergeCell ref="AJ43:AK43"/>
    <mergeCell ref="AL43:AM43"/>
    <mergeCell ref="AN43:AO43"/>
    <mergeCell ref="AP43:AQ43"/>
    <mergeCell ref="AR43:AS43"/>
    <mergeCell ref="V43:W43"/>
    <mergeCell ref="X43:Y43"/>
    <mergeCell ref="Z43:AA43"/>
    <mergeCell ref="AB43:AC43"/>
    <mergeCell ref="AD43:AE43"/>
    <mergeCell ref="AF43:AG43"/>
    <mergeCell ref="B43:K43"/>
    <mergeCell ref="L43:M43"/>
    <mergeCell ref="N43:O43"/>
    <mergeCell ref="P43:Q43"/>
    <mergeCell ref="R43:S43"/>
    <mergeCell ref="T43:U43"/>
    <mergeCell ref="G18:I18"/>
    <mergeCell ref="F18:F19"/>
    <mergeCell ref="B18:E18"/>
    <mergeCell ref="A18:A19"/>
    <mergeCell ref="W18:W19"/>
    <mergeCell ref="T18:V18"/>
    <mergeCell ref="S18:S19"/>
    <mergeCell ref="O18:R18"/>
    <mergeCell ref="K18:N18"/>
    <mergeCell ref="J18:J19"/>
    <mergeCell ref="AJ18:AJ19"/>
    <mergeCell ref="AG18:AI18"/>
    <mergeCell ref="AF18:AF19"/>
    <mergeCell ref="AB18:AE18"/>
    <mergeCell ref="AA18:AA19"/>
    <mergeCell ref="X18:Z18"/>
    <mergeCell ref="AX18:BA18"/>
    <mergeCell ref="AW18:AW19"/>
    <mergeCell ref="AT18:AV18"/>
    <mergeCell ref="AS18:AS19"/>
    <mergeCell ref="AO18:AR18"/>
    <mergeCell ref="AK18:AN18"/>
    <mergeCell ref="BD20:BE20"/>
    <mergeCell ref="BB20:BC20"/>
    <mergeCell ref="BP18:BQ19"/>
    <mergeCell ref="BN18:BO19"/>
    <mergeCell ref="BH18:BI19"/>
    <mergeCell ref="BF18:BG19"/>
    <mergeCell ref="BD18:BE19"/>
    <mergeCell ref="BB18:BC19"/>
    <mergeCell ref="BP20:BQ20"/>
    <mergeCell ref="BN20:BO20"/>
    <mergeCell ref="BH20:BI20"/>
    <mergeCell ref="BF20:BG20"/>
    <mergeCell ref="AP154:BY154"/>
    <mergeCell ref="BD22:BE22"/>
    <mergeCell ref="BB22:BC22"/>
    <mergeCell ref="BP21:BQ21"/>
    <mergeCell ref="BN21:BO21"/>
    <mergeCell ref="BH21:BI21"/>
    <mergeCell ref="BF21:BG21"/>
    <mergeCell ref="BD21:BE21"/>
    <mergeCell ref="BB21:BC21"/>
    <mergeCell ref="BP22:BQ22"/>
    <mergeCell ref="BN22:BO22"/>
    <mergeCell ref="BH22:BI22"/>
    <mergeCell ref="BF22:BG22"/>
    <mergeCell ref="AP155:BY158"/>
    <mergeCell ref="BD24:BE24"/>
    <mergeCell ref="BB24:BC24"/>
    <mergeCell ref="BP23:BQ23"/>
    <mergeCell ref="BN23:BO23"/>
    <mergeCell ref="BH23:BI23"/>
    <mergeCell ref="BF23:BG23"/>
    <mergeCell ref="BD23:BE23"/>
    <mergeCell ref="BB23:BC23"/>
    <mergeCell ref="BP24:BQ24"/>
    <mergeCell ref="BN24:BO24"/>
    <mergeCell ref="BH24:BI24"/>
    <mergeCell ref="BF24:BG24"/>
    <mergeCell ref="A33:A39"/>
    <mergeCell ref="BA27:BH27"/>
    <mergeCell ref="AL27:AX27"/>
    <mergeCell ref="Z27:AJ27"/>
    <mergeCell ref="N27:X27"/>
    <mergeCell ref="AL25:AX25"/>
    <mergeCell ref="Z25:AH25"/>
    <mergeCell ref="N25:X25"/>
    <mergeCell ref="D25:K25"/>
    <mergeCell ref="T34:AA34"/>
    <mergeCell ref="L33:M39"/>
    <mergeCell ref="B33:K39"/>
    <mergeCell ref="BL34:BW34"/>
    <mergeCell ref="AZ34:BK34"/>
    <mergeCell ref="AN34:AY34"/>
    <mergeCell ref="AB34:AM34"/>
    <mergeCell ref="V35:W39"/>
    <mergeCell ref="T35:U39"/>
    <mergeCell ref="AH35:AM38"/>
    <mergeCell ref="AB35:AG38"/>
    <mergeCell ref="BX33:BY39"/>
    <mergeCell ref="AB33:BW33"/>
    <mergeCell ref="P33:AA33"/>
    <mergeCell ref="N33:O39"/>
    <mergeCell ref="BL35:BQ38"/>
    <mergeCell ref="BF35:BK38"/>
    <mergeCell ref="AZ35:BE38"/>
    <mergeCell ref="AT35:AY38"/>
    <mergeCell ref="AN35:AS38"/>
    <mergeCell ref="R34:S39"/>
    <mergeCell ref="Z35:AA39"/>
    <mergeCell ref="X35:Y39"/>
    <mergeCell ref="L40:M40"/>
    <mergeCell ref="B40:K40"/>
    <mergeCell ref="BV39:BW39"/>
    <mergeCell ref="BP39:BQ39"/>
    <mergeCell ref="AX39:AY39"/>
    <mergeCell ref="AR39:AS39"/>
    <mergeCell ref="AL39:AM39"/>
    <mergeCell ref="AF39:AG39"/>
    <mergeCell ref="P34:Q39"/>
    <mergeCell ref="BR35:BW38"/>
    <mergeCell ref="X40:Y40"/>
    <mergeCell ref="V40:W40"/>
    <mergeCell ref="T40:U40"/>
    <mergeCell ref="R40:S40"/>
    <mergeCell ref="P40:Q40"/>
    <mergeCell ref="AV40:AW40"/>
    <mergeCell ref="AT40:AU40"/>
    <mergeCell ref="AR40:AS40"/>
    <mergeCell ref="N40:O40"/>
    <mergeCell ref="AJ40:AK40"/>
    <mergeCell ref="AH40:AI40"/>
    <mergeCell ref="AF40:AG40"/>
    <mergeCell ref="AD40:AE40"/>
    <mergeCell ref="AB40:AC40"/>
    <mergeCell ref="Z40:AA40"/>
    <mergeCell ref="BJ40:BK40"/>
    <mergeCell ref="AP40:AQ40"/>
    <mergeCell ref="AN40:AO40"/>
    <mergeCell ref="AL40:AM40"/>
    <mergeCell ref="BH40:BI40"/>
    <mergeCell ref="BF40:BG40"/>
    <mergeCell ref="BD40:BE40"/>
    <mergeCell ref="BB40:BC40"/>
    <mergeCell ref="AZ40:BA40"/>
    <mergeCell ref="AX40:AY40"/>
    <mergeCell ref="N41:O41"/>
    <mergeCell ref="L41:M41"/>
    <mergeCell ref="B41:K41"/>
    <mergeCell ref="BX40:BY40"/>
    <mergeCell ref="BV40:BW40"/>
    <mergeCell ref="BT40:BU40"/>
    <mergeCell ref="BR40:BS40"/>
    <mergeCell ref="BP40:BQ40"/>
    <mergeCell ref="BN40:BO40"/>
    <mergeCell ref="BL40:BM40"/>
    <mergeCell ref="Z41:AA41"/>
    <mergeCell ref="X41:Y41"/>
    <mergeCell ref="V41:W41"/>
    <mergeCell ref="T41:U41"/>
    <mergeCell ref="R41:S41"/>
    <mergeCell ref="P41:Q41"/>
    <mergeCell ref="AL41:AM41"/>
    <mergeCell ref="AJ41:AK41"/>
    <mergeCell ref="AH41:AI41"/>
    <mergeCell ref="AF41:AG41"/>
    <mergeCell ref="AD41:AE41"/>
    <mergeCell ref="AB41:AC41"/>
    <mergeCell ref="AX41:AY41"/>
    <mergeCell ref="AV41:AW41"/>
    <mergeCell ref="AT41:AU41"/>
    <mergeCell ref="AR41:AS41"/>
    <mergeCell ref="AP41:AQ41"/>
    <mergeCell ref="AN41:AO41"/>
    <mergeCell ref="BJ41:BK41"/>
    <mergeCell ref="BH41:BI41"/>
    <mergeCell ref="BF41:BG41"/>
    <mergeCell ref="BD41:BE41"/>
    <mergeCell ref="BB41:BC41"/>
    <mergeCell ref="AZ41:BA41"/>
    <mergeCell ref="P42:Q42"/>
    <mergeCell ref="N42:O42"/>
    <mergeCell ref="L42:M42"/>
    <mergeCell ref="B42:K42"/>
    <mergeCell ref="BV41:BW41"/>
    <mergeCell ref="BT41:BU41"/>
    <mergeCell ref="BR41:BS41"/>
    <mergeCell ref="BP41:BQ41"/>
    <mergeCell ref="BN41:BO41"/>
    <mergeCell ref="BL41:BM41"/>
    <mergeCell ref="AB42:AC42"/>
    <mergeCell ref="Z42:AA42"/>
    <mergeCell ref="X42:Y42"/>
    <mergeCell ref="V42:W42"/>
    <mergeCell ref="T42:U42"/>
    <mergeCell ref="R42:S42"/>
    <mergeCell ref="AN42:AO42"/>
    <mergeCell ref="AL42:AM42"/>
    <mergeCell ref="AJ42:AK42"/>
    <mergeCell ref="AH42:AI42"/>
    <mergeCell ref="AF42:AG42"/>
    <mergeCell ref="AD42:AE42"/>
    <mergeCell ref="AZ42:BA42"/>
    <mergeCell ref="AX42:AY42"/>
    <mergeCell ref="AV42:AW42"/>
    <mergeCell ref="AT42:AU42"/>
    <mergeCell ref="AR42:AS42"/>
    <mergeCell ref="AP42:AQ42"/>
    <mergeCell ref="BX42:BY42"/>
    <mergeCell ref="BV42:BW42"/>
    <mergeCell ref="BT42:BU42"/>
    <mergeCell ref="BR42:BS42"/>
    <mergeCell ref="BP42:BQ42"/>
    <mergeCell ref="BN42:BO42"/>
    <mergeCell ref="AB91:AC91"/>
    <mergeCell ref="AD91:AE91"/>
    <mergeCell ref="AF91:AG91"/>
    <mergeCell ref="T54:U54"/>
    <mergeCell ref="R54:S54"/>
    <mergeCell ref="P54:Q54"/>
    <mergeCell ref="V54:W54"/>
    <mergeCell ref="X55:Y55"/>
    <mergeCell ref="V55:W55"/>
    <mergeCell ref="T55:U55"/>
    <mergeCell ref="N54:O54"/>
    <mergeCell ref="P71:Q71"/>
    <mergeCell ref="N71:O71"/>
    <mergeCell ref="L54:M54"/>
    <mergeCell ref="B54:K54"/>
    <mergeCell ref="AF54:AG54"/>
    <mergeCell ref="AD54:AE54"/>
    <mergeCell ref="AB54:AC54"/>
    <mergeCell ref="Z54:AA54"/>
    <mergeCell ref="X54:Y54"/>
    <mergeCell ref="AR54:AS54"/>
    <mergeCell ref="AP54:AQ54"/>
    <mergeCell ref="AN54:AO54"/>
    <mergeCell ref="AL54:AM54"/>
    <mergeCell ref="AJ54:AK54"/>
    <mergeCell ref="AH54:AI54"/>
    <mergeCell ref="BD54:BE54"/>
    <mergeCell ref="BB54:BC54"/>
    <mergeCell ref="AZ54:BA54"/>
    <mergeCell ref="AX54:AY54"/>
    <mergeCell ref="AV54:AW54"/>
    <mergeCell ref="AT54:AU54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BH54:BI54"/>
    <mergeCell ref="BF54:BG54"/>
    <mergeCell ref="R55:S55"/>
    <mergeCell ref="P55:Q55"/>
    <mergeCell ref="N55:O55"/>
    <mergeCell ref="AJ55:AK55"/>
    <mergeCell ref="AH55:AI55"/>
    <mergeCell ref="AF55:AG55"/>
    <mergeCell ref="AD55:AE55"/>
    <mergeCell ref="AB55:AC55"/>
    <mergeCell ref="Z55:AA55"/>
    <mergeCell ref="AV55:AW55"/>
    <mergeCell ref="AT55:AU55"/>
    <mergeCell ref="AR55:AS55"/>
    <mergeCell ref="AP55:AQ55"/>
    <mergeCell ref="AN55:AO55"/>
    <mergeCell ref="AL55:AM55"/>
    <mergeCell ref="BH55:BI55"/>
    <mergeCell ref="BF55:BG55"/>
    <mergeCell ref="BD55:BE55"/>
    <mergeCell ref="BB55:BC55"/>
    <mergeCell ref="AZ55:BA55"/>
    <mergeCell ref="AX55:AY55"/>
    <mergeCell ref="L56:M56"/>
    <mergeCell ref="B56:K56"/>
    <mergeCell ref="BX55:BY55"/>
    <mergeCell ref="BV55:BW55"/>
    <mergeCell ref="BT55:BU55"/>
    <mergeCell ref="BR55:BS55"/>
    <mergeCell ref="BP55:BQ55"/>
    <mergeCell ref="BN55:BO55"/>
    <mergeCell ref="BL55:BM55"/>
    <mergeCell ref="BJ55:BK55"/>
    <mergeCell ref="X56:Y56"/>
    <mergeCell ref="V56:W56"/>
    <mergeCell ref="T56:U56"/>
    <mergeCell ref="R56:S56"/>
    <mergeCell ref="P56:Q56"/>
    <mergeCell ref="N56:O56"/>
    <mergeCell ref="AJ56:AK56"/>
    <mergeCell ref="AH56:AI56"/>
    <mergeCell ref="AF56:AG56"/>
    <mergeCell ref="AD56:AE56"/>
    <mergeCell ref="AB56:AC56"/>
    <mergeCell ref="Z56:AA56"/>
    <mergeCell ref="AV56:AW56"/>
    <mergeCell ref="AT56:AU56"/>
    <mergeCell ref="AR56:AS56"/>
    <mergeCell ref="AP56:AQ56"/>
    <mergeCell ref="AN56:AO56"/>
    <mergeCell ref="AL56:AM56"/>
    <mergeCell ref="BH56:BI56"/>
    <mergeCell ref="BF56:BG56"/>
    <mergeCell ref="BD56:BE56"/>
    <mergeCell ref="BB56:BC56"/>
    <mergeCell ref="AZ56:BA56"/>
    <mergeCell ref="AX56:AY56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BL56:BM56"/>
    <mergeCell ref="BJ56:BK56"/>
    <mergeCell ref="X57:Y57"/>
    <mergeCell ref="V57:W57"/>
    <mergeCell ref="T57:U57"/>
    <mergeCell ref="R57:S57"/>
    <mergeCell ref="P57:Q57"/>
    <mergeCell ref="N57:O57"/>
    <mergeCell ref="AJ57:AK57"/>
    <mergeCell ref="AH57:AI57"/>
    <mergeCell ref="AF57:AG57"/>
    <mergeCell ref="AD57:AE57"/>
    <mergeCell ref="AB57:AC57"/>
    <mergeCell ref="Z57:AA57"/>
    <mergeCell ref="BX218:BY218"/>
    <mergeCell ref="F218:BW218"/>
    <mergeCell ref="A218:E218"/>
    <mergeCell ref="A221:E221"/>
    <mergeCell ref="F221:BW221"/>
    <mergeCell ref="BX221:BY221"/>
    <mergeCell ref="A219:E219"/>
    <mergeCell ref="F219:BW219"/>
    <mergeCell ref="BX219:BY219"/>
    <mergeCell ref="A220:E220"/>
    <mergeCell ref="F210:BW210"/>
    <mergeCell ref="BX210:BY210"/>
    <mergeCell ref="BX212:BY212"/>
    <mergeCell ref="BX214:BY214"/>
    <mergeCell ref="F214:BW214"/>
    <mergeCell ref="A214:E214"/>
    <mergeCell ref="BX213:BY213"/>
    <mergeCell ref="F213:BW213"/>
    <mergeCell ref="A213:E213"/>
    <mergeCell ref="F212:BW212"/>
    <mergeCell ref="BX209:BY209"/>
    <mergeCell ref="F209:BW209"/>
    <mergeCell ref="A209:E209"/>
    <mergeCell ref="BX205:BY205"/>
    <mergeCell ref="F205:BW205"/>
    <mergeCell ref="A205:E205"/>
    <mergeCell ref="A206:AJ206"/>
    <mergeCell ref="AK206:BY206"/>
    <mergeCell ref="A202:E202"/>
    <mergeCell ref="F202:BW202"/>
    <mergeCell ref="A203:E203"/>
    <mergeCell ref="BX201:BY201"/>
    <mergeCell ref="F201:BW201"/>
    <mergeCell ref="A201:E201"/>
    <mergeCell ref="BX202:BY202"/>
    <mergeCell ref="F203:BW203"/>
    <mergeCell ref="BX203:BY203"/>
    <mergeCell ref="BX200:BY200"/>
    <mergeCell ref="F200:BW200"/>
    <mergeCell ref="A200:E200"/>
    <mergeCell ref="BX199:BY199"/>
    <mergeCell ref="F199:BW199"/>
    <mergeCell ref="A199:E199"/>
    <mergeCell ref="BX197:BY197"/>
    <mergeCell ref="F197:BW197"/>
    <mergeCell ref="A197:E197"/>
    <mergeCell ref="BX192:BY192"/>
    <mergeCell ref="F192:BW192"/>
    <mergeCell ref="A192:E192"/>
    <mergeCell ref="F193:BW193"/>
    <mergeCell ref="F194:BW194"/>
    <mergeCell ref="F195:BW195"/>
    <mergeCell ref="A195:E195"/>
    <mergeCell ref="BX188:BY188"/>
    <mergeCell ref="F188:BW188"/>
    <mergeCell ref="A188:E188"/>
    <mergeCell ref="F182:BW182"/>
    <mergeCell ref="A182:E182"/>
    <mergeCell ref="BX187:BY187"/>
    <mergeCell ref="F187:BW187"/>
    <mergeCell ref="A187:E187"/>
    <mergeCell ref="BX185:BY185"/>
    <mergeCell ref="F185:BW185"/>
    <mergeCell ref="A185:E185"/>
    <mergeCell ref="A186:E186"/>
    <mergeCell ref="F186:BW186"/>
    <mergeCell ref="BX181:BY181"/>
    <mergeCell ref="F181:BW181"/>
    <mergeCell ref="A181:E181"/>
    <mergeCell ref="BX184:BY184"/>
    <mergeCell ref="F184:BW184"/>
    <mergeCell ref="A184:E184"/>
    <mergeCell ref="BX182:BY182"/>
    <mergeCell ref="BX180:BY180"/>
    <mergeCell ref="F180:BW180"/>
    <mergeCell ref="A180:E180"/>
    <mergeCell ref="BX178:BY178"/>
    <mergeCell ref="F178:BW178"/>
    <mergeCell ref="A178:E178"/>
    <mergeCell ref="A183:E183"/>
    <mergeCell ref="B95:K95"/>
    <mergeCell ref="L95:M95"/>
    <mergeCell ref="N95:O95"/>
    <mergeCell ref="P95:Q95"/>
    <mergeCell ref="R95:S95"/>
    <mergeCell ref="F169:BW169"/>
    <mergeCell ref="A169:E169"/>
    <mergeCell ref="A170:E170"/>
    <mergeCell ref="F170:BW170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BX175:BY175"/>
    <mergeCell ref="F175:BW175"/>
    <mergeCell ref="A175:E175"/>
    <mergeCell ref="BX171:BY171"/>
    <mergeCell ref="F171:BW171"/>
    <mergeCell ref="A171:E171"/>
    <mergeCell ref="BX169:BY169"/>
    <mergeCell ref="BX170:BY170"/>
    <mergeCell ref="BX165:BY165"/>
    <mergeCell ref="F165:BW165"/>
    <mergeCell ref="A165:E165"/>
    <mergeCell ref="A166:E166"/>
    <mergeCell ref="A167:E167"/>
    <mergeCell ref="A168:E168"/>
    <mergeCell ref="F166:BW166"/>
    <mergeCell ref="BX168:BY168"/>
    <mergeCell ref="F167:BW167"/>
    <mergeCell ref="Q158:S158"/>
    <mergeCell ref="N158:P158"/>
    <mergeCell ref="BX164:BY164"/>
    <mergeCell ref="F164:BW164"/>
    <mergeCell ref="A164:E164"/>
    <mergeCell ref="BX163:BY163"/>
    <mergeCell ref="F163:BW163"/>
    <mergeCell ref="A163:E163"/>
    <mergeCell ref="K158:M158"/>
    <mergeCell ref="A158:J158"/>
    <mergeCell ref="T156:AE156"/>
    <mergeCell ref="T157:AE157"/>
    <mergeCell ref="BX162:BY162"/>
    <mergeCell ref="F162:BW162"/>
    <mergeCell ref="A162:E162"/>
    <mergeCell ref="A161:BY161"/>
    <mergeCell ref="AL158:AO158"/>
    <mergeCell ref="AI158:AK158"/>
    <mergeCell ref="AF158:AH158"/>
    <mergeCell ref="T158:AE158"/>
    <mergeCell ref="Q156:S156"/>
    <mergeCell ref="N156:P156"/>
    <mergeCell ref="K156:M156"/>
    <mergeCell ref="A156:J156"/>
    <mergeCell ref="AL157:AO157"/>
    <mergeCell ref="AI157:AK157"/>
    <mergeCell ref="AF157:AH157"/>
    <mergeCell ref="AL156:AO156"/>
    <mergeCell ref="AI156:AK156"/>
    <mergeCell ref="AF156:AH156"/>
    <mergeCell ref="K157:M157"/>
    <mergeCell ref="A157:J157"/>
    <mergeCell ref="N157:P157"/>
    <mergeCell ref="A155:J155"/>
    <mergeCell ref="Q157:S157"/>
    <mergeCell ref="T154:AO154"/>
    <mergeCell ref="A154:S154"/>
    <mergeCell ref="AL155:AO155"/>
    <mergeCell ref="AI155:AK155"/>
    <mergeCell ref="T155:AE155"/>
    <mergeCell ref="K155:M155"/>
    <mergeCell ref="AF155:AH155"/>
    <mergeCell ref="Q155:S155"/>
    <mergeCell ref="N155:P155"/>
    <mergeCell ref="BX153:BY153"/>
    <mergeCell ref="BR153:BW153"/>
    <mergeCell ref="BL153:BQ153"/>
    <mergeCell ref="BF153:BK153"/>
    <mergeCell ref="AZ153:BE153"/>
    <mergeCell ref="AT153:AY153"/>
    <mergeCell ref="AN153:AS153"/>
    <mergeCell ref="AH153:AM153"/>
    <mergeCell ref="AB153:AG153"/>
    <mergeCell ref="Z153:AA153"/>
    <mergeCell ref="X153:Y153"/>
    <mergeCell ref="V153:W153"/>
    <mergeCell ref="T153:U153"/>
    <mergeCell ref="R153:S153"/>
    <mergeCell ref="P153:Q153"/>
    <mergeCell ref="A153:O153"/>
    <mergeCell ref="BX152:BY152"/>
    <mergeCell ref="BR152:BW152"/>
    <mergeCell ref="BL152:BQ152"/>
    <mergeCell ref="BF152:BK152"/>
    <mergeCell ref="AZ152:BE152"/>
    <mergeCell ref="AT152:AY152"/>
    <mergeCell ref="AN152:AS152"/>
    <mergeCell ref="AH152:AM152"/>
    <mergeCell ref="AB152:AG152"/>
    <mergeCell ref="Z152:AA152"/>
    <mergeCell ref="X152:Y152"/>
    <mergeCell ref="V152:W152"/>
    <mergeCell ref="T152:U152"/>
    <mergeCell ref="R152:S152"/>
    <mergeCell ref="P152:Q152"/>
    <mergeCell ref="A152:O152"/>
    <mergeCell ref="BX151:BY151"/>
    <mergeCell ref="BR151:BW151"/>
    <mergeCell ref="BL151:BQ151"/>
    <mergeCell ref="BF151:BK151"/>
    <mergeCell ref="AZ151:BE151"/>
    <mergeCell ref="AT151:AY151"/>
    <mergeCell ref="AN151:AS151"/>
    <mergeCell ref="AH151:AM151"/>
    <mergeCell ref="AB151:AG151"/>
    <mergeCell ref="Z151:AA151"/>
    <mergeCell ref="X151:Y151"/>
    <mergeCell ref="V151:W151"/>
    <mergeCell ref="T151:U151"/>
    <mergeCell ref="R151:S151"/>
    <mergeCell ref="P151:Q151"/>
    <mergeCell ref="A151:O151"/>
    <mergeCell ref="BX150:BY150"/>
    <mergeCell ref="BR150:BW150"/>
    <mergeCell ref="BL150:BQ150"/>
    <mergeCell ref="BF150:BK150"/>
    <mergeCell ref="AZ150:BE150"/>
    <mergeCell ref="AT150:AY150"/>
    <mergeCell ref="AN150:AS150"/>
    <mergeCell ref="AH150:AM150"/>
    <mergeCell ref="AB150:AG150"/>
    <mergeCell ref="Z150:AA150"/>
    <mergeCell ref="X150:Y150"/>
    <mergeCell ref="V150:W150"/>
    <mergeCell ref="T150:U150"/>
    <mergeCell ref="R150:S150"/>
    <mergeCell ref="P150:Q150"/>
    <mergeCell ref="A150:O150"/>
    <mergeCell ref="BX149:BY149"/>
    <mergeCell ref="BV149:BW149"/>
    <mergeCell ref="BT149:BU149"/>
    <mergeCell ref="BR149:BS149"/>
    <mergeCell ref="BP149:BQ149"/>
    <mergeCell ref="BN149:BO149"/>
    <mergeCell ref="BL149:BM149"/>
    <mergeCell ref="BJ149:BK149"/>
    <mergeCell ref="BH149:BI149"/>
    <mergeCell ref="BF149:BG149"/>
    <mergeCell ref="BD149:BE149"/>
    <mergeCell ref="BB149:BC149"/>
    <mergeCell ref="AZ149:BA149"/>
    <mergeCell ref="AX149:AY149"/>
    <mergeCell ref="AV149:AW149"/>
    <mergeCell ref="AT149:AU149"/>
    <mergeCell ref="AR149:AS149"/>
    <mergeCell ref="AP149:AQ149"/>
    <mergeCell ref="AN149:AO149"/>
    <mergeCell ref="AL149:AM149"/>
    <mergeCell ref="AJ149:AK149"/>
    <mergeCell ref="AH149:AI149"/>
    <mergeCell ref="AF149:AG149"/>
    <mergeCell ref="AD149:AE149"/>
    <mergeCell ref="AB149:AC149"/>
    <mergeCell ref="Z149:AA149"/>
    <mergeCell ref="X149:Y149"/>
    <mergeCell ref="V149:W149"/>
    <mergeCell ref="T149:U149"/>
    <mergeCell ref="R149:S149"/>
    <mergeCell ref="P149:Q149"/>
    <mergeCell ref="A149:O149"/>
    <mergeCell ref="BX148:BY148"/>
    <mergeCell ref="BV148:BW148"/>
    <mergeCell ref="BT148:BU148"/>
    <mergeCell ref="BR148:BS148"/>
    <mergeCell ref="BP148:BQ148"/>
    <mergeCell ref="BN148:BO148"/>
    <mergeCell ref="BL148:BM148"/>
    <mergeCell ref="BJ148:BK148"/>
    <mergeCell ref="BH148:BI148"/>
    <mergeCell ref="BF148:BG148"/>
    <mergeCell ref="BD148:BE148"/>
    <mergeCell ref="BB148:BC148"/>
    <mergeCell ref="AZ148:BA148"/>
    <mergeCell ref="AX148:AY148"/>
    <mergeCell ref="AV148:AW148"/>
    <mergeCell ref="AT148:AU148"/>
    <mergeCell ref="AR148:AS148"/>
    <mergeCell ref="AP148:AQ148"/>
    <mergeCell ref="AN148:AO148"/>
    <mergeCell ref="AL148:AM148"/>
    <mergeCell ref="AJ148:AK148"/>
    <mergeCell ref="AH148:AI148"/>
    <mergeCell ref="AF148:AG148"/>
    <mergeCell ref="AD148:AE148"/>
    <mergeCell ref="AB148:AC148"/>
    <mergeCell ref="Z148:AA148"/>
    <mergeCell ref="X148:Y148"/>
    <mergeCell ref="V148:W148"/>
    <mergeCell ref="T148:U148"/>
    <mergeCell ref="R148:S148"/>
    <mergeCell ref="P148:Q148"/>
    <mergeCell ref="N148:O148"/>
    <mergeCell ref="L148:M148"/>
    <mergeCell ref="B148:K148"/>
    <mergeCell ref="BX147:BY147"/>
    <mergeCell ref="BV147:BW147"/>
    <mergeCell ref="BT147:BU147"/>
    <mergeCell ref="BR147:BS147"/>
    <mergeCell ref="BP147:BQ147"/>
    <mergeCell ref="BN147:BO147"/>
    <mergeCell ref="BL147:BM147"/>
    <mergeCell ref="BJ147:BK147"/>
    <mergeCell ref="BH147:BI147"/>
    <mergeCell ref="BF147:BG147"/>
    <mergeCell ref="BD147:BE147"/>
    <mergeCell ref="BB147:BC147"/>
    <mergeCell ref="AZ147:BA147"/>
    <mergeCell ref="AX147:AY147"/>
    <mergeCell ref="AV147:AW147"/>
    <mergeCell ref="AT147:AU147"/>
    <mergeCell ref="AR147:AS147"/>
    <mergeCell ref="AP147:AQ147"/>
    <mergeCell ref="AN147:AO147"/>
    <mergeCell ref="AL147:AM147"/>
    <mergeCell ref="AJ147:AK147"/>
    <mergeCell ref="AH147:AI147"/>
    <mergeCell ref="AF147:AG147"/>
    <mergeCell ref="AD147:AE147"/>
    <mergeCell ref="AB147:AC147"/>
    <mergeCell ref="Z147:AA147"/>
    <mergeCell ref="X147:Y147"/>
    <mergeCell ref="V147:W147"/>
    <mergeCell ref="T147:U147"/>
    <mergeCell ref="R147:S147"/>
    <mergeCell ref="P147:Q147"/>
    <mergeCell ref="N147:O147"/>
    <mergeCell ref="L147:M147"/>
    <mergeCell ref="B147:K147"/>
    <mergeCell ref="BX146:BY146"/>
    <mergeCell ref="BV146:BW146"/>
    <mergeCell ref="BT146:BU146"/>
    <mergeCell ref="BR146:BS146"/>
    <mergeCell ref="BP146:BQ146"/>
    <mergeCell ref="BN146:BO146"/>
    <mergeCell ref="BL146:BM146"/>
    <mergeCell ref="BJ146:BK146"/>
    <mergeCell ref="BH146:BI146"/>
    <mergeCell ref="BF146:BG146"/>
    <mergeCell ref="BD146:BE146"/>
    <mergeCell ref="BB146:BC146"/>
    <mergeCell ref="AZ146:BA146"/>
    <mergeCell ref="AX146:AY146"/>
    <mergeCell ref="AV146:AW146"/>
    <mergeCell ref="AT146:AU146"/>
    <mergeCell ref="AR146:AS146"/>
    <mergeCell ref="AP146:AQ146"/>
    <mergeCell ref="AN146:AO146"/>
    <mergeCell ref="AL146:AM146"/>
    <mergeCell ref="AJ146:AK146"/>
    <mergeCell ref="AH146:AI146"/>
    <mergeCell ref="AF146:AG146"/>
    <mergeCell ref="AD146:AE146"/>
    <mergeCell ref="AB146:AC146"/>
    <mergeCell ref="Z146:AA146"/>
    <mergeCell ref="X146:Y146"/>
    <mergeCell ref="V146:W146"/>
    <mergeCell ref="T146:U146"/>
    <mergeCell ref="R146:S146"/>
    <mergeCell ref="P146:Q146"/>
    <mergeCell ref="N146:O146"/>
    <mergeCell ref="L146:M146"/>
    <mergeCell ref="B146:K146"/>
    <mergeCell ref="BJ144:BK144"/>
    <mergeCell ref="AX144:AY144"/>
    <mergeCell ref="BX144:BY144"/>
    <mergeCell ref="BV144:BW144"/>
    <mergeCell ref="BT144:BU144"/>
    <mergeCell ref="BR144:BS144"/>
    <mergeCell ref="BP144:BQ144"/>
    <mergeCell ref="BN144:BO144"/>
    <mergeCell ref="BL144:BM144"/>
    <mergeCell ref="AT144:AU144"/>
    <mergeCell ref="AR144:AS144"/>
    <mergeCell ref="AP144:AQ144"/>
    <mergeCell ref="AN144:AO144"/>
    <mergeCell ref="AL144:AM144"/>
    <mergeCell ref="BH144:BI144"/>
    <mergeCell ref="BF144:BG144"/>
    <mergeCell ref="BD144:BE144"/>
    <mergeCell ref="BB144:BC144"/>
    <mergeCell ref="AZ144:BA144"/>
    <mergeCell ref="BJ132:BK132"/>
    <mergeCell ref="X144:Y144"/>
    <mergeCell ref="V144:W144"/>
    <mergeCell ref="T144:U144"/>
    <mergeCell ref="R144:S144"/>
    <mergeCell ref="AJ144:AK144"/>
    <mergeCell ref="AH144:AI144"/>
    <mergeCell ref="AF144:AG144"/>
    <mergeCell ref="AD144:AE144"/>
    <mergeCell ref="AV144:AW144"/>
    <mergeCell ref="BV132:BW132"/>
    <mergeCell ref="BT132:BU132"/>
    <mergeCell ref="BR132:BS132"/>
    <mergeCell ref="BP132:BQ132"/>
    <mergeCell ref="BN132:BO132"/>
    <mergeCell ref="BL132:BM132"/>
    <mergeCell ref="BH132:BI132"/>
    <mergeCell ref="BF132:BG132"/>
    <mergeCell ref="BD132:BE132"/>
    <mergeCell ref="BB132:BC132"/>
    <mergeCell ref="AZ132:BA132"/>
    <mergeCell ref="AX132:AY132"/>
    <mergeCell ref="AV132:AW132"/>
    <mergeCell ref="AT132:AU132"/>
    <mergeCell ref="AR132:AS132"/>
    <mergeCell ref="AP132:AQ132"/>
    <mergeCell ref="AN132:AO132"/>
    <mergeCell ref="AL132:AM132"/>
    <mergeCell ref="AJ132:AK132"/>
    <mergeCell ref="AH132:AI132"/>
    <mergeCell ref="AF132:AG132"/>
    <mergeCell ref="AD132:AE132"/>
    <mergeCell ref="AB132:AC132"/>
    <mergeCell ref="Z132:AA132"/>
    <mergeCell ref="X132:Y132"/>
    <mergeCell ref="V132:W132"/>
    <mergeCell ref="T132:U132"/>
    <mergeCell ref="R132:S132"/>
    <mergeCell ref="P132:Q132"/>
    <mergeCell ref="N132:O132"/>
    <mergeCell ref="L132:M132"/>
    <mergeCell ref="B132:K132"/>
    <mergeCell ref="BX131:BY131"/>
    <mergeCell ref="BV131:BW131"/>
    <mergeCell ref="BT131:BU131"/>
    <mergeCell ref="BR131:BS131"/>
    <mergeCell ref="BP131:BQ131"/>
    <mergeCell ref="BN131:BO131"/>
    <mergeCell ref="BL131:BM131"/>
    <mergeCell ref="BJ131:BK131"/>
    <mergeCell ref="BH131:BI131"/>
    <mergeCell ref="BF131:BG131"/>
    <mergeCell ref="BD131:BE131"/>
    <mergeCell ref="BB131:BC131"/>
    <mergeCell ref="AZ131:BA131"/>
    <mergeCell ref="AX131:AY131"/>
    <mergeCell ref="AV131:AW131"/>
    <mergeCell ref="AT131:AU131"/>
    <mergeCell ref="AR131:AS131"/>
    <mergeCell ref="AP131:AQ131"/>
    <mergeCell ref="AN131:AO131"/>
    <mergeCell ref="AL131:AM131"/>
    <mergeCell ref="N131:O131"/>
    <mergeCell ref="AJ131:AK131"/>
    <mergeCell ref="AH131:AI131"/>
    <mergeCell ref="AF131:AG131"/>
    <mergeCell ref="AD131:AE131"/>
    <mergeCell ref="AB131:AC131"/>
    <mergeCell ref="Z131:AA131"/>
    <mergeCell ref="B131:K131"/>
    <mergeCell ref="BX130:BY130"/>
    <mergeCell ref="BV130:BW130"/>
    <mergeCell ref="BT130:BU130"/>
    <mergeCell ref="BR130:BS130"/>
    <mergeCell ref="BP130:BQ130"/>
    <mergeCell ref="BN130:BO130"/>
    <mergeCell ref="BL130:BM130"/>
    <mergeCell ref="BJ130:BK130"/>
    <mergeCell ref="X131:Y131"/>
    <mergeCell ref="BF130:BG130"/>
    <mergeCell ref="BD130:BE130"/>
    <mergeCell ref="BB130:BC130"/>
    <mergeCell ref="AZ130:BA130"/>
    <mergeCell ref="AX130:AY130"/>
    <mergeCell ref="L131:M131"/>
    <mergeCell ref="V131:W131"/>
    <mergeCell ref="T131:U131"/>
    <mergeCell ref="R131:S131"/>
    <mergeCell ref="P131:Q131"/>
    <mergeCell ref="AH130:AI130"/>
    <mergeCell ref="AF130:AG130"/>
    <mergeCell ref="AD130:AE130"/>
    <mergeCell ref="AB130:AC130"/>
    <mergeCell ref="Z130:AA130"/>
    <mergeCell ref="AV130:AW130"/>
    <mergeCell ref="AT130:AU130"/>
    <mergeCell ref="AR130:AS130"/>
    <mergeCell ref="AP130:AQ130"/>
    <mergeCell ref="AN130:AO130"/>
    <mergeCell ref="L130:M130"/>
    <mergeCell ref="B130:K130"/>
    <mergeCell ref="X130:Y130"/>
    <mergeCell ref="V130:W130"/>
    <mergeCell ref="T130:U130"/>
    <mergeCell ref="R130:S130"/>
    <mergeCell ref="P130:Q130"/>
    <mergeCell ref="N130:O130"/>
    <mergeCell ref="BV115:BW115"/>
    <mergeCell ref="BT115:BU115"/>
    <mergeCell ref="BR115:BS115"/>
    <mergeCell ref="BP115:BQ115"/>
    <mergeCell ref="BN115:BO115"/>
    <mergeCell ref="BH115:BI115"/>
    <mergeCell ref="BF115:BG115"/>
    <mergeCell ref="BD115:BE115"/>
    <mergeCell ref="BB115:BC115"/>
    <mergeCell ref="AZ115:BA115"/>
    <mergeCell ref="AX115:AY115"/>
    <mergeCell ref="AV115:AW115"/>
    <mergeCell ref="AT115:AU115"/>
    <mergeCell ref="AR115:AS115"/>
    <mergeCell ref="AP115:AQ115"/>
    <mergeCell ref="AN115:AO115"/>
    <mergeCell ref="AL115:AM115"/>
    <mergeCell ref="R115:S115"/>
    <mergeCell ref="P115:Q115"/>
    <mergeCell ref="N115:O115"/>
    <mergeCell ref="AJ115:AK115"/>
    <mergeCell ref="AH115:AI115"/>
    <mergeCell ref="AF115:AG115"/>
    <mergeCell ref="AD115:AE115"/>
    <mergeCell ref="AB115:AC115"/>
    <mergeCell ref="Z115:AA115"/>
    <mergeCell ref="L115:M115"/>
    <mergeCell ref="B115:K115"/>
    <mergeCell ref="BX193:BY193"/>
    <mergeCell ref="BX194:BY194"/>
    <mergeCell ref="BX195:BY195"/>
    <mergeCell ref="A193:E193"/>
    <mergeCell ref="A194:E194"/>
    <mergeCell ref="X115:Y115"/>
    <mergeCell ref="V115:W115"/>
    <mergeCell ref="T115:U115"/>
    <mergeCell ref="B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BJ114:BK114"/>
    <mergeCell ref="BL114:BM114"/>
    <mergeCell ref="BN114:BO114"/>
    <mergeCell ref="BP114:BQ114"/>
    <mergeCell ref="BR114:BS114"/>
    <mergeCell ref="BT114:BU114"/>
    <mergeCell ref="BV114:BW114"/>
    <mergeCell ref="BX114:BY114"/>
    <mergeCell ref="BX113:BY113"/>
    <mergeCell ref="BV113:BW113"/>
    <mergeCell ref="BT113:BU113"/>
    <mergeCell ref="BR113:BS113"/>
    <mergeCell ref="BP113:BQ113"/>
    <mergeCell ref="BN113:BO113"/>
    <mergeCell ref="BL113:BM113"/>
    <mergeCell ref="BJ113:BK113"/>
    <mergeCell ref="BH113:BI113"/>
    <mergeCell ref="BF113:BG113"/>
    <mergeCell ref="BD113:BE113"/>
    <mergeCell ref="BB113:BC113"/>
    <mergeCell ref="AZ113:BA113"/>
    <mergeCell ref="AX113:AY113"/>
    <mergeCell ref="AV113:AW113"/>
    <mergeCell ref="AT113:AU113"/>
    <mergeCell ref="AR113:AS113"/>
    <mergeCell ref="AP113:AQ113"/>
    <mergeCell ref="AN113:AO113"/>
    <mergeCell ref="AL113:AM113"/>
    <mergeCell ref="AJ113:AK113"/>
    <mergeCell ref="AH113:AI113"/>
    <mergeCell ref="AF113:AG113"/>
    <mergeCell ref="AD113:AE113"/>
    <mergeCell ref="AB113:AC113"/>
    <mergeCell ref="Z113:AA113"/>
    <mergeCell ref="X113:Y113"/>
    <mergeCell ref="V113:W113"/>
    <mergeCell ref="T113:U113"/>
    <mergeCell ref="R113:S113"/>
    <mergeCell ref="P113:Q113"/>
    <mergeCell ref="N113:O113"/>
    <mergeCell ref="L113:M113"/>
    <mergeCell ref="B113:K113"/>
    <mergeCell ref="BX112:BY112"/>
    <mergeCell ref="BV112:BW112"/>
    <mergeCell ref="BT112:BU112"/>
    <mergeCell ref="BR112:BS112"/>
    <mergeCell ref="BP112:BQ112"/>
    <mergeCell ref="BN112:BO112"/>
    <mergeCell ref="BL112:BM112"/>
    <mergeCell ref="BJ112:BK112"/>
    <mergeCell ref="BH112:BI112"/>
    <mergeCell ref="BF112:BG112"/>
    <mergeCell ref="BD112:BE112"/>
    <mergeCell ref="BB112:BC112"/>
    <mergeCell ref="AZ112:BA112"/>
    <mergeCell ref="AX112:AY112"/>
    <mergeCell ref="AV112:AW112"/>
    <mergeCell ref="AT112:AU112"/>
    <mergeCell ref="AR112:AS112"/>
    <mergeCell ref="AP112:AQ112"/>
    <mergeCell ref="AN112:AO112"/>
    <mergeCell ref="AL112:AM112"/>
    <mergeCell ref="AJ112:AK112"/>
    <mergeCell ref="AH112:AI112"/>
    <mergeCell ref="AF112:AG112"/>
    <mergeCell ref="AD112:AE112"/>
    <mergeCell ref="AB112:AC112"/>
    <mergeCell ref="Z112:AA112"/>
    <mergeCell ref="X112:Y112"/>
    <mergeCell ref="V112:W112"/>
    <mergeCell ref="T112:U112"/>
    <mergeCell ref="R112:S112"/>
    <mergeCell ref="P112:Q112"/>
    <mergeCell ref="N112:O112"/>
    <mergeCell ref="L112:M112"/>
    <mergeCell ref="B112:K112"/>
    <mergeCell ref="BX111:BY111"/>
    <mergeCell ref="BV111:BW111"/>
    <mergeCell ref="BT111:BU111"/>
    <mergeCell ref="BR111:BS111"/>
    <mergeCell ref="BP111:BQ111"/>
    <mergeCell ref="BN111:BO111"/>
    <mergeCell ref="BL111:BM111"/>
    <mergeCell ref="BJ111:BK111"/>
    <mergeCell ref="BH111:BI111"/>
    <mergeCell ref="BF111:BG111"/>
    <mergeCell ref="BD111:BE111"/>
    <mergeCell ref="BB111:BC111"/>
    <mergeCell ref="AZ111:BA111"/>
    <mergeCell ref="AX111:AY111"/>
    <mergeCell ref="AV111:AW111"/>
    <mergeCell ref="AT111:AU111"/>
    <mergeCell ref="AR111:AS111"/>
    <mergeCell ref="AP111:AQ111"/>
    <mergeCell ref="AN111:AO111"/>
    <mergeCell ref="AL111:AM111"/>
    <mergeCell ref="AJ111:AK111"/>
    <mergeCell ref="AH111:AI111"/>
    <mergeCell ref="AF111:AG111"/>
    <mergeCell ref="AD111:AE111"/>
    <mergeCell ref="AB111:AC111"/>
    <mergeCell ref="Z111:AA111"/>
    <mergeCell ref="X111:Y111"/>
    <mergeCell ref="V111:W111"/>
    <mergeCell ref="T111:U111"/>
    <mergeCell ref="R111:S111"/>
    <mergeCell ref="P111:Q111"/>
    <mergeCell ref="N111:O111"/>
    <mergeCell ref="L111:M111"/>
    <mergeCell ref="B111:K111"/>
    <mergeCell ref="BX110:BY110"/>
    <mergeCell ref="BV110:BW110"/>
    <mergeCell ref="BT110:BU110"/>
    <mergeCell ref="BR110:BS110"/>
    <mergeCell ref="BP110:BQ110"/>
    <mergeCell ref="BN110:BO110"/>
    <mergeCell ref="BL110:BM110"/>
    <mergeCell ref="BJ110:BK110"/>
    <mergeCell ref="BH110:BI110"/>
    <mergeCell ref="BF110:BG110"/>
    <mergeCell ref="BD110:BE110"/>
    <mergeCell ref="BB110:BC110"/>
    <mergeCell ref="AZ110:BA110"/>
    <mergeCell ref="AX110:AY110"/>
    <mergeCell ref="AV110:AW110"/>
    <mergeCell ref="AT110:AU110"/>
    <mergeCell ref="AR110:AS110"/>
    <mergeCell ref="AP110:AQ110"/>
    <mergeCell ref="AN110:AO110"/>
    <mergeCell ref="AL110:AM110"/>
    <mergeCell ref="AJ110:AK110"/>
    <mergeCell ref="AH110:AI110"/>
    <mergeCell ref="AF110:AG110"/>
    <mergeCell ref="AD110:AE110"/>
    <mergeCell ref="AB110:AC110"/>
    <mergeCell ref="Z110:AA110"/>
    <mergeCell ref="X110:Y110"/>
    <mergeCell ref="V110:W110"/>
    <mergeCell ref="T110:U110"/>
    <mergeCell ref="R110:S110"/>
    <mergeCell ref="P110:Q110"/>
    <mergeCell ref="N110:O110"/>
    <mergeCell ref="L110:M110"/>
    <mergeCell ref="B110:K110"/>
    <mergeCell ref="BX109:BY109"/>
    <mergeCell ref="BV109:BW109"/>
    <mergeCell ref="BT109:BU109"/>
    <mergeCell ref="BR109:BS109"/>
    <mergeCell ref="BP109:BQ109"/>
    <mergeCell ref="BN109:BO109"/>
    <mergeCell ref="BL109:BM109"/>
    <mergeCell ref="BJ109:BK109"/>
    <mergeCell ref="BH109:BI109"/>
    <mergeCell ref="BF109:BG109"/>
    <mergeCell ref="BD109:BE109"/>
    <mergeCell ref="BB109:BC109"/>
    <mergeCell ref="AZ109:BA109"/>
    <mergeCell ref="AX109:AY109"/>
    <mergeCell ref="AV109:AW109"/>
    <mergeCell ref="AT109:AU109"/>
    <mergeCell ref="AR109:AS109"/>
    <mergeCell ref="AP109:AQ109"/>
    <mergeCell ref="AN109:AO109"/>
    <mergeCell ref="AL109:AM109"/>
    <mergeCell ref="AJ109:AK109"/>
    <mergeCell ref="AH109:AI109"/>
    <mergeCell ref="AF109:AG109"/>
    <mergeCell ref="AD109:AE109"/>
    <mergeCell ref="AB109:AC109"/>
    <mergeCell ref="Z109:AA109"/>
    <mergeCell ref="X109:Y109"/>
    <mergeCell ref="V109:W109"/>
    <mergeCell ref="T109:U109"/>
    <mergeCell ref="R109:S109"/>
    <mergeCell ref="P109:Q109"/>
    <mergeCell ref="N109:O109"/>
    <mergeCell ref="L109:M109"/>
    <mergeCell ref="B109:K109"/>
    <mergeCell ref="BX98:BY98"/>
    <mergeCell ref="BV98:BW98"/>
    <mergeCell ref="BT98:BU98"/>
    <mergeCell ref="BR98:BS98"/>
    <mergeCell ref="BP98:BQ98"/>
    <mergeCell ref="BN98:BO98"/>
    <mergeCell ref="BL98:BM98"/>
    <mergeCell ref="BJ98:BK98"/>
    <mergeCell ref="BH98:BI98"/>
    <mergeCell ref="BF98:BG98"/>
    <mergeCell ref="BD98:BE98"/>
    <mergeCell ref="BB98:BC98"/>
    <mergeCell ref="AZ98:BA98"/>
    <mergeCell ref="AX98:AY98"/>
    <mergeCell ref="AV98:AW98"/>
    <mergeCell ref="AT98:AU98"/>
    <mergeCell ref="AR98:AS98"/>
    <mergeCell ref="AP98:AQ98"/>
    <mergeCell ref="AN98:AO98"/>
    <mergeCell ref="AL98:AM98"/>
    <mergeCell ref="AJ98:AK98"/>
    <mergeCell ref="AH98:AI98"/>
    <mergeCell ref="AF98:AG98"/>
    <mergeCell ref="AD98:AE98"/>
    <mergeCell ref="AB98:AC98"/>
    <mergeCell ref="Z98:AA98"/>
    <mergeCell ref="X98:Y98"/>
    <mergeCell ref="V98:W98"/>
    <mergeCell ref="T98:U98"/>
    <mergeCell ref="R98:S98"/>
    <mergeCell ref="P98:Q98"/>
    <mergeCell ref="N98:O98"/>
    <mergeCell ref="L98:M98"/>
    <mergeCell ref="B98:K98"/>
    <mergeCell ref="BX97:BY97"/>
    <mergeCell ref="BV97:BW97"/>
    <mergeCell ref="BT97:BU97"/>
    <mergeCell ref="BR97:BS97"/>
    <mergeCell ref="BP97:BQ97"/>
    <mergeCell ref="BN97:BO97"/>
    <mergeCell ref="BL97:BM97"/>
    <mergeCell ref="BJ97:BK97"/>
    <mergeCell ref="BH97:BI97"/>
    <mergeCell ref="BF97:BG97"/>
    <mergeCell ref="BD97:BE97"/>
    <mergeCell ref="BB97:BC97"/>
    <mergeCell ref="AZ97:BA97"/>
    <mergeCell ref="AX97:AY97"/>
    <mergeCell ref="AV97:AW97"/>
    <mergeCell ref="AT97:AU97"/>
    <mergeCell ref="AR97:AS97"/>
    <mergeCell ref="AP97:AQ97"/>
    <mergeCell ref="AN97:AO97"/>
    <mergeCell ref="AL97:AM97"/>
    <mergeCell ref="AJ97:AK97"/>
    <mergeCell ref="AH97:AI97"/>
    <mergeCell ref="AF97:AG97"/>
    <mergeCell ref="AD97:AE97"/>
    <mergeCell ref="AB97:AC97"/>
    <mergeCell ref="Z97:AA97"/>
    <mergeCell ref="X97:Y97"/>
    <mergeCell ref="V97:W97"/>
    <mergeCell ref="T97:U97"/>
    <mergeCell ref="R97:S97"/>
    <mergeCell ref="P97:Q97"/>
    <mergeCell ref="N97:O97"/>
    <mergeCell ref="L97:M97"/>
    <mergeCell ref="B97:K97"/>
    <mergeCell ref="BX96:BY96"/>
    <mergeCell ref="BV96:BW96"/>
    <mergeCell ref="BT96:BU96"/>
    <mergeCell ref="BR96:BS96"/>
    <mergeCell ref="BP96:BQ96"/>
    <mergeCell ref="BN96:BO96"/>
    <mergeCell ref="BL96:BM96"/>
    <mergeCell ref="BJ96:BK96"/>
    <mergeCell ref="BH96:BI96"/>
    <mergeCell ref="BF96:BG96"/>
    <mergeCell ref="BD96:BE96"/>
    <mergeCell ref="BB96:BC96"/>
    <mergeCell ref="AZ96:BA96"/>
    <mergeCell ref="AX96:AY96"/>
    <mergeCell ref="AV96:AW96"/>
    <mergeCell ref="AT96:AU96"/>
    <mergeCell ref="AR96:AS96"/>
    <mergeCell ref="AP96:AQ96"/>
    <mergeCell ref="AN96:AO96"/>
    <mergeCell ref="AL96:AM96"/>
    <mergeCell ref="AJ96:AK96"/>
    <mergeCell ref="AH96:AI96"/>
    <mergeCell ref="AF96:AG96"/>
    <mergeCell ref="AD96:AE96"/>
    <mergeCell ref="P96:Q96"/>
    <mergeCell ref="N96:O96"/>
    <mergeCell ref="L96:M96"/>
    <mergeCell ref="B96:K96"/>
    <mergeCell ref="AB96:AC96"/>
    <mergeCell ref="Z96:AA96"/>
    <mergeCell ref="X96:Y96"/>
    <mergeCell ref="V96:W96"/>
    <mergeCell ref="T96:U96"/>
    <mergeCell ref="R96:S96"/>
    <mergeCell ref="BX94:BY94"/>
    <mergeCell ref="BV94:BW94"/>
    <mergeCell ref="BT94:BU94"/>
    <mergeCell ref="BR94:BS94"/>
    <mergeCell ref="BP94:BQ94"/>
    <mergeCell ref="BN94:BO94"/>
    <mergeCell ref="BL94:BM94"/>
    <mergeCell ref="BJ94:BK94"/>
    <mergeCell ref="BH94:BI94"/>
    <mergeCell ref="BF94:BG94"/>
    <mergeCell ref="BD94:BE94"/>
    <mergeCell ref="BB94:BC94"/>
    <mergeCell ref="AZ94:BA94"/>
    <mergeCell ref="AX94:AY94"/>
    <mergeCell ref="AV94:AW94"/>
    <mergeCell ref="AT94:AU94"/>
    <mergeCell ref="AR94:AS94"/>
    <mergeCell ref="AP94:AQ94"/>
    <mergeCell ref="AN94:AO94"/>
    <mergeCell ref="AL94:AM94"/>
    <mergeCell ref="AJ94:AK94"/>
    <mergeCell ref="AH94:AI94"/>
    <mergeCell ref="AF94:AG94"/>
    <mergeCell ref="AD94:AE94"/>
    <mergeCell ref="AB94:AC94"/>
    <mergeCell ref="Z94:AA94"/>
    <mergeCell ref="X94:Y94"/>
    <mergeCell ref="V94:W94"/>
    <mergeCell ref="T94:U94"/>
    <mergeCell ref="R94:S94"/>
    <mergeCell ref="P94:Q94"/>
    <mergeCell ref="N94:O94"/>
    <mergeCell ref="L94:M94"/>
    <mergeCell ref="B94:K94"/>
    <mergeCell ref="BX93:BY93"/>
    <mergeCell ref="BV93:BW93"/>
    <mergeCell ref="BT93:BU93"/>
    <mergeCell ref="BR93:BS93"/>
    <mergeCell ref="BP93:BQ93"/>
    <mergeCell ref="BN93:BO93"/>
    <mergeCell ref="BL93:BM93"/>
    <mergeCell ref="BJ93:BK93"/>
    <mergeCell ref="BH93:BI93"/>
    <mergeCell ref="BF93:BG93"/>
    <mergeCell ref="BD93:BE93"/>
    <mergeCell ref="BB93:BC93"/>
    <mergeCell ref="AZ93:BA93"/>
    <mergeCell ref="AX93:AY93"/>
    <mergeCell ref="AV93:AW93"/>
    <mergeCell ref="AT93:AU93"/>
    <mergeCell ref="AR93:AS93"/>
    <mergeCell ref="AP93:AQ93"/>
    <mergeCell ref="AN93:AO93"/>
    <mergeCell ref="AL93:AM93"/>
    <mergeCell ref="AJ93:AK93"/>
    <mergeCell ref="AH93:AI93"/>
    <mergeCell ref="AF93:AG93"/>
    <mergeCell ref="AD93:AE93"/>
    <mergeCell ref="P93:Q93"/>
    <mergeCell ref="N93:O93"/>
    <mergeCell ref="L93:M93"/>
    <mergeCell ref="B93:K93"/>
    <mergeCell ref="AB93:AC93"/>
    <mergeCell ref="Z93:AA93"/>
    <mergeCell ref="X93:Y93"/>
    <mergeCell ref="V93:W93"/>
    <mergeCell ref="T93:U93"/>
    <mergeCell ref="R93:S93"/>
    <mergeCell ref="BX90:BY90"/>
    <mergeCell ref="BV90:BW90"/>
    <mergeCell ref="BT90:BU90"/>
    <mergeCell ref="BR90:BS90"/>
    <mergeCell ref="BP90:BQ90"/>
    <mergeCell ref="BN90:BO90"/>
    <mergeCell ref="BL90:BM90"/>
    <mergeCell ref="BJ90:BK90"/>
    <mergeCell ref="BH90:BI90"/>
    <mergeCell ref="BF90:BG90"/>
    <mergeCell ref="BD90:BE90"/>
    <mergeCell ref="BB90:BC90"/>
    <mergeCell ref="AZ90:BA90"/>
    <mergeCell ref="AX90:AY90"/>
    <mergeCell ref="AV90:AW90"/>
    <mergeCell ref="AT90:AU90"/>
    <mergeCell ref="AR90:AS90"/>
    <mergeCell ref="AP90:AQ90"/>
    <mergeCell ref="AN90:AO90"/>
    <mergeCell ref="AL90:AM90"/>
    <mergeCell ref="AJ90:AK90"/>
    <mergeCell ref="AH90:AI90"/>
    <mergeCell ref="AF90:AG90"/>
    <mergeCell ref="AD90:AE90"/>
    <mergeCell ref="AB90:AC90"/>
    <mergeCell ref="Z90:AA90"/>
    <mergeCell ref="X90:Y90"/>
    <mergeCell ref="V90:W90"/>
    <mergeCell ref="T90:U90"/>
    <mergeCell ref="R90:S90"/>
    <mergeCell ref="P90:Q90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BL89:BM89"/>
    <mergeCell ref="BJ89:BK89"/>
    <mergeCell ref="BH89:BI89"/>
    <mergeCell ref="BF89:BG89"/>
    <mergeCell ref="BD89:BE89"/>
    <mergeCell ref="BB89:BC89"/>
    <mergeCell ref="AZ89:BA89"/>
    <mergeCell ref="AX89:AY89"/>
    <mergeCell ref="AV89:AW89"/>
    <mergeCell ref="AT89:AU89"/>
    <mergeCell ref="AR89:AS89"/>
    <mergeCell ref="AP89:AQ89"/>
    <mergeCell ref="AN89:AO89"/>
    <mergeCell ref="AL89:AM89"/>
    <mergeCell ref="AJ89:AK89"/>
    <mergeCell ref="AH89:AI89"/>
    <mergeCell ref="AF89:AG89"/>
    <mergeCell ref="AD89:AE89"/>
    <mergeCell ref="AB89:AC89"/>
    <mergeCell ref="Z89:AA89"/>
    <mergeCell ref="X89:Y89"/>
    <mergeCell ref="V89:W89"/>
    <mergeCell ref="T89:U89"/>
    <mergeCell ref="R89:S89"/>
    <mergeCell ref="P89:Q89"/>
    <mergeCell ref="N89:O89"/>
    <mergeCell ref="L89:M89"/>
    <mergeCell ref="B89:K89"/>
    <mergeCell ref="BX88:BY88"/>
    <mergeCell ref="BV88:BW88"/>
    <mergeCell ref="BT88:BU88"/>
    <mergeCell ref="BR88:BS88"/>
    <mergeCell ref="BP88:BQ88"/>
    <mergeCell ref="BN88:BO88"/>
    <mergeCell ref="BL88:BM88"/>
    <mergeCell ref="BJ88:BK88"/>
    <mergeCell ref="BH88:BI88"/>
    <mergeCell ref="BF88:BG88"/>
    <mergeCell ref="BD88:BE88"/>
    <mergeCell ref="BB88:BC88"/>
    <mergeCell ref="AZ88:BA88"/>
    <mergeCell ref="AX88:AY88"/>
    <mergeCell ref="AV88:AW88"/>
    <mergeCell ref="AT88:AU88"/>
    <mergeCell ref="AR88:AS88"/>
    <mergeCell ref="AP88:AQ88"/>
    <mergeCell ref="AN88:AO88"/>
    <mergeCell ref="AL88:AM88"/>
    <mergeCell ref="AJ88:AK88"/>
    <mergeCell ref="AH88:AI88"/>
    <mergeCell ref="AF88:AG88"/>
    <mergeCell ref="AD88:AE88"/>
    <mergeCell ref="AB88:AC88"/>
    <mergeCell ref="Z88:AA88"/>
    <mergeCell ref="X88:Y88"/>
    <mergeCell ref="V88:W88"/>
    <mergeCell ref="T88:U88"/>
    <mergeCell ref="R88:S88"/>
    <mergeCell ref="P88:Q88"/>
    <mergeCell ref="N88:O88"/>
    <mergeCell ref="L88:M88"/>
    <mergeCell ref="B88:K88"/>
    <mergeCell ref="BX87:BY87"/>
    <mergeCell ref="BV87:BW87"/>
    <mergeCell ref="BT87:BU87"/>
    <mergeCell ref="BR87:BS87"/>
    <mergeCell ref="BP87:BQ87"/>
    <mergeCell ref="BN87:BO87"/>
    <mergeCell ref="BL87:BM87"/>
    <mergeCell ref="BJ87:BK87"/>
    <mergeCell ref="BH87:BI87"/>
    <mergeCell ref="BF87:BG87"/>
    <mergeCell ref="BD87:BE87"/>
    <mergeCell ref="BB87:BC87"/>
    <mergeCell ref="AZ87:BA87"/>
    <mergeCell ref="AX87:AY87"/>
    <mergeCell ref="AV87:AW87"/>
    <mergeCell ref="AT87:AU87"/>
    <mergeCell ref="AR87:AS87"/>
    <mergeCell ref="AP87:AQ87"/>
    <mergeCell ref="N87:O87"/>
    <mergeCell ref="L87:M87"/>
    <mergeCell ref="B87:K87"/>
    <mergeCell ref="AB87:AC87"/>
    <mergeCell ref="R87:S87"/>
    <mergeCell ref="AN87:AO87"/>
    <mergeCell ref="AL87:AM87"/>
    <mergeCell ref="AJ87:AK87"/>
    <mergeCell ref="AH87:AI87"/>
    <mergeCell ref="AF87:AG87"/>
    <mergeCell ref="P87:Q87"/>
    <mergeCell ref="Z87:AA87"/>
    <mergeCell ref="X87:Y87"/>
    <mergeCell ref="V87:W87"/>
    <mergeCell ref="T87:U87"/>
    <mergeCell ref="AD87:AE87"/>
    <mergeCell ref="BX71:BY71"/>
    <mergeCell ref="BV71:BW71"/>
    <mergeCell ref="BT71:BU71"/>
    <mergeCell ref="BR71:BS71"/>
    <mergeCell ref="BD71:BE71"/>
    <mergeCell ref="BB71:BC71"/>
    <mergeCell ref="BP71:BQ71"/>
    <mergeCell ref="BN71:BO71"/>
    <mergeCell ref="BH71:BI71"/>
    <mergeCell ref="BF71:BG71"/>
    <mergeCell ref="AZ71:BA71"/>
    <mergeCell ref="AX71:AY71"/>
    <mergeCell ref="AV71:AW71"/>
    <mergeCell ref="AT71:AU71"/>
    <mergeCell ref="AR71:AS71"/>
    <mergeCell ref="AP71:AQ71"/>
    <mergeCell ref="AN71:AO71"/>
    <mergeCell ref="AL71:AM71"/>
    <mergeCell ref="AJ71:AK71"/>
    <mergeCell ref="AH71:AI71"/>
    <mergeCell ref="AF71:AG71"/>
    <mergeCell ref="AD71:AE71"/>
    <mergeCell ref="AB71:AC71"/>
    <mergeCell ref="Z71:AA71"/>
    <mergeCell ref="X71:Y71"/>
    <mergeCell ref="V71:W71"/>
    <mergeCell ref="T71:U71"/>
    <mergeCell ref="R71:S71"/>
    <mergeCell ref="L71:M71"/>
    <mergeCell ref="B71:K71"/>
    <mergeCell ref="BX70:BY70"/>
    <mergeCell ref="BV70:BW70"/>
    <mergeCell ref="BT70:BU70"/>
    <mergeCell ref="BR70:BS70"/>
    <mergeCell ref="BP70:BQ70"/>
    <mergeCell ref="BN70:BO70"/>
    <mergeCell ref="BL70:BM70"/>
    <mergeCell ref="BJ70:BK70"/>
    <mergeCell ref="BH70:BI70"/>
    <mergeCell ref="BF70:BG70"/>
    <mergeCell ref="BD70:BE70"/>
    <mergeCell ref="BB70:BC70"/>
    <mergeCell ref="AZ70:BA70"/>
    <mergeCell ref="AX70:AY70"/>
    <mergeCell ref="AV70:AW70"/>
    <mergeCell ref="AT70:AU70"/>
    <mergeCell ref="AR70:AS70"/>
    <mergeCell ref="AP70:AQ70"/>
    <mergeCell ref="AN70:AO70"/>
    <mergeCell ref="AL70:AM70"/>
    <mergeCell ref="AJ70:AK70"/>
    <mergeCell ref="AH70:AI70"/>
    <mergeCell ref="AF70:AG70"/>
    <mergeCell ref="AD70:AE70"/>
    <mergeCell ref="AB70:AC70"/>
    <mergeCell ref="Z70:AA70"/>
    <mergeCell ref="X70:Y70"/>
    <mergeCell ref="V70:W70"/>
    <mergeCell ref="T70:U70"/>
    <mergeCell ref="R70:S70"/>
    <mergeCell ref="P70:Q70"/>
    <mergeCell ref="N70:O70"/>
    <mergeCell ref="L70:M70"/>
    <mergeCell ref="B70:K70"/>
    <mergeCell ref="BX69:BY69"/>
    <mergeCell ref="BV69:BW69"/>
    <mergeCell ref="BT69:BU69"/>
    <mergeCell ref="BR69:BS69"/>
    <mergeCell ref="BP69:BQ69"/>
    <mergeCell ref="BN69:BO69"/>
    <mergeCell ref="BL69:BM69"/>
    <mergeCell ref="BJ69:BK69"/>
    <mergeCell ref="BH69:BI69"/>
    <mergeCell ref="BF69:BG69"/>
    <mergeCell ref="BD69:BE69"/>
    <mergeCell ref="BB69:BC69"/>
    <mergeCell ref="AZ69:BA69"/>
    <mergeCell ref="AX69:AY69"/>
    <mergeCell ref="AV69:AW69"/>
    <mergeCell ref="AT69:AU69"/>
    <mergeCell ref="AR69:AS69"/>
    <mergeCell ref="AP69:AQ69"/>
    <mergeCell ref="AN69:AO69"/>
    <mergeCell ref="AL69:AM69"/>
    <mergeCell ref="AJ69:AK69"/>
    <mergeCell ref="AH69:AI69"/>
    <mergeCell ref="AF69:AG69"/>
    <mergeCell ref="AD69:AE69"/>
    <mergeCell ref="AB69:AC69"/>
    <mergeCell ref="Z69:AA69"/>
    <mergeCell ref="X69:Y69"/>
    <mergeCell ref="V69:W69"/>
    <mergeCell ref="T69:U69"/>
    <mergeCell ref="R69:S69"/>
    <mergeCell ref="P69:Q69"/>
    <mergeCell ref="N69:O69"/>
    <mergeCell ref="L69:M69"/>
    <mergeCell ref="B69:K69"/>
    <mergeCell ref="BX68:BY68"/>
    <mergeCell ref="BV68:BW68"/>
    <mergeCell ref="BT68:BU68"/>
    <mergeCell ref="BR68:BS68"/>
    <mergeCell ref="BP68:BQ68"/>
    <mergeCell ref="BN68:BO68"/>
    <mergeCell ref="BL68:BM68"/>
    <mergeCell ref="BJ68:BK68"/>
    <mergeCell ref="BH68:BI68"/>
    <mergeCell ref="BF68:BG68"/>
    <mergeCell ref="BD68:BE68"/>
    <mergeCell ref="BB68:BC68"/>
    <mergeCell ref="AZ68:BA68"/>
    <mergeCell ref="AX68:AY68"/>
    <mergeCell ref="AV68:AW68"/>
    <mergeCell ref="AT68:AU68"/>
    <mergeCell ref="AR68:AS68"/>
    <mergeCell ref="AP68:AQ68"/>
    <mergeCell ref="AN68:AO68"/>
    <mergeCell ref="AL68:AM68"/>
    <mergeCell ref="AJ68:AK68"/>
    <mergeCell ref="AH68:AI68"/>
    <mergeCell ref="AF68:AG68"/>
    <mergeCell ref="AD68:AE68"/>
    <mergeCell ref="AB68:AC68"/>
    <mergeCell ref="Z68:AA68"/>
    <mergeCell ref="X68:Y68"/>
    <mergeCell ref="V68:W68"/>
    <mergeCell ref="T68:U68"/>
    <mergeCell ref="R68:S68"/>
    <mergeCell ref="P68:Q68"/>
    <mergeCell ref="N68:O68"/>
    <mergeCell ref="L68:M68"/>
    <mergeCell ref="B68:K68"/>
    <mergeCell ref="BX67:BY67"/>
    <mergeCell ref="BV67:BW67"/>
    <mergeCell ref="BT67:BU67"/>
    <mergeCell ref="BR67:BS67"/>
    <mergeCell ref="BP67:BQ67"/>
    <mergeCell ref="BN67:BO67"/>
    <mergeCell ref="BL67:BM67"/>
    <mergeCell ref="BJ67:BK67"/>
    <mergeCell ref="BH67:BI67"/>
    <mergeCell ref="BF67:BG67"/>
    <mergeCell ref="BD67:BE67"/>
    <mergeCell ref="BB67:BC67"/>
    <mergeCell ref="AZ67:BA67"/>
    <mergeCell ref="AX67:AY67"/>
    <mergeCell ref="AV67:AW67"/>
    <mergeCell ref="AT67:AU67"/>
    <mergeCell ref="AR67:AS67"/>
    <mergeCell ref="AP67:AQ67"/>
    <mergeCell ref="AN67:AO67"/>
    <mergeCell ref="AL67:AM67"/>
    <mergeCell ref="AJ67:AK67"/>
    <mergeCell ref="AH67:AI67"/>
    <mergeCell ref="AF67:AG67"/>
    <mergeCell ref="AD67:AE67"/>
    <mergeCell ref="AB67:AC67"/>
    <mergeCell ref="Z67:AA67"/>
    <mergeCell ref="X67:Y67"/>
    <mergeCell ref="V67:W67"/>
    <mergeCell ref="T67:U67"/>
    <mergeCell ref="R67:S67"/>
    <mergeCell ref="P67:Q67"/>
    <mergeCell ref="N67:O67"/>
    <mergeCell ref="L67:M67"/>
    <mergeCell ref="B67:K67"/>
    <mergeCell ref="BX66:BY66"/>
    <mergeCell ref="BV66:BW66"/>
    <mergeCell ref="BT66:BU66"/>
    <mergeCell ref="BR66:BS66"/>
    <mergeCell ref="BP66:BQ66"/>
    <mergeCell ref="BN66:BO66"/>
    <mergeCell ref="BL66:BM66"/>
    <mergeCell ref="BJ66:BK66"/>
    <mergeCell ref="BH66:BI66"/>
    <mergeCell ref="BF66:BG66"/>
    <mergeCell ref="BD66:BE66"/>
    <mergeCell ref="BB66:BC66"/>
    <mergeCell ref="AZ66:BA66"/>
    <mergeCell ref="AX66:AY66"/>
    <mergeCell ref="AV66:AW66"/>
    <mergeCell ref="AT66:AU66"/>
    <mergeCell ref="AR66:AS66"/>
    <mergeCell ref="AP66:AQ66"/>
    <mergeCell ref="AN66:AO66"/>
    <mergeCell ref="AL66:AM66"/>
    <mergeCell ref="AJ66:AK66"/>
    <mergeCell ref="AH66:AI66"/>
    <mergeCell ref="AF66:AG66"/>
    <mergeCell ref="AD66:AE66"/>
    <mergeCell ref="AB66:AC66"/>
    <mergeCell ref="Z66:AA66"/>
    <mergeCell ref="X66:Y66"/>
    <mergeCell ref="V66:W66"/>
    <mergeCell ref="T66:U66"/>
    <mergeCell ref="R66:S66"/>
    <mergeCell ref="P66:Q66"/>
    <mergeCell ref="N66:O66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BJ65:BK65"/>
    <mergeCell ref="BH65:BI65"/>
    <mergeCell ref="BF65:BG65"/>
    <mergeCell ref="BD65:BE65"/>
    <mergeCell ref="BB65:BC65"/>
    <mergeCell ref="AZ65:BA65"/>
    <mergeCell ref="AX65:AY65"/>
    <mergeCell ref="AV65:AW65"/>
    <mergeCell ref="AT65:AU65"/>
    <mergeCell ref="AR65:AS65"/>
    <mergeCell ref="AP65:AQ65"/>
    <mergeCell ref="AN65:AO65"/>
    <mergeCell ref="AL65:AM65"/>
    <mergeCell ref="AJ65:AK65"/>
    <mergeCell ref="AH65:AI65"/>
    <mergeCell ref="AF65:AG65"/>
    <mergeCell ref="AD65:AE65"/>
    <mergeCell ref="AB65:AC65"/>
    <mergeCell ref="Z65:AA65"/>
    <mergeCell ref="X65:Y65"/>
    <mergeCell ref="V65:W65"/>
    <mergeCell ref="T65:U65"/>
    <mergeCell ref="R65:S65"/>
    <mergeCell ref="P65:Q65"/>
    <mergeCell ref="N65:O65"/>
    <mergeCell ref="L65:M65"/>
    <mergeCell ref="B65:K65"/>
    <mergeCell ref="BX64:BY64"/>
    <mergeCell ref="BV64:BW64"/>
    <mergeCell ref="BT64:BU64"/>
    <mergeCell ref="BR64:BS64"/>
    <mergeCell ref="BP64:BQ64"/>
    <mergeCell ref="BN64:BO64"/>
    <mergeCell ref="BL64:BM64"/>
    <mergeCell ref="BJ64:BK64"/>
    <mergeCell ref="BH64:BI64"/>
    <mergeCell ref="BF64:BG64"/>
    <mergeCell ref="BD64:BE64"/>
    <mergeCell ref="BB64:BC64"/>
    <mergeCell ref="AZ64:BA64"/>
    <mergeCell ref="AX64:AY64"/>
    <mergeCell ref="AV64:AW64"/>
    <mergeCell ref="AT64:AU64"/>
    <mergeCell ref="AR64:AS64"/>
    <mergeCell ref="AP64:AQ64"/>
    <mergeCell ref="AN64:AO64"/>
    <mergeCell ref="AL64:AM64"/>
    <mergeCell ref="AJ64:AK64"/>
    <mergeCell ref="AH64:AI64"/>
    <mergeCell ref="AF64:AG64"/>
    <mergeCell ref="AD64:AE64"/>
    <mergeCell ref="AB64:AC64"/>
    <mergeCell ref="Z64:AA64"/>
    <mergeCell ref="X64:Y64"/>
    <mergeCell ref="V64:W64"/>
    <mergeCell ref="T64:U64"/>
    <mergeCell ref="R64:S64"/>
    <mergeCell ref="P64:Q64"/>
    <mergeCell ref="N64:O64"/>
    <mergeCell ref="L64:M64"/>
    <mergeCell ref="B64:K64"/>
    <mergeCell ref="BX62:BY62"/>
    <mergeCell ref="BV62:BW62"/>
    <mergeCell ref="BT62:BU62"/>
    <mergeCell ref="BR62:BS62"/>
    <mergeCell ref="BP62:BQ62"/>
    <mergeCell ref="BN62:BO62"/>
    <mergeCell ref="BL62:BM62"/>
    <mergeCell ref="BJ62:BK62"/>
    <mergeCell ref="BH62:BI62"/>
    <mergeCell ref="BF62:BG62"/>
    <mergeCell ref="BD62:BE62"/>
    <mergeCell ref="BB62:BC62"/>
    <mergeCell ref="AZ62:BA62"/>
    <mergeCell ref="AX62:AY62"/>
    <mergeCell ref="AV62:AW62"/>
    <mergeCell ref="AT62:AU62"/>
    <mergeCell ref="AR62:AS62"/>
    <mergeCell ref="AP62:AQ62"/>
    <mergeCell ref="AN62:AO62"/>
    <mergeCell ref="AL62:AM62"/>
    <mergeCell ref="AJ62:AK62"/>
    <mergeCell ref="AH62:AI62"/>
    <mergeCell ref="AF62:AG62"/>
    <mergeCell ref="AD62:AE62"/>
    <mergeCell ref="AB62:AC62"/>
    <mergeCell ref="Z62:AA62"/>
    <mergeCell ref="X62:Y62"/>
    <mergeCell ref="V62:W62"/>
    <mergeCell ref="T62:U62"/>
    <mergeCell ref="R62:S62"/>
    <mergeCell ref="P62:Q62"/>
    <mergeCell ref="N62:O62"/>
    <mergeCell ref="L62:M62"/>
    <mergeCell ref="B62:K62"/>
    <mergeCell ref="BX61:BY61"/>
    <mergeCell ref="BV61:BW61"/>
    <mergeCell ref="BT61:BU61"/>
    <mergeCell ref="BR61:BS61"/>
    <mergeCell ref="BP61:BQ61"/>
    <mergeCell ref="BN61:BO61"/>
    <mergeCell ref="BL61:BM61"/>
    <mergeCell ref="BJ61:BK61"/>
    <mergeCell ref="BH61:BI61"/>
    <mergeCell ref="BF61:BG61"/>
    <mergeCell ref="BD61:BE61"/>
    <mergeCell ref="BB61:BC61"/>
    <mergeCell ref="AZ61:BA61"/>
    <mergeCell ref="AX61:AY61"/>
    <mergeCell ref="AV61:AW61"/>
    <mergeCell ref="AT61:AU61"/>
    <mergeCell ref="AR61:AS61"/>
    <mergeCell ref="AP61:AQ61"/>
    <mergeCell ref="AN61:AO61"/>
    <mergeCell ref="AL61:AM61"/>
    <mergeCell ref="AJ61:AK61"/>
    <mergeCell ref="AH61:AI61"/>
    <mergeCell ref="AF61:AG61"/>
    <mergeCell ref="AD61:AE61"/>
    <mergeCell ref="AB61:AC61"/>
    <mergeCell ref="Z61:AA61"/>
    <mergeCell ref="X61:Y61"/>
    <mergeCell ref="V61:W61"/>
    <mergeCell ref="T61:U61"/>
    <mergeCell ref="R61:S61"/>
    <mergeCell ref="P61:Q61"/>
    <mergeCell ref="N61:O61"/>
    <mergeCell ref="L61:M61"/>
    <mergeCell ref="B61:K61"/>
    <mergeCell ref="BX60:BY60"/>
    <mergeCell ref="BV60:BW60"/>
    <mergeCell ref="BT60:BU60"/>
    <mergeCell ref="BR60:BS60"/>
    <mergeCell ref="BP60:BQ60"/>
    <mergeCell ref="BN60:BO60"/>
    <mergeCell ref="BL60:BM60"/>
    <mergeCell ref="BJ60:BK60"/>
    <mergeCell ref="BH60:BI60"/>
    <mergeCell ref="BF60:BG60"/>
    <mergeCell ref="BD60:BE60"/>
    <mergeCell ref="BB60:BC60"/>
    <mergeCell ref="AZ60:BA60"/>
    <mergeCell ref="AX60:AY60"/>
    <mergeCell ref="AV60:AW60"/>
    <mergeCell ref="AT60:AU60"/>
    <mergeCell ref="AR60:AS60"/>
    <mergeCell ref="AP60:AQ60"/>
    <mergeCell ref="AN60:AO60"/>
    <mergeCell ref="AL60:AM60"/>
    <mergeCell ref="AJ60:AK60"/>
    <mergeCell ref="AH60:AI60"/>
    <mergeCell ref="AF60:AG60"/>
    <mergeCell ref="AD60:AE60"/>
    <mergeCell ref="AB60:AC60"/>
    <mergeCell ref="Z60:AA60"/>
    <mergeCell ref="X60:Y60"/>
    <mergeCell ref="V60:W60"/>
    <mergeCell ref="T60:U60"/>
    <mergeCell ref="R60:S60"/>
    <mergeCell ref="P60:Q60"/>
    <mergeCell ref="N60:O60"/>
    <mergeCell ref="L60:M60"/>
    <mergeCell ref="B60:K60"/>
    <mergeCell ref="BX59:BY59"/>
    <mergeCell ref="BV59:BW59"/>
    <mergeCell ref="BT59:BU59"/>
    <mergeCell ref="BR59:BS59"/>
    <mergeCell ref="BP59:BQ59"/>
    <mergeCell ref="BN59:BO59"/>
    <mergeCell ref="BL59:BM59"/>
    <mergeCell ref="BJ59:BK59"/>
    <mergeCell ref="BH59:BI59"/>
    <mergeCell ref="BF59:BG59"/>
    <mergeCell ref="BD59:BE59"/>
    <mergeCell ref="BB59:BC59"/>
    <mergeCell ref="AZ59:BA59"/>
    <mergeCell ref="AX59:AY59"/>
    <mergeCell ref="AV59:AW59"/>
    <mergeCell ref="AT59:AU59"/>
    <mergeCell ref="AR59:AS59"/>
    <mergeCell ref="AP59:AQ59"/>
    <mergeCell ref="AN59:AO59"/>
    <mergeCell ref="AL59:AM59"/>
    <mergeCell ref="AJ59:AK59"/>
    <mergeCell ref="AH59:AI59"/>
    <mergeCell ref="AF59:AG59"/>
    <mergeCell ref="AD59:AE59"/>
    <mergeCell ref="AB59:AC59"/>
    <mergeCell ref="Z59:AA59"/>
    <mergeCell ref="X59:Y59"/>
    <mergeCell ref="V59:W59"/>
    <mergeCell ref="T59:U59"/>
    <mergeCell ref="R59:S59"/>
    <mergeCell ref="P59:Q59"/>
    <mergeCell ref="N59:O59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BL58:BM58"/>
    <mergeCell ref="BJ58:BK58"/>
    <mergeCell ref="BH58:BI58"/>
    <mergeCell ref="BF58:BG58"/>
    <mergeCell ref="BD58:BE58"/>
    <mergeCell ref="BB58:BC58"/>
    <mergeCell ref="AD58:AE58"/>
    <mergeCell ref="AZ58:BA58"/>
    <mergeCell ref="AX58:AY58"/>
    <mergeCell ref="AV58:AW58"/>
    <mergeCell ref="AT58:AU58"/>
    <mergeCell ref="AR58:AS58"/>
    <mergeCell ref="AP58:AQ58"/>
    <mergeCell ref="Z58:AA58"/>
    <mergeCell ref="X58:Y58"/>
    <mergeCell ref="V58:W58"/>
    <mergeCell ref="T58:U58"/>
    <mergeCell ref="R58:S58"/>
    <mergeCell ref="AN58:AO58"/>
    <mergeCell ref="AL58:AM58"/>
    <mergeCell ref="AJ58:AK58"/>
    <mergeCell ref="AH58:AI58"/>
    <mergeCell ref="AF58:AG58"/>
    <mergeCell ref="N58:O58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AB58:AC58"/>
    <mergeCell ref="BL57:BM57"/>
    <mergeCell ref="BJ57:BK57"/>
    <mergeCell ref="BH57:BI57"/>
    <mergeCell ref="BF57:BG57"/>
    <mergeCell ref="BD57:BE57"/>
    <mergeCell ref="BB57:BC57"/>
    <mergeCell ref="AZ57:BA57"/>
    <mergeCell ref="AX57:AY57"/>
    <mergeCell ref="AV57:AW57"/>
    <mergeCell ref="AT57:AU57"/>
    <mergeCell ref="AR57:AS57"/>
    <mergeCell ref="AP57:AQ57"/>
    <mergeCell ref="AN57:AO57"/>
    <mergeCell ref="AL57:AM57"/>
    <mergeCell ref="B116:K116"/>
    <mergeCell ref="L116:M116"/>
    <mergeCell ref="N116:O116"/>
    <mergeCell ref="P116:Q116"/>
    <mergeCell ref="R116:S116"/>
    <mergeCell ref="T116:U116"/>
    <mergeCell ref="V116:W116"/>
    <mergeCell ref="P58:Q58"/>
    <mergeCell ref="X116:Y116"/>
    <mergeCell ref="Z116:AA116"/>
    <mergeCell ref="AB116:AC116"/>
    <mergeCell ref="Z63:AA63"/>
    <mergeCell ref="AB63:AC63"/>
    <mergeCell ref="V63:W63"/>
    <mergeCell ref="X63:Y63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6:BG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BX116:BY116"/>
    <mergeCell ref="B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D117:BE117"/>
    <mergeCell ref="BF117:BG117"/>
    <mergeCell ref="BH117:BI117"/>
    <mergeCell ref="BJ117:BK117"/>
    <mergeCell ref="BL117:BM117"/>
    <mergeCell ref="BN117:BO117"/>
    <mergeCell ref="BP117:BQ117"/>
    <mergeCell ref="BR117:BS117"/>
    <mergeCell ref="BT117:BU117"/>
    <mergeCell ref="BV117:BW117"/>
    <mergeCell ref="BX117:BY117"/>
    <mergeCell ref="B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CP115:CQ115"/>
    <mergeCell ref="CP113:CQ113"/>
    <mergeCell ref="BJ119:BK119"/>
    <mergeCell ref="AN119:AO119"/>
    <mergeCell ref="AP119:AQ119"/>
    <mergeCell ref="AR119:AS119"/>
    <mergeCell ref="AX119:AY119"/>
    <mergeCell ref="AZ119:BA119"/>
    <mergeCell ref="BB119:BC119"/>
    <mergeCell ref="BD119:BE119"/>
    <mergeCell ref="BX186:BY186"/>
    <mergeCell ref="BX204:BY204"/>
    <mergeCell ref="BX132:BY132"/>
    <mergeCell ref="BF119:BG119"/>
    <mergeCell ref="AJ119:AK119"/>
    <mergeCell ref="BV119:BW119"/>
    <mergeCell ref="BH119:BI119"/>
    <mergeCell ref="AJ130:AK130"/>
    <mergeCell ref="AL130:AM130"/>
    <mergeCell ref="BH130:BI130"/>
    <mergeCell ref="BL119:BM119"/>
    <mergeCell ref="BN119:BO119"/>
    <mergeCell ref="BP119:BQ119"/>
    <mergeCell ref="BR119:BS119"/>
    <mergeCell ref="BT119:BU119"/>
    <mergeCell ref="BH128:BI128"/>
    <mergeCell ref="BJ128:BK128"/>
    <mergeCell ref="BL128:BM128"/>
    <mergeCell ref="BN128:BO128"/>
    <mergeCell ref="BX119:BY119"/>
    <mergeCell ref="B63:K63"/>
    <mergeCell ref="L63:M63"/>
    <mergeCell ref="N63:O63"/>
    <mergeCell ref="P63:Q63"/>
    <mergeCell ref="R63:S63"/>
    <mergeCell ref="T63:U63"/>
    <mergeCell ref="AL119:AM119"/>
    <mergeCell ref="AT63:AU63"/>
    <mergeCell ref="AV63:AW63"/>
    <mergeCell ref="AD63:AE63"/>
    <mergeCell ref="AF63:AG63"/>
    <mergeCell ref="AH63:AI63"/>
    <mergeCell ref="AT119:AU119"/>
    <mergeCell ref="AV119:AW119"/>
    <mergeCell ref="BP63:BQ63"/>
    <mergeCell ref="AL63:AM63"/>
    <mergeCell ref="AN63:AO63"/>
    <mergeCell ref="AP63:AQ63"/>
    <mergeCell ref="AR63:AS63"/>
    <mergeCell ref="AZ63:BA63"/>
    <mergeCell ref="BB63:BC63"/>
    <mergeCell ref="BD63:BE63"/>
    <mergeCell ref="BF63:BG63"/>
    <mergeCell ref="BH63:BI63"/>
    <mergeCell ref="BN63:BO63"/>
    <mergeCell ref="A46:A52"/>
    <mergeCell ref="B46:K52"/>
    <mergeCell ref="L46:M52"/>
    <mergeCell ref="N46:O52"/>
    <mergeCell ref="P46:AA46"/>
    <mergeCell ref="AB46:BW46"/>
    <mergeCell ref="T48:U52"/>
    <mergeCell ref="AH48:AM51"/>
    <mergeCell ref="Z48:AA52"/>
    <mergeCell ref="X48:Y52"/>
    <mergeCell ref="AT48:AY51"/>
    <mergeCell ref="AB48:AG51"/>
    <mergeCell ref="BX63:BY63"/>
    <mergeCell ref="BJ63:BK63"/>
    <mergeCell ref="BL63:BM63"/>
    <mergeCell ref="BR63:BS63"/>
    <mergeCell ref="BV63:BW63"/>
    <mergeCell ref="AJ63:AK63"/>
    <mergeCell ref="BT63:BU63"/>
    <mergeCell ref="AX63:AY63"/>
    <mergeCell ref="P47:Q52"/>
    <mergeCell ref="R47:S52"/>
    <mergeCell ref="T47:AA47"/>
    <mergeCell ref="AB47:AM47"/>
    <mergeCell ref="AJ52:AK52"/>
    <mergeCell ref="AF52:AG52"/>
    <mergeCell ref="AL52:AM52"/>
    <mergeCell ref="BX46:BY52"/>
    <mergeCell ref="BL47:BW47"/>
    <mergeCell ref="BP52:BQ52"/>
    <mergeCell ref="BV52:BW52"/>
    <mergeCell ref="BR52:BS52"/>
    <mergeCell ref="BT52:BU52"/>
    <mergeCell ref="B53:K53"/>
    <mergeCell ref="L53:M53"/>
    <mergeCell ref="N53:O53"/>
    <mergeCell ref="P53:Q53"/>
    <mergeCell ref="R53:S53"/>
    <mergeCell ref="T53:U53"/>
    <mergeCell ref="V53:W53"/>
    <mergeCell ref="AP53:AQ53"/>
    <mergeCell ref="AR53:AS53"/>
    <mergeCell ref="V48:W52"/>
    <mergeCell ref="Z53:AA53"/>
    <mergeCell ref="AB53:AC53"/>
    <mergeCell ref="AD53:AE53"/>
    <mergeCell ref="AB52:AC52"/>
    <mergeCell ref="AD52:AE52"/>
    <mergeCell ref="AF53:AG53"/>
    <mergeCell ref="X53:Y53"/>
    <mergeCell ref="AT53:AU53"/>
    <mergeCell ref="AV53:AW53"/>
    <mergeCell ref="AX53:AY53"/>
    <mergeCell ref="AZ53:BA53"/>
    <mergeCell ref="AN53:AO53"/>
    <mergeCell ref="BV53:BW53"/>
    <mergeCell ref="BX53:BY53"/>
    <mergeCell ref="BF53:BG53"/>
    <mergeCell ref="BP53:BQ53"/>
    <mergeCell ref="BR53:BS53"/>
    <mergeCell ref="BH53:BI53"/>
    <mergeCell ref="BJ53:BK53"/>
    <mergeCell ref="BL53:BM53"/>
    <mergeCell ref="BN53:BO53"/>
    <mergeCell ref="BT53:BU53"/>
    <mergeCell ref="AZ52:BA52"/>
    <mergeCell ref="BJ52:BK52"/>
    <mergeCell ref="BL52:BM52"/>
    <mergeCell ref="BN52:BO52"/>
    <mergeCell ref="BB53:BC53"/>
    <mergeCell ref="BD53:BE53"/>
    <mergeCell ref="BH52:BI52"/>
    <mergeCell ref="AB39:AC39"/>
    <mergeCell ref="AD39:AE39"/>
    <mergeCell ref="AH39:AI39"/>
    <mergeCell ref="AJ39:AK39"/>
    <mergeCell ref="AN39:AO39"/>
    <mergeCell ref="AP39:AQ39"/>
    <mergeCell ref="BB39:BC39"/>
    <mergeCell ref="BD39:BE39"/>
    <mergeCell ref="BL42:BM42"/>
    <mergeCell ref="BJ42:BK42"/>
    <mergeCell ref="AZ48:BE51"/>
    <mergeCell ref="BF48:BK51"/>
    <mergeCell ref="BH42:BI42"/>
    <mergeCell ref="BF42:BG42"/>
    <mergeCell ref="BD42:BE42"/>
    <mergeCell ref="BB42:BC42"/>
    <mergeCell ref="BL39:BM39"/>
    <mergeCell ref="BJ39:BK39"/>
    <mergeCell ref="BN39:BO39"/>
    <mergeCell ref="BR39:BS39"/>
    <mergeCell ref="BT39:BU39"/>
    <mergeCell ref="BL48:BQ51"/>
    <mergeCell ref="BR48:BW51"/>
    <mergeCell ref="AZ47:BK47"/>
    <mergeCell ref="BH39:BI39"/>
    <mergeCell ref="AZ39:BA39"/>
    <mergeCell ref="BF39:BG39"/>
    <mergeCell ref="AR52:AS52"/>
    <mergeCell ref="AX52:AY52"/>
    <mergeCell ref="AN48:AS51"/>
    <mergeCell ref="BD52:BE52"/>
    <mergeCell ref="BB52:BC52"/>
    <mergeCell ref="AN47:AY47"/>
    <mergeCell ref="BF52:BG52"/>
    <mergeCell ref="AT39:AU39"/>
    <mergeCell ref="AV39:AW39"/>
    <mergeCell ref="AT52:AU52"/>
    <mergeCell ref="AV52:AW52"/>
    <mergeCell ref="AP52:AQ52"/>
    <mergeCell ref="B144:K144"/>
    <mergeCell ref="P144:Q144"/>
    <mergeCell ref="N144:O144"/>
    <mergeCell ref="AH134:AI134"/>
    <mergeCell ref="L134:M134"/>
    <mergeCell ref="N134:O134"/>
    <mergeCell ref="B134:K134"/>
    <mergeCell ref="R134:S134"/>
    <mergeCell ref="T134:U134"/>
    <mergeCell ref="V134:W134"/>
    <mergeCell ref="X134:Y134"/>
    <mergeCell ref="Z134:AA134"/>
    <mergeCell ref="AN52:AO52"/>
    <mergeCell ref="AH52:AI52"/>
    <mergeCell ref="AH53:AI53"/>
    <mergeCell ref="AJ53:AK53"/>
    <mergeCell ref="AL53:AM53"/>
    <mergeCell ref="AB134:AC134"/>
    <mergeCell ref="AD134:AE134"/>
    <mergeCell ref="AF134:AG134"/>
    <mergeCell ref="L144:M144"/>
    <mergeCell ref="AB144:AC144"/>
    <mergeCell ref="Z144:AA144"/>
    <mergeCell ref="AB141:AC141"/>
    <mergeCell ref="AD141:AE141"/>
    <mergeCell ref="AF141:AG141"/>
    <mergeCell ref="P134:Q134"/>
    <mergeCell ref="AJ134:AK134"/>
    <mergeCell ref="AL134:AM134"/>
    <mergeCell ref="AN134:AO134"/>
    <mergeCell ref="AP134:AQ134"/>
    <mergeCell ref="AR134:AS134"/>
    <mergeCell ref="AX134:AY134"/>
    <mergeCell ref="BB134:BC134"/>
    <mergeCell ref="BD134:BE134"/>
    <mergeCell ref="AT134:AU134"/>
    <mergeCell ref="AV134:AW134"/>
    <mergeCell ref="BN134:BO134"/>
    <mergeCell ref="BP134:BQ134"/>
    <mergeCell ref="AZ134:BA134"/>
    <mergeCell ref="BF134:BG134"/>
    <mergeCell ref="BR134:BS134"/>
    <mergeCell ref="BT134:BU134"/>
    <mergeCell ref="BV134:BW134"/>
    <mergeCell ref="BX134:BY134"/>
    <mergeCell ref="BH134:BI134"/>
    <mergeCell ref="BJ134:BK134"/>
    <mergeCell ref="BL134:BM134"/>
    <mergeCell ref="F204:BW204"/>
    <mergeCell ref="F220:BW220"/>
    <mergeCell ref="A223:E223"/>
    <mergeCell ref="F223:BW223"/>
    <mergeCell ref="BX223:BY223"/>
    <mergeCell ref="A225:E225"/>
    <mergeCell ref="F225:BW225"/>
    <mergeCell ref="BX220:BY220"/>
    <mergeCell ref="A204:E204"/>
    <mergeCell ref="A212:E212"/>
    <mergeCell ref="B145:K145"/>
    <mergeCell ref="L145:M145"/>
    <mergeCell ref="N145:O145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R145:AS145"/>
    <mergeCell ref="AT145:AU145"/>
    <mergeCell ref="AV145:AW145"/>
    <mergeCell ref="AX145:AY145"/>
    <mergeCell ref="AZ145:BA145"/>
    <mergeCell ref="BB145:BC145"/>
    <mergeCell ref="BD145:BE145"/>
    <mergeCell ref="BR145:BS145"/>
    <mergeCell ref="BT145:BU145"/>
    <mergeCell ref="BV145:BW145"/>
    <mergeCell ref="BX145:BY145"/>
    <mergeCell ref="BF145:BG145"/>
    <mergeCell ref="BH145:BI145"/>
    <mergeCell ref="BJ145:BK145"/>
    <mergeCell ref="BL145:BM145"/>
    <mergeCell ref="BN145:BO145"/>
    <mergeCell ref="BP145:BQ145"/>
    <mergeCell ref="A135:A141"/>
    <mergeCell ref="B135:K141"/>
    <mergeCell ref="L135:M141"/>
    <mergeCell ref="N135:O141"/>
    <mergeCell ref="P135:AA135"/>
    <mergeCell ref="AB135:BW135"/>
    <mergeCell ref="X137:Y141"/>
    <mergeCell ref="Z137:AA141"/>
    <mergeCell ref="AB137:AG140"/>
    <mergeCell ref="AH137:AM140"/>
    <mergeCell ref="BX135:BY141"/>
    <mergeCell ref="P136:Q141"/>
    <mergeCell ref="R136:S141"/>
    <mergeCell ref="T136:AA136"/>
    <mergeCell ref="AB136:AM136"/>
    <mergeCell ref="AN136:AY136"/>
    <mergeCell ref="AZ136:BK136"/>
    <mergeCell ref="BL136:BW136"/>
    <mergeCell ref="T137:U141"/>
    <mergeCell ref="V137:W141"/>
    <mergeCell ref="AN137:AS140"/>
    <mergeCell ref="AT137:AY140"/>
    <mergeCell ref="AZ137:BE140"/>
    <mergeCell ref="BF137:BK140"/>
    <mergeCell ref="BL137:BQ140"/>
    <mergeCell ref="BR137:BW140"/>
    <mergeCell ref="AH141:AI141"/>
    <mergeCell ref="AJ141:AK141"/>
    <mergeCell ref="AL141:AM141"/>
    <mergeCell ref="AN141:AO141"/>
    <mergeCell ref="AP141:AQ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B142:K142"/>
    <mergeCell ref="L142:M142"/>
    <mergeCell ref="N142:O142"/>
    <mergeCell ref="P142:Q142"/>
    <mergeCell ref="R142:S142"/>
    <mergeCell ref="T142:U142"/>
    <mergeCell ref="V142:W142"/>
    <mergeCell ref="AP142:AQ142"/>
    <mergeCell ref="AR142:AS142"/>
    <mergeCell ref="BJ142:BK142"/>
    <mergeCell ref="X142:Y142"/>
    <mergeCell ref="Z142:AA142"/>
    <mergeCell ref="AB142:AC142"/>
    <mergeCell ref="AD142:AE142"/>
    <mergeCell ref="AF142:AG142"/>
    <mergeCell ref="AH142:AI142"/>
    <mergeCell ref="BB142:BC142"/>
    <mergeCell ref="BD142:BE142"/>
    <mergeCell ref="V91:W91"/>
    <mergeCell ref="X91:Y91"/>
    <mergeCell ref="Z91:AA91"/>
    <mergeCell ref="AH91:AI91"/>
    <mergeCell ref="AJ91:AK91"/>
    <mergeCell ref="AJ142:AK142"/>
    <mergeCell ref="AL142:AM142"/>
    <mergeCell ref="AN142:AO142"/>
    <mergeCell ref="AL91:AM91"/>
    <mergeCell ref="BR142:BS142"/>
    <mergeCell ref="BT142:BU142"/>
    <mergeCell ref="BV142:BW142"/>
    <mergeCell ref="BP142:BQ142"/>
    <mergeCell ref="AT142:AU142"/>
    <mergeCell ref="AV142:AW142"/>
    <mergeCell ref="AX142:AY142"/>
    <mergeCell ref="BL142:BM142"/>
    <mergeCell ref="BN142:BO142"/>
    <mergeCell ref="AZ142:BA142"/>
    <mergeCell ref="B91:K91"/>
    <mergeCell ref="L91:M91"/>
    <mergeCell ref="N91:O91"/>
    <mergeCell ref="P91:Q91"/>
    <mergeCell ref="R91:S91"/>
    <mergeCell ref="T91:U91"/>
    <mergeCell ref="AN91:AO91"/>
    <mergeCell ref="AP91:AQ91"/>
    <mergeCell ref="AR91:AS91"/>
    <mergeCell ref="AT91:AU91"/>
    <mergeCell ref="AV91:AW91"/>
    <mergeCell ref="AX91:AY91"/>
    <mergeCell ref="AZ91:BA91"/>
    <mergeCell ref="BB91:BC91"/>
    <mergeCell ref="BD91:BE91"/>
    <mergeCell ref="BR91:BS91"/>
    <mergeCell ref="BT91:BU91"/>
    <mergeCell ref="BV91:BW91"/>
    <mergeCell ref="BX91:BY91"/>
    <mergeCell ref="BF91:BG91"/>
    <mergeCell ref="BH91:BI91"/>
    <mergeCell ref="BJ91:BK91"/>
    <mergeCell ref="BL91:BM91"/>
    <mergeCell ref="BN91:BO91"/>
    <mergeCell ref="BP91:BQ91"/>
    <mergeCell ref="B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BJ92:BK92"/>
    <mergeCell ref="BL92:BM92"/>
    <mergeCell ref="BN92:BO92"/>
    <mergeCell ref="BP92:BQ92"/>
    <mergeCell ref="AT92:AU92"/>
    <mergeCell ref="AV92:AW92"/>
    <mergeCell ref="AX92:AY92"/>
    <mergeCell ref="AZ92:BA92"/>
    <mergeCell ref="BB92:BC92"/>
    <mergeCell ref="BD92:BE92"/>
    <mergeCell ref="A228:BY228"/>
    <mergeCell ref="A226:E226"/>
    <mergeCell ref="F226:BW226"/>
    <mergeCell ref="BX226:BY226"/>
    <mergeCell ref="BR92:BS92"/>
    <mergeCell ref="BT92:BU92"/>
    <mergeCell ref="BV92:BW92"/>
    <mergeCell ref="BX92:BY92"/>
    <mergeCell ref="BF92:BG92"/>
    <mergeCell ref="BH92:BI92"/>
    <mergeCell ref="BV133:BW133"/>
    <mergeCell ref="BX133:BY133"/>
    <mergeCell ref="A179:E179"/>
    <mergeCell ref="F179:BW179"/>
    <mergeCell ref="BX179:BY179"/>
    <mergeCell ref="A159:AJ159"/>
    <mergeCell ref="AK159:BY159"/>
    <mergeCell ref="BX142:BY142"/>
    <mergeCell ref="BF142:BG142"/>
    <mergeCell ref="BH142:BI142"/>
    <mergeCell ref="BJ133:BK133"/>
    <mergeCell ref="BL133:BM133"/>
    <mergeCell ref="BN133:BO133"/>
    <mergeCell ref="BP133:BQ133"/>
    <mergeCell ref="BR133:BS133"/>
    <mergeCell ref="BT133:BU133"/>
    <mergeCell ref="AX133:AY133"/>
    <mergeCell ref="AZ133:BA133"/>
    <mergeCell ref="BB133:BC133"/>
    <mergeCell ref="BD133:BE133"/>
    <mergeCell ref="BF133:BG133"/>
    <mergeCell ref="BH133:BI133"/>
    <mergeCell ref="AL133:AM133"/>
    <mergeCell ref="AN133:AO133"/>
    <mergeCell ref="AP133:AQ133"/>
    <mergeCell ref="AR133:AS133"/>
    <mergeCell ref="AT133:AU133"/>
    <mergeCell ref="AV133:AW133"/>
    <mergeCell ref="Z133:AA133"/>
    <mergeCell ref="AB133:AC133"/>
    <mergeCell ref="AD133:AE133"/>
    <mergeCell ref="AF133:AG133"/>
    <mergeCell ref="AH133:AI133"/>
    <mergeCell ref="AJ133:AK133"/>
    <mergeCell ref="A230:AC255"/>
    <mergeCell ref="AE230:BH252"/>
    <mergeCell ref="B133:K133"/>
    <mergeCell ref="L133:M133"/>
    <mergeCell ref="N133:O133"/>
    <mergeCell ref="P133:Q133"/>
    <mergeCell ref="R133:S133"/>
    <mergeCell ref="T133:U133"/>
    <mergeCell ref="V133:W133"/>
    <mergeCell ref="X133:Y133"/>
  </mergeCells>
  <printOptions/>
  <pageMargins left="0.1968503937007874" right="0" top="0.1968503937007874" bottom="0.1968503937007874" header="0.5118110236220472" footer="0.5118110236220472"/>
  <pageSetup fitToHeight="0" horizontalDpi="600" verticalDpi="600" orientation="landscape" paperSize="9" scale="54" r:id="rId2"/>
  <rowBreaks count="7" manualBreakCount="7">
    <brk id="45" max="255" man="1"/>
    <brk id="72" max="255" man="1"/>
    <brk id="98" max="255" man="1"/>
    <brk id="120" max="255" man="1"/>
    <brk id="134" max="255" man="1"/>
    <brk id="159" max="255" man="1"/>
    <brk id="206" max="255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1</cp:lastModifiedBy>
  <cp:lastPrinted>2022-09-07T07:25:54Z</cp:lastPrinted>
  <dcterms:created xsi:type="dcterms:W3CDTF">2012-11-29T06:53:11Z</dcterms:created>
  <dcterms:modified xsi:type="dcterms:W3CDTF">2022-09-22T08:34:18Z</dcterms:modified>
  <cp:category/>
  <cp:version/>
  <cp:contentType/>
  <cp:contentStatus/>
</cp:coreProperties>
</file>